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D:\Respaldo cambio 2019\Anuarios\ANUARIO 2015\"/>
    </mc:Choice>
  </mc:AlternateContent>
  <xr:revisionPtr revIDLastSave="0" documentId="8_{2F157584-0EF7-4DC5-9D6A-4E1927FD4CDC}" xr6:coauthVersionLast="45" xr6:coauthVersionMax="45" xr10:uidLastSave="{00000000-0000-0000-0000-000000000000}"/>
  <bookViews>
    <workbookView xWindow="-120" yWindow="-120" windowWidth="29040" windowHeight="15840" tabRatio="774" xr2:uid="{00000000-000D-0000-FFFF-FFFF00000000}"/>
  </bookViews>
  <sheets>
    <sheet name="Índice" sheetId="27" r:id="rId1"/>
    <sheet name="c-1" sheetId="1" r:id="rId2"/>
    <sheet name="c-2" sheetId="2" r:id="rId3"/>
    <sheet name="c-3" sheetId="3" r:id="rId4"/>
    <sheet name="c-4" sheetId="4" r:id="rId5"/>
    <sheet name="c-5" sheetId="5" r:id="rId6"/>
    <sheet name="c-6" sheetId="6" r:id="rId7"/>
    <sheet name="c-7" sheetId="7" r:id="rId8"/>
    <sheet name="c-8" sheetId="8" r:id="rId9"/>
    <sheet name="c-9" sheetId="9" r:id="rId10"/>
    <sheet name="c-10" sheetId="10" r:id="rId11"/>
    <sheet name="c-11" sheetId="11" r:id="rId12"/>
    <sheet name="c-12" sheetId="12" r:id="rId13"/>
    <sheet name="c-13" sheetId="13" r:id="rId14"/>
    <sheet name="c-14" sheetId="14" r:id="rId15"/>
    <sheet name="c-15" sheetId="15" r:id="rId16"/>
    <sheet name="c-16" sheetId="16" r:id="rId17"/>
    <sheet name="c-17" sheetId="17" r:id="rId18"/>
    <sheet name="c-18" sheetId="18" r:id="rId19"/>
    <sheet name="c-19" sheetId="19" r:id="rId20"/>
    <sheet name="c-20" sheetId="20" r:id="rId21"/>
    <sheet name="c-21" sheetId="21" r:id="rId22"/>
    <sheet name="c-22" sheetId="22" r:id="rId23"/>
    <sheet name="c-23" sheetId="23" r:id="rId24"/>
    <sheet name="c-24" sheetId="24" r:id="rId25"/>
    <sheet name="c-25" sheetId="25" r:id="rId26"/>
    <sheet name="c-26" sheetId="26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10" hidden="1">'c-10'!$A$102:$G$109</definedName>
    <definedName name="_xlnm._FilterDatabase" localSheetId="15" hidden="1">'c-15'!$A$8:$L$10</definedName>
    <definedName name="_xlnm._FilterDatabase" localSheetId="24" hidden="1">'c-24'!$A$87:$G$90</definedName>
    <definedName name="_xlnm._FilterDatabase" localSheetId="7" hidden="1">'c-7'!$A$12:$P$461</definedName>
    <definedName name="_xlnm._FilterDatabase" localSheetId="8" hidden="1">'c-8'!$A$12:$P$461</definedName>
    <definedName name="_xlnm._FilterDatabase" localSheetId="9" hidden="1">'c-9'!$A$11:$P$460</definedName>
    <definedName name="_xlnm.Print_Area" localSheetId="1">'c-1'!$A$1:$Q$33</definedName>
    <definedName name="_xlnm.Print_Area" localSheetId="10">'c-10'!$A$1:$L$151</definedName>
    <definedName name="_xlnm.Print_Area" localSheetId="11">'c-11'!$A$1:$L$61</definedName>
    <definedName name="_xlnm.Print_Area" localSheetId="12">'c-12'!$A$1:$L$54</definedName>
    <definedName name="_xlnm.Print_Area" localSheetId="13">'c-13'!$A$1:$M$16</definedName>
    <definedName name="_xlnm.Print_Area" localSheetId="14">'c-14'!$A$1:$L$74</definedName>
    <definedName name="_xlnm.Print_Area" localSheetId="15">'c-15'!$A$1:$L$122</definedName>
    <definedName name="_xlnm.Print_Area" localSheetId="16">'c-16'!$A$1:$K$119</definedName>
    <definedName name="_xlnm.Print_Area" localSheetId="17">'c-17'!$A$1:$K$149</definedName>
    <definedName name="_xlnm.Print_Area" localSheetId="18">'c-18'!$A$1:$K$110</definedName>
    <definedName name="_xlnm.Print_Area" localSheetId="19">'c-19'!$A$1:$K$82</definedName>
    <definedName name="_xlnm.Print_Area" localSheetId="2">'c-2'!$A$1:$Q$35</definedName>
    <definedName name="_xlnm.Print_Area" localSheetId="20">'c-20'!$A$1:$K$83</definedName>
    <definedName name="_xlnm.Print_Area" localSheetId="21">'c-21'!$A$1:$J$61</definedName>
    <definedName name="_xlnm.Print_Area" localSheetId="22">'c-22'!$A$1:$J$51</definedName>
    <definedName name="_xlnm.Print_Area" localSheetId="23">'c-23'!$A$1:$J$106</definedName>
    <definedName name="_xlnm.Print_Area" localSheetId="24">'c-24'!$A$1:$K$90</definedName>
    <definedName name="_xlnm.Print_Area" localSheetId="25">'c-25'!$A$1:$B$18</definedName>
    <definedName name="_xlnm.Print_Area" localSheetId="26">'c-26'!$A$1:$B$20</definedName>
    <definedName name="_xlnm.Print_Area" localSheetId="3">'c-3'!$A$1:$Q$33</definedName>
    <definedName name="_xlnm.Print_Area" localSheetId="4">'c-4'!$A$1:$F$30</definedName>
    <definedName name="_xlnm.Print_Area" localSheetId="5">'c-5'!$A$1:$F$34</definedName>
    <definedName name="_xlnm.Print_Area" localSheetId="6">'c-6'!$A$1:$F$30</definedName>
    <definedName name="_xlnm.Print_Area" localSheetId="7">'c-7'!$A$12:$P$465</definedName>
    <definedName name="_xlnm.Print_Area" localSheetId="8">'c-8'!$A$11:$P$465</definedName>
    <definedName name="_xlnm.Print_Area" localSheetId="9">'c-9'!$A$10:$P$464</definedName>
    <definedName name="dd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9">'c-19'!#REF!</definedName>
    <definedName name="ddd" localSheetId="23">#REF!</definedName>
    <definedName name="ddd" localSheetId="24">#REF!</definedName>
    <definedName name="ddd">#REF!</definedName>
    <definedName name="Excel_BuiltIn__FilterDatabase" localSheetId="12">'c-12'!#REF!</definedName>
    <definedName name="Excel_BuiltIn__FilterDatabase" localSheetId="13">'c-13'!#REF!</definedName>
    <definedName name="Excel_BuiltIn__FilterDatabase" localSheetId="14">'c-14'!#REF!</definedName>
    <definedName name="Excel_BuiltIn__FilterDatabase" localSheetId="7">'c-7'!#REF!</definedName>
    <definedName name="Excel_BuiltIn__FilterDatabase" localSheetId="8">'c-8'!$A$12:$P$461</definedName>
    <definedName name="Excel_BuiltIn__FilterDatabase" localSheetId="9">'c-9'!$A$11:$P$460</definedName>
    <definedName name="Excel_BuiltIn__FilterDatabase_1" localSheetId="12">#REF!</definedName>
    <definedName name="Excel_BuiltIn__FilterDatabase_1" localSheetId="13">#REF!</definedName>
    <definedName name="Excel_BuiltIn__FilterDatabase_1" localSheetId="14">#REF!</definedName>
    <definedName name="Excel_BuiltIn__FilterDatabase_1" localSheetId="15">'[1]jdos PJ c-1'!#REF!</definedName>
    <definedName name="Excel_BuiltIn__FilterDatabase_1" localSheetId="16">#REF!</definedName>
    <definedName name="Excel_BuiltIn__FilterDatabase_1" localSheetId="17">#REF!</definedName>
    <definedName name="Excel_BuiltIn__FilterDatabase_1" localSheetId="19">'[1]jdos PJ c-1'!#REF!</definedName>
    <definedName name="Excel_BuiltIn__FilterDatabase_1" localSheetId="21">#REF!</definedName>
    <definedName name="Excel_BuiltIn__FilterDatabase_1" localSheetId="22">'c-22'!#REF!</definedName>
    <definedName name="Excel_BuiltIn__FilterDatabase_1" localSheetId="23">#REF!</definedName>
    <definedName name="Excel_BuiltIn__FilterDatabase_1" localSheetId="24">#REF!</definedName>
    <definedName name="Excel_BuiltIn__FilterDatabase_1">#REF!</definedName>
    <definedName name="Excel_BuiltIn__FilterDatabase_2">#REF!</definedName>
    <definedName name="Excel_BuiltIn__FilterDatabase_3" localSheetId="12">#REF!</definedName>
    <definedName name="Excel_BuiltIn__FilterDatabase_3" localSheetId="13">#REF!</definedName>
    <definedName name="Excel_BuiltIn__FilterDatabase_3" localSheetId="14">#REF!</definedName>
    <definedName name="Excel_BuiltIn__FilterDatabase_3" localSheetId="15">[1]C3!#REF!</definedName>
    <definedName name="Excel_BuiltIn__FilterDatabase_3" localSheetId="16">#REF!</definedName>
    <definedName name="Excel_BuiltIn__FilterDatabase_3" localSheetId="17">#REF!</definedName>
    <definedName name="Excel_BuiltIn__FilterDatabase_3" localSheetId="18">[2]C3!#REF!</definedName>
    <definedName name="Excel_BuiltIn__FilterDatabase_3" localSheetId="19">[1]C3!#REF!</definedName>
    <definedName name="Excel_BuiltIn__FilterDatabase_3" localSheetId="21">[3]C3!#REF!</definedName>
    <definedName name="Excel_BuiltIn__FilterDatabase_3" localSheetId="22">[4]C3!#REF!</definedName>
    <definedName name="Excel_BuiltIn__FilterDatabase_3" localSheetId="23">#REF!</definedName>
    <definedName name="Excel_BuiltIn__FilterDatabase_3" localSheetId="24">#REF!</definedName>
    <definedName name="Excel_BuiltIn__FilterDatabase_3">#REF!</definedName>
    <definedName name="Excel_BuiltIn__FilterDatabase_3_1">#REF!</definedName>
    <definedName name="Excel_BuiltIn__FilterDatabase_3_7">NA()</definedName>
    <definedName name="Excel_BuiltIn__FilterDatabase_4" localSheetId="15">[5]C4!#REF!</definedName>
    <definedName name="Excel_BuiltIn__FilterDatabase_4" localSheetId="19">[5]C4!#REF!</definedName>
    <definedName name="Excel_BuiltIn__FilterDatabase_4" localSheetId="21">#REF!</definedName>
    <definedName name="Excel_BuiltIn__FilterDatabase_4" localSheetId="22">#REF!</definedName>
    <definedName name="Excel_BuiltIn__FilterDatabase_4">[2]C4!#REF!</definedName>
    <definedName name="Excel_BuiltIn__FilterDatabase_4_7">NA()</definedName>
    <definedName name="Excel_BuiltIn__FilterDatabase_5">#REF!</definedName>
    <definedName name="Excel_BuiltIn__FilterDatabase_6">#REF!</definedName>
    <definedName name="Excel_BuiltIn__FilterDatabase_8">NA()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7">#REF!</definedName>
    <definedName name="Excel_BuiltIn_Print_Area_1" localSheetId="19">'c-19'!#REF!</definedName>
    <definedName name="Excel_BuiltIn_Print_Area_1" localSheetId="23">#REF!</definedName>
    <definedName name="Excel_BuiltIn_Print_Area_1" localSheetId="24">#REF!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Excel_BuiltIn_Print_Area_8">#REF!</definedName>
    <definedName name="Excel_BuiltIn_Print_Area_9">#REF!</definedName>
    <definedName name="fdsffd">#REF!</definedName>
    <definedName name="FOFO1" localSheetId="12">#REF!</definedName>
    <definedName name="FOFO1" localSheetId="13">#REF!</definedName>
    <definedName name="FOFO1" localSheetId="14">#REF!</definedName>
    <definedName name="FOFO1" localSheetId="15">#REF!</definedName>
    <definedName name="FOFO1" localSheetId="16">#REF!</definedName>
    <definedName name="FOFO1" localSheetId="17">#REF!</definedName>
    <definedName name="FOFO1" localSheetId="18">#REF!</definedName>
    <definedName name="FOFO1" localSheetId="19">#REF!</definedName>
    <definedName name="FOFO1" localSheetId="21">#REF!</definedName>
    <definedName name="FOFO1" localSheetId="22">#REF!</definedName>
    <definedName name="FOFO1" localSheetId="23">#REF!</definedName>
    <definedName name="FOFO1" localSheetId="24">#REF!</definedName>
    <definedName name="FOFO1">#REF!</definedName>
    <definedName name="FOFO1_1">#REF!</definedName>
    <definedName name="FOFO1_2" localSheetId="22">#REF!</definedName>
    <definedName name="FOFO1_2">#REF!</definedName>
    <definedName name="FOFO1_3" localSheetId="22">#REF!</definedName>
    <definedName name="FOFO1_3">#REF!</definedName>
    <definedName name="FOFO1_4" localSheetId="22">#REF!</definedName>
    <definedName name="FOFO1_4">#REF!</definedName>
    <definedName name="FOFO1_5" localSheetId="22">#REF!</definedName>
    <definedName name="FOFO1_5">#REF!</definedName>
    <definedName name="FOFO1_6">#REF!</definedName>
    <definedName name="FOFO1_7">#REF!</definedName>
    <definedName name="H">#REF!</definedName>
    <definedName name="HJ">#REF!</definedName>
    <definedName name="Listadesplegable1_6">'[6]menores sentenciados'!#REF!</definedName>
    <definedName name="Nuevo" localSheetId="12">#REF!</definedName>
    <definedName name="Nuevo" localSheetId="13">#REF!</definedName>
    <definedName name="Nuevo" localSheetId="14">#REF!</definedName>
    <definedName name="Nuevo" localSheetId="15">#REF!</definedName>
    <definedName name="Nuevo" localSheetId="16">#REF!</definedName>
    <definedName name="Nuevo" localSheetId="17">#REF!</definedName>
    <definedName name="Nuevo" localSheetId="23">#REF!</definedName>
    <definedName name="Nuevo" localSheetId="24">#REF!</definedName>
    <definedName name="Nuevo">#REF!</definedName>
    <definedName name="ss">[2]C4!#REF!</definedName>
    <definedName name="_xlnm.Print_Titles" localSheetId="10">'c-10'!$5:$7</definedName>
    <definedName name="_xlnm.Print_Titles" localSheetId="11">'c-11'!$5:$7</definedName>
    <definedName name="_xlnm.Print_Titles" localSheetId="12">'c-12'!$1:$7</definedName>
    <definedName name="_xlnm.Print_Titles" localSheetId="13">'c-13'!$1:$9</definedName>
    <definedName name="_xlnm.Print_Titles" localSheetId="14">'c-14'!$1:$6</definedName>
    <definedName name="_xlnm.Print_Titles" localSheetId="15">'c-15'!$5:$7</definedName>
    <definedName name="_xlnm.Print_Titles" localSheetId="17">'c-17'!$5:$7</definedName>
    <definedName name="_xlnm.Print_Titles" localSheetId="18">'c-18'!$5:$7</definedName>
    <definedName name="_xlnm.Print_Titles" localSheetId="22">'c-22'!$1:$7</definedName>
    <definedName name="_xlnm.Print_Titles" localSheetId="23">'c-23'!$5:$7</definedName>
    <definedName name="_xlnm.Print_Titles" localSheetId="24">'c-24'!$5:$7</definedName>
    <definedName name="_xlnm.Print_Titles" localSheetId="7">'c-7'!$1:$11</definedName>
    <definedName name="_xlnm.Print_Titles" localSheetId="8">'c-8'!$1:$10</definedName>
    <definedName name="_xlnm.Print_Titles" localSheetId="9">'c-9'!$1:$9</definedName>
    <definedName name="xxx">'[7]c-16'!#REF!</definedName>
    <definedName name="Z_DBFC5A21_4BEE_424C_BC05_B4A8E3102722__wvu_PrintTitles" localSheetId="12">'c-12'!$1:$7</definedName>
    <definedName name="Z_DBFC5A21_4BEE_424C_BC05_B4A8E3102722__wvu_PrintTitles" localSheetId="13">'c-13'!$1:$9</definedName>
    <definedName name="Z_DBFC5A21_4BEE_424C_BC05_B4A8E3102722__wvu_PrintTitles" localSheetId="14">'c-14'!$1:$6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8" i="9" l="1"/>
  <c r="B105" i="9"/>
  <c r="B199" i="8"/>
  <c r="B106" i="8"/>
  <c r="B199" i="7"/>
  <c r="B106" i="7"/>
  <c r="B233" i="9"/>
  <c r="B234" i="8"/>
  <c r="B234" i="7"/>
  <c r="M14" i="13" l="1"/>
  <c r="M13" i="13"/>
  <c r="M12" i="13"/>
  <c r="L14" i="13"/>
  <c r="L13" i="13"/>
  <c r="L12" i="13"/>
  <c r="K14" i="13"/>
  <c r="K13" i="13"/>
  <c r="K12" i="13"/>
  <c r="J14" i="13"/>
  <c r="J13" i="13"/>
  <c r="J12" i="13"/>
  <c r="D11" i="13"/>
  <c r="B17" i="26" l="1"/>
  <c r="B16" i="26"/>
  <c r="B14" i="25"/>
  <c r="B16" i="25"/>
  <c r="K88" i="24"/>
  <c r="J88" i="24"/>
  <c r="I88" i="24"/>
  <c r="K86" i="24"/>
  <c r="J86" i="24"/>
  <c r="I86" i="24"/>
  <c r="K85" i="24"/>
  <c r="J85" i="24"/>
  <c r="I85" i="24"/>
  <c r="K83" i="24"/>
  <c r="J83" i="24"/>
  <c r="I83" i="24"/>
  <c r="K82" i="24"/>
  <c r="J82" i="24"/>
  <c r="I82" i="24"/>
  <c r="K81" i="24"/>
  <c r="J81" i="24"/>
  <c r="I81" i="24"/>
  <c r="K80" i="24"/>
  <c r="J80" i="24"/>
  <c r="I80" i="24"/>
  <c r="K79" i="24"/>
  <c r="J79" i="24"/>
  <c r="I79" i="24"/>
  <c r="K77" i="24"/>
  <c r="J77" i="24"/>
  <c r="I77" i="24"/>
  <c r="K76" i="24"/>
  <c r="J76" i="24"/>
  <c r="I76" i="24"/>
  <c r="K74" i="24"/>
  <c r="J74" i="24"/>
  <c r="I74" i="24"/>
  <c r="K73" i="24"/>
  <c r="J73" i="24"/>
  <c r="I73" i="24"/>
  <c r="K72" i="24"/>
  <c r="J72" i="24"/>
  <c r="I72" i="24"/>
  <c r="K71" i="24"/>
  <c r="J71" i="24"/>
  <c r="I71" i="24"/>
  <c r="K70" i="24"/>
  <c r="J70" i="24"/>
  <c r="I70" i="24"/>
  <c r="K69" i="24"/>
  <c r="J69" i="24"/>
  <c r="I69" i="24"/>
  <c r="K67" i="24"/>
  <c r="J67" i="24"/>
  <c r="I67" i="24"/>
  <c r="K66" i="24"/>
  <c r="J66" i="24"/>
  <c r="I66" i="24"/>
  <c r="K65" i="24"/>
  <c r="J65" i="24"/>
  <c r="I65" i="24"/>
  <c r="K64" i="24"/>
  <c r="J64" i="24"/>
  <c r="I64" i="24"/>
  <c r="K63" i="24"/>
  <c r="J63" i="24"/>
  <c r="I63" i="24"/>
  <c r="K62" i="24"/>
  <c r="J62" i="24"/>
  <c r="I62" i="24"/>
  <c r="K60" i="24"/>
  <c r="J60" i="24"/>
  <c r="I60" i="24"/>
  <c r="K59" i="24"/>
  <c r="J59" i="24"/>
  <c r="I59" i="24"/>
  <c r="K58" i="24"/>
  <c r="J58" i="24"/>
  <c r="I58" i="24"/>
  <c r="K57" i="24"/>
  <c r="J57" i="24"/>
  <c r="I57" i="24"/>
  <c r="K56" i="24"/>
  <c r="J56" i="24"/>
  <c r="I56" i="24"/>
  <c r="K55" i="24"/>
  <c r="J55" i="24"/>
  <c r="I55" i="24"/>
  <c r="K53" i="24"/>
  <c r="J53" i="24"/>
  <c r="I53" i="24"/>
  <c r="K52" i="24"/>
  <c r="J52" i="24"/>
  <c r="I52" i="24"/>
  <c r="K51" i="24"/>
  <c r="J51" i="24"/>
  <c r="I51" i="24"/>
  <c r="K50" i="24"/>
  <c r="J50" i="24"/>
  <c r="I50" i="24"/>
  <c r="K49" i="24"/>
  <c r="J49" i="24"/>
  <c r="I49" i="24"/>
  <c r="K47" i="24"/>
  <c r="J47" i="24"/>
  <c r="I47" i="24"/>
  <c r="K46" i="24"/>
  <c r="J46" i="24"/>
  <c r="I46" i="24"/>
  <c r="K45" i="24"/>
  <c r="J45" i="24"/>
  <c r="I45" i="24"/>
  <c r="K44" i="24"/>
  <c r="J44" i="24"/>
  <c r="I44" i="24"/>
  <c r="K43" i="24"/>
  <c r="J43" i="24"/>
  <c r="I43" i="24"/>
  <c r="K41" i="24"/>
  <c r="J41" i="24"/>
  <c r="I41" i="24"/>
  <c r="K40" i="24"/>
  <c r="J40" i="24"/>
  <c r="I40" i="24"/>
  <c r="K39" i="24"/>
  <c r="J39" i="24"/>
  <c r="I39" i="24"/>
  <c r="K37" i="24"/>
  <c r="J37" i="24"/>
  <c r="I37" i="24"/>
  <c r="K36" i="24"/>
  <c r="J36" i="24"/>
  <c r="I36" i="24"/>
  <c r="K35" i="24"/>
  <c r="J35" i="24"/>
  <c r="I35" i="24"/>
  <c r="K34" i="24"/>
  <c r="J34" i="24"/>
  <c r="I34" i="24"/>
  <c r="K33" i="24"/>
  <c r="J33" i="24"/>
  <c r="I33" i="24"/>
  <c r="K31" i="24"/>
  <c r="J31" i="24"/>
  <c r="I31" i="24"/>
  <c r="K30" i="24"/>
  <c r="J30" i="24"/>
  <c r="I30" i="24"/>
  <c r="K29" i="24"/>
  <c r="J29" i="24"/>
  <c r="I29" i="24"/>
  <c r="K28" i="24"/>
  <c r="J28" i="24"/>
  <c r="I28" i="24"/>
  <c r="K26" i="24"/>
  <c r="J26" i="24"/>
  <c r="I26" i="24"/>
  <c r="K25" i="24"/>
  <c r="J25" i="24"/>
  <c r="I25" i="24"/>
  <c r="K24" i="24"/>
  <c r="J24" i="24"/>
  <c r="I24" i="24"/>
  <c r="K23" i="24"/>
  <c r="J23" i="24"/>
  <c r="I23" i="24"/>
  <c r="K21" i="24"/>
  <c r="J21" i="24"/>
  <c r="I21" i="24"/>
  <c r="K19" i="24"/>
  <c r="J19" i="24"/>
  <c r="I19" i="24"/>
  <c r="K18" i="24"/>
  <c r="J18" i="24"/>
  <c r="I18" i="24"/>
  <c r="K17" i="24"/>
  <c r="J17" i="24"/>
  <c r="I17" i="24"/>
  <c r="K16" i="24"/>
  <c r="J16" i="24"/>
  <c r="I16" i="24"/>
  <c r="K15" i="24"/>
  <c r="J15" i="24"/>
  <c r="I15" i="24"/>
  <c r="J104" i="23"/>
  <c r="I104" i="23"/>
  <c r="H104" i="23"/>
  <c r="J103" i="23"/>
  <c r="I103" i="23"/>
  <c r="H103" i="23"/>
  <c r="J102" i="23"/>
  <c r="I102" i="23"/>
  <c r="H102" i="23"/>
  <c r="J100" i="23"/>
  <c r="I100" i="23"/>
  <c r="H100" i="23"/>
  <c r="J99" i="23"/>
  <c r="I99" i="23"/>
  <c r="H99" i="23"/>
  <c r="J98" i="23"/>
  <c r="I98" i="23"/>
  <c r="H98" i="23"/>
  <c r="J96" i="23"/>
  <c r="I96" i="23"/>
  <c r="H96" i="23"/>
  <c r="J95" i="23"/>
  <c r="I95" i="23"/>
  <c r="H95" i="23"/>
  <c r="J94" i="23"/>
  <c r="I94" i="23"/>
  <c r="H94" i="23"/>
  <c r="J93" i="23"/>
  <c r="I93" i="23"/>
  <c r="H93" i="23"/>
  <c r="J92" i="23"/>
  <c r="I92" i="23"/>
  <c r="H92" i="23"/>
  <c r="J90" i="23"/>
  <c r="I90" i="23"/>
  <c r="H90" i="23"/>
  <c r="J89" i="23"/>
  <c r="I89" i="23"/>
  <c r="H89" i="23"/>
  <c r="J87" i="23"/>
  <c r="I87" i="23"/>
  <c r="H87" i="23"/>
  <c r="J86" i="23"/>
  <c r="I86" i="23"/>
  <c r="H86" i="23"/>
  <c r="J85" i="23"/>
  <c r="I85" i="23"/>
  <c r="H85" i="23"/>
  <c r="J84" i="23"/>
  <c r="I84" i="23"/>
  <c r="H84" i="23"/>
  <c r="J83" i="23"/>
  <c r="I83" i="23"/>
  <c r="H83" i="23"/>
  <c r="J82" i="23"/>
  <c r="I82" i="23"/>
  <c r="H82" i="23"/>
  <c r="J81" i="23"/>
  <c r="I81" i="23"/>
  <c r="H81" i="23"/>
  <c r="J80" i="23"/>
  <c r="I80" i="23"/>
  <c r="H80" i="23"/>
  <c r="J78" i="23"/>
  <c r="I78" i="23"/>
  <c r="H78" i="23"/>
  <c r="J77" i="23"/>
  <c r="I77" i="23"/>
  <c r="H77" i="23"/>
  <c r="J76" i="23"/>
  <c r="I76" i="23"/>
  <c r="H76" i="23"/>
  <c r="J75" i="23"/>
  <c r="I75" i="23"/>
  <c r="H75" i="23"/>
  <c r="J74" i="23"/>
  <c r="I74" i="23"/>
  <c r="H74" i="23"/>
  <c r="J73" i="23"/>
  <c r="I73" i="23"/>
  <c r="H73" i="23"/>
  <c r="J71" i="23"/>
  <c r="I71" i="23"/>
  <c r="H71" i="23"/>
  <c r="J70" i="23"/>
  <c r="I70" i="23"/>
  <c r="H70" i="23"/>
  <c r="J69" i="23"/>
  <c r="I69" i="23"/>
  <c r="H69" i="23"/>
  <c r="J68" i="23"/>
  <c r="I68" i="23"/>
  <c r="H68" i="23"/>
  <c r="J67" i="23"/>
  <c r="I67" i="23"/>
  <c r="H67" i="23"/>
  <c r="J66" i="23"/>
  <c r="I66" i="23"/>
  <c r="H66" i="23"/>
  <c r="J64" i="23"/>
  <c r="I64" i="23"/>
  <c r="H64" i="23"/>
  <c r="J63" i="23"/>
  <c r="I63" i="23"/>
  <c r="H63" i="23"/>
  <c r="J62" i="23"/>
  <c r="I62" i="23"/>
  <c r="H62" i="23"/>
  <c r="J61" i="23"/>
  <c r="I61" i="23"/>
  <c r="H61" i="23"/>
  <c r="J60" i="23"/>
  <c r="I60" i="23"/>
  <c r="H60" i="23"/>
  <c r="J59" i="23"/>
  <c r="I59" i="23"/>
  <c r="H59" i="23"/>
  <c r="J57" i="23"/>
  <c r="I57" i="23"/>
  <c r="H57" i="23"/>
  <c r="J56" i="23"/>
  <c r="I56" i="23"/>
  <c r="H56" i="23"/>
  <c r="J55" i="23"/>
  <c r="I55" i="23"/>
  <c r="H55" i="23"/>
  <c r="J54" i="23"/>
  <c r="I54" i="23"/>
  <c r="H54" i="23"/>
  <c r="J53" i="23"/>
  <c r="I53" i="23"/>
  <c r="H53" i="23"/>
  <c r="J52" i="23"/>
  <c r="I52" i="23"/>
  <c r="H52" i="23"/>
  <c r="J51" i="23"/>
  <c r="I51" i="23"/>
  <c r="H51" i="23"/>
  <c r="J49" i="23"/>
  <c r="I49" i="23"/>
  <c r="H49" i="23"/>
  <c r="J48" i="23"/>
  <c r="I48" i="23"/>
  <c r="H48" i="23"/>
  <c r="J47" i="23"/>
  <c r="I47" i="23"/>
  <c r="H47" i="23"/>
  <c r="J46" i="23"/>
  <c r="I46" i="23"/>
  <c r="H46" i="23"/>
  <c r="J45" i="23"/>
  <c r="I45" i="23"/>
  <c r="H45" i="23"/>
  <c r="J44" i="23"/>
  <c r="I44" i="23"/>
  <c r="H44" i="23"/>
  <c r="J42" i="23"/>
  <c r="I42" i="23"/>
  <c r="H42" i="23"/>
  <c r="J41" i="23"/>
  <c r="I41" i="23"/>
  <c r="H41" i="23"/>
  <c r="J40" i="23"/>
  <c r="I40" i="23"/>
  <c r="H40" i="23"/>
  <c r="J39" i="23"/>
  <c r="I39" i="23"/>
  <c r="H39" i="23"/>
  <c r="J38" i="23"/>
  <c r="I38" i="23"/>
  <c r="H38" i="23"/>
  <c r="J36" i="23"/>
  <c r="I36" i="23"/>
  <c r="H36" i="23"/>
  <c r="J35" i="23"/>
  <c r="I35" i="23"/>
  <c r="H35" i="23"/>
  <c r="J34" i="23"/>
  <c r="I34" i="23"/>
  <c r="H34" i="23"/>
  <c r="J33" i="23"/>
  <c r="I33" i="23"/>
  <c r="H33" i="23"/>
  <c r="J32" i="23"/>
  <c r="I32" i="23"/>
  <c r="H32" i="23"/>
  <c r="J30" i="23"/>
  <c r="I30" i="23"/>
  <c r="H30" i="23"/>
  <c r="J29" i="23"/>
  <c r="I29" i="23"/>
  <c r="H29" i="23"/>
  <c r="J28" i="23"/>
  <c r="I28" i="23"/>
  <c r="H28" i="23"/>
  <c r="J27" i="23"/>
  <c r="I27" i="23"/>
  <c r="H27" i="23"/>
  <c r="J26" i="23"/>
  <c r="I26" i="23"/>
  <c r="H26" i="23"/>
  <c r="J25" i="23"/>
  <c r="I25" i="23"/>
  <c r="H25" i="23"/>
  <c r="J23" i="23"/>
  <c r="I23" i="23"/>
  <c r="H23" i="23"/>
  <c r="J21" i="23"/>
  <c r="I21" i="23"/>
  <c r="H21" i="23"/>
  <c r="J20" i="23"/>
  <c r="I20" i="23"/>
  <c r="H20" i="23"/>
  <c r="J19" i="23"/>
  <c r="I19" i="23"/>
  <c r="H19" i="23"/>
  <c r="J18" i="23"/>
  <c r="I18" i="23"/>
  <c r="H18" i="23"/>
  <c r="J17" i="23"/>
  <c r="I17" i="23"/>
  <c r="H17" i="23"/>
  <c r="J16" i="23"/>
  <c r="I16" i="23"/>
  <c r="H16" i="23"/>
  <c r="J15" i="23"/>
  <c r="I15" i="23"/>
  <c r="H15" i="23"/>
  <c r="J48" i="22"/>
  <c r="I48" i="22"/>
  <c r="H48" i="22"/>
  <c r="J46" i="22"/>
  <c r="I46" i="22"/>
  <c r="H46" i="22"/>
  <c r="J44" i="22"/>
  <c r="I44" i="22"/>
  <c r="H44" i="22"/>
  <c r="J43" i="22"/>
  <c r="I43" i="22"/>
  <c r="H43" i="22"/>
  <c r="J42" i="22"/>
  <c r="I42" i="22"/>
  <c r="H42" i="22"/>
  <c r="J40" i="22"/>
  <c r="I40" i="22"/>
  <c r="H40" i="22"/>
  <c r="J39" i="22"/>
  <c r="I39" i="22"/>
  <c r="H39" i="22"/>
  <c r="J37" i="22"/>
  <c r="I37" i="22"/>
  <c r="H37" i="22"/>
  <c r="J36" i="22"/>
  <c r="I36" i="22"/>
  <c r="H36" i="22"/>
  <c r="J34" i="22"/>
  <c r="I34" i="22"/>
  <c r="H34" i="22"/>
  <c r="J33" i="22"/>
  <c r="I33" i="22"/>
  <c r="H33" i="22"/>
  <c r="J31" i="22"/>
  <c r="I31" i="22"/>
  <c r="H31" i="22"/>
  <c r="J30" i="22"/>
  <c r="I30" i="22"/>
  <c r="H30" i="22"/>
  <c r="J28" i="22"/>
  <c r="I28" i="22"/>
  <c r="H28" i="22"/>
  <c r="J27" i="22"/>
  <c r="I27" i="22"/>
  <c r="H27" i="22"/>
  <c r="J25" i="22"/>
  <c r="I25" i="22"/>
  <c r="H25" i="22"/>
  <c r="J24" i="22"/>
  <c r="I24" i="22"/>
  <c r="H24" i="22"/>
  <c r="J22" i="22"/>
  <c r="I22" i="22"/>
  <c r="H22" i="22"/>
  <c r="J21" i="22"/>
  <c r="I21" i="22"/>
  <c r="H21" i="22"/>
  <c r="J19" i="22"/>
  <c r="I19" i="22"/>
  <c r="H19" i="22"/>
  <c r="J18" i="22"/>
  <c r="I18" i="22"/>
  <c r="H18" i="22"/>
  <c r="J16" i="22"/>
  <c r="I16" i="22"/>
  <c r="H16" i="22"/>
  <c r="J14" i="22"/>
  <c r="I14" i="22"/>
  <c r="H14" i="22"/>
  <c r="J13" i="22"/>
  <c r="I13" i="22"/>
  <c r="H13" i="22"/>
  <c r="J59" i="21"/>
  <c r="I59" i="21"/>
  <c r="H59" i="21"/>
  <c r="J56" i="21"/>
  <c r="I56" i="21"/>
  <c r="H56" i="21"/>
  <c r="J53" i="21"/>
  <c r="I53" i="21"/>
  <c r="H53" i="21"/>
  <c r="J52" i="21"/>
  <c r="I52" i="21"/>
  <c r="H52" i="21"/>
  <c r="J51" i="21"/>
  <c r="I51" i="21"/>
  <c r="H51" i="21"/>
  <c r="J48" i="21"/>
  <c r="I48" i="21"/>
  <c r="H48" i="21"/>
  <c r="J45" i="21"/>
  <c r="I45" i="21"/>
  <c r="H45" i="21"/>
  <c r="J44" i="21"/>
  <c r="I44" i="21"/>
  <c r="H44" i="21"/>
  <c r="J41" i="21"/>
  <c r="I41" i="21"/>
  <c r="H41" i="21"/>
  <c r="J40" i="21"/>
  <c r="I40" i="21"/>
  <c r="H40" i="21"/>
  <c r="J37" i="21"/>
  <c r="I37" i="21"/>
  <c r="H37" i="21"/>
  <c r="J36" i="21"/>
  <c r="I36" i="21"/>
  <c r="H36" i="21"/>
  <c r="J33" i="21"/>
  <c r="I33" i="21"/>
  <c r="H33" i="21"/>
  <c r="J30" i="21"/>
  <c r="I30" i="21"/>
  <c r="H30" i="21"/>
  <c r="J29" i="21"/>
  <c r="I29" i="21"/>
  <c r="H29" i="21"/>
  <c r="J26" i="21"/>
  <c r="I26" i="21"/>
  <c r="H26" i="21"/>
  <c r="J25" i="21"/>
  <c r="I25" i="21"/>
  <c r="H25" i="21"/>
  <c r="J22" i="21"/>
  <c r="I22" i="21"/>
  <c r="H22" i="21"/>
  <c r="J19" i="21"/>
  <c r="I19" i="21"/>
  <c r="H19" i="21"/>
  <c r="J16" i="21"/>
  <c r="I16" i="21"/>
  <c r="H16" i="21"/>
  <c r="J15" i="21"/>
  <c r="I15" i="21"/>
  <c r="H15" i="21"/>
  <c r="K81" i="20"/>
  <c r="J81" i="20"/>
  <c r="I81" i="20"/>
  <c r="K80" i="20"/>
  <c r="J80" i="20"/>
  <c r="I80" i="20"/>
  <c r="K79" i="20"/>
  <c r="J79" i="20"/>
  <c r="I79" i="20"/>
  <c r="K76" i="20"/>
  <c r="J76" i="20"/>
  <c r="I76" i="20"/>
  <c r="K75" i="20"/>
  <c r="J75" i="20"/>
  <c r="I75" i="20"/>
  <c r="K72" i="20"/>
  <c r="J72" i="20"/>
  <c r="I72" i="20"/>
  <c r="K71" i="20"/>
  <c r="J71" i="20"/>
  <c r="I71" i="20"/>
  <c r="K70" i="20"/>
  <c r="J70" i="20"/>
  <c r="I70" i="20"/>
  <c r="K69" i="20"/>
  <c r="J69" i="20"/>
  <c r="I69" i="20"/>
  <c r="K66" i="20"/>
  <c r="J66" i="20"/>
  <c r="I66" i="20"/>
  <c r="K65" i="20"/>
  <c r="J65" i="20"/>
  <c r="I65" i="20"/>
  <c r="K62" i="20"/>
  <c r="J62" i="20"/>
  <c r="I62" i="20"/>
  <c r="K61" i="20"/>
  <c r="J61" i="20"/>
  <c r="I61" i="20"/>
  <c r="K60" i="20"/>
  <c r="J60" i="20"/>
  <c r="I60" i="20"/>
  <c r="K57" i="20"/>
  <c r="J57" i="20"/>
  <c r="I57" i="20"/>
  <c r="K56" i="20"/>
  <c r="J56" i="20"/>
  <c r="I56" i="20"/>
  <c r="K55" i="20"/>
  <c r="J55" i="20"/>
  <c r="I55" i="20"/>
  <c r="K52" i="20"/>
  <c r="J52" i="20"/>
  <c r="I52" i="20"/>
  <c r="K51" i="20"/>
  <c r="J51" i="20"/>
  <c r="I51" i="20"/>
  <c r="K50" i="20"/>
  <c r="J50" i="20"/>
  <c r="I50" i="20"/>
  <c r="K47" i="20"/>
  <c r="J47" i="20"/>
  <c r="I47" i="20"/>
  <c r="K46" i="20"/>
  <c r="J46" i="20"/>
  <c r="I46" i="20"/>
  <c r="K45" i="20"/>
  <c r="J45" i="20"/>
  <c r="I45" i="20"/>
  <c r="K42" i="20"/>
  <c r="J42" i="20"/>
  <c r="I42" i="20"/>
  <c r="K41" i="20"/>
  <c r="J41" i="20"/>
  <c r="I41" i="20"/>
  <c r="K40" i="20"/>
  <c r="J40" i="20"/>
  <c r="I40" i="20"/>
  <c r="K37" i="20"/>
  <c r="J37" i="20"/>
  <c r="I37" i="20"/>
  <c r="K36" i="20"/>
  <c r="J36" i="20"/>
  <c r="I36" i="20"/>
  <c r="K35" i="20"/>
  <c r="J35" i="20"/>
  <c r="I35" i="20"/>
  <c r="K32" i="20"/>
  <c r="J32" i="20"/>
  <c r="I32" i="20"/>
  <c r="K31" i="20"/>
  <c r="J31" i="20"/>
  <c r="I31" i="20"/>
  <c r="K28" i="20"/>
  <c r="J28" i="20"/>
  <c r="I28" i="20"/>
  <c r="K27" i="20"/>
  <c r="J27" i="20"/>
  <c r="I27" i="20"/>
  <c r="K24" i="20"/>
  <c r="J24" i="20"/>
  <c r="I24" i="20"/>
  <c r="K23" i="20"/>
  <c r="J23" i="20"/>
  <c r="I23" i="20"/>
  <c r="K20" i="20"/>
  <c r="J20" i="20"/>
  <c r="I20" i="20"/>
  <c r="K19" i="20"/>
  <c r="J19" i="20"/>
  <c r="I19" i="20"/>
  <c r="K16" i="20"/>
  <c r="J16" i="20"/>
  <c r="I16" i="20"/>
  <c r="K15" i="20"/>
  <c r="J15" i="20"/>
  <c r="I15" i="20"/>
  <c r="K80" i="19"/>
  <c r="J80" i="19"/>
  <c r="I80" i="19"/>
  <c r="K79" i="19"/>
  <c r="J79" i="19"/>
  <c r="I79" i="19"/>
  <c r="K76" i="19"/>
  <c r="J76" i="19"/>
  <c r="I76" i="19"/>
  <c r="K75" i="19"/>
  <c r="J75" i="19"/>
  <c r="I75" i="19"/>
  <c r="K72" i="19"/>
  <c r="J72" i="19"/>
  <c r="I72" i="19"/>
  <c r="K71" i="19"/>
  <c r="J71" i="19"/>
  <c r="I71" i="19"/>
  <c r="K70" i="19"/>
  <c r="J70" i="19"/>
  <c r="I70" i="19"/>
  <c r="K69" i="19"/>
  <c r="J69" i="19"/>
  <c r="I69" i="19"/>
  <c r="K66" i="19"/>
  <c r="J66" i="19"/>
  <c r="I66" i="19"/>
  <c r="K65" i="19"/>
  <c r="J65" i="19"/>
  <c r="I65" i="19"/>
  <c r="K62" i="19"/>
  <c r="J62" i="19"/>
  <c r="I62" i="19"/>
  <c r="K61" i="19"/>
  <c r="J61" i="19"/>
  <c r="I61" i="19"/>
  <c r="K60" i="19"/>
  <c r="J60" i="19"/>
  <c r="I60" i="19"/>
  <c r="K59" i="19"/>
  <c r="J59" i="19"/>
  <c r="I59" i="19"/>
  <c r="K56" i="19"/>
  <c r="J56" i="19"/>
  <c r="I56" i="19"/>
  <c r="K55" i="19"/>
  <c r="J55" i="19"/>
  <c r="I55" i="19"/>
  <c r="K52" i="19"/>
  <c r="J52" i="19"/>
  <c r="I52" i="19"/>
  <c r="K51" i="19"/>
  <c r="J51" i="19"/>
  <c r="I51" i="19"/>
  <c r="K48" i="19"/>
  <c r="J48" i="19"/>
  <c r="I48" i="19"/>
  <c r="K47" i="19"/>
  <c r="J47" i="19"/>
  <c r="I47" i="19"/>
  <c r="K46" i="19"/>
  <c r="J46" i="19"/>
  <c r="I46" i="19"/>
  <c r="K43" i="19"/>
  <c r="J43" i="19"/>
  <c r="I43" i="19"/>
  <c r="K42" i="19"/>
  <c r="J42" i="19"/>
  <c r="I42" i="19"/>
  <c r="K41" i="19"/>
  <c r="J41" i="19"/>
  <c r="I41" i="19"/>
  <c r="K38" i="19"/>
  <c r="J38" i="19"/>
  <c r="I38" i="19"/>
  <c r="K37" i="19"/>
  <c r="J37" i="19"/>
  <c r="I37" i="19"/>
  <c r="K34" i="19"/>
  <c r="J34" i="19"/>
  <c r="I34" i="19"/>
  <c r="K33" i="19"/>
  <c r="J33" i="19"/>
  <c r="I33" i="19"/>
  <c r="K32" i="19"/>
  <c r="J32" i="19"/>
  <c r="I32" i="19"/>
  <c r="K31" i="19"/>
  <c r="J31" i="19"/>
  <c r="I31" i="19"/>
  <c r="K28" i="19"/>
  <c r="J28" i="19"/>
  <c r="I28" i="19"/>
  <c r="K27" i="19"/>
  <c r="J27" i="19"/>
  <c r="I27" i="19"/>
  <c r="K24" i="19"/>
  <c r="J24" i="19"/>
  <c r="I24" i="19"/>
  <c r="K23" i="19"/>
  <c r="J23" i="19"/>
  <c r="I23" i="19"/>
  <c r="K22" i="19"/>
  <c r="J22" i="19"/>
  <c r="I22" i="19"/>
  <c r="K19" i="19"/>
  <c r="J19" i="19"/>
  <c r="I19" i="19"/>
  <c r="K16" i="19"/>
  <c r="J16" i="19"/>
  <c r="I16" i="19"/>
  <c r="K15" i="19"/>
  <c r="J15" i="19"/>
  <c r="I15" i="19"/>
  <c r="K108" i="18"/>
  <c r="J108" i="18"/>
  <c r="I108" i="18"/>
  <c r="K107" i="18"/>
  <c r="J107" i="18"/>
  <c r="I107" i="18"/>
  <c r="K106" i="18"/>
  <c r="J106" i="18"/>
  <c r="I106" i="18"/>
  <c r="K103" i="18"/>
  <c r="J103" i="18"/>
  <c r="I103" i="18"/>
  <c r="K102" i="18"/>
  <c r="J102" i="18"/>
  <c r="I102" i="18"/>
  <c r="K101" i="18"/>
  <c r="J101" i="18"/>
  <c r="I101" i="18"/>
  <c r="K98" i="18"/>
  <c r="J98" i="18"/>
  <c r="I98" i="18"/>
  <c r="K97" i="18"/>
  <c r="J97" i="18"/>
  <c r="I97" i="18"/>
  <c r="K96" i="18"/>
  <c r="J96" i="18"/>
  <c r="I96" i="18"/>
  <c r="K95" i="18"/>
  <c r="J95" i="18"/>
  <c r="I95" i="18"/>
  <c r="K94" i="18"/>
  <c r="J94" i="18"/>
  <c r="I94" i="18"/>
  <c r="K93" i="18"/>
  <c r="J93" i="18"/>
  <c r="I93" i="18"/>
  <c r="K90" i="18"/>
  <c r="J90" i="18"/>
  <c r="I90" i="18"/>
  <c r="K89" i="18"/>
  <c r="J89" i="18"/>
  <c r="I89" i="18"/>
  <c r="K88" i="18"/>
  <c r="J88" i="18"/>
  <c r="I88" i="18"/>
  <c r="K85" i="18"/>
  <c r="J85" i="18"/>
  <c r="I85" i="18"/>
  <c r="K84" i="18"/>
  <c r="J84" i="18"/>
  <c r="I84" i="18"/>
  <c r="K83" i="18"/>
  <c r="J83" i="18"/>
  <c r="I83" i="18"/>
  <c r="K82" i="18"/>
  <c r="J82" i="18"/>
  <c r="I82" i="18"/>
  <c r="K81" i="18"/>
  <c r="J81" i="18"/>
  <c r="I81" i="18"/>
  <c r="K78" i="18"/>
  <c r="J78" i="18"/>
  <c r="I78" i="18"/>
  <c r="K77" i="18"/>
  <c r="J77" i="18"/>
  <c r="I77" i="18"/>
  <c r="K76" i="18"/>
  <c r="J76" i="18"/>
  <c r="I76" i="18"/>
  <c r="K73" i="18"/>
  <c r="J73" i="18"/>
  <c r="I73" i="18"/>
  <c r="K72" i="18"/>
  <c r="J72" i="18"/>
  <c r="I72" i="18"/>
  <c r="K71" i="18"/>
  <c r="J71" i="18"/>
  <c r="I71" i="18"/>
  <c r="K68" i="18"/>
  <c r="J68" i="18"/>
  <c r="I68" i="18"/>
  <c r="K67" i="18"/>
  <c r="J67" i="18"/>
  <c r="I67" i="18"/>
  <c r="K66" i="18"/>
  <c r="J66" i="18"/>
  <c r="I66" i="18"/>
  <c r="K65" i="18"/>
  <c r="J65" i="18"/>
  <c r="I65" i="18"/>
  <c r="K62" i="18"/>
  <c r="J62" i="18"/>
  <c r="I62" i="18"/>
  <c r="K61" i="18"/>
  <c r="J61" i="18"/>
  <c r="I61" i="18"/>
  <c r="K60" i="18"/>
  <c r="J60" i="18"/>
  <c r="I60" i="18"/>
  <c r="K59" i="18"/>
  <c r="J59" i="18"/>
  <c r="I59" i="18"/>
  <c r="K58" i="18"/>
  <c r="J58" i="18"/>
  <c r="I58" i="18"/>
  <c r="K57" i="18"/>
  <c r="J57" i="18"/>
  <c r="I57" i="18"/>
  <c r="K54" i="18"/>
  <c r="J54" i="18"/>
  <c r="I54" i="18"/>
  <c r="K53" i="18"/>
  <c r="J53" i="18"/>
  <c r="I53" i="18"/>
  <c r="K52" i="18"/>
  <c r="J52" i="18"/>
  <c r="I52" i="18"/>
  <c r="K49" i="18"/>
  <c r="J49" i="18"/>
  <c r="I49" i="18"/>
  <c r="K48" i="18"/>
  <c r="J48" i="18"/>
  <c r="I48" i="18"/>
  <c r="K47" i="18"/>
  <c r="J47" i="18"/>
  <c r="I47" i="18"/>
  <c r="K46" i="18"/>
  <c r="J46" i="18"/>
  <c r="I46" i="18"/>
  <c r="K45" i="18"/>
  <c r="J45" i="18"/>
  <c r="I45" i="18"/>
  <c r="K44" i="18"/>
  <c r="J44" i="18"/>
  <c r="I44" i="18"/>
  <c r="K41" i="18"/>
  <c r="J41" i="18"/>
  <c r="I41" i="18"/>
  <c r="K40" i="18"/>
  <c r="J40" i="18"/>
  <c r="I40" i="18"/>
  <c r="K39" i="18"/>
  <c r="J39" i="18"/>
  <c r="I39" i="18"/>
  <c r="K36" i="18"/>
  <c r="J36" i="18"/>
  <c r="I36" i="18"/>
  <c r="K35" i="18"/>
  <c r="J35" i="18"/>
  <c r="I35" i="18"/>
  <c r="K34" i="18"/>
  <c r="J34" i="18"/>
  <c r="I34" i="18"/>
  <c r="K33" i="18"/>
  <c r="J33" i="18"/>
  <c r="I33" i="18"/>
  <c r="K30" i="18"/>
  <c r="J30" i="18"/>
  <c r="I30" i="18"/>
  <c r="K29" i="18"/>
  <c r="J29" i="18"/>
  <c r="I29" i="18"/>
  <c r="K26" i="18"/>
  <c r="J26" i="18"/>
  <c r="I26" i="18"/>
  <c r="K25" i="18"/>
  <c r="J25" i="18"/>
  <c r="I25" i="18"/>
  <c r="K24" i="18"/>
  <c r="J24" i="18"/>
  <c r="I24" i="18"/>
  <c r="K23" i="18"/>
  <c r="J23" i="18"/>
  <c r="I23" i="18"/>
  <c r="K22" i="18"/>
  <c r="J22" i="18"/>
  <c r="I22" i="18"/>
  <c r="K21" i="18"/>
  <c r="J21" i="18"/>
  <c r="I21" i="18"/>
  <c r="K20" i="18"/>
  <c r="J20" i="18"/>
  <c r="I20" i="18"/>
  <c r="K19" i="18"/>
  <c r="J19" i="18"/>
  <c r="I19" i="18"/>
  <c r="K18" i="18"/>
  <c r="J18" i="18"/>
  <c r="I18" i="18"/>
  <c r="K17" i="18"/>
  <c r="J17" i="18"/>
  <c r="I17" i="18"/>
  <c r="K16" i="18"/>
  <c r="J16" i="18"/>
  <c r="I16" i="18"/>
  <c r="K15" i="18"/>
  <c r="J15" i="18"/>
  <c r="I15" i="18"/>
  <c r="K117" i="16"/>
  <c r="J117" i="16"/>
  <c r="K116" i="16"/>
  <c r="J116" i="16"/>
  <c r="K115" i="16"/>
  <c r="J115" i="16"/>
  <c r="K112" i="16"/>
  <c r="J112" i="16"/>
  <c r="K111" i="16"/>
  <c r="J111" i="16"/>
  <c r="K110" i="16"/>
  <c r="J110" i="16"/>
  <c r="K107" i="16"/>
  <c r="J107" i="16"/>
  <c r="K106" i="16"/>
  <c r="J106" i="16"/>
  <c r="K105" i="16"/>
  <c r="J105" i="16"/>
  <c r="K104" i="16"/>
  <c r="J104" i="16"/>
  <c r="K103" i="16"/>
  <c r="J103" i="16"/>
  <c r="K100" i="16"/>
  <c r="J100" i="16"/>
  <c r="K99" i="16"/>
  <c r="J99" i="16"/>
  <c r="K96" i="16"/>
  <c r="J96" i="16"/>
  <c r="K95" i="16"/>
  <c r="J95" i="16"/>
  <c r="K94" i="16"/>
  <c r="J94" i="16"/>
  <c r="K93" i="16"/>
  <c r="J93" i="16"/>
  <c r="K92" i="16"/>
  <c r="J92" i="16"/>
  <c r="K91" i="16"/>
  <c r="J91" i="16"/>
  <c r="K90" i="16"/>
  <c r="J90" i="16"/>
  <c r="K89" i="16"/>
  <c r="J89" i="16"/>
  <c r="K86" i="16"/>
  <c r="J86" i="16"/>
  <c r="K85" i="16"/>
  <c r="J85" i="16"/>
  <c r="K84" i="16"/>
  <c r="J84" i="16"/>
  <c r="K83" i="16"/>
  <c r="J83" i="16"/>
  <c r="K82" i="16"/>
  <c r="J82" i="16"/>
  <c r="K81" i="16"/>
  <c r="J81" i="16"/>
  <c r="K78" i="16"/>
  <c r="J78" i="16"/>
  <c r="K77" i="16"/>
  <c r="J77" i="16"/>
  <c r="K76" i="16"/>
  <c r="J76" i="16"/>
  <c r="K75" i="16"/>
  <c r="J75" i="16"/>
  <c r="K74" i="16"/>
  <c r="J74" i="16"/>
  <c r="K73" i="16"/>
  <c r="J73" i="16"/>
  <c r="K70" i="16"/>
  <c r="J70" i="16"/>
  <c r="K69" i="16"/>
  <c r="J69" i="16"/>
  <c r="K68" i="16"/>
  <c r="J68" i="16"/>
  <c r="K67" i="16"/>
  <c r="J67" i="16"/>
  <c r="K66" i="16"/>
  <c r="J66" i="16"/>
  <c r="K65" i="16"/>
  <c r="J65" i="16"/>
  <c r="K62" i="16"/>
  <c r="J62" i="16"/>
  <c r="K61" i="16"/>
  <c r="J61" i="16"/>
  <c r="K60" i="16"/>
  <c r="J60" i="16"/>
  <c r="K59" i="16"/>
  <c r="J59" i="16"/>
  <c r="K58" i="16"/>
  <c r="J58" i="16"/>
  <c r="K57" i="16"/>
  <c r="J57" i="16"/>
  <c r="K56" i="16"/>
  <c r="J56" i="16"/>
  <c r="K53" i="16"/>
  <c r="J53" i="16"/>
  <c r="K52" i="16"/>
  <c r="J52" i="16"/>
  <c r="K51" i="16"/>
  <c r="J51" i="16"/>
  <c r="K50" i="16"/>
  <c r="J50" i="16"/>
  <c r="K49" i="16"/>
  <c r="J49" i="16"/>
  <c r="K48" i="16"/>
  <c r="J48" i="16"/>
  <c r="K45" i="16"/>
  <c r="J45" i="16"/>
  <c r="K44" i="16"/>
  <c r="J44" i="16"/>
  <c r="K43" i="16"/>
  <c r="J43" i="16"/>
  <c r="K42" i="16"/>
  <c r="J42" i="16"/>
  <c r="K41" i="16"/>
  <c r="J41" i="16"/>
  <c r="K40" i="16"/>
  <c r="J40" i="16"/>
  <c r="K37" i="16"/>
  <c r="J37" i="16"/>
  <c r="K36" i="16"/>
  <c r="J36" i="16"/>
  <c r="K35" i="16"/>
  <c r="J35" i="16"/>
  <c r="K34" i="16"/>
  <c r="J34" i="16"/>
  <c r="K33" i="16"/>
  <c r="J33" i="16"/>
  <c r="K30" i="16"/>
  <c r="J30" i="16"/>
  <c r="K29" i="16"/>
  <c r="J29" i="16"/>
  <c r="K28" i="16"/>
  <c r="J28" i="16"/>
  <c r="K27" i="16"/>
  <c r="J27" i="16"/>
  <c r="K24" i="16"/>
  <c r="J24" i="16"/>
  <c r="K21" i="16"/>
  <c r="J21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I117" i="16"/>
  <c r="I116" i="16"/>
  <c r="I115" i="16"/>
  <c r="I112" i="16"/>
  <c r="I111" i="16"/>
  <c r="I110" i="16"/>
  <c r="I107" i="16"/>
  <c r="I106" i="16"/>
  <c r="I105" i="16"/>
  <c r="I104" i="16"/>
  <c r="I103" i="16"/>
  <c r="I100" i="16"/>
  <c r="I99" i="16"/>
  <c r="I96" i="16"/>
  <c r="I95" i="16"/>
  <c r="I94" i="16"/>
  <c r="I93" i="16"/>
  <c r="I92" i="16"/>
  <c r="I91" i="16"/>
  <c r="I90" i="16"/>
  <c r="I89" i="16"/>
  <c r="I86" i="16"/>
  <c r="I85" i="16"/>
  <c r="I84" i="16"/>
  <c r="I83" i="16"/>
  <c r="I82" i="16"/>
  <c r="I81" i="16"/>
  <c r="I78" i="16"/>
  <c r="I77" i="16"/>
  <c r="I76" i="16"/>
  <c r="I75" i="16"/>
  <c r="I74" i="16"/>
  <c r="I73" i="16"/>
  <c r="I70" i="16"/>
  <c r="I69" i="16"/>
  <c r="I68" i="16"/>
  <c r="I67" i="16"/>
  <c r="I66" i="16"/>
  <c r="I65" i="16"/>
  <c r="I62" i="16"/>
  <c r="I61" i="16"/>
  <c r="I60" i="16"/>
  <c r="I59" i="16"/>
  <c r="I58" i="16"/>
  <c r="I57" i="16"/>
  <c r="I56" i="16"/>
  <c r="I53" i="16"/>
  <c r="I52" i="16"/>
  <c r="I51" i="16"/>
  <c r="I50" i="16"/>
  <c r="I49" i="16"/>
  <c r="I48" i="16"/>
  <c r="I45" i="16"/>
  <c r="I44" i="16"/>
  <c r="I43" i="16"/>
  <c r="I42" i="16"/>
  <c r="I41" i="16"/>
  <c r="I40" i="16"/>
  <c r="I37" i="16"/>
  <c r="I36" i="16"/>
  <c r="I35" i="16"/>
  <c r="I34" i="16"/>
  <c r="I33" i="16"/>
  <c r="I30" i="16"/>
  <c r="I29" i="16"/>
  <c r="I28" i="16"/>
  <c r="I27" i="16"/>
  <c r="I24" i="16"/>
  <c r="I21" i="16"/>
  <c r="I20" i="16"/>
  <c r="I19" i="16"/>
  <c r="I18" i="16"/>
  <c r="I17" i="16"/>
  <c r="I16" i="16"/>
  <c r="I15" i="16"/>
  <c r="I144" i="17"/>
  <c r="I143" i="17"/>
  <c r="I142" i="17"/>
  <c r="I141" i="17"/>
  <c r="I138" i="17"/>
  <c r="I137" i="17"/>
  <c r="I136" i="17"/>
  <c r="I135" i="17"/>
  <c r="I132" i="17"/>
  <c r="I131" i="17"/>
  <c r="I130" i="17"/>
  <c r="I129" i="17"/>
  <c r="I128" i="17"/>
  <c r="I127" i="17"/>
  <c r="I126" i="17"/>
  <c r="I125" i="17"/>
  <c r="I122" i="17"/>
  <c r="I121" i="17"/>
  <c r="I120" i="17"/>
  <c r="I119" i="17"/>
  <c r="I116" i="17"/>
  <c r="I115" i="17"/>
  <c r="I114" i="17"/>
  <c r="I113" i="17"/>
  <c r="I112" i="17"/>
  <c r="I109" i="17"/>
  <c r="I108" i="17"/>
  <c r="I107" i="17"/>
  <c r="I104" i="17"/>
  <c r="I103" i="17"/>
  <c r="I102" i="17"/>
  <c r="I101" i="17"/>
  <c r="I100" i="17"/>
  <c r="I99" i="17"/>
  <c r="I98" i="17"/>
  <c r="I97" i="17"/>
  <c r="I94" i="17"/>
  <c r="I93" i="17"/>
  <c r="I92" i="17"/>
  <c r="I91" i="17"/>
  <c r="I90" i="17"/>
  <c r="I89" i="17"/>
  <c r="I88" i="17"/>
  <c r="I87" i="17"/>
  <c r="I84" i="17"/>
  <c r="I83" i="17"/>
  <c r="I81" i="17"/>
  <c r="I80" i="17"/>
  <c r="I79" i="17"/>
  <c r="I78" i="17"/>
  <c r="I75" i="17"/>
  <c r="I74" i="17"/>
  <c r="I73" i="17"/>
  <c r="I72" i="17"/>
  <c r="I71" i="17"/>
  <c r="I70" i="17"/>
  <c r="I69" i="17"/>
  <c r="I68" i="17"/>
  <c r="I67" i="17"/>
  <c r="I64" i="17"/>
  <c r="I63" i="17"/>
  <c r="I62" i="17"/>
  <c r="I61" i="17"/>
  <c r="I60" i="17"/>
  <c r="I59" i="17"/>
  <c r="I58" i="17"/>
  <c r="I57" i="17"/>
  <c r="I54" i="17"/>
  <c r="I53" i="17"/>
  <c r="I52" i="17"/>
  <c r="I51" i="17"/>
  <c r="I50" i="17"/>
  <c r="I49" i="17"/>
  <c r="I48" i="17"/>
  <c r="I45" i="17"/>
  <c r="I44" i="17"/>
  <c r="I43" i="17"/>
  <c r="I42" i="17"/>
  <c r="I41" i="17"/>
  <c r="I40" i="17"/>
  <c r="I37" i="17"/>
  <c r="I36" i="17"/>
  <c r="I35" i="17"/>
  <c r="I34" i="17"/>
  <c r="I33" i="17"/>
  <c r="I32" i="17"/>
  <c r="I31" i="17"/>
  <c r="I30" i="17"/>
  <c r="I27" i="17"/>
  <c r="I26" i="17"/>
  <c r="I25" i="17"/>
  <c r="I22" i="17"/>
  <c r="I21" i="17"/>
  <c r="I20" i="17"/>
  <c r="I19" i="17"/>
  <c r="I18" i="17"/>
  <c r="I17" i="17"/>
  <c r="I16" i="17"/>
  <c r="I15" i="17"/>
  <c r="K144" i="17"/>
  <c r="J144" i="17"/>
  <c r="K143" i="17"/>
  <c r="J143" i="17"/>
  <c r="K142" i="17"/>
  <c r="J142" i="17"/>
  <c r="K141" i="17"/>
  <c r="J141" i="17"/>
  <c r="K138" i="17"/>
  <c r="J138" i="17"/>
  <c r="K137" i="17"/>
  <c r="J137" i="17"/>
  <c r="K136" i="17"/>
  <c r="J136" i="17"/>
  <c r="K135" i="17"/>
  <c r="J135" i="17"/>
  <c r="K132" i="17"/>
  <c r="J132" i="17"/>
  <c r="K131" i="17"/>
  <c r="J131" i="17"/>
  <c r="K130" i="17"/>
  <c r="J130" i="17"/>
  <c r="K129" i="17"/>
  <c r="J129" i="17"/>
  <c r="K128" i="17"/>
  <c r="J128" i="17"/>
  <c r="K127" i="17"/>
  <c r="J127" i="17"/>
  <c r="K126" i="17"/>
  <c r="J126" i="17"/>
  <c r="K125" i="17"/>
  <c r="J125" i="17"/>
  <c r="K122" i="17"/>
  <c r="J122" i="17"/>
  <c r="K121" i="17"/>
  <c r="J121" i="17"/>
  <c r="K120" i="17"/>
  <c r="J120" i="17"/>
  <c r="K119" i="17"/>
  <c r="J119" i="17"/>
  <c r="K116" i="17"/>
  <c r="J116" i="17"/>
  <c r="K115" i="17"/>
  <c r="J115" i="17"/>
  <c r="K114" i="17"/>
  <c r="J114" i="17"/>
  <c r="K113" i="17"/>
  <c r="J113" i="17"/>
  <c r="K112" i="17"/>
  <c r="J112" i="17"/>
  <c r="K109" i="17"/>
  <c r="J109" i="17"/>
  <c r="K108" i="17"/>
  <c r="J108" i="17"/>
  <c r="K107" i="17"/>
  <c r="J107" i="17"/>
  <c r="K104" i="17"/>
  <c r="J104" i="17"/>
  <c r="K103" i="17"/>
  <c r="J103" i="17"/>
  <c r="K102" i="17"/>
  <c r="J102" i="17"/>
  <c r="K101" i="17"/>
  <c r="J101" i="17"/>
  <c r="K100" i="17"/>
  <c r="J100" i="17"/>
  <c r="K99" i="17"/>
  <c r="J99" i="17"/>
  <c r="K98" i="17"/>
  <c r="J98" i="17"/>
  <c r="K97" i="17"/>
  <c r="J97" i="17"/>
  <c r="K94" i="17"/>
  <c r="J94" i="17"/>
  <c r="K93" i="17"/>
  <c r="J93" i="17"/>
  <c r="K92" i="17"/>
  <c r="J92" i="17"/>
  <c r="K91" i="17"/>
  <c r="J91" i="17"/>
  <c r="K90" i="17"/>
  <c r="J90" i="17"/>
  <c r="K89" i="17"/>
  <c r="J89" i="17"/>
  <c r="K88" i="17"/>
  <c r="J88" i="17"/>
  <c r="K87" i="17"/>
  <c r="J87" i="17"/>
  <c r="K84" i="17"/>
  <c r="J84" i="17"/>
  <c r="K83" i="17"/>
  <c r="J83" i="17"/>
  <c r="K82" i="17"/>
  <c r="J82" i="17"/>
  <c r="K81" i="17"/>
  <c r="J81" i="17"/>
  <c r="K80" i="17"/>
  <c r="J80" i="17"/>
  <c r="K79" i="17"/>
  <c r="J79" i="17"/>
  <c r="K78" i="17"/>
  <c r="J78" i="17"/>
  <c r="K75" i="17"/>
  <c r="J75" i="17"/>
  <c r="K74" i="17"/>
  <c r="J74" i="17"/>
  <c r="K73" i="17"/>
  <c r="J73" i="17"/>
  <c r="K72" i="17"/>
  <c r="J72" i="17"/>
  <c r="K71" i="17"/>
  <c r="J71" i="17"/>
  <c r="K70" i="17"/>
  <c r="J70" i="17"/>
  <c r="K69" i="17"/>
  <c r="J69" i="17"/>
  <c r="K68" i="17"/>
  <c r="J68" i="17"/>
  <c r="K67" i="17"/>
  <c r="J67" i="17"/>
  <c r="K64" i="17"/>
  <c r="J64" i="17"/>
  <c r="K63" i="17"/>
  <c r="J63" i="17"/>
  <c r="K62" i="17"/>
  <c r="J62" i="17"/>
  <c r="K61" i="17"/>
  <c r="J61" i="17"/>
  <c r="K60" i="17"/>
  <c r="J60" i="17"/>
  <c r="K59" i="17"/>
  <c r="J59" i="17"/>
  <c r="K58" i="17"/>
  <c r="J58" i="17"/>
  <c r="K57" i="17"/>
  <c r="J57" i="17"/>
  <c r="K54" i="17"/>
  <c r="J54" i="17"/>
  <c r="K53" i="17"/>
  <c r="J53" i="17"/>
  <c r="K52" i="17"/>
  <c r="J52" i="17"/>
  <c r="K51" i="17"/>
  <c r="J51" i="17"/>
  <c r="K50" i="17"/>
  <c r="J50" i="17"/>
  <c r="K49" i="17"/>
  <c r="J49" i="17"/>
  <c r="K48" i="17"/>
  <c r="J48" i="17"/>
  <c r="K45" i="17"/>
  <c r="J45" i="17"/>
  <c r="K44" i="17"/>
  <c r="J44" i="17"/>
  <c r="K43" i="17"/>
  <c r="J43" i="17"/>
  <c r="K42" i="17"/>
  <c r="J42" i="17"/>
  <c r="K41" i="17"/>
  <c r="J41" i="17"/>
  <c r="K40" i="17"/>
  <c r="J40" i="17"/>
  <c r="K37" i="17"/>
  <c r="J37" i="17"/>
  <c r="K36" i="17"/>
  <c r="J36" i="17"/>
  <c r="K35" i="17"/>
  <c r="J35" i="17"/>
  <c r="K34" i="17"/>
  <c r="J34" i="17"/>
  <c r="K33" i="17"/>
  <c r="J33" i="17"/>
  <c r="K32" i="17"/>
  <c r="J32" i="17"/>
  <c r="K31" i="17"/>
  <c r="J31" i="17"/>
  <c r="K30" i="17"/>
  <c r="J30" i="17"/>
  <c r="K27" i="17"/>
  <c r="J27" i="17"/>
  <c r="K26" i="17"/>
  <c r="J26" i="17"/>
  <c r="K25" i="17"/>
  <c r="J25" i="17"/>
  <c r="K21" i="17"/>
  <c r="J21" i="17"/>
  <c r="K20" i="17"/>
  <c r="J20" i="17"/>
  <c r="K19" i="17"/>
  <c r="J19" i="17"/>
  <c r="K18" i="17"/>
  <c r="J18" i="17"/>
  <c r="K17" i="17"/>
  <c r="J17" i="17"/>
  <c r="K16" i="17"/>
  <c r="J16" i="17"/>
  <c r="K15" i="17"/>
  <c r="J15" i="17"/>
  <c r="L119" i="15"/>
  <c r="K119" i="15"/>
  <c r="J119" i="15"/>
  <c r="I119" i="15"/>
  <c r="L118" i="15"/>
  <c r="K118" i="15"/>
  <c r="J118" i="15"/>
  <c r="I118" i="15"/>
  <c r="L117" i="15"/>
  <c r="K117" i="15"/>
  <c r="J117" i="15"/>
  <c r="I117" i="15"/>
  <c r="L114" i="15"/>
  <c r="K114" i="15"/>
  <c r="J114" i="15"/>
  <c r="I114" i="15"/>
  <c r="L113" i="15"/>
  <c r="K113" i="15"/>
  <c r="J113" i="15"/>
  <c r="I113" i="15"/>
  <c r="L112" i="15"/>
  <c r="K112" i="15"/>
  <c r="J112" i="15"/>
  <c r="I112" i="15"/>
  <c r="L109" i="15"/>
  <c r="K109" i="15"/>
  <c r="J109" i="15"/>
  <c r="I109" i="15"/>
  <c r="L108" i="15"/>
  <c r="K108" i="15"/>
  <c r="J108" i="15"/>
  <c r="I108" i="15"/>
  <c r="L107" i="15"/>
  <c r="K107" i="15"/>
  <c r="J107" i="15"/>
  <c r="I107" i="15"/>
  <c r="L106" i="15"/>
  <c r="K106" i="15"/>
  <c r="J106" i="15"/>
  <c r="I106" i="15"/>
  <c r="L105" i="15"/>
  <c r="K105" i="15"/>
  <c r="J105" i="15"/>
  <c r="I105" i="15"/>
  <c r="L102" i="15"/>
  <c r="K102" i="15"/>
  <c r="J102" i="15"/>
  <c r="I102" i="15"/>
  <c r="L101" i="15"/>
  <c r="K101" i="15"/>
  <c r="J101" i="15"/>
  <c r="I101" i="15"/>
  <c r="L98" i="15"/>
  <c r="K98" i="15"/>
  <c r="J98" i="15"/>
  <c r="I98" i="15"/>
  <c r="L97" i="15"/>
  <c r="K97" i="15"/>
  <c r="J97" i="15"/>
  <c r="I97" i="15"/>
  <c r="L96" i="15"/>
  <c r="K96" i="15"/>
  <c r="J96" i="15"/>
  <c r="I96" i="15"/>
  <c r="L95" i="15"/>
  <c r="K95" i="15"/>
  <c r="J95" i="15"/>
  <c r="I95" i="15"/>
  <c r="L94" i="15"/>
  <c r="K94" i="15"/>
  <c r="J94" i="15"/>
  <c r="I94" i="15"/>
  <c r="L93" i="15"/>
  <c r="K93" i="15"/>
  <c r="J93" i="15"/>
  <c r="I93" i="15"/>
  <c r="L92" i="15"/>
  <c r="K92" i="15"/>
  <c r="J92" i="15"/>
  <c r="I92" i="15"/>
  <c r="L91" i="15"/>
  <c r="K91" i="15"/>
  <c r="J91" i="15"/>
  <c r="I91" i="15"/>
  <c r="L88" i="15"/>
  <c r="K88" i="15"/>
  <c r="J88" i="15"/>
  <c r="I88" i="15"/>
  <c r="L87" i="15"/>
  <c r="K87" i="15"/>
  <c r="J87" i="15"/>
  <c r="I87" i="15"/>
  <c r="L86" i="15"/>
  <c r="K86" i="15"/>
  <c r="J86" i="15"/>
  <c r="I86" i="15"/>
  <c r="L85" i="15"/>
  <c r="K85" i="15"/>
  <c r="J85" i="15"/>
  <c r="I85" i="15"/>
  <c r="L84" i="15"/>
  <c r="K84" i="15"/>
  <c r="J84" i="15"/>
  <c r="I84" i="15"/>
  <c r="L83" i="15"/>
  <c r="K83" i="15"/>
  <c r="J83" i="15"/>
  <c r="I83" i="15"/>
  <c r="L80" i="15"/>
  <c r="K80" i="15"/>
  <c r="J80" i="15"/>
  <c r="I80" i="15"/>
  <c r="L79" i="15"/>
  <c r="K79" i="15"/>
  <c r="J79" i="15"/>
  <c r="I79" i="15"/>
  <c r="L78" i="15"/>
  <c r="K78" i="15"/>
  <c r="J78" i="15"/>
  <c r="I78" i="15"/>
  <c r="L77" i="15"/>
  <c r="K77" i="15"/>
  <c r="J77" i="15"/>
  <c r="I77" i="15"/>
  <c r="L76" i="15"/>
  <c r="K76" i="15"/>
  <c r="J76" i="15"/>
  <c r="I76" i="15"/>
  <c r="L75" i="15"/>
  <c r="K75" i="15"/>
  <c r="J75" i="15"/>
  <c r="I75" i="15"/>
  <c r="L72" i="15"/>
  <c r="K72" i="15"/>
  <c r="J72" i="15"/>
  <c r="I72" i="15"/>
  <c r="L71" i="15"/>
  <c r="K71" i="15"/>
  <c r="J71" i="15"/>
  <c r="I71" i="15"/>
  <c r="L70" i="15"/>
  <c r="K70" i="15"/>
  <c r="J70" i="15"/>
  <c r="I70" i="15"/>
  <c r="L69" i="15"/>
  <c r="K69" i="15"/>
  <c r="J69" i="15"/>
  <c r="I69" i="15"/>
  <c r="L68" i="15"/>
  <c r="K68" i="15"/>
  <c r="J68" i="15"/>
  <c r="I68" i="15"/>
  <c r="L67" i="15"/>
  <c r="K67" i="15"/>
  <c r="J67" i="15"/>
  <c r="I67" i="15"/>
  <c r="L64" i="15"/>
  <c r="K64" i="15"/>
  <c r="J64" i="15"/>
  <c r="I64" i="15"/>
  <c r="L63" i="15"/>
  <c r="K63" i="15"/>
  <c r="J63" i="15"/>
  <c r="I63" i="15"/>
  <c r="L62" i="15"/>
  <c r="K62" i="15"/>
  <c r="J62" i="15"/>
  <c r="I62" i="15"/>
  <c r="L61" i="15"/>
  <c r="K61" i="15"/>
  <c r="J61" i="15"/>
  <c r="I61" i="15"/>
  <c r="L60" i="15"/>
  <c r="K60" i="15"/>
  <c r="J60" i="15"/>
  <c r="I60" i="15"/>
  <c r="L59" i="15"/>
  <c r="K59" i="15"/>
  <c r="J59" i="15"/>
  <c r="I59" i="15"/>
  <c r="L58" i="15"/>
  <c r="K58" i="15"/>
  <c r="J58" i="15"/>
  <c r="I58" i="15"/>
  <c r="L55" i="15"/>
  <c r="K55" i="15"/>
  <c r="J55" i="15"/>
  <c r="I55" i="15"/>
  <c r="L54" i="15"/>
  <c r="K54" i="15"/>
  <c r="J54" i="15"/>
  <c r="I54" i="15"/>
  <c r="L53" i="15"/>
  <c r="K53" i="15"/>
  <c r="J53" i="15"/>
  <c r="I53" i="15"/>
  <c r="L52" i="15"/>
  <c r="K52" i="15"/>
  <c r="J52" i="15"/>
  <c r="I52" i="15"/>
  <c r="L51" i="15"/>
  <c r="K51" i="15"/>
  <c r="J51" i="15"/>
  <c r="I51" i="15"/>
  <c r="L50" i="15"/>
  <c r="K50" i="15"/>
  <c r="J50" i="15"/>
  <c r="I50" i="15"/>
  <c r="L49" i="15"/>
  <c r="K49" i="15"/>
  <c r="J49" i="15"/>
  <c r="I49" i="15"/>
  <c r="L46" i="15"/>
  <c r="K46" i="15"/>
  <c r="J46" i="15"/>
  <c r="I46" i="15"/>
  <c r="L45" i="15"/>
  <c r="K45" i="15"/>
  <c r="J45" i="15"/>
  <c r="I45" i="15"/>
  <c r="L44" i="15"/>
  <c r="K44" i="15"/>
  <c r="J44" i="15"/>
  <c r="I44" i="15"/>
  <c r="L43" i="15"/>
  <c r="K43" i="15"/>
  <c r="J43" i="15"/>
  <c r="I43" i="15"/>
  <c r="L42" i="15"/>
  <c r="K42" i="15"/>
  <c r="J42" i="15"/>
  <c r="I42" i="15"/>
  <c r="L39" i="15"/>
  <c r="K39" i="15"/>
  <c r="J39" i="15"/>
  <c r="I39" i="15"/>
  <c r="L38" i="15"/>
  <c r="K38" i="15"/>
  <c r="J38" i="15"/>
  <c r="I38" i="15"/>
  <c r="L37" i="15"/>
  <c r="K37" i="15"/>
  <c r="J37" i="15"/>
  <c r="I37" i="15"/>
  <c r="L36" i="15"/>
  <c r="K36" i="15"/>
  <c r="J36" i="15"/>
  <c r="I36" i="15"/>
  <c r="L35" i="15"/>
  <c r="K35" i="15"/>
  <c r="J35" i="15"/>
  <c r="I35" i="15"/>
  <c r="L32" i="15"/>
  <c r="K32" i="15"/>
  <c r="J32" i="15"/>
  <c r="I32" i="15"/>
  <c r="L31" i="15"/>
  <c r="K31" i="15"/>
  <c r="J31" i="15"/>
  <c r="I31" i="15"/>
  <c r="L30" i="15"/>
  <c r="K30" i="15"/>
  <c r="J30" i="15"/>
  <c r="I30" i="15"/>
  <c r="L29" i="15"/>
  <c r="K29" i="15"/>
  <c r="J29" i="15"/>
  <c r="I29" i="15"/>
  <c r="L28" i="15"/>
  <c r="K28" i="15"/>
  <c r="J28" i="15"/>
  <c r="I28" i="15"/>
  <c r="L27" i="15"/>
  <c r="K27" i="15"/>
  <c r="J27" i="15"/>
  <c r="I27" i="15"/>
  <c r="L26" i="15"/>
  <c r="K26" i="15"/>
  <c r="J26" i="15"/>
  <c r="I26" i="15"/>
  <c r="L23" i="15"/>
  <c r="K23" i="15"/>
  <c r="J23" i="15"/>
  <c r="I23" i="15"/>
  <c r="L20" i="15"/>
  <c r="K20" i="15"/>
  <c r="J20" i="15"/>
  <c r="I20" i="15"/>
  <c r="L19" i="15"/>
  <c r="K19" i="15"/>
  <c r="J19" i="15"/>
  <c r="I19" i="15"/>
  <c r="L18" i="15"/>
  <c r="K18" i="15"/>
  <c r="J18" i="15"/>
  <c r="I18" i="15"/>
  <c r="L17" i="15"/>
  <c r="K17" i="15"/>
  <c r="J17" i="15"/>
  <c r="I17" i="15"/>
  <c r="L16" i="15"/>
  <c r="K16" i="15"/>
  <c r="J16" i="15"/>
  <c r="I16" i="15"/>
  <c r="L15" i="15"/>
  <c r="K15" i="15"/>
  <c r="J15" i="15"/>
  <c r="I15" i="15"/>
  <c r="L71" i="14"/>
  <c r="K71" i="14"/>
  <c r="J71" i="14"/>
  <c r="I71" i="14"/>
  <c r="L68" i="14"/>
  <c r="K68" i="14"/>
  <c r="J68" i="14"/>
  <c r="I68" i="14"/>
  <c r="L65" i="14"/>
  <c r="K65" i="14"/>
  <c r="J65" i="14"/>
  <c r="I65" i="14"/>
  <c r="L64" i="14"/>
  <c r="K64" i="14"/>
  <c r="J64" i="14"/>
  <c r="I64" i="14"/>
  <c r="L63" i="14"/>
  <c r="K63" i="14"/>
  <c r="J63" i="14"/>
  <c r="I63" i="14"/>
  <c r="L60" i="14"/>
  <c r="K60" i="14"/>
  <c r="J60" i="14"/>
  <c r="I60" i="14"/>
  <c r="L59" i="14"/>
  <c r="K59" i="14"/>
  <c r="J59" i="14"/>
  <c r="I59" i="14"/>
  <c r="L56" i="14"/>
  <c r="K56" i="14"/>
  <c r="J56" i="14"/>
  <c r="I56" i="14"/>
  <c r="L55" i="14"/>
  <c r="K55" i="14"/>
  <c r="J55" i="14"/>
  <c r="I55" i="14"/>
  <c r="L52" i="14"/>
  <c r="K52" i="14"/>
  <c r="J52" i="14"/>
  <c r="I52" i="14"/>
  <c r="L51" i="14"/>
  <c r="K51" i="14"/>
  <c r="J51" i="14"/>
  <c r="I51" i="14"/>
  <c r="L48" i="14"/>
  <c r="K48" i="14"/>
  <c r="J48" i="14"/>
  <c r="I48" i="14"/>
  <c r="L47" i="14"/>
  <c r="K47" i="14"/>
  <c r="J47" i="14"/>
  <c r="I47" i="14"/>
  <c r="L44" i="14"/>
  <c r="K44" i="14"/>
  <c r="J44" i="14"/>
  <c r="I44" i="14"/>
  <c r="L43" i="14"/>
  <c r="K43" i="14"/>
  <c r="J43" i="14"/>
  <c r="I43" i="14"/>
  <c r="L40" i="14"/>
  <c r="K40" i="14"/>
  <c r="J40" i="14"/>
  <c r="I40" i="14"/>
  <c r="L39" i="14"/>
  <c r="K39" i="14"/>
  <c r="J39" i="14"/>
  <c r="I39" i="14"/>
  <c r="L36" i="14"/>
  <c r="K36" i="14"/>
  <c r="J36" i="14"/>
  <c r="I36" i="14"/>
  <c r="L35" i="14"/>
  <c r="K35" i="14"/>
  <c r="J35" i="14"/>
  <c r="I35" i="14"/>
  <c r="L32" i="14"/>
  <c r="K32" i="14"/>
  <c r="J32" i="14"/>
  <c r="I32" i="14"/>
  <c r="L31" i="14"/>
  <c r="K31" i="14"/>
  <c r="J31" i="14"/>
  <c r="I31" i="14"/>
  <c r="L28" i="14"/>
  <c r="K28" i="14"/>
  <c r="J28" i="14"/>
  <c r="I28" i="14"/>
  <c r="L25" i="14"/>
  <c r="K25" i="14"/>
  <c r="J25" i="14"/>
  <c r="I25" i="14"/>
  <c r="L24" i="14"/>
  <c r="K24" i="14"/>
  <c r="J24" i="14"/>
  <c r="I24" i="14"/>
  <c r="L21" i="14"/>
  <c r="K21" i="14"/>
  <c r="J21" i="14"/>
  <c r="I21" i="14"/>
  <c r="L18" i="14"/>
  <c r="K18" i="14"/>
  <c r="J18" i="14"/>
  <c r="I18" i="14"/>
  <c r="L17" i="14"/>
  <c r="K17" i="14"/>
  <c r="J17" i="14"/>
  <c r="I17" i="14"/>
  <c r="L16" i="14"/>
  <c r="K16" i="14"/>
  <c r="J16" i="14"/>
  <c r="I16" i="14"/>
  <c r="L15" i="14"/>
  <c r="K15" i="14"/>
  <c r="J15" i="14"/>
  <c r="I15" i="14"/>
  <c r="L51" i="12"/>
  <c r="K51" i="12"/>
  <c r="J51" i="12"/>
  <c r="I51" i="12"/>
  <c r="L48" i="12"/>
  <c r="K48" i="12"/>
  <c r="J48" i="12"/>
  <c r="I48" i="12"/>
  <c r="L45" i="12"/>
  <c r="K45" i="12"/>
  <c r="J45" i="12"/>
  <c r="I45" i="12"/>
  <c r="L42" i="12"/>
  <c r="K42" i="12"/>
  <c r="J42" i="12"/>
  <c r="I42" i="12"/>
  <c r="L41" i="12"/>
  <c r="K41" i="12"/>
  <c r="J41" i="12"/>
  <c r="I41" i="12"/>
  <c r="L38" i="12"/>
  <c r="K38" i="12"/>
  <c r="J38" i="12"/>
  <c r="I38" i="12"/>
  <c r="L35" i="12"/>
  <c r="K35" i="12"/>
  <c r="J35" i="12"/>
  <c r="I35" i="12"/>
  <c r="L32" i="12"/>
  <c r="K32" i="12"/>
  <c r="J32" i="12"/>
  <c r="I32" i="12"/>
  <c r="L29" i="12"/>
  <c r="K29" i="12"/>
  <c r="J29" i="12"/>
  <c r="I29" i="12"/>
  <c r="L28" i="12"/>
  <c r="K28" i="12"/>
  <c r="J28" i="12"/>
  <c r="I28" i="12"/>
  <c r="L25" i="12"/>
  <c r="K25" i="12"/>
  <c r="J25" i="12"/>
  <c r="I25" i="12"/>
  <c r="L22" i="12"/>
  <c r="K22" i="12"/>
  <c r="J22" i="12"/>
  <c r="I22" i="12"/>
  <c r="L21" i="12"/>
  <c r="K21" i="12"/>
  <c r="J21" i="12"/>
  <c r="I21" i="12"/>
  <c r="L18" i="12"/>
  <c r="K18" i="12"/>
  <c r="J18" i="12"/>
  <c r="I18" i="12"/>
  <c r="L15" i="12"/>
  <c r="K15" i="12"/>
  <c r="J15" i="12"/>
  <c r="I15" i="12"/>
  <c r="L58" i="11"/>
  <c r="K58" i="11"/>
  <c r="I58" i="11"/>
  <c r="L55" i="11"/>
  <c r="K55" i="11"/>
  <c r="I55" i="11"/>
  <c r="L52" i="11"/>
  <c r="K52" i="11"/>
  <c r="I52" i="11"/>
  <c r="L49" i="11"/>
  <c r="K49" i="11"/>
  <c r="I49" i="11"/>
  <c r="L46" i="11"/>
  <c r="K46" i="11"/>
  <c r="I46" i="11"/>
  <c r="L43" i="11"/>
  <c r="K43" i="11"/>
  <c r="I43" i="11"/>
  <c r="L40" i="11"/>
  <c r="K40" i="11"/>
  <c r="I40" i="11"/>
  <c r="L37" i="11"/>
  <c r="K37" i="11"/>
  <c r="I37" i="11"/>
  <c r="L34" i="11"/>
  <c r="K34" i="11"/>
  <c r="I34" i="11"/>
  <c r="L31" i="11"/>
  <c r="K31" i="11"/>
  <c r="I31" i="11"/>
  <c r="L30" i="11"/>
  <c r="K30" i="11"/>
  <c r="I30" i="11"/>
  <c r="L27" i="11"/>
  <c r="K27" i="11"/>
  <c r="I27" i="11"/>
  <c r="L24" i="11"/>
  <c r="K24" i="11"/>
  <c r="I24" i="11"/>
  <c r="L21" i="11"/>
  <c r="K21" i="11"/>
  <c r="I21" i="11"/>
  <c r="L20" i="11"/>
  <c r="K20" i="11"/>
  <c r="I20" i="11"/>
  <c r="L17" i="11"/>
  <c r="K17" i="11"/>
  <c r="I17" i="11"/>
  <c r="L16" i="11"/>
  <c r="K16" i="11"/>
  <c r="I16" i="11"/>
  <c r="L15" i="11"/>
  <c r="K15" i="11"/>
  <c r="I15" i="11"/>
  <c r="L149" i="10"/>
  <c r="K149" i="10"/>
  <c r="J149" i="10"/>
  <c r="I149" i="10"/>
  <c r="L148" i="10"/>
  <c r="K148" i="10"/>
  <c r="J148" i="10"/>
  <c r="I148" i="10"/>
  <c r="L147" i="10"/>
  <c r="K147" i="10"/>
  <c r="J147" i="10"/>
  <c r="I147" i="10"/>
  <c r="L146" i="10"/>
  <c r="K146" i="10"/>
  <c r="J146" i="10"/>
  <c r="I146" i="10"/>
  <c r="L143" i="10"/>
  <c r="K143" i="10"/>
  <c r="J143" i="10"/>
  <c r="I143" i="10"/>
  <c r="L142" i="10"/>
  <c r="K142" i="10"/>
  <c r="J142" i="10"/>
  <c r="I142" i="10"/>
  <c r="L141" i="10"/>
  <c r="K141" i="10"/>
  <c r="J141" i="10"/>
  <c r="I141" i="10"/>
  <c r="L140" i="10"/>
  <c r="K140" i="10"/>
  <c r="J140" i="10"/>
  <c r="I140" i="10"/>
  <c r="L137" i="10"/>
  <c r="K137" i="10"/>
  <c r="J137" i="10"/>
  <c r="I137" i="10"/>
  <c r="L136" i="10"/>
  <c r="K136" i="10"/>
  <c r="J136" i="10"/>
  <c r="I136" i="10"/>
  <c r="L135" i="10"/>
  <c r="K135" i="10"/>
  <c r="J135" i="10"/>
  <c r="I135" i="10"/>
  <c r="L134" i="10"/>
  <c r="K134" i="10"/>
  <c r="J134" i="10"/>
  <c r="I134" i="10"/>
  <c r="L133" i="10"/>
  <c r="K133" i="10"/>
  <c r="J133" i="10"/>
  <c r="I133" i="10"/>
  <c r="L132" i="10"/>
  <c r="K132" i="10"/>
  <c r="J132" i="10"/>
  <c r="I132" i="10"/>
  <c r="L131" i="10"/>
  <c r="K131" i="10"/>
  <c r="J131" i="10"/>
  <c r="I131" i="10"/>
  <c r="L130" i="10"/>
  <c r="K130" i="10"/>
  <c r="J130" i="10"/>
  <c r="I130" i="10"/>
  <c r="L127" i="10"/>
  <c r="K127" i="10"/>
  <c r="J127" i="10"/>
  <c r="I127" i="10"/>
  <c r="L126" i="10"/>
  <c r="K126" i="10"/>
  <c r="J126" i="10"/>
  <c r="I126" i="10"/>
  <c r="L125" i="10"/>
  <c r="K125" i="10"/>
  <c r="J125" i="10"/>
  <c r="I125" i="10"/>
  <c r="L124" i="10"/>
  <c r="K124" i="10"/>
  <c r="J124" i="10"/>
  <c r="I124" i="10"/>
  <c r="L121" i="10"/>
  <c r="K121" i="10"/>
  <c r="J121" i="10"/>
  <c r="I121" i="10"/>
  <c r="L120" i="10"/>
  <c r="K120" i="10"/>
  <c r="J120" i="10"/>
  <c r="I120" i="10"/>
  <c r="L119" i="10"/>
  <c r="K119" i="10"/>
  <c r="J119" i="10"/>
  <c r="I119" i="10"/>
  <c r="L118" i="10"/>
  <c r="K118" i="10"/>
  <c r="J118" i="10"/>
  <c r="I118" i="10"/>
  <c r="L117" i="10"/>
  <c r="K117" i="10"/>
  <c r="J117" i="10"/>
  <c r="I117" i="10"/>
  <c r="L116" i="10"/>
  <c r="K116" i="10"/>
  <c r="J116" i="10"/>
  <c r="I116" i="10"/>
  <c r="L115" i="10"/>
  <c r="K115" i="10"/>
  <c r="J115" i="10"/>
  <c r="I115" i="10"/>
  <c r="L114" i="10"/>
  <c r="K114" i="10"/>
  <c r="J114" i="10"/>
  <c r="I114" i="10"/>
  <c r="L113" i="10"/>
  <c r="K113" i="10"/>
  <c r="J113" i="10"/>
  <c r="I113" i="10"/>
  <c r="L112" i="10"/>
  <c r="K112" i="10"/>
  <c r="J112" i="10"/>
  <c r="I112" i="10"/>
  <c r="L109" i="10"/>
  <c r="K109" i="10"/>
  <c r="J109" i="10"/>
  <c r="I109" i="10"/>
  <c r="L108" i="10"/>
  <c r="K108" i="10"/>
  <c r="J108" i="10"/>
  <c r="I108" i="10"/>
  <c r="L107" i="10"/>
  <c r="K107" i="10"/>
  <c r="J107" i="10"/>
  <c r="I107" i="10"/>
  <c r="L106" i="10"/>
  <c r="K106" i="10"/>
  <c r="J106" i="10"/>
  <c r="I106" i="10"/>
  <c r="L105" i="10"/>
  <c r="K105" i="10"/>
  <c r="J105" i="10"/>
  <c r="I105" i="10"/>
  <c r="L104" i="10"/>
  <c r="K104" i="10"/>
  <c r="J104" i="10"/>
  <c r="I104" i="10"/>
  <c r="L103" i="10"/>
  <c r="K103" i="10"/>
  <c r="J103" i="10"/>
  <c r="I103" i="10"/>
  <c r="L100" i="10"/>
  <c r="K100" i="10"/>
  <c r="J100" i="10"/>
  <c r="I100" i="10"/>
  <c r="L99" i="10"/>
  <c r="K99" i="10"/>
  <c r="J99" i="10"/>
  <c r="I99" i="10"/>
  <c r="L98" i="10"/>
  <c r="K98" i="10"/>
  <c r="J98" i="10"/>
  <c r="I98" i="10"/>
  <c r="L97" i="10"/>
  <c r="K97" i="10"/>
  <c r="J97" i="10"/>
  <c r="I97" i="10"/>
  <c r="L96" i="10"/>
  <c r="K96" i="10"/>
  <c r="J96" i="10"/>
  <c r="I96" i="10"/>
  <c r="L95" i="10"/>
  <c r="K95" i="10"/>
  <c r="J95" i="10"/>
  <c r="I95" i="10"/>
  <c r="L94" i="10"/>
  <c r="K94" i="10"/>
  <c r="J94" i="10"/>
  <c r="I94" i="10"/>
  <c r="L93" i="10"/>
  <c r="K93" i="10"/>
  <c r="J93" i="10"/>
  <c r="I93" i="10"/>
  <c r="L90" i="10"/>
  <c r="K90" i="10"/>
  <c r="J90" i="10"/>
  <c r="I90" i="10"/>
  <c r="L89" i="10"/>
  <c r="K89" i="10"/>
  <c r="J89" i="10"/>
  <c r="I89" i="10"/>
  <c r="L88" i="10"/>
  <c r="K88" i="10"/>
  <c r="J88" i="10"/>
  <c r="I88" i="10"/>
  <c r="L87" i="10"/>
  <c r="K87" i="10"/>
  <c r="J87" i="10"/>
  <c r="I87" i="10"/>
  <c r="L86" i="10"/>
  <c r="K86" i="10"/>
  <c r="J86" i="10"/>
  <c r="I86" i="10"/>
  <c r="L85" i="10"/>
  <c r="K85" i="10"/>
  <c r="J85" i="10"/>
  <c r="I85" i="10"/>
  <c r="L84" i="10"/>
  <c r="K84" i="10"/>
  <c r="J84" i="10"/>
  <c r="I84" i="10"/>
  <c r="L83" i="10"/>
  <c r="K83" i="10"/>
  <c r="J83" i="10"/>
  <c r="I83" i="10"/>
  <c r="L80" i="10"/>
  <c r="K80" i="10"/>
  <c r="J80" i="10"/>
  <c r="I80" i="10"/>
  <c r="L79" i="10"/>
  <c r="K79" i="10"/>
  <c r="J79" i="10"/>
  <c r="I79" i="10"/>
  <c r="L78" i="10"/>
  <c r="K78" i="10"/>
  <c r="J78" i="10"/>
  <c r="I78" i="10"/>
  <c r="L77" i="10"/>
  <c r="K77" i="10"/>
  <c r="J77" i="10"/>
  <c r="I77" i="10"/>
  <c r="L76" i="10"/>
  <c r="K76" i="10"/>
  <c r="J76" i="10"/>
  <c r="I76" i="10"/>
  <c r="L75" i="10"/>
  <c r="K75" i="10"/>
  <c r="J75" i="10"/>
  <c r="I75" i="10"/>
  <c r="L74" i="10"/>
  <c r="K74" i="10"/>
  <c r="J74" i="10"/>
  <c r="I74" i="10"/>
  <c r="L73" i="10"/>
  <c r="K73" i="10"/>
  <c r="J73" i="10"/>
  <c r="I73" i="10"/>
  <c r="L72" i="10"/>
  <c r="K72" i="10"/>
  <c r="J72" i="10"/>
  <c r="I72" i="10"/>
  <c r="L69" i="10"/>
  <c r="K69" i="10"/>
  <c r="J69" i="10"/>
  <c r="I69" i="10"/>
  <c r="L68" i="10"/>
  <c r="K68" i="10"/>
  <c r="J68" i="10"/>
  <c r="I68" i="10"/>
  <c r="L67" i="10"/>
  <c r="K67" i="10"/>
  <c r="J67" i="10"/>
  <c r="I67" i="10"/>
  <c r="L66" i="10"/>
  <c r="K66" i="10"/>
  <c r="J66" i="10"/>
  <c r="I66" i="10"/>
  <c r="L65" i="10"/>
  <c r="K65" i="10"/>
  <c r="J65" i="10"/>
  <c r="I65" i="10"/>
  <c r="L64" i="10"/>
  <c r="K64" i="10"/>
  <c r="J64" i="10"/>
  <c r="I64" i="10"/>
  <c r="L63" i="10"/>
  <c r="K63" i="10"/>
  <c r="J63" i="10"/>
  <c r="I63" i="10"/>
  <c r="L62" i="10"/>
  <c r="K62" i="10"/>
  <c r="J62" i="10"/>
  <c r="I62" i="10"/>
  <c r="L59" i="10"/>
  <c r="K59" i="10"/>
  <c r="J59" i="10"/>
  <c r="I59" i="10"/>
  <c r="L58" i="10"/>
  <c r="K58" i="10"/>
  <c r="J58" i="10"/>
  <c r="I58" i="10"/>
  <c r="L57" i="10"/>
  <c r="K57" i="10"/>
  <c r="J57" i="10"/>
  <c r="I57" i="10"/>
  <c r="L56" i="10"/>
  <c r="K56" i="10"/>
  <c r="J56" i="10"/>
  <c r="I56" i="10"/>
  <c r="L55" i="10"/>
  <c r="K55" i="10"/>
  <c r="J55" i="10"/>
  <c r="I55" i="10"/>
  <c r="L54" i="10"/>
  <c r="K54" i="10"/>
  <c r="J54" i="10"/>
  <c r="I54" i="10"/>
  <c r="L53" i="10"/>
  <c r="K53" i="10"/>
  <c r="J53" i="10"/>
  <c r="I53" i="10"/>
  <c r="L50" i="10"/>
  <c r="K50" i="10"/>
  <c r="J50" i="10"/>
  <c r="I50" i="10"/>
  <c r="L49" i="10"/>
  <c r="K49" i="10"/>
  <c r="J49" i="10"/>
  <c r="I49" i="10"/>
  <c r="L48" i="10"/>
  <c r="K48" i="10"/>
  <c r="J48" i="10"/>
  <c r="I48" i="10"/>
  <c r="L47" i="10"/>
  <c r="K47" i="10"/>
  <c r="J47" i="10"/>
  <c r="I47" i="10"/>
  <c r="L46" i="10"/>
  <c r="K46" i="10"/>
  <c r="J46" i="10"/>
  <c r="I46" i="10"/>
  <c r="L45" i="10"/>
  <c r="K45" i="10"/>
  <c r="J45" i="10"/>
  <c r="I45" i="10"/>
  <c r="L42" i="10"/>
  <c r="K42" i="10"/>
  <c r="J42" i="10"/>
  <c r="I42" i="10"/>
  <c r="L41" i="10"/>
  <c r="K41" i="10"/>
  <c r="J41" i="10"/>
  <c r="I41" i="10"/>
  <c r="L40" i="10"/>
  <c r="K40" i="10"/>
  <c r="J40" i="10"/>
  <c r="I40" i="10"/>
  <c r="L39" i="10"/>
  <c r="K39" i="10"/>
  <c r="J39" i="10"/>
  <c r="I39" i="10"/>
  <c r="L38" i="10"/>
  <c r="K38" i="10"/>
  <c r="J38" i="10"/>
  <c r="I38" i="10"/>
  <c r="L37" i="10"/>
  <c r="K37" i="10"/>
  <c r="J37" i="10"/>
  <c r="I37" i="10"/>
  <c r="L36" i="10"/>
  <c r="K36" i="10"/>
  <c r="J36" i="10"/>
  <c r="I36" i="10"/>
  <c r="L35" i="10"/>
  <c r="K35" i="10"/>
  <c r="J35" i="10"/>
  <c r="I35" i="10"/>
  <c r="L32" i="10"/>
  <c r="K32" i="10"/>
  <c r="J32" i="10"/>
  <c r="I32" i="10"/>
  <c r="L31" i="10"/>
  <c r="K31" i="10"/>
  <c r="J31" i="10"/>
  <c r="I31" i="10"/>
  <c r="L28" i="10"/>
  <c r="K28" i="10"/>
  <c r="J28" i="10"/>
  <c r="I28" i="10"/>
  <c r="L27" i="10"/>
  <c r="K27" i="10"/>
  <c r="J27" i="10"/>
  <c r="I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L23" i="10"/>
  <c r="K23" i="10"/>
  <c r="J23" i="10"/>
  <c r="I23" i="10"/>
  <c r="L22" i="10"/>
  <c r="K22" i="10"/>
  <c r="J22" i="10"/>
  <c r="I22" i="10"/>
  <c r="L21" i="10"/>
  <c r="K21" i="10"/>
  <c r="J21" i="10"/>
  <c r="I21" i="10"/>
  <c r="L20" i="10"/>
  <c r="K20" i="10"/>
  <c r="J20" i="10"/>
  <c r="I20" i="10"/>
  <c r="L19" i="10"/>
  <c r="K19" i="10"/>
  <c r="J19" i="10"/>
  <c r="I19" i="10"/>
  <c r="L18" i="10"/>
  <c r="K18" i="10"/>
  <c r="J18" i="10"/>
  <c r="I18" i="10"/>
  <c r="L17" i="10"/>
  <c r="K17" i="10"/>
  <c r="J17" i="10"/>
  <c r="I17" i="10"/>
  <c r="L16" i="10"/>
  <c r="K16" i="10"/>
  <c r="J16" i="10"/>
  <c r="I16" i="10"/>
  <c r="L15" i="10"/>
  <c r="K15" i="10"/>
  <c r="J15" i="10"/>
  <c r="I15" i="10"/>
  <c r="C11" i="13"/>
  <c r="E11" i="13"/>
  <c r="F11" i="13"/>
  <c r="G11" i="13"/>
  <c r="H11" i="13"/>
  <c r="B11" i="13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J11" i="13" l="1"/>
  <c r="M11" i="13"/>
  <c r="L11" i="13"/>
  <c r="K11" i="13"/>
  <c r="D89" i="9"/>
  <c r="I18" i="7"/>
  <c r="B14" i="1"/>
  <c r="O12" i="1"/>
  <c r="I12" i="1"/>
  <c r="F12" i="1"/>
  <c r="Q12" i="1"/>
  <c r="J12" i="1"/>
  <c r="H12" i="1"/>
  <c r="P12" i="1"/>
  <c r="N12" i="1"/>
  <c r="K12" i="1"/>
  <c r="G12" i="1"/>
  <c r="I12" i="2"/>
  <c r="C14" i="2"/>
  <c r="B14" i="2" s="1"/>
  <c r="B27" i="2"/>
  <c r="B23" i="2"/>
  <c r="B19" i="2"/>
  <c r="B15" i="2"/>
  <c r="O12" i="2"/>
  <c r="N12" i="2"/>
  <c r="K12" i="2"/>
  <c r="H12" i="2"/>
  <c r="E12" i="2"/>
  <c r="Q12" i="2"/>
  <c r="P12" i="2"/>
  <c r="J12" i="2"/>
  <c r="G12" i="2"/>
  <c r="F12" i="2"/>
  <c r="M11" i="3"/>
  <c r="C26" i="3"/>
  <c r="C24" i="3"/>
  <c r="B24" i="3" s="1"/>
  <c r="C22" i="3"/>
  <c r="B22" i="3" s="1"/>
  <c r="C20" i="3"/>
  <c r="B20" i="3" s="1"/>
  <c r="C18" i="3"/>
  <c r="C16" i="3"/>
  <c r="B16" i="3" s="1"/>
  <c r="C15" i="3"/>
  <c r="B15" i="3" s="1"/>
  <c r="C14" i="3"/>
  <c r="B14" i="3" s="1"/>
  <c r="E11" i="4"/>
  <c r="E10" i="4" s="1"/>
  <c r="E11" i="5"/>
  <c r="E10" i="5" s="1"/>
  <c r="E11" i="6"/>
  <c r="E10" i="6" s="1"/>
  <c r="N323" i="7"/>
  <c r="B313" i="7"/>
  <c r="B264" i="7"/>
  <c r="B445" i="7"/>
  <c r="B418" i="7"/>
  <c r="B415" i="7"/>
  <c r="B183" i="7"/>
  <c r="B53" i="7"/>
  <c r="B364" i="7"/>
  <c r="B361" i="7"/>
  <c r="B340" i="7"/>
  <c r="B338" i="7"/>
  <c r="B317" i="7"/>
  <c r="B253" i="7"/>
  <c r="B148" i="7"/>
  <c r="B147" i="7"/>
  <c r="B227" i="7"/>
  <c r="B243" i="7"/>
  <c r="B371" i="7"/>
  <c r="B358" i="7"/>
  <c r="B210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7" i="7"/>
  <c r="B416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M393" i="7"/>
  <c r="F21" i="4" s="1"/>
  <c r="B391" i="7"/>
  <c r="B389" i="7"/>
  <c r="P387" i="7"/>
  <c r="O387" i="7"/>
  <c r="N387" i="7"/>
  <c r="M387" i="7"/>
  <c r="L387" i="7"/>
  <c r="K387" i="7"/>
  <c r="J387" i="7"/>
  <c r="I387" i="7"/>
  <c r="H387" i="7"/>
  <c r="G387" i="7"/>
  <c r="F387" i="7"/>
  <c r="E387" i="7"/>
  <c r="D387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0" i="7"/>
  <c r="B369" i="7"/>
  <c r="B368" i="7"/>
  <c r="B367" i="7"/>
  <c r="B366" i="7"/>
  <c r="B365" i="7"/>
  <c r="B363" i="7"/>
  <c r="B362" i="7"/>
  <c r="B360" i="7"/>
  <c r="B359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39" i="7"/>
  <c r="D323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L323" i="7"/>
  <c r="B325" i="7"/>
  <c r="K323" i="7"/>
  <c r="J323" i="7"/>
  <c r="B321" i="7"/>
  <c r="B320" i="7"/>
  <c r="B319" i="7"/>
  <c r="B318" i="7"/>
  <c r="D315" i="7"/>
  <c r="B312" i="7"/>
  <c r="B311" i="7"/>
  <c r="B310" i="7"/>
  <c r="B309" i="7"/>
  <c r="N306" i="7"/>
  <c r="B308" i="7"/>
  <c r="L306" i="7"/>
  <c r="B304" i="7"/>
  <c r="B303" i="7"/>
  <c r="B302" i="7"/>
  <c r="B301" i="7"/>
  <c r="B300" i="7"/>
  <c r="B299" i="7"/>
  <c r="B298" i="7"/>
  <c r="B297" i="7"/>
  <c r="B296" i="7"/>
  <c r="L294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K277" i="7"/>
  <c r="B275" i="7"/>
  <c r="B274" i="7"/>
  <c r="B273" i="7"/>
  <c r="B272" i="7"/>
  <c r="B271" i="7"/>
  <c r="B270" i="7"/>
  <c r="B269" i="7"/>
  <c r="B268" i="7"/>
  <c r="B267" i="7"/>
  <c r="B266" i="7"/>
  <c r="B265" i="7"/>
  <c r="L258" i="7"/>
  <c r="B263" i="7"/>
  <c r="B262" i="7"/>
  <c r="B261" i="7"/>
  <c r="B260" i="7"/>
  <c r="K258" i="7"/>
  <c r="B256" i="7"/>
  <c r="B255" i="7"/>
  <c r="B254" i="7"/>
  <c r="B252" i="7"/>
  <c r="B251" i="7"/>
  <c r="B250" i="7"/>
  <c r="B246" i="7"/>
  <c r="B245" i="7"/>
  <c r="B244" i="7"/>
  <c r="B242" i="7"/>
  <c r="B241" i="7"/>
  <c r="B240" i="7"/>
  <c r="B239" i="7"/>
  <c r="D237" i="7"/>
  <c r="B235" i="7"/>
  <c r="B233" i="7"/>
  <c r="B232" i="7"/>
  <c r="B231" i="7"/>
  <c r="B230" i="7"/>
  <c r="B229" i="7"/>
  <c r="B228" i="7"/>
  <c r="M225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G203" i="7"/>
  <c r="B209" i="7"/>
  <c r="B208" i="7"/>
  <c r="M203" i="7"/>
  <c r="B207" i="7"/>
  <c r="B206" i="7"/>
  <c r="H203" i="7"/>
  <c r="B205" i="7"/>
  <c r="N203" i="7"/>
  <c r="F203" i="7"/>
  <c r="E203" i="7"/>
  <c r="B201" i="7"/>
  <c r="B200" i="7"/>
  <c r="B198" i="7"/>
  <c r="B197" i="7"/>
  <c r="B196" i="7"/>
  <c r="B195" i="7"/>
  <c r="B194" i="7"/>
  <c r="B193" i="7"/>
  <c r="M191" i="7"/>
  <c r="B189" i="7"/>
  <c r="B188" i="7"/>
  <c r="B187" i="7"/>
  <c r="B186" i="7"/>
  <c r="B185" i="7"/>
  <c r="B184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6" i="7"/>
  <c r="B155" i="7"/>
  <c r="B154" i="7"/>
  <c r="B153" i="7"/>
  <c r="B146" i="7"/>
  <c r="B145" i="7"/>
  <c r="B144" i="7"/>
  <c r="B143" i="7"/>
  <c r="B142" i="7"/>
  <c r="B141" i="7"/>
  <c r="H138" i="7"/>
  <c r="B136" i="7"/>
  <c r="B135" i="7"/>
  <c r="B134" i="7"/>
  <c r="B133" i="7"/>
  <c r="B132" i="7"/>
  <c r="B131" i="7"/>
  <c r="B130" i="7"/>
  <c r="B129" i="7"/>
  <c r="B128" i="7"/>
  <c r="B127" i="7"/>
  <c r="G125" i="7"/>
  <c r="B123" i="7"/>
  <c r="B122" i="7"/>
  <c r="B121" i="7"/>
  <c r="B120" i="7"/>
  <c r="B119" i="7"/>
  <c r="B118" i="7"/>
  <c r="B117" i="7"/>
  <c r="B116" i="7"/>
  <c r="B115" i="7"/>
  <c r="B114" i="7"/>
  <c r="B110" i="7" s="1"/>
  <c r="B113" i="7"/>
  <c r="N110" i="7"/>
  <c r="B108" i="7"/>
  <c r="B107" i="7"/>
  <c r="B105" i="7"/>
  <c r="B104" i="7"/>
  <c r="B103" i="7"/>
  <c r="B102" i="7"/>
  <c r="B101" i="7"/>
  <c r="B100" i="7"/>
  <c r="B99" i="7"/>
  <c r="B98" i="7"/>
  <c r="B97" i="7"/>
  <c r="B96" i="7"/>
  <c r="F94" i="7"/>
  <c r="B92" i="7"/>
  <c r="B90" i="7" s="1"/>
  <c r="D90" i="7"/>
  <c r="B88" i="7"/>
  <c r="B87" i="7"/>
  <c r="B86" i="7"/>
  <c r="E84" i="7"/>
  <c r="E12" i="7" s="1"/>
  <c r="B82" i="7"/>
  <c r="B81" i="7"/>
  <c r="B80" i="7"/>
  <c r="D77" i="7"/>
  <c r="B75" i="7"/>
  <c r="B74" i="7"/>
  <c r="G62" i="7"/>
  <c r="B73" i="7"/>
  <c r="B72" i="7"/>
  <c r="B71" i="7"/>
  <c r="B70" i="7"/>
  <c r="B69" i="7"/>
  <c r="B68" i="7"/>
  <c r="B67" i="7"/>
  <c r="B66" i="7"/>
  <c r="B65" i="7"/>
  <c r="B64" i="7"/>
  <c r="B58" i="7"/>
  <c r="B57" i="7"/>
  <c r="B56" i="7"/>
  <c r="B55" i="7"/>
  <c r="B54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16" i="7"/>
  <c r="B14" i="7"/>
  <c r="P12" i="7"/>
  <c r="F25" i="4" s="1"/>
  <c r="N323" i="8"/>
  <c r="B235" i="8"/>
  <c r="B121" i="8"/>
  <c r="M203" i="8"/>
  <c r="M191" i="8"/>
  <c r="B336" i="8"/>
  <c r="B325" i="8"/>
  <c r="K387" i="8"/>
  <c r="B344" i="8"/>
  <c r="B452" i="8"/>
  <c r="B410" i="8"/>
  <c r="B177" i="8"/>
  <c r="B175" i="8"/>
  <c r="B351" i="8"/>
  <c r="B223" i="8"/>
  <c r="B130" i="8"/>
  <c r="B219" i="8"/>
  <c r="D90" i="8"/>
  <c r="B218" i="8"/>
  <c r="B461" i="8"/>
  <c r="B460" i="8"/>
  <c r="B459" i="8"/>
  <c r="B458" i="8"/>
  <c r="B457" i="8"/>
  <c r="B456" i="8"/>
  <c r="B455" i="8"/>
  <c r="B454" i="8"/>
  <c r="B453" i="8"/>
  <c r="B451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2" i="8"/>
  <c r="B431" i="8"/>
  <c r="B430" i="8"/>
  <c r="B429" i="8"/>
  <c r="B428" i="8"/>
  <c r="B427" i="8"/>
  <c r="B426" i="8"/>
  <c r="B425" i="8"/>
  <c r="B424" i="8"/>
  <c r="B422" i="8"/>
  <c r="B421" i="8"/>
  <c r="B419" i="8"/>
  <c r="B418" i="8"/>
  <c r="B416" i="8"/>
  <c r="B415" i="8"/>
  <c r="B414" i="8"/>
  <c r="B413" i="8"/>
  <c r="B412" i="8"/>
  <c r="B411" i="8"/>
  <c r="B409" i="8"/>
  <c r="B408" i="8"/>
  <c r="B407" i="8"/>
  <c r="M393" i="8"/>
  <c r="B406" i="8"/>
  <c r="B405" i="8"/>
  <c r="B404" i="8"/>
  <c r="B403" i="8"/>
  <c r="B402" i="8"/>
  <c r="B401" i="8"/>
  <c r="B400" i="8"/>
  <c r="B399" i="8"/>
  <c r="B398" i="8"/>
  <c r="B397" i="8"/>
  <c r="B396" i="8"/>
  <c r="B391" i="8"/>
  <c r="P387" i="8"/>
  <c r="O387" i="8"/>
  <c r="N387" i="8"/>
  <c r="M387" i="8"/>
  <c r="L387" i="8"/>
  <c r="J387" i="8"/>
  <c r="I387" i="8"/>
  <c r="H387" i="8"/>
  <c r="G387" i="8"/>
  <c r="F387" i="8"/>
  <c r="E387" i="8"/>
  <c r="C387" i="8"/>
  <c r="B384" i="8"/>
  <c r="B382" i="8"/>
  <c r="B379" i="8"/>
  <c r="B377" i="8"/>
  <c r="B374" i="8"/>
  <c r="B370" i="8"/>
  <c r="B369" i="8"/>
  <c r="B368" i="8"/>
  <c r="B366" i="8"/>
  <c r="B362" i="8"/>
  <c r="B360" i="8"/>
  <c r="B359" i="8"/>
  <c r="B355" i="8"/>
  <c r="B350" i="8"/>
  <c r="B347" i="8"/>
  <c r="B339" i="8"/>
  <c r="B333" i="8"/>
  <c r="B332" i="8"/>
  <c r="B330" i="8"/>
  <c r="B328" i="8"/>
  <c r="B327" i="8"/>
  <c r="B326" i="8"/>
  <c r="J323" i="8"/>
  <c r="D323" i="8"/>
  <c r="B321" i="8"/>
  <c r="B318" i="8"/>
  <c r="B313" i="8"/>
  <c r="B312" i="8"/>
  <c r="B311" i="8"/>
  <c r="B309" i="8"/>
  <c r="B308" i="8"/>
  <c r="N306" i="8"/>
  <c r="B304" i="8"/>
  <c r="B303" i="8"/>
  <c r="B302" i="8"/>
  <c r="B301" i="8"/>
  <c r="B300" i="8"/>
  <c r="B299" i="8"/>
  <c r="B298" i="8"/>
  <c r="B297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K277" i="8"/>
  <c r="B275" i="8"/>
  <c r="B274" i="8"/>
  <c r="B273" i="8"/>
  <c r="B271" i="8"/>
  <c r="B270" i="8"/>
  <c r="B269" i="8"/>
  <c r="B268" i="8"/>
  <c r="B266" i="8"/>
  <c r="B265" i="8"/>
  <c r="B264" i="8"/>
  <c r="L258" i="8"/>
  <c r="B263" i="8"/>
  <c r="B262" i="8"/>
  <c r="J258" i="8"/>
  <c r="B260" i="8"/>
  <c r="K258" i="8"/>
  <c r="B256" i="8"/>
  <c r="B255" i="8"/>
  <c r="B254" i="8"/>
  <c r="B253" i="8"/>
  <c r="B252" i="8"/>
  <c r="B251" i="8"/>
  <c r="B250" i="8"/>
  <c r="B245" i="8"/>
  <c r="B244" i="8"/>
  <c r="D237" i="8"/>
  <c r="B242" i="8"/>
  <c r="B241" i="8"/>
  <c r="B240" i="8"/>
  <c r="B239" i="8"/>
  <c r="B233" i="8"/>
  <c r="B230" i="8"/>
  <c r="B229" i="8"/>
  <c r="M225" i="8"/>
  <c r="B222" i="8"/>
  <c r="B217" i="8"/>
  <c r="B216" i="8"/>
  <c r="B211" i="8"/>
  <c r="G203" i="8"/>
  <c r="B210" i="8"/>
  <c r="B209" i="8"/>
  <c r="B208" i="8"/>
  <c r="F203" i="8"/>
  <c r="B207" i="8"/>
  <c r="B206" i="8"/>
  <c r="N203" i="8"/>
  <c r="E203" i="8"/>
  <c r="B201" i="8"/>
  <c r="B200" i="8"/>
  <c r="B198" i="8"/>
  <c r="B197" i="8"/>
  <c r="B196" i="8"/>
  <c r="B195" i="8"/>
  <c r="B194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6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48" i="8"/>
  <c r="B147" i="8"/>
  <c r="B146" i="8"/>
  <c r="B145" i="8"/>
  <c r="B144" i="8"/>
  <c r="B143" i="8"/>
  <c r="B142" i="8"/>
  <c r="B141" i="8"/>
  <c r="B140" i="8"/>
  <c r="B136" i="8"/>
  <c r="B135" i="8"/>
  <c r="B134" i="8"/>
  <c r="B133" i="8"/>
  <c r="B132" i="8"/>
  <c r="B131" i="8"/>
  <c r="B129" i="8"/>
  <c r="B128" i="8"/>
  <c r="B127" i="8"/>
  <c r="B123" i="8"/>
  <c r="B122" i="8"/>
  <c r="B120" i="8"/>
  <c r="B119" i="8"/>
  <c r="B118" i="8"/>
  <c r="B117" i="8"/>
  <c r="B116" i="8"/>
  <c r="B115" i="8"/>
  <c r="B114" i="8"/>
  <c r="B113" i="8"/>
  <c r="B112" i="8"/>
  <c r="B108" i="8"/>
  <c r="B107" i="8"/>
  <c r="B105" i="8"/>
  <c r="B104" i="8"/>
  <c r="B103" i="8"/>
  <c r="B102" i="8"/>
  <c r="B101" i="8"/>
  <c r="B100" i="8"/>
  <c r="B99" i="8"/>
  <c r="B98" i="8"/>
  <c r="B97" i="8"/>
  <c r="B92" i="8"/>
  <c r="B90" i="8" s="1"/>
  <c r="B88" i="8"/>
  <c r="B87" i="8"/>
  <c r="B86" i="8"/>
  <c r="B82" i="8"/>
  <c r="B81" i="8"/>
  <c r="B80" i="8"/>
  <c r="B79" i="8"/>
  <c r="B75" i="8"/>
  <c r="B74" i="8"/>
  <c r="G62" i="8"/>
  <c r="B73" i="8"/>
  <c r="B72" i="8"/>
  <c r="B71" i="8"/>
  <c r="B70" i="8"/>
  <c r="B69" i="8"/>
  <c r="B68" i="8"/>
  <c r="B67" i="8"/>
  <c r="B66" i="8"/>
  <c r="B65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6" i="8"/>
  <c r="B14" i="8"/>
  <c r="P12" i="8"/>
  <c r="F25" i="5" s="1"/>
  <c r="O12" i="8"/>
  <c r="F24" i="5" s="1"/>
  <c r="P11" i="9"/>
  <c r="F25" i="6" s="1"/>
  <c r="O11" i="9"/>
  <c r="F24" i="6" s="1"/>
  <c r="B194" i="9"/>
  <c r="B200" i="9"/>
  <c r="B199" i="9"/>
  <c r="B197" i="9"/>
  <c r="B193" i="9"/>
  <c r="B121" i="9"/>
  <c r="B119" i="9"/>
  <c r="B117" i="9"/>
  <c r="B115" i="9"/>
  <c r="B113" i="9"/>
  <c r="B310" i="9"/>
  <c r="B303" i="9"/>
  <c r="B301" i="9"/>
  <c r="B299" i="9"/>
  <c r="B297" i="9"/>
  <c r="B295" i="9"/>
  <c r="K257" i="9"/>
  <c r="B265" i="9"/>
  <c r="K322" i="9"/>
  <c r="B291" i="9"/>
  <c r="B289" i="9"/>
  <c r="B287" i="9"/>
  <c r="B285" i="9"/>
  <c r="B283" i="9"/>
  <c r="B281" i="9"/>
  <c r="B266" i="9"/>
  <c r="B273" i="9"/>
  <c r="B271" i="9"/>
  <c r="B267" i="9"/>
  <c r="B263" i="9"/>
  <c r="B259" i="9"/>
  <c r="B460" i="9"/>
  <c r="B456" i="9"/>
  <c r="B455" i="9"/>
  <c r="B453" i="9"/>
  <c r="B451" i="9"/>
  <c r="B450" i="9"/>
  <c r="B447" i="9"/>
  <c r="B446" i="9"/>
  <c r="B445" i="9"/>
  <c r="B443" i="9"/>
  <c r="B438" i="9"/>
  <c r="B437" i="9"/>
  <c r="B435" i="9"/>
  <c r="B433" i="9"/>
  <c r="B431" i="9"/>
  <c r="B432" i="9"/>
  <c r="B430" i="9"/>
  <c r="B427" i="9"/>
  <c r="B424" i="9"/>
  <c r="B423" i="9"/>
  <c r="B421" i="9"/>
  <c r="B419" i="9"/>
  <c r="B415" i="9"/>
  <c r="B410" i="9"/>
  <c r="B406" i="9"/>
  <c r="B396" i="9"/>
  <c r="B400" i="9"/>
  <c r="B401" i="9"/>
  <c r="B402" i="9"/>
  <c r="B404" i="9"/>
  <c r="B405" i="9"/>
  <c r="B403" i="9"/>
  <c r="C18" i="19"/>
  <c r="D18" i="19"/>
  <c r="E18" i="19"/>
  <c r="F18" i="19"/>
  <c r="G18" i="19"/>
  <c r="J18" i="19" s="1"/>
  <c r="B18" i="19"/>
  <c r="G14" i="19"/>
  <c r="B188" i="9"/>
  <c r="B186" i="9"/>
  <c r="B182" i="9"/>
  <c r="B180" i="9"/>
  <c r="B178" i="9"/>
  <c r="B176" i="9"/>
  <c r="B174" i="9"/>
  <c r="B172" i="9"/>
  <c r="B167" i="9"/>
  <c r="B168" i="9"/>
  <c r="B166" i="9"/>
  <c r="B164" i="9"/>
  <c r="B162" i="9"/>
  <c r="B160" i="9"/>
  <c r="B158" i="9"/>
  <c r="B156" i="9"/>
  <c r="B153" i="9"/>
  <c r="B152" i="9"/>
  <c r="B55" i="9"/>
  <c r="B53" i="9"/>
  <c r="B51" i="9"/>
  <c r="B49" i="9"/>
  <c r="B48" i="9"/>
  <c r="B43" i="9"/>
  <c r="B41" i="9"/>
  <c r="B38" i="9"/>
  <c r="B37" i="9"/>
  <c r="B36" i="9"/>
  <c r="B28" i="9"/>
  <c r="B33" i="9"/>
  <c r="B32" i="9"/>
  <c r="B30" i="9"/>
  <c r="B29" i="9"/>
  <c r="B25" i="9"/>
  <c r="B23" i="9"/>
  <c r="B19" i="9"/>
  <c r="C386" i="9"/>
  <c r="B367" i="9"/>
  <c r="B355" i="9"/>
  <c r="B242" i="9"/>
  <c r="B240" i="9"/>
  <c r="B238" i="9"/>
  <c r="B215" i="9"/>
  <c r="B74" i="9"/>
  <c r="B70" i="9"/>
  <c r="B68" i="9"/>
  <c r="B64" i="9"/>
  <c r="B65" i="9"/>
  <c r="B390" i="9"/>
  <c r="B245" i="9"/>
  <c r="B241" i="9"/>
  <c r="B81" i="9"/>
  <c r="D76" i="9"/>
  <c r="B78" i="9"/>
  <c r="B85" i="9"/>
  <c r="B206" i="9"/>
  <c r="B104" i="9"/>
  <c r="B102" i="9"/>
  <c r="B101" i="9"/>
  <c r="B100" i="9"/>
  <c r="B98" i="9"/>
  <c r="B97" i="9"/>
  <c r="B135" i="9"/>
  <c r="B133" i="9"/>
  <c r="B131" i="9"/>
  <c r="G124" i="9"/>
  <c r="B127" i="9"/>
  <c r="G61" i="9"/>
  <c r="B146" i="9"/>
  <c r="B144" i="9"/>
  <c r="B142" i="9"/>
  <c r="B140" i="9"/>
  <c r="B216" i="9"/>
  <c r="B212" i="9"/>
  <c r="B208" i="9"/>
  <c r="B204" i="9"/>
  <c r="B254" i="9"/>
  <c r="B252" i="9"/>
  <c r="B250" i="9"/>
  <c r="B389" i="9"/>
  <c r="B384" i="9"/>
  <c r="B382" i="9"/>
  <c r="B380" i="9"/>
  <c r="B376" i="9"/>
  <c r="B374" i="9"/>
  <c r="B370" i="9"/>
  <c r="B361" i="9"/>
  <c r="B357" i="9"/>
  <c r="B343" i="9"/>
  <c r="B333" i="9"/>
  <c r="H322" i="9"/>
  <c r="B317" i="9"/>
  <c r="D202" i="9"/>
  <c r="E202" i="9"/>
  <c r="B106" i="9"/>
  <c r="B80" i="9"/>
  <c r="K22" i="17"/>
  <c r="J22" i="17"/>
  <c r="E87" i="24"/>
  <c r="E84" i="24"/>
  <c r="E78" i="24"/>
  <c r="E75" i="24"/>
  <c r="E68" i="24"/>
  <c r="E61" i="24"/>
  <c r="E54" i="24"/>
  <c r="E48" i="24"/>
  <c r="E42" i="24"/>
  <c r="E38" i="24"/>
  <c r="E32" i="24"/>
  <c r="E27" i="24"/>
  <c r="E12" i="24" s="1"/>
  <c r="E22" i="24"/>
  <c r="E20" i="24"/>
  <c r="E14" i="24"/>
  <c r="C101" i="23"/>
  <c r="D101" i="23"/>
  <c r="E101" i="23"/>
  <c r="F101" i="23"/>
  <c r="B101" i="23"/>
  <c r="C97" i="23"/>
  <c r="D97" i="23"/>
  <c r="E97" i="23"/>
  <c r="F97" i="23"/>
  <c r="B97" i="23"/>
  <c r="C91" i="23"/>
  <c r="D91" i="23"/>
  <c r="E91" i="23"/>
  <c r="F91" i="23"/>
  <c r="B91" i="23"/>
  <c r="C88" i="23"/>
  <c r="D88" i="23"/>
  <c r="E88" i="23"/>
  <c r="F88" i="23"/>
  <c r="B88" i="23"/>
  <c r="C79" i="23"/>
  <c r="D79" i="23"/>
  <c r="E79" i="23"/>
  <c r="F79" i="23"/>
  <c r="B79" i="23"/>
  <c r="C72" i="23"/>
  <c r="D72" i="23"/>
  <c r="E72" i="23"/>
  <c r="F72" i="23"/>
  <c r="B72" i="23"/>
  <c r="C65" i="23"/>
  <c r="D65" i="23"/>
  <c r="E65" i="23"/>
  <c r="F65" i="23"/>
  <c r="B65" i="23"/>
  <c r="C58" i="23"/>
  <c r="D58" i="23"/>
  <c r="E58" i="23"/>
  <c r="F58" i="23"/>
  <c r="B58" i="23"/>
  <c r="C50" i="23"/>
  <c r="D50" i="23"/>
  <c r="E50" i="23"/>
  <c r="F50" i="23"/>
  <c r="B50" i="23"/>
  <c r="C43" i="23"/>
  <c r="D43" i="23"/>
  <c r="E43" i="23"/>
  <c r="F43" i="23"/>
  <c r="B43" i="23"/>
  <c r="C37" i="23"/>
  <c r="D37" i="23"/>
  <c r="E37" i="23"/>
  <c r="F37" i="23"/>
  <c r="B37" i="23"/>
  <c r="C31" i="23"/>
  <c r="D31" i="23"/>
  <c r="E31" i="23"/>
  <c r="F31" i="23"/>
  <c r="B31" i="23"/>
  <c r="C24" i="23"/>
  <c r="D24" i="23"/>
  <c r="E24" i="23"/>
  <c r="F24" i="23"/>
  <c r="B24" i="23"/>
  <c r="C22" i="23"/>
  <c r="D22" i="23"/>
  <c r="E22" i="23"/>
  <c r="F22" i="23"/>
  <c r="B22" i="23"/>
  <c r="C14" i="23"/>
  <c r="D14" i="23"/>
  <c r="E14" i="23"/>
  <c r="F14" i="23"/>
  <c r="B14" i="23"/>
  <c r="C105" i="18"/>
  <c r="D105" i="18"/>
  <c r="E105" i="18"/>
  <c r="F105" i="18"/>
  <c r="G105" i="18"/>
  <c r="B105" i="18"/>
  <c r="I105" i="18" s="1"/>
  <c r="C100" i="18"/>
  <c r="D100" i="18"/>
  <c r="E100" i="18"/>
  <c r="F100" i="18"/>
  <c r="K100" i="18" s="1"/>
  <c r="G100" i="18"/>
  <c r="B100" i="18"/>
  <c r="C92" i="18"/>
  <c r="D92" i="18"/>
  <c r="E92" i="18"/>
  <c r="F92" i="18"/>
  <c r="G92" i="18"/>
  <c r="B92" i="18"/>
  <c r="I92" i="18" s="1"/>
  <c r="C87" i="18"/>
  <c r="D87" i="18"/>
  <c r="E87" i="18"/>
  <c r="F87" i="18"/>
  <c r="K87" i="18" s="1"/>
  <c r="G87" i="18"/>
  <c r="B87" i="18"/>
  <c r="C80" i="18"/>
  <c r="D80" i="18"/>
  <c r="E80" i="18"/>
  <c r="F80" i="18"/>
  <c r="G80" i="18"/>
  <c r="B80" i="18"/>
  <c r="I80" i="18" s="1"/>
  <c r="C75" i="18"/>
  <c r="D75" i="18"/>
  <c r="E75" i="18"/>
  <c r="F75" i="18"/>
  <c r="K75" i="18" s="1"/>
  <c r="G75" i="18"/>
  <c r="B75" i="18"/>
  <c r="C70" i="18"/>
  <c r="D70" i="18"/>
  <c r="E70" i="18"/>
  <c r="F70" i="18"/>
  <c r="G70" i="18"/>
  <c r="B70" i="18"/>
  <c r="I70" i="18" s="1"/>
  <c r="C64" i="18"/>
  <c r="D64" i="18"/>
  <c r="E64" i="18"/>
  <c r="F64" i="18"/>
  <c r="K64" i="18" s="1"/>
  <c r="G64" i="18"/>
  <c r="B64" i="18"/>
  <c r="C56" i="18"/>
  <c r="D56" i="18"/>
  <c r="E56" i="18"/>
  <c r="F56" i="18"/>
  <c r="G56" i="18"/>
  <c r="B56" i="18"/>
  <c r="I56" i="18" s="1"/>
  <c r="C51" i="18"/>
  <c r="D51" i="18"/>
  <c r="E51" i="18"/>
  <c r="F51" i="18"/>
  <c r="K51" i="18" s="1"/>
  <c r="G51" i="18"/>
  <c r="B51" i="18"/>
  <c r="C43" i="18"/>
  <c r="D43" i="18"/>
  <c r="E43" i="18"/>
  <c r="F43" i="18"/>
  <c r="G43" i="18"/>
  <c r="B43" i="18"/>
  <c r="I43" i="18" s="1"/>
  <c r="C38" i="18"/>
  <c r="D38" i="18"/>
  <c r="E38" i="18"/>
  <c r="F38" i="18"/>
  <c r="K38" i="18" s="1"/>
  <c r="G38" i="18"/>
  <c r="B38" i="18"/>
  <c r="C32" i="18"/>
  <c r="D32" i="18"/>
  <c r="E32" i="18"/>
  <c r="F32" i="18"/>
  <c r="G32" i="18"/>
  <c r="B32" i="18"/>
  <c r="I32" i="18" s="1"/>
  <c r="C28" i="18"/>
  <c r="D28" i="18"/>
  <c r="E28" i="18"/>
  <c r="F28" i="18"/>
  <c r="K28" i="18" s="1"/>
  <c r="G28" i="18"/>
  <c r="B28" i="18"/>
  <c r="C14" i="18"/>
  <c r="D14" i="18"/>
  <c r="E14" i="18"/>
  <c r="F14" i="18"/>
  <c r="G14" i="18"/>
  <c r="B14" i="18"/>
  <c r="I14" i="18" s="1"/>
  <c r="D58" i="21"/>
  <c r="C58" i="21"/>
  <c r="F58" i="21"/>
  <c r="E58" i="21"/>
  <c r="J58" i="21" s="1"/>
  <c r="B58" i="21"/>
  <c r="E55" i="21"/>
  <c r="C55" i="21"/>
  <c r="B55" i="21"/>
  <c r="H55" i="21" s="1"/>
  <c r="D55" i="21"/>
  <c r="E50" i="21"/>
  <c r="B50" i="21"/>
  <c r="D50" i="21"/>
  <c r="C50" i="21"/>
  <c r="D47" i="21"/>
  <c r="C47" i="21"/>
  <c r="F47" i="21"/>
  <c r="I47" i="21" s="1"/>
  <c r="E47" i="21"/>
  <c r="B47" i="21"/>
  <c r="H47" i="21" s="1"/>
  <c r="C43" i="21"/>
  <c r="F43" i="21"/>
  <c r="I43" i="21" s="1"/>
  <c r="E43" i="21"/>
  <c r="D43" i="21"/>
  <c r="E39" i="21"/>
  <c r="B39" i="21"/>
  <c r="H39" i="21" s="1"/>
  <c r="D39" i="21"/>
  <c r="C39" i="21"/>
  <c r="E35" i="21"/>
  <c r="D35" i="21"/>
  <c r="F35" i="21"/>
  <c r="C35" i="21"/>
  <c r="B35" i="21"/>
  <c r="C32" i="21"/>
  <c r="F32" i="21"/>
  <c r="E32" i="21"/>
  <c r="D32" i="21"/>
  <c r="E28" i="21"/>
  <c r="J28" i="21" s="1"/>
  <c r="B28" i="21"/>
  <c r="D28" i="21"/>
  <c r="C28" i="21"/>
  <c r="E24" i="21"/>
  <c r="D24" i="21"/>
  <c r="F24" i="21"/>
  <c r="C24" i="21"/>
  <c r="B24" i="21"/>
  <c r="H24" i="21" s="1"/>
  <c r="C21" i="21"/>
  <c r="F21" i="21"/>
  <c r="E21" i="21"/>
  <c r="D21" i="21"/>
  <c r="E18" i="21"/>
  <c r="D18" i="21"/>
  <c r="F18" i="21"/>
  <c r="C18" i="21"/>
  <c r="C12" i="21" s="1"/>
  <c r="B18" i="21"/>
  <c r="D14" i="21"/>
  <c r="C14" i="21"/>
  <c r="F14" i="21"/>
  <c r="I14" i="21" s="1"/>
  <c r="E14" i="21"/>
  <c r="B14" i="21"/>
  <c r="H14" i="21" s="1"/>
  <c r="D78" i="20"/>
  <c r="C78" i="20"/>
  <c r="F78" i="20"/>
  <c r="E78" i="20"/>
  <c r="B78" i="20"/>
  <c r="F74" i="20"/>
  <c r="K74" i="20" s="1"/>
  <c r="E74" i="20"/>
  <c r="G74" i="20"/>
  <c r="B74" i="20"/>
  <c r="D74" i="20"/>
  <c r="C74" i="20"/>
  <c r="D68" i="20"/>
  <c r="C68" i="20"/>
  <c r="F68" i="20"/>
  <c r="K68" i="20" s="1"/>
  <c r="E68" i="20"/>
  <c r="B68" i="20"/>
  <c r="F64" i="20"/>
  <c r="E64" i="20"/>
  <c r="G64" i="20"/>
  <c r="B64" i="20"/>
  <c r="D64" i="20"/>
  <c r="C64" i="20"/>
  <c r="F59" i="20"/>
  <c r="E59" i="20"/>
  <c r="G59" i="20"/>
  <c r="B59" i="20"/>
  <c r="I59" i="20" s="1"/>
  <c r="D59" i="20"/>
  <c r="C59" i="20"/>
  <c r="F54" i="20"/>
  <c r="E54" i="20"/>
  <c r="G54" i="20"/>
  <c r="B54" i="20"/>
  <c r="D54" i="20"/>
  <c r="C54" i="20"/>
  <c r="F49" i="20"/>
  <c r="E49" i="20"/>
  <c r="G49" i="20"/>
  <c r="B49" i="20"/>
  <c r="I49" i="20" s="1"/>
  <c r="D49" i="20"/>
  <c r="C49" i="20"/>
  <c r="F44" i="20"/>
  <c r="E44" i="20"/>
  <c r="G44" i="20"/>
  <c r="B44" i="20"/>
  <c r="D44" i="20"/>
  <c r="C44" i="20"/>
  <c r="F39" i="20"/>
  <c r="E39" i="20"/>
  <c r="G39" i="20"/>
  <c r="B39" i="20"/>
  <c r="I39" i="20" s="1"/>
  <c r="D39" i="20"/>
  <c r="C39" i="20"/>
  <c r="F34" i="20"/>
  <c r="E34" i="20"/>
  <c r="G34" i="20"/>
  <c r="B34" i="20"/>
  <c r="D34" i="20"/>
  <c r="C34" i="20"/>
  <c r="D30" i="20"/>
  <c r="C30" i="20"/>
  <c r="F30" i="20"/>
  <c r="E30" i="20"/>
  <c r="B30" i="20"/>
  <c r="F26" i="20"/>
  <c r="E26" i="20"/>
  <c r="G26" i="20"/>
  <c r="J26" i="20" s="1"/>
  <c r="B26" i="20"/>
  <c r="D26" i="20"/>
  <c r="C26" i="20"/>
  <c r="D22" i="20"/>
  <c r="D12" i="20" s="1"/>
  <c r="G22" i="20"/>
  <c r="F22" i="20"/>
  <c r="E22" i="20"/>
  <c r="B22" i="20"/>
  <c r="I22" i="20" s="1"/>
  <c r="F18" i="20"/>
  <c r="E18" i="20"/>
  <c r="G18" i="20"/>
  <c r="B18" i="20"/>
  <c r="I18" i="20" s="1"/>
  <c r="D18" i="20"/>
  <c r="C18" i="20"/>
  <c r="D14" i="20"/>
  <c r="C14" i="20"/>
  <c r="F14" i="20"/>
  <c r="E14" i="20"/>
  <c r="B14" i="20"/>
  <c r="B21" i="21"/>
  <c r="H21" i="21" s="1"/>
  <c r="B32" i="21"/>
  <c r="B43" i="21"/>
  <c r="H43" i="21" s="1"/>
  <c r="F28" i="21"/>
  <c r="I28" i="21" s="1"/>
  <c r="F39" i="21"/>
  <c r="I39" i="21" s="1"/>
  <c r="F50" i="21"/>
  <c r="F55" i="21"/>
  <c r="G14" i="20"/>
  <c r="G30" i="20"/>
  <c r="J30" i="20" s="1"/>
  <c r="G68" i="20"/>
  <c r="J68" i="20" s="1"/>
  <c r="G78" i="20"/>
  <c r="C22" i="20"/>
  <c r="B10" i="26"/>
  <c r="B15" i="26" s="1"/>
  <c r="B14" i="26"/>
  <c r="C145" i="10"/>
  <c r="D145" i="10"/>
  <c r="E145" i="10"/>
  <c r="K145" i="10" s="1"/>
  <c r="F145" i="10"/>
  <c r="L145" i="10" s="1"/>
  <c r="G145" i="10"/>
  <c r="J145" i="10" s="1"/>
  <c r="B145" i="10"/>
  <c r="C139" i="10"/>
  <c r="D139" i="10"/>
  <c r="E139" i="10"/>
  <c r="F139" i="10"/>
  <c r="G139" i="10"/>
  <c r="J139" i="10" s="1"/>
  <c r="B139" i="10"/>
  <c r="C129" i="10"/>
  <c r="D129" i="10"/>
  <c r="E129" i="10"/>
  <c r="F129" i="10"/>
  <c r="G129" i="10"/>
  <c r="B129" i="10"/>
  <c r="C123" i="10"/>
  <c r="D123" i="10"/>
  <c r="E123" i="10"/>
  <c r="F123" i="10"/>
  <c r="G123" i="10"/>
  <c r="J123" i="10" s="1"/>
  <c r="B123" i="10"/>
  <c r="C111" i="10"/>
  <c r="D111" i="10"/>
  <c r="E111" i="10"/>
  <c r="F111" i="10"/>
  <c r="G111" i="10"/>
  <c r="B111" i="10"/>
  <c r="C102" i="10"/>
  <c r="D102" i="10"/>
  <c r="E102" i="10"/>
  <c r="F102" i="10"/>
  <c r="G102" i="10"/>
  <c r="B102" i="10"/>
  <c r="C92" i="10"/>
  <c r="D92" i="10"/>
  <c r="E92" i="10"/>
  <c r="F92" i="10"/>
  <c r="L92" i="10" s="1"/>
  <c r="G92" i="10"/>
  <c r="B92" i="10"/>
  <c r="C82" i="10"/>
  <c r="D82" i="10"/>
  <c r="E82" i="10"/>
  <c r="F82" i="10"/>
  <c r="G82" i="10"/>
  <c r="J82" i="10" s="1"/>
  <c r="B82" i="10"/>
  <c r="C71" i="10"/>
  <c r="D71" i="10"/>
  <c r="E71" i="10"/>
  <c r="K71" i="10" s="1"/>
  <c r="F71" i="10"/>
  <c r="G71" i="10"/>
  <c r="J71" i="10" s="1"/>
  <c r="B71" i="10"/>
  <c r="C61" i="10"/>
  <c r="D61" i="10"/>
  <c r="E61" i="10"/>
  <c r="F61" i="10"/>
  <c r="G61" i="10"/>
  <c r="J61" i="10" s="1"/>
  <c r="B61" i="10"/>
  <c r="C52" i="10"/>
  <c r="D52" i="10"/>
  <c r="E52" i="10"/>
  <c r="F52" i="10"/>
  <c r="G52" i="10"/>
  <c r="B52" i="10"/>
  <c r="C44" i="10"/>
  <c r="D44" i="10"/>
  <c r="E44" i="10"/>
  <c r="F44" i="10"/>
  <c r="G44" i="10"/>
  <c r="B44" i="10"/>
  <c r="C34" i="10"/>
  <c r="D34" i="10"/>
  <c r="E34" i="10"/>
  <c r="K34" i="10" s="1"/>
  <c r="F34" i="10"/>
  <c r="G34" i="10"/>
  <c r="J34" i="10" s="1"/>
  <c r="B34" i="10"/>
  <c r="C30" i="10"/>
  <c r="D30" i="10"/>
  <c r="E30" i="10"/>
  <c r="F30" i="10"/>
  <c r="G30" i="10"/>
  <c r="J30" i="10" s="1"/>
  <c r="B30" i="10"/>
  <c r="C14" i="10"/>
  <c r="D14" i="10"/>
  <c r="D12" i="10" s="1"/>
  <c r="E14" i="10"/>
  <c r="K14" i="10" s="1"/>
  <c r="F14" i="10"/>
  <c r="G14" i="10"/>
  <c r="B14" i="10"/>
  <c r="C14" i="11"/>
  <c r="C12" i="11" s="1"/>
  <c r="D14" i="11"/>
  <c r="E14" i="11"/>
  <c r="F14" i="11"/>
  <c r="B14" i="11"/>
  <c r="I14" i="11" s="1"/>
  <c r="G58" i="11"/>
  <c r="F57" i="11"/>
  <c r="E57" i="11"/>
  <c r="D57" i="11"/>
  <c r="C57" i="11"/>
  <c r="B57" i="11"/>
  <c r="G55" i="11"/>
  <c r="J55" i="11" s="1"/>
  <c r="F54" i="11"/>
  <c r="L54" i="11" s="1"/>
  <c r="E54" i="11"/>
  <c r="D54" i="11"/>
  <c r="C54" i="11"/>
  <c r="B54" i="11"/>
  <c r="I54" i="11" s="1"/>
  <c r="G52" i="11"/>
  <c r="J52" i="11" s="1"/>
  <c r="F51" i="11"/>
  <c r="E51" i="11"/>
  <c r="D51" i="11"/>
  <c r="C51" i="11"/>
  <c r="B51" i="11"/>
  <c r="G49" i="11"/>
  <c r="F48" i="11"/>
  <c r="L48" i="11" s="1"/>
  <c r="E48" i="11"/>
  <c r="D48" i="11"/>
  <c r="C48" i="11"/>
  <c r="B48" i="11"/>
  <c r="I48" i="11" s="1"/>
  <c r="G46" i="11"/>
  <c r="F45" i="11"/>
  <c r="E45" i="11"/>
  <c r="D45" i="11"/>
  <c r="C45" i="11"/>
  <c r="B45" i="11"/>
  <c r="G43" i="11"/>
  <c r="F42" i="11"/>
  <c r="E42" i="11"/>
  <c r="D42" i="11"/>
  <c r="C42" i="11"/>
  <c r="B42" i="11"/>
  <c r="I42" i="11" s="1"/>
  <c r="G40" i="11"/>
  <c r="F39" i="11"/>
  <c r="E39" i="11"/>
  <c r="D39" i="11"/>
  <c r="C39" i="11"/>
  <c r="B39" i="11"/>
  <c r="G37" i="11"/>
  <c r="F36" i="11"/>
  <c r="L36" i="11" s="1"/>
  <c r="E36" i="11"/>
  <c r="D36" i="11"/>
  <c r="C36" i="11"/>
  <c r="B36" i="11"/>
  <c r="I36" i="11" s="1"/>
  <c r="G34" i="11"/>
  <c r="F33" i="11"/>
  <c r="E33" i="11"/>
  <c r="D33" i="11"/>
  <c r="C33" i="11"/>
  <c r="B33" i="11"/>
  <c r="G31" i="11"/>
  <c r="J31" i="11" s="1"/>
  <c r="G30" i="11"/>
  <c r="J30" i="11" s="1"/>
  <c r="F29" i="11"/>
  <c r="E29" i="11"/>
  <c r="D29" i="11"/>
  <c r="C29" i="11"/>
  <c r="B29" i="11"/>
  <c r="G27" i="11"/>
  <c r="F26" i="11"/>
  <c r="E26" i="11"/>
  <c r="K26" i="11" s="1"/>
  <c r="D26" i="11"/>
  <c r="C26" i="11"/>
  <c r="B26" i="11"/>
  <c r="G24" i="11"/>
  <c r="F23" i="11"/>
  <c r="E23" i="11"/>
  <c r="D23" i="11"/>
  <c r="C23" i="11"/>
  <c r="B23" i="11"/>
  <c r="G21" i="11"/>
  <c r="J21" i="11" s="1"/>
  <c r="G20" i="11"/>
  <c r="J20" i="11" s="1"/>
  <c r="F19" i="11"/>
  <c r="L19" i="11" s="1"/>
  <c r="E19" i="11"/>
  <c r="D19" i="11"/>
  <c r="C19" i="11"/>
  <c r="B19" i="11"/>
  <c r="I19" i="11" s="1"/>
  <c r="G17" i="11"/>
  <c r="J17" i="11" s="1"/>
  <c r="G16" i="11"/>
  <c r="J16" i="11" s="1"/>
  <c r="G15" i="11"/>
  <c r="J15" i="11" s="1"/>
  <c r="C50" i="12"/>
  <c r="D50" i="12"/>
  <c r="E50" i="12"/>
  <c r="F50" i="12"/>
  <c r="G50" i="12"/>
  <c r="J50" i="12" s="1"/>
  <c r="B50" i="12"/>
  <c r="C47" i="12"/>
  <c r="D47" i="12"/>
  <c r="E47" i="12"/>
  <c r="K47" i="12" s="1"/>
  <c r="F47" i="12"/>
  <c r="G47" i="12"/>
  <c r="B47" i="12"/>
  <c r="C44" i="12"/>
  <c r="D44" i="12"/>
  <c r="E44" i="12"/>
  <c r="F44" i="12"/>
  <c r="G44" i="12"/>
  <c r="J44" i="12" s="1"/>
  <c r="B44" i="12"/>
  <c r="C40" i="12"/>
  <c r="D40" i="12"/>
  <c r="E40" i="12"/>
  <c r="K40" i="12" s="1"/>
  <c r="F40" i="12"/>
  <c r="G40" i="12"/>
  <c r="B40" i="12"/>
  <c r="C37" i="12"/>
  <c r="D37" i="12"/>
  <c r="E37" i="12"/>
  <c r="F37" i="12"/>
  <c r="G37" i="12"/>
  <c r="J37" i="12" s="1"/>
  <c r="B37" i="12"/>
  <c r="C34" i="12"/>
  <c r="D34" i="12"/>
  <c r="E34" i="12"/>
  <c r="K34" i="12" s="1"/>
  <c r="F34" i="12"/>
  <c r="G34" i="12"/>
  <c r="B34" i="12"/>
  <c r="C31" i="12"/>
  <c r="D31" i="12"/>
  <c r="E31" i="12"/>
  <c r="F31" i="12"/>
  <c r="G31" i="12"/>
  <c r="J31" i="12" s="1"/>
  <c r="B31" i="12"/>
  <c r="C27" i="12"/>
  <c r="D27" i="12"/>
  <c r="E27" i="12"/>
  <c r="K27" i="12" s="1"/>
  <c r="F27" i="12"/>
  <c r="G27" i="12"/>
  <c r="B27" i="12"/>
  <c r="C24" i="12"/>
  <c r="D24" i="12"/>
  <c r="E24" i="12"/>
  <c r="F24" i="12"/>
  <c r="G24" i="12"/>
  <c r="J24" i="12" s="1"/>
  <c r="B24" i="12"/>
  <c r="C20" i="12"/>
  <c r="D20" i="12"/>
  <c r="E20" i="12"/>
  <c r="K20" i="12" s="1"/>
  <c r="F20" i="12"/>
  <c r="G20" i="12"/>
  <c r="B20" i="12"/>
  <c r="C17" i="12"/>
  <c r="D17" i="12"/>
  <c r="E17" i="12"/>
  <c r="F17" i="12"/>
  <c r="G17" i="12"/>
  <c r="J17" i="12" s="1"/>
  <c r="B17" i="12"/>
  <c r="C14" i="12"/>
  <c r="D14" i="12"/>
  <c r="D12" i="12" s="1"/>
  <c r="E14" i="12"/>
  <c r="K14" i="12" s="1"/>
  <c r="F14" i="12"/>
  <c r="G14" i="12"/>
  <c r="B14" i="12"/>
  <c r="B14" i="14"/>
  <c r="G14" i="14"/>
  <c r="G70" i="14"/>
  <c r="F70" i="14"/>
  <c r="E70" i="14"/>
  <c r="K70" i="14" s="1"/>
  <c r="D70" i="14"/>
  <c r="C70" i="14"/>
  <c r="B70" i="14"/>
  <c r="G67" i="14"/>
  <c r="J67" i="14" s="1"/>
  <c r="F67" i="14"/>
  <c r="E67" i="14"/>
  <c r="D67" i="14"/>
  <c r="C67" i="14"/>
  <c r="B67" i="14"/>
  <c r="G62" i="14"/>
  <c r="F62" i="14"/>
  <c r="E62" i="14"/>
  <c r="K62" i="14" s="1"/>
  <c r="D62" i="14"/>
  <c r="C62" i="14"/>
  <c r="B62" i="14"/>
  <c r="G58" i="14"/>
  <c r="F58" i="14"/>
  <c r="E58" i="14"/>
  <c r="D58" i="14"/>
  <c r="C58" i="14"/>
  <c r="B58" i="14"/>
  <c r="G54" i="14"/>
  <c r="F54" i="14"/>
  <c r="E54" i="14"/>
  <c r="K54" i="14" s="1"/>
  <c r="D54" i="14"/>
  <c r="C54" i="14"/>
  <c r="B54" i="14"/>
  <c r="G50" i="14"/>
  <c r="J50" i="14" s="1"/>
  <c r="F50" i="14"/>
  <c r="E50" i="14"/>
  <c r="D50" i="14"/>
  <c r="C50" i="14"/>
  <c r="B50" i="14"/>
  <c r="G46" i="14"/>
  <c r="F46" i="14"/>
  <c r="E46" i="14"/>
  <c r="K46" i="14" s="1"/>
  <c r="D46" i="14"/>
  <c r="C46" i="14"/>
  <c r="B46" i="14"/>
  <c r="G42" i="14"/>
  <c r="F42" i="14"/>
  <c r="E42" i="14"/>
  <c r="D42" i="14"/>
  <c r="C42" i="14"/>
  <c r="B42" i="14"/>
  <c r="G38" i="14"/>
  <c r="F38" i="14"/>
  <c r="E38" i="14"/>
  <c r="K38" i="14" s="1"/>
  <c r="D38" i="14"/>
  <c r="C38" i="14"/>
  <c r="B38" i="14"/>
  <c r="G34" i="14"/>
  <c r="J34" i="14" s="1"/>
  <c r="F34" i="14"/>
  <c r="E34" i="14"/>
  <c r="D34" i="14"/>
  <c r="C34" i="14"/>
  <c r="B34" i="14"/>
  <c r="G30" i="14"/>
  <c r="F30" i="14"/>
  <c r="E30" i="14"/>
  <c r="K30" i="14" s="1"/>
  <c r="D30" i="14"/>
  <c r="C30" i="14"/>
  <c r="B30" i="14"/>
  <c r="G27" i="14"/>
  <c r="J27" i="14" s="1"/>
  <c r="F27" i="14"/>
  <c r="E27" i="14"/>
  <c r="D27" i="14"/>
  <c r="C27" i="14"/>
  <c r="B27" i="14"/>
  <c r="G23" i="14"/>
  <c r="F23" i="14"/>
  <c r="E23" i="14"/>
  <c r="K23" i="14" s="1"/>
  <c r="D23" i="14"/>
  <c r="C23" i="14"/>
  <c r="B23" i="14"/>
  <c r="G20" i="14"/>
  <c r="J20" i="14" s="1"/>
  <c r="F20" i="14"/>
  <c r="E20" i="14"/>
  <c r="D20" i="14"/>
  <c r="C20" i="14"/>
  <c r="B20" i="14"/>
  <c r="F14" i="14"/>
  <c r="E14" i="14"/>
  <c r="D14" i="14"/>
  <c r="C14" i="14"/>
  <c r="C57" i="15"/>
  <c r="D57" i="15"/>
  <c r="E57" i="15"/>
  <c r="K57" i="15" s="1"/>
  <c r="F57" i="15"/>
  <c r="G57" i="15"/>
  <c r="B57" i="15"/>
  <c r="B48" i="15"/>
  <c r="I48" i="15" s="1"/>
  <c r="C116" i="15"/>
  <c r="D116" i="15"/>
  <c r="E116" i="15"/>
  <c r="K116" i="15" s="1"/>
  <c r="F116" i="15"/>
  <c r="L116" i="15" s="1"/>
  <c r="G116" i="15"/>
  <c r="B116" i="15"/>
  <c r="C111" i="15"/>
  <c r="D111" i="15"/>
  <c r="E111" i="15"/>
  <c r="F111" i="15"/>
  <c r="G111" i="15"/>
  <c r="B111" i="15"/>
  <c r="I111" i="15" s="1"/>
  <c r="G104" i="15"/>
  <c r="C104" i="15"/>
  <c r="D104" i="15"/>
  <c r="E104" i="15"/>
  <c r="K104" i="15" s="1"/>
  <c r="F104" i="15"/>
  <c r="B104" i="15"/>
  <c r="C100" i="15"/>
  <c r="D100" i="15"/>
  <c r="E100" i="15"/>
  <c r="F100" i="15"/>
  <c r="G100" i="15"/>
  <c r="B100" i="15"/>
  <c r="I100" i="15" s="1"/>
  <c r="C90" i="15"/>
  <c r="D90" i="15"/>
  <c r="E90" i="15"/>
  <c r="K90" i="15" s="1"/>
  <c r="F90" i="15"/>
  <c r="L90" i="15" s="1"/>
  <c r="G90" i="15"/>
  <c r="B90" i="15"/>
  <c r="C82" i="15"/>
  <c r="D82" i="15"/>
  <c r="E82" i="15"/>
  <c r="F82" i="15"/>
  <c r="G82" i="15"/>
  <c r="B82" i="15"/>
  <c r="I82" i="15" s="1"/>
  <c r="C74" i="15"/>
  <c r="D74" i="15"/>
  <c r="E74" i="15"/>
  <c r="K74" i="15" s="1"/>
  <c r="F74" i="15"/>
  <c r="L74" i="15" s="1"/>
  <c r="G74" i="15"/>
  <c r="B74" i="15"/>
  <c r="C66" i="15"/>
  <c r="D66" i="15"/>
  <c r="D12" i="15" s="1"/>
  <c r="E66" i="15"/>
  <c r="F66" i="15"/>
  <c r="G66" i="15"/>
  <c r="B66" i="15"/>
  <c r="I66" i="15" s="1"/>
  <c r="C48" i="15"/>
  <c r="D48" i="15"/>
  <c r="E48" i="15"/>
  <c r="F48" i="15"/>
  <c r="L48" i="15" s="1"/>
  <c r="G48" i="15"/>
  <c r="C41" i="15"/>
  <c r="D41" i="15"/>
  <c r="E41" i="15"/>
  <c r="K41" i="15" s="1"/>
  <c r="F41" i="15"/>
  <c r="G41" i="15"/>
  <c r="B41" i="15"/>
  <c r="C34" i="15"/>
  <c r="D34" i="15"/>
  <c r="E34" i="15"/>
  <c r="F34" i="15"/>
  <c r="G34" i="15"/>
  <c r="J34" i="15" s="1"/>
  <c r="B34" i="15"/>
  <c r="G25" i="15"/>
  <c r="B25" i="15"/>
  <c r="C25" i="15"/>
  <c r="D25" i="15"/>
  <c r="E25" i="15"/>
  <c r="F25" i="15"/>
  <c r="C22" i="15"/>
  <c r="C12" i="15" s="1"/>
  <c r="D22" i="15"/>
  <c r="E22" i="15"/>
  <c r="F22" i="15"/>
  <c r="G22" i="15"/>
  <c r="J22" i="15" s="1"/>
  <c r="B22" i="15"/>
  <c r="C14" i="15"/>
  <c r="D14" i="15"/>
  <c r="E14" i="15"/>
  <c r="K14" i="15" s="1"/>
  <c r="F14" i="15"/>
  <c r="G14" i="15"/>
  <c r="B14" i="15"/>
  <c r="B15" i="22"/>
  <c r="B12" i="22"/>
  <c r="B114" i="16"/>
  <c r="C114" i="16"/>
  <c r="D114" i="16"/>
  <c r="D12" i="16" s="1"/>
  <c r="E114" i="16"/>
  <c r="F114" i="16"/>
  <c r="G114" i="16"/>
  <c r="C109" i="16"/>
  <c r="D109" i="16"/>
  <c r="E109" i="16"/>
  <c r="F109" i="16"/>
  <c r="G109" i="16"/>
  <c r="J109" i="16" s="1"/>
  <c r="B109" i="16"/>
  <c r="C102" i="16"/>
  <c r="D102" i="16"/>
  <c r="E102" i="16"/>
  <c r="F102" i="16"/>
  <c r="G102" i="16"/>
  <c r="B102" i="16"/>
  <c r="C98" i="16"/>
  <c r="D98" i="16"/>
  <c r="E98" i="16"/>
  <c r="F98" i="16"/>
  <c r="G98" i="16"/>
  <c r="J98" i="16" s="1"/>
  <c r="B98" i="16"/>
  <c r="C88" i="16"/>
  <c r="D88" i="16"/>
  <c r="E88" i="16"/>
  <c r="F88" i="16"/>
  <c r="G88" i="16"/>
  <c r="B88" i="16"/>
  <c r="C80" i="16"/>
  <c r="D80" i="16"/>
  <c r="E80" i="16"/>
  <c r="F80" i="16"/>
  <c r="G80" i="16"/>
  <c r="J80" i="16" s="1"/>
  <c r="B80" i="16"/>
  <c r="C72" i="16"/>
  <c r="D72" i="16"/>
  <c r="E72" i="16"/>
  <c r="F72" i="16"/>
  <c r="G72" i="16"/>
  <c r="B72" i="16"/>
  <c r="C64" i="16"/>
  <c r="D64" i="16"/>
  <c r="E64" i="16"/>
  <c r="F64" i="16"/>
  <c r="G64" i="16"/>
  <c r="J64" i="16" s="1"/>
  <c r="B64" i="16"/>
  <c r="C55" i="16"/>
  <c r="D55" i="16"/>
  <c r="E55" i="16"/>
  <c r="F55" i="16"/>
  <c r="G55" i="16"/>
  <c r="B55" i="16"/>
  <c r="C47" i="16"/>
  <c r="D47" i="16"/>
  <c r="E47" i="16"/>
  <c r="F47" i="16"/>
  <c r="G47" i="16"/>
  <c r="J47" i="16" s="1"/>
  <c r="B47" i="16"/>
  <c r="C39" i="16"/>
  <c r="D39" i="16"/>
  <c r="E39" i="16"/>
  <c r="F39" i="16"/>
  <c r="G39" i="16"/>
  <c r="B39" i="16"/>
  <c r="C32" i="16"/>
  <c r="D32" i="16"/>
  <c r="E32" i="16"/>
  <c r="F32" i="16"/>
  <c r="G32" i="16"/>
  <c r="J32" i="16" s="1"/>
  <c r="B32" i="16"/>
  <c r="C26" i="16"/>
  <c r="D26" i="16"/>
  <c r="E26" i="16"/>
  <c r="F26" i="16"/>
  <c r="G26" i="16"/>
  <c r="B26" i="16"/>
  <c r="C23" i="16"/>
  <c r="D23" i="16"/>
  <c r="E23" i="16"/>
  <c r="F23" i="16"/>
  <c r="G23" i="16"/>
  <c r="J23" i="16" s="1"/>
  <c r="B23" i="16"/>
  <c r="C14" i="16"/>
  <c r="D14" i="16"/>
  <c r="E14" i="16"/>
  <c r="E12" i="16" s="1"/>
  <c r="F14" i="16"/>
  <c r="G14" i="16"/>
  <c r="B14" i="16"/>
  <c r="E26" i="22"/>
  <c r="B10" i="25"/>
  <c r="B15" i="25" s="1"/>
  <c r="G87" i="24"/>
  <c r="G84" i="24"/>
  <c r="G78" i="24"/>
  <c r="J78" i="24" s="1"/>
  <c r="G75" i="24"/>
  <c r="G68" i="24"/>
  <c r="G61" i="24"/>
  <c r="G54" i="24"/>
  <c r="J54" i="24" s="1"/>
  <c r="G48" i="24"/>
  <c r="G42" i="24"/>
  <c r="G38" i="24"/>
  <c r="G32" i="24"/>
  <c r="J32" i="24" s="1"/>
  <c r="G27" i="24"/>
  <c r="G22" i="24"/>
  <c r="G20" i="24"/>
  <c r="F87" i="24"/>
  <c r="K87" i="24" s="1"/>
  <c r="D87" i="24"/>
  <c r="C87" i="24"/>
  <c r="B87" i="24"/>
  <c r="F84" i="24"/>
  <c r="K84" i="24" s="1"/>
  <c r="D84" i="24"/>
  <c r="C84" i="24"/>
  <c r="B84" i="24"/>
  <c r="F78" i="24"/>
  <c r="K78" i="24" s="1"/>
  <c r="D78" i="24"/>
  <c r="C78" i="24"/>
  <c r="B78" i="24"/>
  <c r="F75" i="24"/>
  <c r="K75" i="24" s="1"/>
  <c r="D75" i="24"/>
  <c r="C75" i="24"/>
  <c r="B75" i="24"/>
  <c r="F68" i="24"/>
  <c r="K68" i="24" s="1"/>
  <c r="D68" i="24"/>
  <c r="C68" i="24"/>
  <c r="B68" i="24"/>
  <c r="F61" i="24"/>
  <c r="K61" i="24" s="1"/>
  <c r="D61" i="24"/>
  <c r="C61" i="24"/>
  <c r="B61" i="24"/>
  <c r="F54" i="24"/>
  <c r="K54" i="24" s="1"/>
  <c r="D54" i="24"/>
  <c r="C54" i="24"/>
  <c r="B54" i="24"/>
  <c r="F48" i="24"/>
  <c r="K48" i="24" s="1"/>
  <c r="D48" i="24"/>
  <c r="C48" i="24"/>
  <c r="B48" i="24"/>
  <c r="F42" i="24"/>
  <c r="K42" i="24" s="1"/>
  <c r="D42" i="24"/>
  <c r="C42" i="24"/>
  <c r="B42" i="24"/>
  <c r="F38" i="24"/>
  <c r="K38" i="24" s="1"/>
  <c r="D38" i="24"/>
  <c r="C38" i="24"/>
  <c r="B38" i="24"/>
  <c r="F32" i="24"/>
  <c r="K32" i="24" s="1"/>
  <c r="D32" i="24"/>
  <c r="C32" i="24"/>
  <c r="B32" i="24"/>
  <c r="F27" i="24"/>
  <c r="K27" i="24" s="1"/>
  <c r="D27" i="24"/>
  <c r="C27" i="24"/>
  <c r="B27" i="24"/>
  <c r="F22" i="24"/>
  <c r="K22" i="24" s="1"/>
  <c r="D22" i="24"/>
  <c r="C22" i="24"/>
  <c r="B22" i="24"/>
  <c r="F20" i="24"/>
  <c r="K20" i="24" s="1"/>
  <c r="D20" i="24"/>
  <c r="C20" i="24"/>
  <c r="B20" i="24"/>
  <c r="F47" i="22"/>
  <c r="E47" i="22"/>
  <c r="D47" i="22"/>
  <c r="C47" i="22"/>
  <c r="B47" i="22"/>
  <c r="H47" i="22" s="1"/>
  <c r="F45" i="22"/>
  <c r="E45" i="22"/>
  <c r="D45" i="22"/>
  <c r="C45" i="22"/>
  <c r="B45" i="22"/>
  <c r="F41" i="22"/>
  <c r="E41" i="22"/>
  <c r="D41" i="22"/>
  <c r="C41" i="22"/>
  <c r="B41" i="22"/>
  <c r="F38" i="22"/>
  <c r="E38" i="22"/>
  <c r="D38" i="22"/>
  <c r="C38" i="22"/>
  <c r="B38" i="22"/>
  <c r="F35" i="22"/>
  <c r="E35" i="22"/>
  <c r="D35" i="22"/>
  <c r="C35" i="22"/>
  <c r="B35" i="22"/>
  <c r="F32" i="22"/>
  <c r="E32" i="22"/>
  <c r="D32" i="22"/>
  <c r="C32" i="22"/>
  <c r="B32" i="22"/>
  <c r="F29" i="22"/>
  <c r="E29" i="22"/>
  <c r="D29" i="22"/>
  <c r="C29" i="22"/>
  <c r="B29" i="22"/>
  <c r="F26" i="22"/>
  <c r="D26" i="22"/>
  <c r="C26" i="22"/>
  <c r="B26" i="22"/>
  <c r="F23" i="22"/>
  <c r="E23" i="22"/>
  <c r="D23" i="22"/>
  <c r="C23" i="22"/>
  <c r="B23" i="22"/>
  <c r="F20" i="22"/>
  <c r="E20" i="22"/>
  <c r="D20" i="22"/>
  <c r="C20" i="22"/>
  <c r="B20" i="22"/>
  <c r="F17" i="22"/>
  <c r="E17" i="22"/>
  <c r="D17" i="22"/>
  <c r="C17" i="22"/>
  <c r="B17" i="22"/>
  <c r="F15" i="22"/>
  <c r="E15" i="22"/>
  <c r="D15" i="22"/>
  <c r="C15" i="22"/>
  <c r="G78" i="19"/>
  <c r="F78" i="19"/>
  <c r="E78" i="19"/>
  <c r="D78" i="19"/>
  <c r="C78" i="19"/>
  <c r="B78" i="19"/>
  <c r="G74" i="19"/>
  <c r="J74" i="19" s="1"/>
  <c r="F74" i="19"/>
  <c r="E74" i="19"/>
  <c r="D74" i="19"/>
  <c r="C74" i="19"/>
  <c r="B74" i="19"/>
  <c r="G68" i="19"/>
  <c r="F68" i="19"/>
  <c r="E68" i="19"/>
  <c r="D68" i="19"/>
  <c r="C68" i="19"/>
  <c r="B68" i="19"/>
  <c r="G64" i="19"/>
  <c r="J64" i="19" s="1"/>
  <c r="F64" i="19"/>
  <c r="E64" i="19"/>
  <c r="D64" i="19"/>
  <c r="C64" i="19"/>
  <c r="B64" i="19"/>
  <c r="G58" i="19"/>
  <c r="F58" i="19"/>
  <c r="E58" i="19"/>
  <c r="D58" i="19"/>
  <c r="C58" i="19"/>
  <c r="B58" i="19"/>
  <c r="G54" i="19"/>
  <c r="J54" i="19" s="1"/>
  <c r="F54" i="19"/>
  <c r="E54" i="19"/>
  <c r="D54" i="19"/>
  <c r="C54" i="19"/>
  <c r="B54" i="19"/>
  <c r="G50" i="19"/>
  <c r="F50" i="19"/>
  <c r="E50" i="19"/>
  <c r="D50" i="19"/>
  <c r="C50" i="19"/>
  <c r="B50" i="19"/>
  <c r="G45" i="19"/>
  <c r="J45" i="19" s="1"/>
  <c r="F45" i="19"/>
  <c r="E45" i="19"/>
  <c r="D45" i="19"/>
  <c r="C45" i="19"/>
  <c r="B45" i="19"/>
  <c r="G40" i="19"/>
  <c r="F40" i="19"/>
  <c r="E40" i="19"/>
  <c r="D40" i="19"/>
  <c r="C40" i="19"/>
  <c r="B40" i="19"/>
  <c r="G36" i="19"/>
  <c r="J36" i="19" s="1"/>
  <c r="F36" i="19"/>
  <c r="E36" i="19"/>
  <c r="D36" i="19"/>
  <c r="C36" i="19"/>
  <c r="B36" i="19"/>
  <c r="G30" i="19"/>
  <c r="F30" i="19"/>
  <c r="E30" i="19"/>
  <c r="D30" i="19"/>
  <c r="C30" i="19"/>
  <c r="B30" i="19"/>
  <c r="G26" i="19"/>
  <c r="J26" i="19" s="1"/>
  <c r="F26" i="19"/>
  <c r="E26" i="19"/>
  <c r="D26" i="19"/>
  <c r="C26" i="19"/>
  <c r="B26" i="19"/>
  <c r="G21" i="19"/>
  <c r="F21" i="19"/>
  <c r="E21" i="19"/>
  <c r="D21" i="19"/>
  <c r="C21" i="19"/>
  <c r="B21" i="19"/>
  <c r="G140" i="17"/>
  <c r="G134" i="17"/>
  <c r="G124" i="17"/>
  <c r="G118" i="17"/>
  <c r="G106" i="17"/>
  <c r="G96" i="17"/>
  <c r="G86" i="17"/>
  <c r="G77" i="17"/>
  <c r="G66" i="17"/>
  <c r="G56" i="17"/>
  <c r="G47" i="17"/>
  <c r="G39" i="17"/>
  <c r="G29" i="17"/>
  <c r="G24" i="17"/>
  <c r="F140" i="17"/>
  <c r="E140" i="17"/>
  <c r="D140" i="17"/>
  <c r="C140" i="17"/>
  <c r="B140" i="17"/>
  <c r="F134" i="17"/>
  <c r="E134" i="17"/>
  <c r="D134" i="17"/>
  <c r="C134" i="17"/>
  <c r="B134" i="17"/>
  <c r="F124" i="17"/>
  <c r="E124" i="17"/>
  <c r="D124" i="17"/>
  <c r="C124" i="17"/>
  <c r="B124" i="17"/>
  <c r="I124" i="17" s="1"/>
  <c r="F118" i="17"/>
  <c r="E118" i="17"/>
  <c r="D118" i="17"/>
  <c r="C118" i="17"/>
  <c r="B118" i="17"/>
  <c r="F106" i="17"/>
  <c r="E106" i="17"/>
  <c r="D106" i="17"/>
  <c r="C106" i="17"/>
  <c r="B106" i="17"/>
  <c r="F96" i="17"/>
  <c r="E96" i="17"/>
  <c r="D96" i="17"/>
  <c r="C96" i="17"/>
  <c r="B96" i="17"/>
  <c r="F86" i="17"/>
  <c r="K86" i="17" s="1"/>
  <c r="E86" i="17"/>
  <c r="D86" i="17"/>
  <c r="C86" i="17"/>
  <c r="B86" i="17"/>
  <c r="I86" i="17" s="1"/>
  <c r="F77" i="17"/>
  <c r="E77" i="17"/>
  <c r="D77" i="17"/>
  <c r="C77" i="17"/>
  <c r="B77" i="17"/>
  <c r="F66" i="17"/>
  <c r="E66" i="17"/>
  <c r="D66" i="17"/>
  <c r="C66" i="17"/>
  <c r="B66" i="17"/>
  <c r="F56" i="17"/>
  <c r="E56" i="17"/>
  <c r="D56" i="17"/>
  <c r="C56" i="17"/>
  <c r="B56" i="17"/>
  <c r="F47" i="17"/>
  <c r="E47" i="17"/>
  <c r="D47" i="17"/>
  <c r="C47" i="17"/>
  <c r="B47" i="17"/>
  <c r="I47" i="17" s="1"/>
  <c r="F39" i="17"/>
  <c r="E39" i="17"/>
  <c r="D39" i="17"/>
  <c r="C39" i="17"/>
  <c r="B39" i="17"/>
  <c r="F29" i="17"/>
  <c r="E29" i="17"/>
  <c r="D29" i="17"/>
  <c r="C29" i="17"/>
  <c r="B29" i="17"/>
  <c r="F24" i="17"/>
  <c r="E24" i="17"/>
  <c r="D24" i="17"/>
  <c r="C24" i="17"/>
  <c r="B24" i="17"/>
  <c r="B179" i="9"/>
  <c r="B372" i="9"/>
  <c r="D11" i="6"/>
  <c r="D10" i="6" s="1"/>
  <c r="C11" i="6"/>
  <c r="C10" i="6" s="1"/>
  <c r="B11" i="6"/>
  <c r="B10" i="6" s="1"/>
  <c r="D11" i="5"/>
  <c r="D10" i="5" s="1"/>
  <c r="C11" i="5"/>
  <c r="C10" i="5" s="1"/>
  <c r="B11" i="5"/>
  <c r="B10" i="5" s="1"/>
  <c r="D11" i="4"/>
  <c r="D10" i="4" s="1"/>
  <c r="C11" i="4"/>
  <c r="C10" i="4" s="1"/>
  <c r="B11" i="4"/>
  <c r="B10" i="4" s="1"/>
  <c r="E12" i="15"/>
  <c r="B14" i="17"/>
  <c r="C14" i="17"/>
  <c r="D14" i="17"/>
  <c r="E14" i="17"/>
  <c r="F14" i="17"/>
  <c r="K14" i="17" s="1"/>
  <c r="G14" i="17"/>
  <c r="B14" i="19"/>
  <c r="C14" i="19"/>
  <c r="D14" i="19"/>
  <c r="D12" i="19" s="1"/>
  <c r="E14" i="19"/>
  <c r="F14" i="19"/>
  <c r="B12" i="21"/>
  <c r="C12" i="22"/>
  <c r="D12" i="22"/>
  <c r="E12" i="22"/>
  <c r="F12" i="22"/>
  <c r="B14" i="24"/>
  <c r="C14" i="24"/>
  <c r="C12" i="24" s="1"/>
  <c r="D14" i="24"/>
  <c r="D12" i="24" s="1"/>
  <c r="F14" i="24"/>
  <c r="G14" i="24"/>
  <c r="J14" i="24" s="1"/>
  <c r="D11" i="3"/>
  <c r="E11" i="3"/>
  <c r="F11" i="3"/>
  <c r="G11" i="3"/>
  <c r="H11" i="3"/>
  <c r="I11" i="3"/>
  <c r="J11" i="3"/>
  <c r="K11" i="3"/>
  <c r="P11" i="3"/>
  <c r="Q11" i="3"/>
  <c r="D322" i="9"/>
  <c r="L322" i="9"/>
  <c r="B13" i="9"/>
  <c r="B15" i="9"/>
  <c r="B20" i="9"/>
  <c r="B22" i="9"/>
  <c r="B24" i="9"/>
  <c r="B26" i="9"/>
  <c r="B27" i="9"/>
  <c r="B31" i="9"/>
  <c r="B34" i="9"/>
  <c r="B35" i="9"/>
  <c r="B39" i="9"/>
  <c r="B40" i="9"/>
  <c r="B42" i="9"/>
  <c r="B44" i="9"/>
  <c r="B45" i="9"/>
  <c r="B46" i="9"/>
  <c r="B47" i="9"/>
  <c r="B50" i="9"/>
  <c r="B52" i="9"/>
  <c r="B54" i="9"/>
  <c r="B56" i="9"/>
  <c r="B57" i="9"/>
  <c r="B63" i="9"/>
  <c r="B66" i="9"/>
  <c r="B67" i="9"/>
  <c r="B69" i="9"/>
  <c r="B71" i="9"/>
  <c r="B73" i="9"/>
  <c r="B79" i="9"/>
  <c r="B86" i="9"/>
  <c r="B91" i="9"/>
  <c r="B89" i="9" s="1"/>
  <c r="B95" i="9"/>
  <c r="B96" i="9"/>
  <c r="B99" i="9"/>
  <c r="B103" i="9"/>
  <c r="B107" i="9"/>
  <c r="B112" i="9"/>
  <c r="B114" i="9"/>
  <c r="B116" i="9"/>
  <c r="B118" i="9"/>
  <c r="B120" i="9"/>
  <c r="B122" i="9"/>
  <c r="B126" i="9"/>
  <c r="B128" i="9"/>
  <c r="B130" i="9"/>
  <c r="B132" i="9"/>
  <c r="B134" i="9"/>
  <c r="B139" i="9"/>
  <c r="B141" i="9"/>
  <c r="B143" i="9"/>
  <c r="B145" i="9"/>
  <c r="B147" i="9"/>
  <c r="B151" i="9"/>
  <c r="B154" i="9"/>
  <c r="B155" i="9"/>
  <c r="B157" i="9"/>
  <c r="B159" i="9"/>
  <c r="B161" i="9"/>
  <c r="B163" i="9"/>
  <c r="B165" i="9"/>
  <c r="B169" i="9"/>
  <c r="B170" i="9"/>
  <c r="B171" i="9"/>
  <c r="B173" i="9"/>
  <c r="B175" i="9"/>
  <c r="B177" i="9"/>
  <c r="B181" i="9"/>
  <c r="B183" i="9"/>
  <c r="B185" i="9"/>
  <c r="B187" i="9"/>
  <c r="B195" i="9"/>
  <c r="B196" i="9"/>
  <c r="B210" i="9"/>
  <c r="B217" i="9"/>
  <c r="B222" i="9"/>
  <c r="B229" i="9"/>
  <c r="B231" i="9"/>
  <c r="B239" i="9"/>
  <c r="B249" i="9"/>
  <c r="B251" i="9"/>
  <c r="B253" i="9"/>
  <c r="B255" i="9"/>
  <c r="B260" i="9"/>
  <c r="B264" i="9"/>
  <c r="B268" i="9"/>
  <c r="B269" i="9"/>
  <c r="B270" i="9"/>
  <c r="B272" i="9"/>
  <c r="B274" i="9"/>
  <c r="B278" i="9"/>
  <c r="B280" i="9"/>
  <c r="B282" i="9"/>
  <c r="B284" i="9"/>
  <c r="B286" i="9"/>
  <c r="B288" i="9"/>
  <c r="B290" i="9"/>
  <c r="B296" i="9"/>
  <c r="B298" i="9"/>
  <c r="B300" i="9"/>
  <c r="B302" i="9"/>
  <c r="B307" i="9"/>
  <c r="B309" i="9"/>
  <c r="B311" i="9"/>
  <c r="B319" i="9"/>
  <c r="B325" i="9"/>
  <c r="B336" i="9"/>
  <c r="B340" i="9"/>
  <c r="B342" i="9"/>
  <c r="B353" i="9"/>
  <c r="B363" i="9"/>
  <c r="B388" i="9"/>
  <c r="E386" i="9"/>
  <c r="F386" i="9"/>
  <c r="G386" i="9"/>
  <c r="I386" i="9"/>
  <c r="J386" i="9"/>
  <c r="L386" i="9"/>
  <c r="M386" i="9"/>
  <c r="N386" i="9"/>
  <c r="O386" i="9"/>
  <c r="P386" i="9"/>
  <c r="B394" i="9"/>
  <c r="B395" i="9"/>
  <c r="B397" i="9"/>
  <c r="B398" i="9"/>
  <c r="B399" i="9"/>
  <c r="B407" i="9"/>
  <c r="B408" i="9"/>
  <c r="B409" i="9"/>
  <c r="B411" i="9"/>
  <c r="B412" i="9"/>
  <c r="B413" i="9"/>
  <c r="B414" i="9"/>
  <c r="B416" i="9"/>
  <c r="B417" i="9"/>
  <c r="B418" i="9"/>
  <c r="B422" i="9"/>
  <c r="B425" i="9"/>
  <c r="B426" i="9"/>
  <c r="B428" i="9"/>
  <c r="B429" i="9"/>
  <c r="B434" i="9"/>
  <c r="B436" i="9"/>
  <c r="B440" i="9"/>
  <c r="B442" i="9"/>
  <c r="B444" i="9"/>
  <c r="B448" i="9"/>
  <c r="B452" i="9"/>
  <c r="B454" i="9"/>
  <c r="B457" i="9"/>
  <c r="B458" i="9"/>
  <c r="B459" i="9"/>
  <c r="F12" i="16"/>
  <c r="D12" i="21"/>
  <c r="B12" i="15"/>
  <c r="B184" i="9"/>
  <c r="B351" i="9"/>
  <c r="B12" i="24"/>
  <c r="I150" i="7"/>
  <c r="B157" i="7"/>
  <c r="H323" i="7"/>
  <c r="H315" i="7"/>
  <c r="H248" i="7"/>
  <c r="F225" i="7"/>
  <c r="C323" i="7"/>
  <c r="C315" i="7"/>
  <c r="O12" i="7"/>
  <c r="F24" i="4" s="1"/>
  <c r="B20" i="7"/>
  <c r="B79" i="7"/>
  <c r="B112" i="7"/>
  <c r="B140" i="7"/>
  <c r="B152" i="7"/>
  <c r="C237" i="7"/>
  <c r="J258" i="7"/>
  <c r="B279" i="7"/>
  <c r="C62" i="7"/>
  <c r="C203" i="7"/>
  <c r="I393" i="7"/>
  <c r="L323" i="8"/>
  <c r="K323" i="8"/>
  <c r="B433" i="8"/>
  <c r="I393" i="8"/>
  <c r="F225" i="8"/>
  <c r="F94" i="8"/>
  <c r="C323" i="8"/>
  <c r="D77" i="8"/>
  <c r="E84" i="8"/>
  <c r="E12" i="8" s="1"/>
  <c r="N110" i="8"/>
  <c r="G125" i="8"/>
  <c r="I150" i="8"/>
  <c r="B212" i="8"/>
  <c r="N225" i="8"/>
  <c r="L306" i="8"/>
  <c r="C315" i="8"/>
  <c r="D315" i="8"/>
  <c r="B329" i="8"/>
  <c r="B331" i="8"/>
  <c r="B341" i="8"/>
  <c r="B342" i="8"/>
  <c r="B346" i="8"/>
  <c r="B348" i="8"/>
  <c r="B353" i="8"/>
  <c r="B358" i="8"/>
  <c r="B363" i="8"/>
  <c r="B365" i="8"/>
  <c r="B372" i="8"/>
  <c r="B376" i="8"/>
  <c r="B380" i="8"/>
  <c r="B385" i="8"/>
  <c r="B389" i="8"/>
  <c r="B390" i="8"/>
  <c r="B420" i="8"/>
  <c r="B423" i="8"/>
  <c r="I18" i="8"/>
  <c r="B96" i="8"/>
  <c r="H138" i="8"/>
  <c r="B193" i="8"/>
  <c r="C203" i="8"/>
  <c r="B205" i="8"/>
  <c r="B213" i="8"/>
  <c r="B220" i="8"/>
  <c r="B227" i="8"/>
  <c r="B231" i="8"/>
  <c r="B243" i="8"/>
  <c r="B246" i="8"/>
  <c r="B261" i="8"/>
  <c r="B267" i="8"/>
  <c r="L294" i="8"/>
  <c r="B310" i="8"/>
  <c r="H315" i="8"/>
  <c r="B319" i="8"/>
  <c r="B334" i="8"/>
  <c r="B338" i="8"/>
  <c r="B340" i="8"/>
  <c r="B343" i="8"/>
  <c r="B345" i="8"/>
  <c r="B349" i="8"/>
  <c r="B352" i="8"/>
  <c r="B357" i="8"/>
  <c r="B364" i="8"/>
  <c r="B371" i="8"/>
  <c r="B373" i="8"/>
  <c r="B375" i="8"/>
  <c r="B383" i="8"/>
  <c r="B395" i="8"/>
  <c r="C62" i="8"/>
  <c r="B214" i="8"/>
  <c r="B215" i="8"/>
  <c r="B221" i="8"/>
  <c r="B228" i="8"/>
  <c r="B232" i="8"/>
  <c r="H248" i="8"/>
  <c r="B272" i="8"/>
  <c r="B296" i="8"/>
  <c r="B317" i="8"/>
  <c r="B320" i="8"/>
  <c r="B335" i="8"/>
  <c r="B354" i="8"/>
  <c r="B356" i="8"/>
  <c r="B361" i="8"/>
  <c r="B367" i="8"/>
  <c r="B378" i="8"/>
  <c r="B381" i="8"/>
  <c r="D387" i="8"/>
  <c r="B417" i="8"/>
  <c r="B450" i="8"/>
  <c r="B64" i="8"/>
  <c r="C237" i="8"/>
  <c r="H203" i="8"/>
  <c r="B312" i="9"/>
  <c r="B316" i="9"/>
  <c r="B335" i="9"/>
  <c r="B344" i="9"/>
  <c r="B375" i="9"/>
  <c r="B383" i="9"/>
  <c r="B330" i="9"/>
  <c r="B358" i="9"/>
  <c r="B348" i="9"/>
  <c r="B381" i="9"/>
  <c r="B262" i="9"/>
  <c r="B362" i="9"/>
  <c r="B366" i="9"/>
  <c r="B327" i="9"/>
  <c r="B420" i="9"/>
  <c r="B441" i="9"/>
  <c r="B449" i="9"/>
  <c r="M190" i="9"/>
  <c r="M202" i="9"/>
  <c r="B234" i="9"/>
  <c r="B320" i="9"/>
  <c r="M224" i="9"/>
  <c r="I17" i="9"/>
  <c r="B192" i="9"/>
  <c r="B219" i="9"/>
  <c r="B331" i="9"/>
  <c r="B129" i="9"/>
  <c r="B339" i="9"/>
  <c r="C61" i="9"/>
  <c r="B205" i="9"/>
  <c r="B209" i="9"/>
  <c r="B221" i="9"/>
  <c r="B244" i="9"/>
  <c r="K386" i="9"/>
  <c r="B354" i="9"/>
  <c r="B359" i="9"/>
  <c r="B207" i="9"/>
  <c r="B211" i="9"/>
  <c r="H137" i="9"/>
  <c r="D386" i="9"/>
  <c r="B214" i="9"/>
  <c r="B218" i="9"/>
  <c r="B326" i="9"/>
  <c r="B228" i="9"/>
  <c r="B232" i="9"/>
  <c r="E83" i="9"/>
  <c r="E11" i="9" s="1"/>
  <c r="F15" i="6" s="1"/>
  <c r="D236" i="9"/>
  <c r="D314" i="9"/>
  <c r="B72" i="9"/>
  <c r="B213" i="9"/>
  <c r="B318" i="9"/>
  <c r="B328" i="9"/>
  <c r="B329" i="9"/>
  <c r="B334" i="9"/>
  <c r="B337" i="9"/>
  <c r="B341" i="9"/>
  <c r="B345" i="9"/>
  <c r="B349" i="9"/>
  <c r="B350" i="9"/>
  <c r="B365" i="9"/>
  <c r="B369" i="9"/>
  <c r="B373" i="9"/>
  <c r="B377" i="9"/>
  <c r="J257" i="9"/>
  <c r="B324" i="9"/>
  <c r="B356" i="9"/>
  <c r="B368" i="9"/>
  <c r="K276" i="9"/>
  <c r="K11" i="9" s="1"/>
  <c r="F23" i="6" s="1"/>
  <c r="B338" i="9"/>
  <c r="B346" i="9"/>
  <c r="B352" i="9"/>
  <c r="B371" i="9"/>
  <c r="B379" i="9"/>
  <c r="L305" i="9"/>
  <c r="B360" i="9"/>
  <c r="B364" i="9"/>
  <c r="N109" i="9"/>
  <c r="B226" i="9"/>
  <c r="B230" i="9"/>
  <c r="B347" i="9"/>
  <c r="B439" i="9"/>
  <c r="C322" i="9"/>
  <c r="B308" i="9"/>
  <c r="B261" i="9"/>
  <c r="B111" i="9"/>
  <c r="B87" i="9"/>
  <c r="B83" i="9" s="1"/>
  <c r="N305" i="9"/>
  <c r="B279" i="9"/>
  <c r="B243" i="9"/>
  <c r="B21" i="9"/>
  <c r="L257" i="9"/>
  <c r="C236" i="9"/>
  <c r="L293" i="9"/>
  <c r="B227" i="9"/>
  <c r="N202" i="9"/>
  <c r="M392" i="9"/>
  <c r="N322" i="9"/>
  <c r="N224" i="9"/>
  <c r="B220" i="9"/>
  <c r="C202" i="9"/>
  <c r="B332" i="9"/>
  <c r="J322" i="9"/>
  <c r="B378" i="9"/>
  <c r="I392" i="9"/>
  <c r="F224" i="9"/>
  <c r="G202" i="9"/>
  <c r="F93" i="9"/>
  <c r="F202" i="9"/>
  <c r="I149" i="9"/>
  <c r="H386" i="9"/>
  <c r="H202" i="9"/>
  <c r="H314" i="9"/>
  <c r="H247" i="9"/>
  <c r="C314" i="9"/>
  <c r="B337" i="8"/>
  <c r="H323" i="8"/>
  <c r="C387" i="7"/>
  <c r="B390" i="7"/>
  <c r="B17" i="1"/>
  <c r="B21" i="1"/>
  <c r="B18" i="1"/>
  <c r="B20" i="1"/>
  <c r="B16" i="1"/>
  <c r="B19" i="1"/>
  <c r="C12" i="1"/>
  <c r="B22" i="1"/>
  <c r="B23" i="1"/>
  <c r="B24" i="1"/>
  <c r="B25" i="1"/>
  <c r="B26" i="1"/>
  <c r="B27" i="1"/>
  <c r="B28" i="1"/>
  <c r="M12" i="1"/>
  <c r="B15" i="1"/>
  <c r="E12" i="1"/>
  <c r="D12" i="1"/>
  <c r="B16" i="2"/>
  <c r="B18" i="2"/>
  <c r="M12" i="2"/>
  <c r="B17" i="2"/>
  <c r="B28" i="2"/>
  <c r="B22" i="2"/>
  <c r="B21" i="2"/>
  <c r="B24" i="2"/>
  <c r="B26" i="2"/>
  <c r="B25" i="2"/>
  <c r="C12" i="2"/>
  <c r="L12" i="2"/>
  <c r="B20" i="2"/>
  <c r="D12" i="2"/>
  <c r="C13" i="3"/>
  <c r="B13" i="3" s="1"/>
  <c r="C17" i="3"/>
  <c r="B17" i="3" s="1"/>
  <c r="C21" i="3"/>
  <c r="B21" i="3" s="1"/>
  <c r="C25" i="3"/>
  <c r="B25" i="3" s="1"/>
  <c r="L11" i="3"/>
  <c r="B26" i="3"/>
  <c r="C19" i="3"/>
  <c r="B19" i="3" s="1"/>
  <c r="C23" i="3"/>
  <c r="B23" i="3" s="1"/>
  <c r="C27" i="3"/>
  <c r="B27" i="3" s="1"/>
  <c r="N11" i="3"/>
  <c r="O11" i="3"/>
  <c r="N225" i="7"/>
  <c r="J12" i="7"/>
  <c r="L12" i="1"/>
  <c r="B18" i="3"/>
  <c r="I12" i="24" l="1"/>
  <c r="I14" i="17"/>
  <c r="J66" i="17"/>
  <c r="J42" i="14"/>
  <c r="J58" i="14"/>
  <c r="J24" i="21"/>
  <c r="B150" i="7"/>
  <c r="G12" i="24"/>
  <c r="J12" i="24" s="1"/>
  <c r="F12" i="21"/>
  <c r="I12" i="21" s="1"/>
  <c r="F12" i="24"/>
  <c r="K12" i="24" s="1"/>
  <c r="K14" i="24"/>
  <c r="I14" i="24"/>
  <c r="C12" i="19"/>
  <c r="I24" i="17"/>
  <c r="K24" i="17"/>
  <c r="I56" i="17"/>
  <c r="K56" i="17"/>
  <c r="I96" i="17"/>
  <c r="K96" i="17"/>
  <c r="I134" i="17"/>
  <c r="K134" i="17"/>
  <c r="J39" i="17"/>
  <c r="J77" i="17"/>
  <c r="J118" i="17"/>
  <c r="I21" i="19"/>
  <c r="K21" i="19"/>
  <c r="I30" i="19"/>
  <c r="K30" i="19"/>
  <c r="I40" i="19"/>
  <c r="K40" i="19"/>
  <c r="I50" i="19"/>
  <c r="K50" i="19"/>
  <c r="I58" i="19"/>
  <c r="K58" i="19"/>
  <c r="I68" i="19"/>
  <c r="K68" i="19"/>
  <c r="I78" i="19"/>
  <c r="K78" i="19"/>
  <c r="I20" i="24"/>
  <c r="I22" i="24"/>
  <c r="I27" i="24"/>
  <c r="I32" i="24"/>
  <c r="I38" i="24"/>
  <c r="I42" i="24"/>
  <c r="I48" i="24"/>
  <c r="I54" i="24"/>
  <c r="I61" i="24"/>
  <c r="I68" i="24"/>
  <c r="I75" i="24"/>
  <c r="I78" i="24"/>
  <c r="I84" i="24"/>
  <c r="I87" i="24"/>
  <c r="J20" i="24"/>
  <c r="J38" i="24"/>
  <c r="J61" i="24"/>
  <c r="J84" i="24"/>
  <c r="B12" i="16"/>
  <c r="I14" i="16"/>
  <c r="K23" i="16"/>
  <c r="I26" i="16"/>
  <c r="K32" i="16"/>
  <c r="I39" i="16"/>
  <c r="K47" i="16"/>
  <c r="I55" i="16"/>
  <c r="K64" i="16"/>
  <c r="I72" i="16"/>
  <c r="K80" i="16"/>
  <c r="I88" i="16"/>
  <c r="K98" i="16"/>
  <c r="I102" i="16"/>
  <c r="K109" i="16"/>
  <c r="J114" i="16"/>
  <c r="I14" i="15"/>
  <c r="L22" i="15"/>
  <c r="K124" i="17"/>
  <c r="J106" i="17"/>
  <c r="G23" i="11"/>
  <c r="J23" i="11" s="1"/>
  <c r="J24" i="11"/>
  <c r="L42" i="11"/>
  <c r="L12" i="8"/>
  <c r="F17" i="5" s="1"/>
  <c r="G12" i="15"/>
  <c r="J12" i="15" s="1"/>
  <c r="B12" i="18"/>
  <c r="E12" i="21"/>
  <c r="J12" i="21" s="1"/>
  <c r="K14" i="19"/>
  <c r="B12" i="19"/>
  <c r="I14" i="19"/>
  <c r="I29" i="17"/>
  <c r="K29" i="17"/>
  <c r="I66" i="17"/>
  <c r="K66" i="17"/>
  <c r="I106" i="17"/>
  <c r="K106" i="17"/>
  <c r="I140" i="17"/>
  <c r="K140" i="17"/>
  <c r="J47" i="17"/>
  <c r="J86" i="17"/>
  <c r="J124" i="17"/>
  <c r="J21" i="19"/>
  <c r="J30" i="19"/>
  <c r="J40" i="19"/>
  <c r="J50" i="19"/>
  <c r="J58" i="19"/>
  <c r="J68" i="19"/>
  <c r="J78" i="19"/>
  <c r="J22" i="24"/>
  <c r="J42" i="24"/>
  <c r="J68" i="24"/>
  <c r="J87" i="24"/>
  <c r="J14" i="16"/>
  <c r="J26" i="16"/>
  <c r="J39" i="16"/>
  <c r="J55" i="16"/>
  <c r="J72" i="16"/>
  <c r="J88" i="16"/>
  <c r="J102" i="16"/>
  <c r="K114" i="16"/>
  <c r="I12" i="15"/>
  <c r="K12" i="15"/>
  <c r="K47" i="17"/>
  <c r="J29" i="17"/>
  <c r="J140" i="17"/>
  <c r="I14" i="14"/>
  <c r="B12" i="1"/>
  <c r="I12" i="7"/>
  <c r="J14" i="17"/>
  <c r="F12" i="15"/>
  <c r="L12" i="15" s="1"/>
  <c r="I39" i="17"/>
  <c r="K39" i="17"/>
  <c r="I77" i="17"/>
  <c r="K77" i="17"/>
  <c r="I118" i="17"/>
  <c r="K118" i="17"/>
  <c r="J24" i="17"/>
  <c r="J56" i="17"/>
  <c r="J96" i="17"/>
  <c r="J134" i="17"/>
  <c r="I26" i="19"/>
  <c r="K26" i="19"/>
  <c r="I36" i="19"/>
  <c r="K36" i="19"/>
  <c r="I45" i="19"/>
  <c r="K45" i="19"/>
  <c r="I54" i="19"/>
  <c r="K54" i="19"/>
  <c r="I64" i="19"/>
  <c r="K64" i="19"/>
  <c r="I74" i="19"/>
  <c r="K74" i="19"/>
  <c r="J27" i="24"/>
  <c r="J48" i="24"/>
  <c r="J75" i="24"/>
  <c r="K14" i="16"/>
  <c r="I23" i="16"/>
  <c r="K26" i="16"/>
  <c r="I32" i="16"/>
  <c r="K39" i="16"/>
  <c r="I47" i="16"/>
  <c r="K55" i="16"/>
  <c r="I64" i="16"/>
  <c r="L25" i="15"/>
  <c r="I25" i="15"/>
  <c r="L34" i="15"/>
  <c r="I41" i="15"/>
  <c r="K48" i="15"/>
  <c r="J66" i="15"/>
  <c r="J82" i="15"/>
  <c r="J100" i="15"/>
  <c r="J111" i="15"/>
  <c r="I57" i="15"/>
  <c r="K14" i="14"/>
  <c r="I23" i="14"/>
  <c r="L23" i="14"/>
  <c r="I30" i="14"/>
  <c r="L30" i="14"/>
  <c r="I38" i="14"/>
  <c r="L38" i="14"/>
  <c r="I46" i="14"/>
  <c r="L46" i="14"/>
  <c r="I54" i="14"/>
  <c r="L54" i="14"/>
  <c r="I62" i="14"/>
  <c r="L62" i="14"/>
  <c r="I70" i="14"/>
  <c r="L70" i="14"/>
  <c r="B12" i="12"/>
  <c r="I14" i="12"/>
  <c r="L17" i="12"/>
  <c r="I20" i="12"/>
  <c r="L24" i="12"/>
  <c r="I27" i="12"/>
  <c r="L31" i="12"/>
  <c r="I34" i="12"/>
  <c r="L37" i="12"/>
  <c r="I40" i="12"/>
  <c r="L44" i="12"/>
  <c r="I47" i="12"/>
  <c r="L50" i="12"/>
  <c r="I26" i="11"/>
  <c r="L26" i="11"/>
  <c r="K33" i="11"/>
  <c r="G36" i="11"/>
  <c r="J36" i="11" s="1"/>
  <c r="J37" i="11"/>
  <c r="K39" i="11"/>
  <c r="G42" i="11"/>
  <c r="J42" i="11" s="1"/>
  <c r="J43" i="11"/>
  <c r="K45" i="11"/>
  <c r="G48" i="11"/>
  <c r="J48" i="11" s="1"/>
  <c r="J49" i="11"/>
  <c r="K51" i="11"/>
  <c r="K57" i="11"/>
  <c r="L14" i="11"/>
  <c r="B12" i="10"/>
  <c r="I14" i="10"/>
  <c r="L30" i="10"/>
  <c r="I34" i="10"/>
  <c r="L61" i="10"/>
  <c r="I71" i="10"/>
  <c r="L82" i="10"/>
  <c r="L123" i="10"/>
  <c r="L139" i="10"/>
  <c r="I145" i="10"/>
  <c r="J14" i="20"/>
  <c r="I14" i="20"/>
  <c r="J18" i="20"/>
  <c r="K30" i="20"/>
  <c r="K34" i="20"/>
  <c r="J39" i="20"/>
  <c r="K44" i="20"/>
  <c r="J49" i="20"/>
  <c r="K54" i="20"/>
  <c r="J59" i="20"/>
  <c r="K64" i="20"/>
  <c r="I74" i="20"/>
  <c r="I78" i="20"/>
  <c r="I18" i="21"/>
  <c r="J21" i="21"/>
  <c r="H35" i="21"/>
  <c r="J35" i="21"/>
  <c r="J39" i="21"/>
  <c r="H50" i="21"/>
  <c r="I58" i="21"/>
  <c r="J14" i="18"/>
  <c r="J32" i="18"/>
  <c r="J43" i="18"/>
  <c r="J56" i="18"/>
  <c r="J70" i="18"/>
  <c r="J80" i="18"/>
  <c r="J92" i="18"/>
  <c r="J105" i="18"/>
  <c r="J22" i="23"/>
  <c r="I101" i="23"/>
  <c r="K18" i="19"/>
  <c r="I114" i="16"/>
  <c r="J14" i="15"/>
  <c r="K22" i="15"/>
  <c r="K25" i="15"/>
  <c r="J25" i="15"/>
  <c r="K34" i="15"/>
  <c r="J41" i="15"/>
  <c r="L66" i="15"/>
  <c r="I74" i="15"/>
  <c r="L82" i="15"/>
  <c r="I90" i="15"/>
  <c r="L100" i="15"/>
  <c r="I104" i="15"/>
  <c r="L111" i="15"/>
  <c r="I116" i="15"/>
  <c r="J57" i="15"/>
  <c r="F12" i="14"/>
  <c r="L14" i="14"/>
  <c r="K20" i="14"/>
  <c r="J23" i="14"/>
  <c r="K27" i="14"/>
  <c r="J30" i="14"/>
  <c r="K34" i="14"/>
  <c r="J38" i="14"/>
  <c r="K42" i="14"/>
  <c r="J46" i="14"/>
  <c r="K50" i="14"/>
  <c r="J54" i="14"/>
  <c r="K58" i="14"/>
  <c r="J62" i="14"/>
  <c r="K67" i="14"/>
  <c r="J70" i="14"/>
  <c r="J14" i="12"/>
  <c r="K17" i="12"/>
  <c r="J20" i="12"/>
  <c r="K24" i="12"/>
  <c r="J27" i="12"/>
  <c r="K31" i="12"/>
  <c r="J34" i="12"/>
  <c r="K37" i="12"/>
  <c r="J40" i="12"/>
  <c r="K44" i="12"/>
  <c r="J47" i="12"/>
  <c r="K50" i="12"/>
  <c r="K23" i="11"/>
  <c r="G26" i="11"/>
  <c r="J26" i="11" s="1"/>
  <c r="J27" i="11"/>
  <c r="K29" i="11"/>
  <c r="I33" i="11"/>
  <c r="L33" i="11"/>
  <c r="I39" i="11"/>
  <c r="L39" i="11"/>
  <c r="I45" i="11"/>
  <c r="L45" i="11"/>
  <c r="I51" i="11"/>
  <c r="L51" i="11"/>
  <c r="I57" i="11"/>
  <c r="L57" i="11"/>
  <c r="K14" i="11"/>
  <c r="G12" i="10"/>
  <c r="J14" i="10"/>
  <c r="C12" i="10"/>
  <c r="I12" i="10" s="1"/>
  <c r="K30" i="10"/>
  <c r="K61" i="10"/>
  <c r="K82" i="10"/>
  <c r="K123" i="10"/>
  <c r="K139" i="10"/>
  <c r="J78" i="20"/>
  <c r="I55" i="21"/>
  <c r="K22" i="20"/>
  <c r="K26" i="20"/>
  <c r="I34" i="20"/>
  <c r="I44" i="20"/>
  <c r="I54" i="20"/>
  <c r="I64" i="20"/>
  <c r="I68" i="20"/>
  <c r="J74" i="20"/>
  <c r="I21" i="21"/>
  <c r="I24" i="21"/>
  <c r="J32" i="21"/>
  <c r="J50" i="21"/>
  <c r="J55" i="21"/>
  <c r="K14" i="18"/>
  <c r="I28" i="18"/>
  <c r="K32" i="18"/>
  <c r="I38" i="18"/>
  <c r="K43" i="18"/>
  <c r="I51" i="18"/>
  <c r="K56" i="18"/>
  <c r="I64" i="18"/>
  <c r="K70" i="18"/>
  <c r="I75" i="18"/>
  <c r="K80" i="18"/>
  <c r="I87" i="18"/>
  <c r="K92" i="18"/>
  <c r="I100" i="18"/>
  <c r="K105" i="18"/>
  <c r="J14" i="19"/>
  <c r="K72" i="16"/>
  <c r="I80" i="16"/>
  <c r="K88" i="16"/>
  <c r="I98" i="16"/>
  <c r="K102" i="16"/>
  <c r="I109" i="16"/>
  <c r="L14" i="15"/>
  <c r="I22" i="15"/>
  <c r="I34" i="15"/>
  <c r="L41" i="15"/>
  <c r="J48" i="15"/>
  <c r="K66" i="15"/>
  <c r="J74" i="15"/>
  <c r="K82" i="15"/>
  <c r="J90" i="15"/>
  <c r="K100" i="15"/>
  <c r="L104" i="15"/>
  <c r="J104" i="15"/>
  <c r="K111" i="15"/>
  <c r="J116" i="15"/>
  <c r="L57" i="15"/>
  <c r="I20" i="14"/>
  <c r="L20" i="14"/>
  <c r="I27" i="14"/>
  <c r="L27" i="14"/>
  <c r="I34" i="14"/>
  <c r="L34" i="14"/>
  <c r="I42" i="14"/>
  <c r="L42" i="14"/>
  <c r="I50" i="14"/>
  <c r="L50" i="14"/>
  <c r="I58" i="14"/>
  <c r="L58" i="14"/>
  <c r="I67" i="14"/>
  <c r="L67" i="14"/>
  <c r="J14" i="14"/>
  <c r="L14" i="12"/>
  <c r="I17" i="12"/>
  <c r="L20" i="12"/>
  <c r="I24" i="12"/>
  <c r="L27" i="12"/>
  <c r="I31" i="12"/>
  <c r="L34" i="12"/>
  <c r="I37" i="12"/>
  <c r="L40" i="12"/>
  <c r="I44" i="12"/>
  <c r="L47" i="12"/>
  <c r="I50" i="12"/>
  <c r="K19" i="11"/>
  <c r="I23" i="11"/>
  <c r="L23" i="11"/>
  <c r="I29" i="11"/>
  <c r="L29" i="11"/>
  <c r="G33" i="11"/>
  <c r="J33" i="11" s="1"/>
  <c r="J34" i="11"/>
  <c r="K36" i="11"/>
  <c r="G39" i="11"/>
  <c r="J39" i="11" s="1"/>
  <c r="J40" i="11"/>
  <c r="K42" i="11"/>
  <c r="G45" i="11"/>
  <c r="J45" i="11" s="1"/>
  <c r="J46" i="11"/>
  <c r="K48" i="11"/>
  <c r="K54" i="11"/>
  <c r="G57" i="11"/>
  <c r="J57" i="11" s="1"/>
  <c r="J58" i="11"/>
  <c r="L14" i="10"/>
  <c r="I30" i="10"/>
  <c r="L34" i="10"/>
  <c r="L52" i="10"/>
  <c r="I61" i="10"/>
  <c r="L71" i="10"/>
  <c r="I82" i="10"/>
  <c r="L111" i="10"/>
  <c r="I123" i="10"/>
  <c r="L129" i="10"/>
  <c r="I139" i="10"/>
  <c r="I50" i="21"/>
  <c r="H32" i="21"/>
  <c r="K14" i="20"/>
  <c r="K18" i="20"/>
  <c r="J22" i="20"/>
  <c r="I26" i="20"/>
  <c r="I30" i="20"/>
  <c r="J34" i="20"/>
  <c r="K39" i="20"/>
  <c r="J44" i="20"/>
  <c r="K49" i="20"/>
  <c r="J54" i="20"/>
  <c r="K59" i="20"/>
  <c r="J64" i="20"/>
  <c r="K78" i="20"/>
  <c r="J14" i="21"/>
  <c r="H18" i="21"/>
  <c r="J18" i="21"/>
  <c r="H28" i="21"/>
  <c r="I32" i="21"/>
  <c r="I35" i="21"/>
  <c r="J43" i="21"/>
  <c r="J47" i="21"/>
  <c r="H58" i="21"/>
  <c r="J28" i="18"/>
  <c r="J38" i="18"/>
  <c r="J51" i="18"/>
  <c r="J64" i="18"/>
  <c r="J75" i="18"/>
  <c r="J87" i="18"/>
  <c r="J100" i="18"/>
  <c r="I18" i="19"/>
  <c r="B247" i="9"/>
  <c r="B190" i="9"/>
  <c r="G11" i="9"/>
  <c r="F14" i="6" s="1"/>
  <c r="B137" i="9"/>
  <c r="B138" i="8"/>
  <c r="G12" i="8"/>
  <c r="F14" i="5" s="1"/>
  <c r="I12" i="8"/>
  <c r="B110" i="8"/>
  <c r="B237" i="8"/>
  <c r="J12" i="8"/>
  <c r="F22" i="5" s="1"/>
  <c r="B191" i="8"/>
  <c r="B94" i="8"/>
  <c r="C12" i="7"/>
  <c r="F12" i="4" s="1"/>
  <c r="B18" i="7"/>
  <c r="H24" i="23"/>
  <c r="H50" i="23"/>
  <c r="H79" i="23"/>
  <c r="H101" i="23"/>
  <c r="J31" i="23"/>
  <c r="J88" i="23"/>
  <c r="E12" i="23"/>
  <c r="H14" i="23"/>
  <c r="H37" i="23"/>
  <c r="D12" i="23"/>
  <c r="H91" i="23"/>
  <c r="J97" i="23"/>
  <c r="J72" i="23"/>
  <c r="J58" i="23"/>
  <c r="H65" i="23"/>
  <c r="C12" i="23"/>
  <c r="J43" i="23"/>
  <c r="J14" i="23"/>
  <c r="H22" i="23"/>
  <c r="J24" i="23"/>
  <c r="H31" i="23"/>
  <c r="J37" i="23"/>
  <c r="H43" i="23"/>
  <c r="J50" i="23"/>
  <c r="H58" i="23"/>
  <c r="J65" i="23"/>
  <c r="H72" i="23"/>
  <c r="J79" i="23"/>
  <c r="H88" i="23"/>
  <c r="J91" i="23"/>
  <c r="H97" i="23"/>
  <c r="J101" i="23"/>
  <c r="I14" i="23"/>
  <c r="I24" i="23"/>
  <c r="I37" i="23"/>
  <c r="I50" i="23"/>
  <c r="I65" i="23"/>
  <c r="I79" i="23"/>
  <c r="I91" i="23"/>
  <c r="I22" i="23"/>
  <c r="I31" i="23"/>
  <c r="I43" i="23"/>
  <c r="I58" i="23"/>
  <c r="I72" i="23"/>
  <c r="I88" i="23"/>
  <c r="I97" i="23"/>
  <c r="J12" i="22"/>
  <c r="C11" i="22"/>
  <c r="H17" i="22"/>
  <c r="H32" i="22"/>
  <c r="H45" i="22"/>
  <c r="J47" i="22"/>
  <c r="H20" i="22"/>
  <c r="H35" i="22"/>
  <c r="B11" i="22"/>
  <c r="E11" i="22"/>
  <c r="J15" i="22"/>
  <c r="H23" i="22"/>
  <c r="I23" i="22"/>
  <c r="I26" i="22"/>
  <c r="J29" i="22"/>
  <c r="H38" i="22"/>
  <c r="I38" i="22"/>
  <c r="J41" i="22"/>
  <c r="I20" i="22"/>
  <c r="J23" i="22"/>
  <c r="I35" i="22"/>
  <c r="J38" i="22"/>
  <c r="I47" i="22"/>
  <c r="I17" i="22"/>
  <c r="J20" i="22"/>
  <c r="I32" i="22"/>
  <c r="J35" i="22"/>
  <c r="I45" i="22"/>
  <c r="J26" i="22"/>
  <c r="H15" i="22"/>
  <c r="F11" i="22"/>
  <c r="I12" i="22"/>
  <c r="I15" i="22"/>
  <c r="J17" i="22"/>
  <c r="H26" i="22"/>
  <c r="H29" i="22"/>
  <c r="I29" i="22"/>
  <c r="J32" i="22"/>
  <c r="H41" i="22"/>
  <c r="I41" i="22"/>
  <c r="J45" i="22"/>
  <c r="H12" i="22"/>
  <c r="K12" i="10"/>
  <c r="I52" i="10"/>
  <c r="K52" i="10"/>
  <c r="J52" i="10"/>
  <c r="I92" i="10"/>
  <c r="K92" i="10"/>
  <c r="J92" i="10"/>
  <c r="I111" i="10"/>
  <c r="K111" i="10"/>
  <c r="J111" i="10"/>
  <c r="I129" i="10"/>
  <c r="J129" i="10"/>
  <c r="K129" i="10"/>
  <c r="L102" i="10"/>
  <c r="K44" i="10"/>
  <c r="L44" i="10"/>
  <c r="I44" i="10"/>
  <c r="J44" i="10"/>
  <c r="K102" i="10"/>
  <c r="I102" i="10"/>
  <c r="J102" i="10"/>
  <c r="F12" i="10"/>
  <c r="E12" i="10"/>
  <c r="B236" i="9"/>
  <c r="B392" i="9"/>
  <c r="J11" i="9"/>
  <c r="F22" i="6" s="1"/>
  <c r="B386" i="9"/>
  <c r="F11" i="9"/>
  <c r="F16" i="6" s="1"/>
  <c r="B202" i="9"/>
  <c r="I11" i="9"/>
  <c r="F20" i="6" s="1"/>
  <c r="B387" i="8"/>
  <c r="B84" i="8"/>
  <c r="H12" i="8"/>
  <c r="F19" i="5" s="1"/>
  <c r="C12" i="8"/>
  <c r="F12" i="5" s="1"/>
  <c r="B258" i="8"/>
  <c r="F12" i="8"/>
  <c r="F16" i="5" s="1"/>
  <c r="B77" i="8"/>
  <c r="B125" i="8"/>
  <c r="B150" i="8"/>
  <c r="B248" i="8"/>
  <c r="B277" i="8"/>
  <c r="M12" i="8"/>
  <c r="B323" i="8"/>
  <c r="B294" i="8"/>
  <c r="B18" i="8"/>
  <c r="B62" i="8"/>
  <c r="B315" i="8"/>
  <c r="B393" i="8"/>
  <c r="B306" i="8"/>
  <c r="K12" i="8"/>
  <c r="F23" i="5" s="1"/>
  <c r="B84" i="7"/>
  <c r="B94" i="7"/>
  <c r="G12" i="7"/>
  <c r="F14" i="4" s="1"/>
  <c r="B225" i="7"/>
  <c r="L12" i="7"/>
  <c r="F17" i="4" s="1"/>
  <c r="B323" i="7"/>
  <c r="B62" i="7"/>
  <c r="B125" i="7"/>
  <c r="B203" i="7"/>
  <c r="B248" i="7"/>
  <c r="B258" i="7"/>
  <c r="B294" i="7"/>
  <c r="B306" i="7"/>
  <c r="B315" i="7"/>
  <c r="N12" i="7"/>
  <c r="F18" i="4" s="1"/>
  <c r="B77" i="7"/>
  <c r="F12" i="7"/>
  <c r="F16" i="4" s="1"/>
  <c r="H12" i="7"/>
  <c r="F19" i="4" s="1"/>
  <c r="B138" i="7"/>
  <c r="B277" i="7"/>
  <c r="B387" i="7"/>
  <c r="B393" i="7"/>
  <c r="D12" i="7"/>
  <c r="F13" i="4" s="1"/>
  <c r="F11" i="4" s="1"/>
  <c r="M12" i="7"/>
  <c r="H11" i="9"/>
  <c r="F19" i="6" s="1"/>
  <c r="D12" i="8"/>
  <c r="F13" i="5" s="1"/>
  <c r="D12" i="14"/>
  <c r="B237" i="7"/>
  <c r="C12" i="12"/>
  <c r="D11" i="9"/>
  <c r="F13" i="6" s="1"/>
  <c r="N12" i="8"/>
  <c r="F18" i="5" s="1"/>
  <c r="D12" i="11"/>
  <c r="G19" i="11"/>
  <c r="J19" i="11" s="1"/>
  <c r="E12" i="11"/>
  <c r="C12" i="16"/>
  <c r="K12" i="16" s="1"/>
  <c r="B12" i="23"/>
  <c r="F12" i="23"/>
  <c r="D11" i="22"/>
  <c r="G12" i="20"/>
  <c r="C12" i="20"/>
  <c r="B12" i="20"/>
  <c r="E12" i="20"/>
  <c r="F12" i="20"/>
  <c r="F12" i="19"/>
  <c r="G12" i="19"/>
  <c r="E12" i="19"/>
  <c r="D12" i="18"/>
  <c r="F12" i="18"/>
  <c r="K12" i="18" s="1"/>
  <c r="C12" i="18"/>
  <c r="G12" i="18"/>
  <c r="J12" i="18" s="1"/>
  <c r="E12" i="18"/>
  <c r="C12" i="17"/>
  <c r="E12" i="17"/>
  <c r="D12" i="17"/>
  <c r="F12" i="17"/>
  <c r="G12" i="17"/>
  <c r="B12" i="17"/>
  <c r="G12" i="16"/>
  <c r="J12" i="16" s="1"/>
  <c r="G12" i="14"/>
  <c r="B12" i="14"/>
  <c r="C12" i="14"/>
  <c r="E12" i="14"/>
  <c r="K12" i="14" s="1"/>
  <c r="E12" i="12"/>
  <c r="K12" i="12" s="1"/>
  <c r="F12" i="12"/>
  <c r="L12" i="12" s="1"/>
  <c r="G12" i="12"/>
  <c r="J12" i="12" s="1"/>
  <c r="B12" i="11"/>
  <c r="I12" i="11" s="1"/>
  <c r="G14" i="11"/>
  <c r="J14" i="11" s="1"/>
  <c r="G29" i="11"/>
  <c r="J29" i="11" s="1"/>
  <c r="G51" i="11"/>
  <c r="J51" i="11" s="1"/>
  <c r="G54" i="11"/>
  <c r="J54" i="11" s="1"/>
  <c r="F12" i="11"/>
  <c r="B224" i="9"/>
  <c r="L11" i="9"/>
  <c r="F17" i="6" s="1"/>
  <c r="B322" i="9"/>
  <c r="B276" i="9"/>
  <c r="B149" i="9"/>
  <c r="B305" i="9"/>
  <c r="B124" i="9"/>
  <c r="B76" i="9"/>
  <c r="B93" i="9"/>
  <c r="B61" i="9"/>
  <c r="B17" i="9"/>
  <c r="B257" i="9"/>
  <c r="B293" i="9"/>
  <c r="N11" i="9"/>
  <c r="F18" i="6" s="1"/>
  <c r="M11" i="9"/>
  <c r="F21" i="6" s="1"/>
  <c r="C11" i="9"/>
  <c r="F12" i="6" s="1"/>
  <c r="B109" i="9"/>
  <c r="B314" i="9"/>
  <c r="B225" i="8"/>
  <c r="B203" i="8"/>
  <c r="B191" i="7"/>
  <c r="K12" i="7"/>
  <c r="F23" i="4" s="1"/>
  <c r="B11" i="3"/>
  <c r="C11" i="3"/>
  <c r="B12" i="2"/>
  <c r="I12" i="17" l="1"/>
  <c r="J12" i="19"/>
  <c r="I12" i="20"/>
  <c r="J12" i="10"/>
  <c r="L12" i="14"/>
  <c r="I12" i="12"/>
  <c r="I12" i="18"/>
  <c r="K12" i="11"/>
  <c r="I12" i="14"/>
  <c r="K12" i="19"/>
  <c r="L12" i="10"/>
  <c r="I12" i="19"/>
  <c r="I12" i="16"/>
  <c r="H12" i="21"/>
  <c r="J12" i="17"/>
  <c r="L12" i="11"/>
  <c r="J12" i="14"/>
  <c r="K12" i="17"/>
  <c r="K12" i="20"/>
  <c r="J12" i="20"/>
  <c r="F10" i="4"/>
  <c r="H12" i="23"/>
  <c r="I12" i="23"/>
  <c r="J12" i="23"/>
  <c r="I11" i="22"/>
  <c r="H11" i="22"/>
  <c r="J11" i="22"/>
  <c r="B12" i="8"/>
  <c r="F11" i="5"/>
  <c r="F10" i="5" s="1"/>
  <c r="F11" i="6"/>
  <c r="F10" i="6" s="1"/>
  <c r="G12" i="11"/>
  <c r="J12" i="11" s="1"/>
  <c r="B11" i="9"/>
  <c r="B12" i="7"/>
</calcChain>
</file>

<file path=xl/sharedStrings.xml><?xml version="1.0" encoding="utf-8"?>
<sst xmlns="http://schemas.openxmlformats.org/spreadsheetml/2006/main" count="17657" uniqueCount="932">
  <si>
    <t>Juzgado Penal del I Circuito Judicial de Alajuela</t>
  </si>
  <si>
    <t>Juzgado Penal del I Circuito Judicial de Alajuela (Sección de Atenas)</t>
  </si>
  <si>
    <t>Juzgado Penal del II Circuito Judicial de Alajuela</t>
  </si>
  <si>
    <t>Juzgado Penal de Upala</t>
  </si>
  <si>
    <t>Juzgado Penal de La Fortuna</t>
  </si>
  <si>
    <t>Juzgado Penal de Los Chiles</t>
  </si>
  <si>
    <t>Juzgado Penal de Grecia</t>
  </si>
  <si>
    <t>Juzgado Penal III Circ. Jud. de Alajuela (San Ramón)</t>
  </si>
  <si>
    <t>Juzgado Penal de Cartago</t>
  </si>
  <si>
    <t>Juzgado Penal de Turrialba</t>
  </si>
  <si>
    <t>Juzgado Penal de La Unión</t>
  </si>
  <si>
    <t>Juzgado Penal de Heredia</t>
  </si>
  <si>
    <t>Juzgado Penal de San Joaquín de Flores</t>
  </si>
  <si>
    <t>Juzgado Penal de Sarapiquí</t>
  </si>
  <si>
    <t>Juzgado Penal I Circuito Judicial de Guanacaste</t>
  </si>
  <si>
    <t>Juzgado Penal de Cañas</t>
  </si>
  <si>
    <t>Segundo  Circuito Judicial de Guanacaste</t>
  </si>
  <si>
    <t>Juzgado Penal II Circ. Jud. Guanacaste</t>
  </si>
  <si>
    <t>Juzgado Penal Santa Cruz</t>
  </si>
  <si>
    <t>Juzgado Penal de Puntarenas</t>
  </si>
  <si>
    <t>Juzgado Penal de Aguirre y Parrita</t>
  </si>
  <si>
    <t>Juzgado Penal de Garabito</t>
  </si>
  <si>
    <t>Juzgado Penal I Circ. Jud. Zona Sur</t>
  </si>
  <si>
    <t>Juzgado Penal de Buenos Aires</t>
  </si>
  <si>
    <t>Juzgado Penal II Circ. Jud. Zona Sur</t>
  </si>
  <si>
    <t>Juzgado Penal de Golfito</t>
  </si>
  <si>
    <t>Juzgado Penal de Osa</t>
  </si>
  <si>
    <t>Juzgado Penal de Coto Brus</t>
  </si>
  <si>
    <t xml:space="preserve">Juzgado Penal del I Circuito Judicial de la Zona Atlántica </t>
  </si>
  <si>
    <t>Juzgado Penal de Bribrí</t>
  </si>
  <si>
    <t>Juzgado Penal de Pococí- Guácimo</t>
  </si>
  <si>
    <t>Juzgado Penal de Siquirres</t>
  </si>
  <si>
    <t>CUADRO N° 20</t>
  </si>
  <si>
    <t>Circulante al</t>
  </si>
  <si>
    <t>Tribunal Penal del I Circ. Jud. San José</t>
  </si>
  <si>
    <t>Tribunal Penal del II Circ. Jud. San José</t>
  </si>
  <si>
    <t>Tribunal de Flagrancia del II Circ. Jud. San José</t>
  </si>
  <si>
    <t xml:space="preserve">Tribunal Penal de III Circuito Judicial de San José, sede Suroeste </t>
  </si>
  <si>
    <t>Tribunal Penal del III Circ. Jud. de San José</t>
  </si>
  <si>
    <t>Tribunal del I Circ. Jud de Alajuela</t>
  </si>
  <si>
    <t>Tribunal del II Circ. Jud de Alajuela</t>
  </si>
  <si>
    <t>Tribunal del III Circ. Jud de Alajuela (San Ramón)</t>
  </si>
  <si>
    <t xml:space="preserve">Tribunal de Cartago </t>
  </si>
  <si>
    <t>Tribunal de Cartago, sede Turrialba</t>
  </si>
  <si>
    <t>Tribunal de Heredia</t>
  </si>
  <si>
    <t>Tribunal de Heredia, sede Sarapiquí</t>
  </si>
  <si>
    <t>Tribunal I Circ. Jud. Guanacaste</t>
  </si>
  <si>
    <t>Tribunal I Circ. Jud. Guanacaste, sede Cañas</t>
  </si>
  <si>
    <t>Tribunal del II Circuito Judicial de Guanacaste</t>
  </si>
  <si>
    <t>Tribunal del II Circ. Jud. Guanacaste, sede Santa Cruz</t>
  </si>
  <si>
    <t>Tribunal de Puntarenas</t>
  </si>
  <si>
    <t>Tribunal de Puntarenas, sede Aguirre y Parrita</t>
  </si>
  <si>
    <t>Tribunal I Circ. Jud. Zona Sur</t>
  </si>
  <si>
    <t>Tribunal II Circ. Jud. Zona Sur, sede Golfito</t>
  </si>
  <si>
    <t>Tribunal II Circ. Jud. Zona Sur, sede Osa</t>
  </si>
  <si>
    <t>Tribunal II Circ. Jud. Zona Sur, sede Corredores</t>
  </si>
  <si>
    <t>Tribunal del I Circ. Jud de la Zona Atlántica</t>
  </si>
  <si>
    <t>Tribunal del II Circ. Jud de la Zona Atlántica</t>
  </si>
  <si>
    <t>CUADRO Nº 21</t>
  </si>
  <si>
    <t>Adjunto Penal Juvenil San José</t>
  </si>
  <si>
    <t>Puriscal</t>
  </si>
  <si>
    <t>I Circuito Alajuela</t>
  </si>
  <si>
    <t>II Circuito Alajuela (San Carlos)</t>
  </si>
  <si>
    <t>San Ramón</t>
  </si>
  <si>
    <t>Guanacaste (Liberia)</t>
  </si>
  <si>
    <t>Santa Cruz</t>
  </si>
  <si>
    <t>Zona Sur (Pérez Zeledón)</t>
  </si>
  <si>
    <t>Corredores</t>
  </si>
  <si>
    <t>I Circuito Judicial de Zona Atlántica</t>
  </si>
  <si>
    <t>I Circuito Zona Atlántica (Limón)</t>
  </si>
  <si>
    <t>II Circuito Judicial de Zona Atlántica</t>
  </si>
  <si>
    <t>II Circuito Zona Atlántica (Pococí)</t>
  </si>
  <si>
    <t>CUADRO N° 22</t>
  </si>
  <si>
    <t>Penal Juvenil San José</t>
  </si>
  <si>
    <t xml:space="preserve">Penal Juvenil I Circuito Judicial Alajuela </t>
  </si>
  <si>
    <t xml:space="preserve">Familia y Penal Juvenil II Circ. Jud. Alajuela </t>
  </si>
  <si>
    <t xml:space="preserve">Fam., P. Juv. y Viol. Dom. III Cir. Jud. Alajuela (S. Ramón) </t>
  </si>
  <si>
    <t xml:space="preserve">Penal Juvenil Cartago </t>
  </si>
  <si>
    <t>Familia, Penal Juvenil y Violencia Doméstica Turrialba</t>
  </si>
  <si>
    <t xml:space="preserve"> Penal Juvenil Heredia </t>
  </si>
  <si>
    <t>Familia, Penal Juvenil y Viol. Dom. I Circ. Jud. Guanacaste</t>
  </si>
  <si>
    <t>Familia, Penal Juvenil y Violencia Doméstica de Cañas</t>
  </si>
  <si>
    <t>Familia, Penal Juvenil y Viol. Dom. II Circ. Jud. Guanacaste</t>
  </si>
  <si>
    <t>Familia, Penal Juvenil y Violencia Doméstica de Santa Cruz</t>
  </si>
  <si>
    <t>Penal Juvenil Puntarenas</t>
  </si>
  <si>
    <t>Civil, Trabajo y Familia Aguirre</t>
  </si>
  <si>
    <t>Familia y Penal Juvenil I Circuito Judicial  Zona Sur</t>
  </si>
  <si>
    <t>Civil, Trabajo y Familia de Buenos Aires</t>
  </si>
  <si>
    <t>Civil, Trabajo y Familia Osa</t>
  </si>
  <si>
    <t>Familia, Penal Juvenil y Viol. Dom. II Circ. Judicial  Zona Sur</t>
  </si>
  <si>
    <t>Penal Juvenil I Circuito Judicial Zona Atlántica</t>
  </si>
  <si>
    <t>CUADRO N° 23</t>
  </si>
  <si>
    <t>Juzgado Contravencional del I Cir. Jud. de San José</t>
  </si>
  <si>
    <t>Juzgado Contravencional del II Cir. Jud. de San José</t>
  </si>
  <si>
    <t>Juzgado Contravencional del III Circ.Jud San José</t>
  </si>
  <si>
    <t>Juzgado Contravencional del I Cir. Jud. de Alajuela</t>
  </si>
  <si>
    <t>Juzgado de Cobro, Menor cuantía y Contravencional de Grecia</t>
  </si>
  <si>
    <t>Juzgado Contravencional de Cartago</t>
  </si>
  <si>
    <t>Juzgado Contravencional de Heredia</t>
  </si>
  <si>
    <t>Juzgado Contrav. y Pensiones Alimentarias I CJ Guanacaste</t>
  </si>
  <si>
    <t>Jdo. Contrav. y Pensiones Aliment. II Circ. Jud. Guanacaste</t>
  </si>
  <si>
    <t>Juzgado Contravencional y Pensiones Alim. de Santa Cruz</t>
  </si>
  <si>
    <t>Juzgado Contravencional de Puntarenas</t>
  </si>
  <si>
    <t>Contra Trata de Personas</t>
  </si>
  <si>
    <t xml:space="preserve">Elaborado por: Sección de Estadística, Dirección de Planificación. </t>
  </si>
  <si>
    <t>Juzgado Contr. y Pens. Alimen. III Circ. Jud. Alajuela (San Ramón)</t>
  </si>
  <si>
    <t>Juzgado Contrav. y  de Menor Cuantía de Palmares</t>
  </si>
  <si>
    <t>Juzgado de Pensiones Alimentarias de Cartago</t>
  </si>
  <si>
    <t>Juzgado de Pensiones y Viol. Dom. de La Unión</t>
  </si>
  <si>
    <t>Juzgado de Pensiones Alimentarias de Heredia</t>
  </si>
  <si>
    <t>Juzgado de Pensiones y Viol. Dom. San Joaquín de Flores</t>
  </si>
  <si>
    <t>Juzgado Contrav. y de Menor Cuantía de Santo Domingo</t>
  </si>
  <si>
    <t xml:space="preserve">Juzgado Contrav. y Pensiones Alimentarias I CJ Guanacaste </t>
  </si>
  <si>
    <t>Juzgado Contravencional y de Menor Cuantía de Bagaces</t>
  </si>
  <si>
    <t>Juzgado Contravencional y de Menor Cuantía de Cañas</t>
  </si>
  <si>
    <t>Juzgado Contravencional y de Menor Cuantía de Abangares</t>
  </si>
  <si>
    <t>Juzgado Contrav. y Pensiones Aliment. II Circ. Jud. Guanacaste (Nicoya)</t>
  </si>
  <si>
    <t>Juzgado Contrav. y de Menor Cuantía de Carrillo</t>
  </si>
  <si>
    <t>Juzgado de Pensiones Alimentarias de Puntarenas</t>
  </si>
  <si>
    <t>Juzgado Contrav. y de Menor Cuantía de Garabito</t>
  </si>
  <si>
    <t>Juzgado Contrav. y de Pensiones Alimen. I Circ. Jud. Zona Sur</t>
  </si>
  <si>
    <t>Segunda Circuito Judicial de la Zona Sur</t>
  </si>
  <si>
    <t>Juzgado Contravencional y de Menor Cuantía de Bribrí</t>
  </si>
  <si>
    <t>Juzgado de Pensiones y Violencia Doméstica de Siquirres</t>
  </si>
  <si>
    <t>CUADRO N° 16</t>
  </si>
  <si>
    <t>Testimonios</t>
  </si>
  <si>
    <t>de Piezas</t>
  </si>
  <si>
    <t>Primero San José</t>
  </si>
  <si>
    <t>Trabajo de Mayor Cuantía</t>
  </si>
  <si>
    <t xml:space="preserve"> </t>
  </si>
  <si>
    <t>Trám. Flagrancias II Circuito Guanacaste (Santa Cruz)</t>
  </si>
  <si>
    <t>Adjunta I Circuito Puntarenas</t>
  </si>
  <si>
    <t>Trám. Flagrancias I Circuito Puntarenas</t>
  </si>
  <si>
    <t>Cóbano - Jicaral</t>
  </si>
  <si>
    <t>Garabito</t>
  </si>
  <si>
    <t>Aguirre y Parrita</t>
  </si>
  <si>
    <t>I Circuito Judicial Zona Sur</t>
  </si>
  <si>
    <t>Adjunta I Circuito Zona Sur (Pérez Zeledón)</t>
  </si>
  <si>
    <t>Flagrancia Adjunta I Circ. Jud. Zona Sur</t>
  </si>
  <si>
    <t>Buenos Aires</t>
  </si>
  <si>
    <t>II Circuito Judicial Zona Sur</t>
  </si>
  <si>
    <t>Adjunta II Circ. Jud. Zona Sur (Corredores)</t>
  </si>
  <si>
    <t>Trám. Flagrancias II Circuito Zona Sur (Corredores)</t>
  </si>
  <si>
    <t>Golfito</t>
  </si>
  <si>
    <t>Osa</t>
  </si>
  <si>
    <t>Protección de Osa</t>
  </si>
  <si>
    <t>Coto Brus</t>
  </si>
  <si>
    <t>I Circuito Judicial Zona Atlántica</t>
  </si>
  <si>
    <t>Adjunta I Circuito Zona Atlántica (Limón)</t>
  </si>
  <si>
    <t>Trám. Flagrancias I Circuito Zona Atlántica (Limón)</t>
  </si>
  <si>
    <t>Bribrí</t>
  </si>
  <si>
    <t>II Circuito Judicial Zona Atlántica</t>
  </si>
  <si>
    <t>Adjunta II Circuito Zona Atlántica (Pococí)</t>
  </si>
  <si>
    <t>Trám. Flagrancias II Circuito Zona Atlántica (Pococí)</t>
  </si>
  <si>
    <t>Siquirres</t>
  </si>
  <si>
    <t>CUADRO N° 19</t>
  </si>
  <si>
    <t>CUADRO N° 1</t>
  </si>
  <si>
    <t>Total</t>
  </si>
  <si>
    <t>Civil Ordinario</t>
  </si>
  <si>
    <t>Cobro Judicial</t>
  </si>
  <si>
    <t>Agraria</t>
  </si>
  <si>
    <t>Conten-ciosa</t>
  </si>
  <si>
    <t>Familia</t>
  </si>
  <si>
    <t>Pensiones Alimentarias</t>
  </si>
  <si>
    <t>Violencia Doméstica</t>
  </si>
  <si>
    <t>Trabajo</t>
  </si>
  <si>
    <t>Contraven- ciones</t>
  </si>
  <si>
    <t>Tránsito</t>
  </si>
  <si>
    <t>Constitu-cional</t>
  </si>
  <si>
    <t xml:space="preserve">Primero de San José </t>
  </si>
  <si>
    <t>---</t>
  </si>
  <si>
    <t>Segundo de San José</t>
  </si>
  <si>
    <t>Tercero de San José</t>
  </si>
  <si>
    <t xml:space="preserve">Primero de Alajuela </t>
  </si>
  <si>
    <t xml:space="preserve">Segundo de Alajuela </t>
  </si>
  <si>
    <t xml:space="preserve">Tercero de Alajuela </t>
  </si>
  <si>
    <t>Cartago</t>
  </si>
  <si>
    <t xml:space="preserve">Heredia </t>
  </si>
  <si>
    <t xml:space="preserve">Primero de Guanacaste </t>
  </si>
  <si>
    <t xml:space="preserve">Segundo de Guanacaste </t>
  </si>
  <si>
    <t>Puntarenas</t>
  </si>
  <si>
    <t xml:space="preserve">Primero de la Zona Sur </t>
  </si>
  <si>
    <t xml:space="preserve">Segundo de la Zona Sur </t>
  </si>
  <si>
    <t>Primero de la Zona Atlántica</t>
  </si>
  <si>
    <t>Segundo de la Zona Atlántica</t>
  </si>
  <si>
    <t>CUADRO N° 2</t>
  </si>
  <si>
    <t xml:space="preserve">    y conversiones de la acción) y Tribunales Penales (se incluyen todos los casos terminados). </t>
  </si>
  <si>
    <t>Juzgado Primero Civil de Menor Cuantía de San José</t>
  </si>
  <si>
    <t>Juzgado Segundo Civil de Menor Cuantía de San José</t>
  </si>
  <si>
    <t>Juzgado Contravencional y Menor Cuantía Escazú</t>
  </si>
  <si>
    <t>Juzgado Contravencional y Menor Cuantía de Pavas</t>
  </si>
  <si>
    <t>Segundo Circuito Judicial de San José</t>
  </si>
  <si>
    <t>Juzgado Civil II Circuito San José</t>
  </si>
  <si>
    <t>Juzgado Civil  Menor Cuantía II Circuito San José</t>
  </si>
  <si>
    <t>Tercer Circuito Judicial de San José</t>
  </si>
  <si>
    <t>Juzgado Civil y Trabajo del III Circ. Jud. De San José</t>
  </si>
  <si>
    <t>Juzgado Menor Cuantía III Circ. Jud. San José</t>
  </si>
  <si>
    <t>Primer Circuito Judicial de Alajuela</t>
  </si>
  <si>
    <t>Juzgado Civil I Circuito Jud. Alajuela</t>
  </si>
  <si>
    <t>Juzgado de Cobro Menor Cuantía del I Circ. Jud. de Alajuela (Civil)</t>
  </si>
  <si>
    <t>Juzgado Contrav. y Menor Cuantía de Poás</t>
  </si>
  <si>
    <t>Juzgado Contrav. y Menor Cuantía de Atenas</t>
  </si>
  <si>
    <t>Juzgado Contrav. y de Menor Cuantía de San Mateo</t>
  </si>
  <si>
    <t>Juzgado Contrav. y de Menor Cuantía de Orotina</t>
  </si>
  <si>
    <t>Segundo Circuito Judicial de Alajuela</t>
  </si>
  <si>
    <t>Juzgado Civil y de Trabajo del II Cir. Jud. de Alajuela</t>
  </si>
  <si>
    <t>Juzgado de Menor Cuantía del II Circ. Jud. de Alajuela</t>
  </si>
  <si>
    <t>Juzgado Contrav. y de Menor Cuantía de Upala</t>
  </si>
  <si>
    <t xml:space="preserve">Juzgado Contrav. y de Menor Cuantía de Los Chiles </t>
  </si>
  <si>
    <t>Juzgado Contrav. y de Menor Cuantía de Guatuso</t>
  </si>
  <si>
    <t>Tercer Circuito Judicial de Alajuela</t>
  </si>
  <si>
    <t>Juzgado Civil y Trabajo de Grecia</t>
  </si>
  <si>
    <t>Juzgado de Menor Cuantía del III Circ. Jud. Alajuela (San Ramón)</t>
  </si>
  <si>
    <t>Juzgado Contrav. y de Menor Cuantía de Alfaro Ruiz</t>
  </si>
  <si>
    <t>Juzgado Contrav. y de Menor Cuantía de Valverde Vega</t>
  </si>
  <si>
    <t>Juzgado Contrav. y de Menor Cuantía de Naranjo</t>
  </si>
  <si>
    <t>Juzgado Contrav. y de Menor Cuantía de Palmares</t>
  </si>
  <si>
    <t>Circuito Judicial de Cartago</t>
  </si>
  <si>
    <t>Juzgado Civil de Cartago</t>
  </si>
  <si>
    <t>Juzgado Civil, Trabajo y Agrario de Turrialba</t>
  </si>
  <si>
    <t>Juzgado Civil de Menor Cuantía de Cartago</t>
  </si>
  <si>
    <t>Juzgado Contrav. y de Menor Cuantía de La Unión</t>
  </si>
  <si>
    <t>Juzgado Contrav. y de Menor Cuantía de Paraíso</t>
  </si>
  <si>
    <t>Juzgado Contrav. y de Menor Cuantía de Alvarado</t>
  </si>
  <si>
    <t>Juzgado Contrav. y de Menor Cuantía de Turrialba</t>
  </si>
  <si>
    <t>Juzgado Contrav. y de Menor Cuantía de Jiménez</t>
  </si>
  <si>
    <t>Faltas y Contravenciones</t>
  </si>
  <si>
    <t xml:space="preserve">Juzgado Penal del I Circuito Judicial de San José </t>
  </si>
  <si>
    <t>Juzgado Penal de Puriscal</t>
  </si>
  <si>
    <t xml:space="preserve">CUADRO N° 3 </t>
  </si>
  <si>
    <t>CUADRO N° 4</t>
  </si>
  <si>
    <t>Civil</t>
  </si>
  <si>
    <t xml:space="preserve">     Civil Ordinarios</t>
  </si>
  <si>
    <t xml:space="preserve">     Cobro Judicial</t>
  </si>
  <si>
    <t>Contenciosa Administrativa</t>
  </si>
  <si>
    <t>Contravencional</t>
  </si>
  <si>
    <t>Constitucional</t>
  </si>
  <si>
    <t>CUADRO N° 5</t>
  </si>
  <si>
    <t xml:space="preserve">    fiscales e incompetencias), Juzgados (se incluyen: sobreseimientos definitivos y provisionales, </t>
  </si>
  <si>
    <t xml:space="preserve">    desestimaciones ordinarias y orales, acumulaciones y conversiones de la acción) </t>
  </si>
  <si>
    <t xml:space="preserve">    y Tribunales Penales (se incluyen todos los terminados).</t>
  </si>
  <si>
    <t xml:space="preserve">     incompetencias y otros motivos) y Juzgados Penales Juveniles (se incluyen todos los terminados).</t>
  </si>
  <si>
    <t>CUADRO N° 6</t>
  </si>
  <si>
    <t xml:space="preserve">     Civil Ordinario</t>
  </si>
  <si>
    <t>Cobro</t>
  </si>
  <si>
    <t>Conten-</t>
  </si>
  <si>
    <t>Agrario</t>
  </si>
  <si>
    <t>Contraven-</t>
  </si>
  <si>
    <t>Pensiones</t>
  </si>
  <si>
    <t>Penal</t>
  </si>
  <si>
    <t>Violencia</t>
  </si>
  <si>
    <t>Constitu-</t>
  </si>
  <si>
    <t>Notarial</t>
  </si>
  <si>
    <t>cioso</t>
  </si>
  <si>
    <t>cional</t>
  </si>
  <si>
    <t>Alimentarias</t>
  </si>
  <si>
    <t>Doméstica</t>
  </si>
  <si>
    <t>-</t>
  </si>
  <si>
    <t>Tribunales Penales</t>
  </si>
  <si>
    <t>Juzgado Agrario del III Circ. Jud. Alajuela (San Ramón)</t>
  </si>
  <si>
    <t>Juzgado Agrario de Cartago</t>
  </si>
  <si>
    <t>Juzgado Agrario I Circ. Jud. Guanacaste</t>
  </si>
  <si>
    <t>Juzgado Agrario II Circ. Jud. Guanacaste</t>
  </si>
  <si>
    <t>Juzgado Civil y Agrario de Puntarenas</t>
  </si>
  <si>
    <t>Juzgado Agrario del I Circuito Judicial de la Zona Sur</t>
  </si>
  <si>
    <t>Juzgado Agrario II Cir. Jud. Zona Sur</t>
  </si>
  <si>
    <t>Juzgado Agrario del I Circ. Jud. De la Zona Atlántica</t>
  </si>
  <si>
    <t>Juzgado Agrario del II Circ. Jud. de la Zona Atlántica</t>
  </si>
  <si>
    <t>CUADRO N° 13</t>
  </si>
  <si>
    <t>Legajos de</t>
  </si>
  <si>
    <t>Ejecución</t>
  </si>
  <si>
    <t>Contencioso Administrativo y Civil de Hacienda (Anterior Legislación)</t>
  </si>
  <si>
    <t>Contencioso Administrativo y Civil de Hacienda (Nueva Legislación)</t>
  </si>
  <si>
    <t>Tribunal Procesal Contencioso Administrativo (Nueva Legislación)</t>
  </si>
  <si>
    <t>CUADRO N° 14</t>
  </si>
  <si>
    <t>Juzgado Primero de Familia de San José</t>
  </si>
  <si>
    <t>Juzgado Segundo de Familia de San José</t>
  </si>
  <si>
    <t>Juzgado de Familia, de Niñez y Adolescencia</t>
  </si>
  <si>
    <t xml:space="preserve">Juzgado Civil, Trabajo y Familia de Puriscal </t>
  </si>
  <si>
    <t>Segundo  Circuito Judicial de San José</t>
  </si>
  <si>
    <t>Juzgado de Familia II Circuito Jud. de San José</t>
  </si>
  <si>
    <t>Juzgado de Familia del I Circuito Jud. De Alajuela</t>
  </si>
  <si>
    <t>Juzgado de Familia, Penal Juv. Y Viol. Dom. De Grecia</t>
  </si>
  <si>
    <t>Juzgado de Familia de Cartago</t>
  </si>
  <si>
    <t>Juzgado Familia, Penal Juv. Y Viol. Dom. De Turrialba</t>
  </si>
  <si>
    <t>Juzgado de Familia de Heredia</t>
  </si>
  <si>
    <t>Juzgado de Familia, Penal Juv. Y Viol. Dom. De Santa Cruz</t>
  </si>
  <si>
    <t>Juzgado de Familia de Puntarenas</t>
  </si>
  <si>
    <t>Juzgado Civil, Trabajo y Familia de Buenos Aires</t>
  </si>
  <si>
    <t>Juzgado de Familia del I Circuito Judicial de la Zona Atlántica</t>
  </si>
  <si>
    <t>Segundo  Circuito Judicial de la Zona Atlántica</t>
  </si>
  <si>
    <t>CUADRO N° 15</t>
  </si>
  <si>
    <t xml:space="preserve">Juzgado de Pensiones Alimentarias del I Circ. Jud. De San José </t>
  </si>
  <si>
    <t>Juzgado Pensiones y Violencia Doméstica de Escazú</t>
  </si>
  <si>
    <t>Juzgado de Pensiones Alimentarias II Circ. Jud. De San José</t>
  </si>
  <si>
    <t>Juzgado de Pensiones y Violen. Doméstica de Pavas- Pisav</t>
  </si>
  <si>
    <t>Juzgado de Pensiones Alimentarias III Circ. Jud. De San José</t>
  </si>
  <si>
    <t>Juzgado Pensiones Alimentarias I Cir. Jud. Alajuela</t>
  </si>
  <si>
    <t>Juzgado Contr. y Menor Cuantía de Atenas</t>
  </si>
  <si>
    <t>Juzgado Contraven. y Pensiones Alimen. II Cir. Jud. Alajuela</t>
  </si>
  <si>
    <t>Juzgado Contrav. y de Menor Cuantía de Los Chiles</t>
  </si>
  <si>
    <t>Juzgado Civil y Trabajo del II Circ. Jud. Alajuela (Upala)</t>
  </si>
  <si>
    <t>Juzgado Civil, Laboral y Familia  Sarapiquí</t>
  </si>
  <si>
    <t>Juzgado Contravencional y de Menor Cuantía de Monteverde</t>
  </si>
  <si>
    <t>Juzgado Contrav. y de Menor Cuantía de Monteverde</t>
  </si>
  <si>
    <t>Juzgado Violencia Dom. Hatillo, San Sebastián y Alajuelita</t>
  </si>
  <si>
    <t>Juzgado de Cobro, Menor Cuantía y Contrav. de Golfito, Sede Puerto Jiménez</t>
  </si>
  <si>
    <t xml:space="preserve">Juzgado de Cobro, Menor Cuantía y Contrav. de Golfito, Sede Puerto Jiménez  </t>
  </si>
  <si>
    <t>Fiscalía Adjunta Contra Legitimación de Capitales y extinción de Dominio1068</t>
  </si>
  <si>
    <t>Fiscalía de Trámite de Flagrancia de San José</t>
  </si>
  <si>
    <t>Adjunta Delitos Sexuales y VD</t>
  </si>
  <si>
    <t>Adjunta contra el Crimen Organizado</t>
  </si>
  <si>
    <t>La Fortuna</t>
  </si>
  <si>
    <t>Juzgado Penal de Cóbano</t>
  </si>
  <si>
    <t>Civil y Trabajo II Circuito Judicial de Alajuela (Upala)</t>
  </si>
  <si>
    <t>Civil, Trabajo, Familia, Penal Juvenil Sarapiqui</t>
  </si>
  <si>
    <t>Contencioso</t>
  </si>
  <si>
    <t>Civil de Hacienda</t>
  </si>
  <si>
    <t>Penal Juvenil</t>
  </si>
  <si>
    <t>Civiles y de Trabajo</t>
  </si>
  <si>
    <t>Familia y Penal Juvenil</t>
  </si>
  <si>
    <t>Civiles de Menor Cuantía</t>
  </si>
  <si>
    <t>Trabajo de Menor Cuantía</t>
  </si>
  <si>
    <t>CUADRO N° 9</t>
  </si>
  <si>
    <t>Penales</t>
  </si>
  <si>
    <t>Nicoya</t>
  </si>
  <si>
    <t>CUADRO N° 10</t>
  </si>
  <si>
    <t>Variables</t>
  </si>
  <si>
    <t>Activos al</t>
  </si>
  <si>
    <t>Casos</t>
  </si>
  <si>
    <t>Activos</t>
  </si>
  <si>
    <t>Razón de</t>
  </si>
  <si>
    <t>Entrados</t>
  </si>
  <si>
    <t>Reentrados</t>
  </si>
  <si>
    <t>Terminados</t>
  </si>
  <si>
    <t>Congestión</t>
  </si>
  <si>
    <t>Pendencia</t>
  </si>
  <si>
    <t>Resolución</t>
  </si>
  <si>
    <t>Inactividad</t>
  </si>
  <si>
    <t>Primer Circuito Judicial de San José</t>
  </si>
  <si>
    <t>Juzgado Primero Civil de San José</t>
  </si>
  <si>
    <t>Juzgado Segundo Civil de San José</t>
  </si>
  <si>
    <t>Juzgado Tercero Civil de San José</t>
  </si>
  <si>
    <t>Juzgado Cuarto Civil de San José</t>
  </si>
  <si>
    <t>Juzgado Civil, Trabajo y Familia Puriscal</t>
  </si>
  <si>
    <t xml:space="preserve">Juzgado Concursal </t>
  </si>
  <si>
    <t>Juzgado Penal II Circuito Judicial de San José</t>
  </si>
  <si>
    <t>Juzgado Penal de Hatillo</t>
  </si>
  <si>
    <t>Juzgado Penal del III Circ. Jud. De San José</t>
  </si>
  <si>
    <t>Juzgado Penal de Pavas</t>
  </si>
  <si>
    <t>Juzgados</t>
  </si>
  <si>
    <t>Civiles de Mayor Cuantía</t>
  </si>
  <si>
    <t>Juzgado Contravencional I Circ. Jud. de la Zona Atlántica</t>
  </si>
  <si>
    <t>CUADRO N° 24</t>
  </si>
  <si>
    <t>Juzgado Tránsito I Circ. Jud. San José</t>
  </si>
  <si>
    <t>Juzgado Tránsito Pavas</t>
  </si>
  <si>
    <t>Juzgado Tránsito II Circ. Jud. San José</t>
  </si>
  <si>
    <t>Juzgado Tránsito III Circ. Jud. De San José</t>
  </si>
  <si>
    <t>Juzgado Tránsito Hatillo</t>
  </si>
  <si>
    <t>Juzgado Tránsito I Circ. Jud. Alajuela</t>
  </si>
  <si>
    <t>Juzgado Tránsito II Circ. Jud. Alajuela</t>
  </si>
  <si>
    <t>Juzgado Tránsito III Circ. Jud. de Alajuela (San Ramón)</t>
  </si>
  <si>
    <t>Juzgado de Tránsito de Grecia</t>
  </si>
  <si>
    <t>Juzgado Tránsito Cartago</t>
  </si>
  <si>
    <t>Juzgado Tránsito Heredia</t>
  </si>
  <si>
    <t>Juzgado de Menor Cuantía y Tránsito de Santa Cruz</t>
  </si>
  <si>
    <t>Juzgado Tránsito Puntarenas</t>
  </si>
  <si>
    <t>Juzgado Tránsito I Circ. Jud. Zona Sur</t>
  </si>
  <si>
    <t>Juzgado de Cobro, de Menor Cuantía y Contrav. de Golfito</t>
  </si>
  <si>
    <t xml:space="preserve">Juzgado Contrav. y Menor Cuantía de Coto Brus </t>
  </si>
  <si>
    <t>Juzgado Tránsito I Circ. Jud. Zona Atlántica</t>
  </si>
  <si>
    <t>CUADRO N° 25</t>
  </si>
  <si>
    <t xml:space="preserve">Circulante inicial </t>
  </si>
  <si>
    <t xml:space="preserve">Casos entrados </t>
  </si>
  <si>
    <t xml:space="preserve">Casos reentrados </t>
  </si>
  <si>
    <t xml:space="preserve">Casos terminados </t>
  </si>
  <si>
    <t xml:space="preserve">Circulante final </t>
  </si>
  <si>
    <t>Razón de congestión</t>
  </si>
  <si>
    <t>CUADRO N° 26</t>
  </si>
  <si>
    <t>De Menor Cuantía y Tránsito</t>
  </si>
  <si>
    <t>Fiscalías</t>
  </si>
  <si>
    <t>CUADRO N° 7</t>
  </si>
  <si>
    <t>Flagrancia Santa Cruz</t>
  </si>
  <si>
    <t>CUADRO N° 8</t>
  </si>
  <si>
    <t>Juzgado de Violencia Dom. del I Circ. Jud. San José</t>
  </si>
  <si>
    <t>Juzgado de Pensiones y Violen. Doméstica de Pavas-Pisav</t>
  </si>
  <si>
    <t>Segundo San José</t>
  </si>
  <si>
    <t>Juzgado Violencia Dom. II Circ. Jud. de San José</t>
  </si>
  <si>
    <t>Tercero San José</t>
  </si>
  <si>
    <t>Juzgado Violencia Dom. III Circ. Jud. de San José</t>
  </si>
  <si>
    <t>Primero Alajuela</t>
  </si>
  <si>
    <t>Juzgado Violencia Dom. I Circ. Jud. de Alajuela</t>
  </si>
  <si>
    <t>Segundo Alajuela</t>
  </si>
  <si>
    <t>Juzgado de Violencia Doméstica II Circ. Jud. de Alajuela</t>
  </si>
  <si>
    <t>Tercero Alajuela</t>
  </si>
  <si>
    <t>Juz. Fam,. Penal Juv. y Viol. Dom.III Circ. Jud. Alajuela (San Ramón)</t>
  </si>
  <si>
    <t>Juzgado de Familia, Penal Juv. y Viol. Dom. de Grecia</t>
  </si>
  <si>
    <t>Juzgado de Violencia Doméstica de Cartago</t>
  </si>
  <si>
    <t>Juzgado Familia, Penal Juv. y Viol. Dom. de Turrialba</t>
  </si>
  <si>
    <t>Heredia</t>
  </si>
  <si>
    <t>Juzgado de Violencia Doméstica de Heredia</t>
  </si>
  <si>
    <t>Primero Guanacaste</t>
  </si>
  <si>
    <t>Segundo Guanacaste</t>
  </si>
  <si>
    <t>Juzgado de Violencia Doméstica de Puntarenas</t>
  </si>
  <si>
    <t>Primero Zona Sur</t>
  </si>
  <si>
    <t>Segundo Zona Sur</t>
  </si>
  <si>
    <t>Primero Zona Atlántica</t>
  </si>
  <si>
    <t>Juzgado de Violencia Dom. del I Circ. Jud. de la Zona Atlántica</t>
  </si>
  <si>
    <t>Segundo Zona Atlántica</t>
  </si>
  <si>
    <t>Juzgado de Violencia Doméstica II Circ. Jud. de la Zona Atlántica</t>
  </si>
  <si>
    <t>CUADRO N° 17</t>
  </si>
  <si>
    <t xml:space="preserve">Activos al </t>
  </si>
  <si>
    <t>Juzgado Especializado de Seguridad Social</t>
  </si>
  <si>
    <t>Juzgado de Trabajo del I Circ. Jud. de Alajuela</t>
  </si>
  <si>
    <t>Juzgado Civil y Trabajo Grecia</t>
  </si>
  <si>
    <t>Juzgado de Trabajo de Cartago</t>
  </si>
  <si>
    <t>Tribunal de Trabajo de Menor Cuantía de Cartago</t>
  </si>
  <si>
    <t>Juzgado de Trabajo de Heredia</t>
  </si>
  <si>
    <t>Juzgado Menor Cuantía y Tránsito del II Circuito Judicial de Guanacaste</t>
  </si>
  <si>
    <t>Juzgado de Trabajo de Puntarenas</t>
  </si>
  <si>
    <t>Juzgado de Trabajo II Circ. Jud. de la Zona Atlántica</t>
  </si>
  <si>
    <t>CUADRO Nº 18</t>
  </si>
  <si>
    <t>I Circuito Judicial de San José</t>
  </si>
  <si>
    <t xml:space="preserve">Unidad de Trámite Rápido     </t>
  </si>
  <si>
    <t>Unidad de Fraudes</t>
  </si>
  <si>
    <t>Adjunta Agrario Ambiental</t>
  </si>
  <si>
    <t xml:space="preserve">Puriscal </t>
  </si>
  <si>
    <t>II Circuito Judicial de San José</t>
  </si>
  <si>
    <t>Adjunta II Circuito San José</t>
  </si>
  <si>
    <t>Trám. Flagrancias II Circuito San José</t>
  </si>
  <si>
    <t>III Circuito Judicial de San José</t>
  </si>
  <si>
    <t>Hatillo</t>
  </si>
  <si>
    <t>Desamparados</t>
  </si>
  <si>
    <t>Pavas</t>
  </si>
  <si>
    <t>Pavas (PISAV)</t>
  </si>
  <si>
    <t>I Circuito Judicial de Alajuela</t>
  </si>
  <si>
    <t>Adjunta I Circuito Alajuela</t>
  </si>
  <si>
    <t>Trám. Flagrancias I Circuito Alajuela</t>
  </si>
  <si>
    <t>Atenas</t>
  </si>
  <si>
    <t>II Circuito Judicial de Alajuela</t>
  </si>
  <si>
    <t>Adjunta II Circuito Alajuela (San Carlos)</t>
  </si>
  <si>
    <t>Trám. Flagrancias II Circuito Alajuela (San Carlos)</t>
  </si>
  <si>
    <t>Los Chiles</t>
  </si>
  <si>
    <t>Guatuso</t>
  </si>
  <si>
    <t>Upala</t>
  </si>
  <si>
    <t>III Circuito Judicial de Alajuela</t>
  </si>
  <si>
    <t>Adjunta III Circuito Alajuela (San Ramón)</t>
  </si>
  <si>
    <t>Trám Flagrancias Adjunta III Circuito Alajuela (San Ramón)</t>
  </si>
  <si>
    <t>Grecia</t>
  </si>
  <si>
    <t>I Circuito Judicial de Cartago</t>
  </si>
  <si>
    <t>Adjunta I Circuito Cartago</t>
  </si>
  <si>
    <t>Trám. Flagrancias I Circuito Cartago</t>
  </si>
  <si>
    <t>La Unión</t>
  </si>
  <si>
    <t>Turrialba</t>
  </si>
  <si>
    <t>Tarrazú</t>
  </si>
  <si>
    <t>I Circuito Judicial de Heredia</t>
  </si>
  <si>
    <t>Adjunta I Circuito Heredia</t>
  </si>
  <si>
    <t>Trám. Flagrancias I Circuito Heredia</t>
  </si>
  <si>
    <t>San Joaquín de Flores</t>
  </si>
  <si>
    <t>Sarapiquí</t>
  </si>
  <si>
    <t>I Circuito Judicial de Guanacaste</t>
  </si>
  <si>
    <t>Adjunta I Circuito Guanacaste (Liberia)</t>
  </si>
  <si>
    <t>Trám. Flagrancias I Circuito Guanacaste (Liberia)</t>
  </si>
  <si>
    <t>Cañas</t>
  </si>
  <si>
    <t>Adjunta II Circuito Guanacaste (Santa Cruz)</t>
  </si>
  <si>
    <t>Pensiones Alimentarias y Violencia Doméstica</t>
  </si>
  <si>
    <t>De Menor Cuantía</t>
  </si>
  <si>
    <t xml:space="preserve">Contravencional y Menor Cuantía </t>
  </si>
  <si>
    <t>Circuito Judicial de Heredia</t>
  </si>
  <si>
    <t>Juzgado Civil de Heredia</t>
  </si>
  <si>
    <t>Juzgado de Cobro y Menor Cuantía de Heredia (Civil)</t>
  </si>
  <si>
    <t>Juzgado Contrav. y de Menor Cuantía de San Rafael</t>
  </si>
  <si>
    <t>Juzgado Contrav. y de Menor Cuantía de San Isidro</t>
  </si>
  <si>
    <t>Juzgado Contrav. y de Menor Cuantía de San Joaquín de Flores</t>
  </si>
  <si>
    <t>Primer Circuito Judicial de Guanacaste</t>
  </si>
  <si>
    <t>Juzgado Civil y Trabajo I Circ. Jud. Guanacaste</t>
  </si>
  <si>
    <t>Juzgado Civil y Trabajo de Cañas</t>
  </si>
  <si>
    <t>Juzgado de Menor Cuantía y Tránsito del I Circ. Jud. Guanacaste</t>
  </si>
  <si>
    <t>Juzgado Contravencional y de Menor Cuantía de La Cruz</t>
  </si>
  <si>
    <t>Juzgado Contravencional y de Menor Cuantía de Tilarán</t>
  </si>
  <si>
    <t>Segundo Circuito Judicial de Guanacaste</t>
  </si>
  <si>
    <t>Juzgado Civil y Trabajo II Circ. Jud. de Guanacaste</t>
  </si>
  <si>
    <t>Juzgado Civil y Trabajo de Santa Cruz</t>
  </si>
  <si>
    <t>Juzgado Contravencional y de Menor Cuantía de Hojancha</t>
  </si>
  <si>
    <t>Juzgado Contrav. y de Menor Cuantía de Jicaral</t>
  </si>
  <si>
    <t>Circuito Judicial de Puntarenas</t>
  </si>
  <si>
    <t>Juzgado Civil y Agrario Puntarenas</t>
  </si>
  <si>
    <t>Juzgado Civil, Trabajo y Familia de Aguirre y Parrita</t>
  </si>
  <si>
    <t>Juzgado de Menor Cuantía de Puntarenas</t>
  </si>
  <si>
    <t>Juzgado Contrav. y de Menor Cuantía de Esparza</t>
  </si>
  <si>
    <t>Juzgado Contrav. y de Menor Cuantía de Montes de Oro</t>
  </si>
  <si>
    <t>Juzgado Contrav. y de Menor Cuantía de Aguirre</t>
  </si>
  <si>
    <t>Juzgado Contrav. y de Menor Cuantía de Parrita</t>
  </si>
  <si>
    <t>Juzgado Contravencional y de Menor Cuantía de Cóbano</t>
  </si>
  <si>
    <t>Primer Circuito Judicial de la Zona Sur</t>
  </si>
  <si>
    <t>Juzgado Civil y Trabajo del I Circuito Judicial de la Zona Sur</t>
  </si>
  <si>
    <t>Juzg. Civil, Trabajo y Familia de Buenos Aires</t>
  </si>
  <si>
    <t>Segundo Circuito Judicial de la Zona Sur</t>
  </si>
  <si>
    <t>Juzgado Civil y Trabajo del II Circ. Jud. Zona Sur</t>
  </si>
  <si>
    <t>Juzgado Civil, Trabajo y Familia de Osa</t>
  </si>
  <si>
    <t>Juzgado de Cobro de Menor Cuantía y Contrav. de Golfito</t>
  </si>
  <si>
    <t>Juzgado Contrav. y Menor Cuantía de Osa</t>
  </si>
  <si>
    <t>Juzgado Contrav. y Menor Cuantía de Coto Brus</t>
  </si>
  <si>
    <t>Primer Circuito Judicial de la Zona Atlántica</t>
  </si>
  <si>
    <t>Juzgado Contravencional y de Menor Cuantía de Matina</t>
  </si>
  <si>
    <t>Segundo Circuito Judicial de la Zona Atlántica</t>
  </si>
  <si>
    <t>Juzgado Civil del II Circ. Jud. De la Zona Atlántica</t>
  </si>
  <si>
    <t>Juzgado de Cobro y Menor Cuantía de Pococí</t>
  </si>
  <si>
    <t>Juzgado Contravencional y de Menor Cuantía de Guácimo</t>
  </si>
  <si>
    <t>Juzgado Contravencional y Menor Cuantía Siquirres</t>
  </si>
  <si>
    <t>CUADRO N° 11</t>
  </si>
  <si>
    <t>Fenecidos</t>
  </si>
  <si>
    <t>Inactivos</t>
  </si>
  <si>
    <t>TOTAL</t>
  </si>
  <si>
    <t>Juzgado Primero Especializado de Cobro I Circuito Judicial de San José</t>
  </si>
  <si>
    <t>Juzgado Segundo Especializado de Cobro I Circuito Judicial de San José</t>
  </si>
  <si>
    <t>Juzgado Especializado de Cobro II Circuito Judicial de San José</t>
  </si>
  <si>
    <t>II Circuito Judicial de Guanacaste</t>
  </si>
  <si>
    <t>I Circuito Judicial de Zona Sur</t>
  </si>
  <si>
    <t>II Circuito Judicial de Zona Sur</t>
  </si>
  <si>
    <t>CUADRO N° 12</t>
  </si>
  <si>
    <t>Juzgado Agrario II Circ. Jud. de San José</t>
  </si>
  <si>
    <t>Juzgado Agrario I Circuito Judicial Alajuela</t>
  </si>
  <si>
    <t>Juzgado Agrario del II Circuito Jud. de Alajuela</t>
  </si>
  <si>
    <t>Agrarios</t>
  </si>
  <si>
    <t>Elaborado por: Sección de Estadística, Dirección de Planificación.</t>
  </si>
  <si>
    <t>Juzgado Contrav. y de Menor Cuantía de Zarcero</t>
  </si>
  <si>
    <t>Juzgado de Pensiones y Viol. Dom. de La Unión (PISAV)</t>
  </si>
  <si>
    <t>Juzgado de Pensiones y Viol. Dom. De San Joaquín de Flores</t>
  </si>
  <si>
    <t xml:space="preserve">Juzgado Civil, Trabajo, Familia, Penal Juv. y Viol. Dom. de Sarapiquí </t>
  </si>
  <si>
    <t>Juzgado de Familia y Viol. Dom. I Circ. Jud. Guanacaste</t>
  </si>
  <si>
    <t>Juzgado de Familia, Penal Juvenil y Violencia Doméstica de Cañas</t>
  </si>
  <si>
    <t>Juzgado Familia y Viol. Dom. II Circ. Jud. Guanacaste (Nicoya)</t>
  </si>
  <si>
    <t xml:space="preserve">Juzgado Familia, Penal Juv. y Viol. Dom. de Santa Cruz </t>
  </si>
  <si>
    <t xml:space="preserve">Juzgado Violencia Doméstica I Circ. Jud. Zona Sur (Pérez Zeledón)  </t>
  </si>
  <si>
    <t>Juzgado Familia y Viol. Dom. II Circ. Jud. Zona Sur (Corredores)</t>
  </si>
  <si>
    <t>Juzgado Familia, Penal Juv. y Viol. Doméstica de Golfito</t>
  </si>
  <si>
    <t xml:space="preserve">Juzgado de Cobro, Menor Cuantía y Contrav. de Golfito, Sede Puerto Jiménez </t>
  </si>
  <si>
    <t>Juzgado de Cobro, Contrav. Y Menor Cuantía de Grecia</t>
  </si>
  <si>
    <t>Juzgado de Pensiones Alimentarias de Sarapiquí</t>
  </si>
  <si>
    <t>Juzgado Contravencional y Pensiones Alim. De Santa Cruz</t>
  </si>
  <si>
    <t>Juzgado Pensiones Alimentarias I Circ. Jud. Zona Sur</t>
  </si>
  <si>
    <t>Juzgado de Cobro, Menor Cuantía y Contrav. De Golfito</t>
  </si>
  <si>
    <t xml:space="preserve">Juzgado de Pens. Alimentarias del I Circ. Jud. de la Zona Atlántica </t>
  </si>
  <si>
    <t>Juzgado de Pensiones Alimentarias de Pococí</t>
  </si>
  <si>
    <t>Juzgado Contr. y Pens. Alimen. III Circ. Jud. Alajuela (San Ramón) (Expediente físico)</t>
  </si>
  <si>
    <t>Juzgado Contr. y Pens. Alimen. III Circ. Jud. Alajuela (San Ramón) (Expediente electrónico)</t>
  </si>
  <si>
    <t>Juzgado de Familia III Circ. Jud. De San José (Desamparados)</t>
  </si>
  <si>
    <t>Juzgado de Familia del II Circ. Jud. De Alajuela</t>
  </si>
  <si>
    <t>Juzgado Civil y Trabajo del II Circ. Jud. Alajuela, Sede Upala</t>
  </si>
  <si>
    <t>Juz. Familia y Viol. Dom. III Circ. Jud. Alajuela (San Ramón)</t>
  </si>
  <si>
    <t>Juzgado Civil, Trabajo, Familia, Penal Juv. Y Viol. Dom. de Sarapiquí</t>
  </si>
  <si>
    <t xml:space="preserve">Juzgado de Familia y Viol. Dom. I Circ. Jud. Guanacaste (Liberia) </t>
  </si>
  <si>
    <t>Juzgado de Familia, Penal Juvenil y Violencia Dom. De Cañas</t>
  </si>
  <si>
    <t>Juzgado de Familia, Penal Juv. y Viol. Doméstica de Golfito</t>
  </si>
  <si>
    <t>Juzgado de Familia II Circ. Jud. De la Zona Atlántica</t>
  </si>
  <si>
    <t>Juzgado Familia y Viol. Dom. II Cir. Jud. Zona Sur (Corredores)</t>
  </si>
  <si>
    <t>Juzgado de Familia del I Circ. Jud. Zona Sur (Pérez Zeledón)</t>
  </si>
  <si>
    <t>Juzgado Tercero Especializado de Cobro I Circuito Judicial de San José</t>
  </si>
  <si>
    <t>Juzgado Especializado de Cobro II Circuito Judicial de San José, sección Penal de Hacienda y Asuntos Sumarios</t>
  </si>
  <si>
    <t>Juzgado de Cobro y Civil de Menor Cuantía del I Circ. Jud. de Alajuela</t>
  </si>
  <si>
    <t>Juzgado de Cobro y Menor Cuantía del II Circ. Jud. de Alajuela</t>
  </si>
  <si>
    <t>Juzgado de Cobro y  Menor Cuantía III Circuito Judicial de Alajuela (San Ramón)</t>
  </si>
  <si>
    <t>Juzgado de Cobro, Contravencional y  Menor Cuantía Grecia</t>
  </si>
  <si>
    <t xml:space="preserve">Juzgado Especializado de Cobro de Cartago </t>
  </si>
  <si>
    <t>Juzgado de Cobro, Civil y Menor Cuantía de Heredia</t>
  </si>
  <si>
    <t>Juzgado de Cobro, Menor Cuantía y Tránsito del I Circuito Judicial de Guanacaste</t>
  </si>
  <si>
    <t>Juzgado de Cobro y Tránsito II Circuito Judicial Guanacaste (Santa Cruz)</t>
  </si>
  <si>
    <t>Juzgado de Cobro, Civil Menor Cuantía Puntarenas</t>
  </si>
  <si>
    <t>Primer Circuito Judicial de Zona Sur</t>
  </si>
  <si>
    <t>Segundo Circuito Judicial de Zona Sur</t>
  </si>
  <si>
    <t>Juzgado de Cobro, Contravencional y Menor Cuantía de Golfito</t>
  </si>
  <si>
    <t>Juzgado de Cobro y Civil de Menor Cuantía I Circ. Jud. Zona Atlántica</t>
  </si>
  <si>
    <t>Juzgado de Cobro y Menor Cuantía del II Circuito Judicial de la Zona Atlántica</t>
  </si>
  <si>
    <t xml:space="preserve">Juzgado Contrav. y de Menor Cuantía de Valverde Vega </t>
  </si>
  <si>
    <t xml:space="preserve">Juzgado Menor Cuantía del Primer Circ. Jud. Zona Sur </t>
  </si>
  <si>
    <t>Juzgado Civil  del I Circ. Jud. de la Zona Atlántica</t>
  </si>
  <si>
    <t>Juzgado de Cobro y Civil Menor Cuantía I Circ. Jud. Zona Atlántica</t>
  </si>
  <si>
    <t>Casos inactivos</t>
  </si>
  <si>
    <t>Tribunal Penal del I Circ. Jud. San José, Sección de Flagrancia</t>
  </si>
  <si>
    <t>Tribunal del I Circ. Jud de Alajuela, Sección de Flagrancia</t>
  </si>
  <si>
    <t>Tribunal del II Circ. Jud de Alajuela, Sección de Flagrancia</t>
  </si>
  <si>
    <t>Tribunal del III Circ. Jud de Alajuela, Sección de Flagrancia (San Ramón)</t>
  </si>
  <si>
    <t>Tribunal de Grecia</t>
  </si>
  <si>
    <t>Tribunal de Cartago, Sección de Flagrancia</t>
  </si>
  <si>
    <t>Tribunal de Heredia, Sección de Flagrancia</t>
  </si>
  <si>
    <t>Tribunal I Circ. Jud. Guanacaste, Sección de Flagrancia</t>
  </si>
  <si>
    <t>Tribunal del II Circ. Jud. Guanacaste, Sección de Flagrancia (sede Santa Cruz)</t>
  </si>
  <si>
    <t>Tribunal de Puntarenas, Sección de Flagrancia</t>
  </si>
  <si>
    <t>Tribunal I Circ. Jud. Zona Sur, Sección de Flagrancia</t>
  </si>
  <si>
    <t>Tribunal II Circ. Jud. Zona Sur, sede Corredores (Sección de Flagrancia)</t>
  </si>
  <si>
    <t>Tribunal del I Circ. Jud de la Zona Atlántica, Sección de Flagrancia</t>
  </si>
  <si>
    <t>Tribunal del II Circ. Jud de la Zona Atlántica, Sección de Flagrancia</t>
  </si>
  <si>
    <t>Tribunal del II Circ. Jud de la Zona Atlántica, sede Siquirres</t>
  </si>
  <si>
    <t>La Unión (PISAV)</t>
  </si>
  <si>
    <t>Tribunal de Trabajo de Menor Cuantía II Circuito San José</t>
  </si>
  <si>
    <t xml:space="preserve">Juzgado Civil, Trabajo y Familia Puriscal </t>
  </si>
  <si>
    <t>Juzgado Cobro y Menor Cuantía del II Circ. Jud. de Alajuela</t>
  </si>
  <si>
    <t>Juzgado Contrav. y de Menor Cuantía Upala</t>
  </si>
  <si>
    <t xml:space="preserve">Juzgado Contrav. y de Menor Cuantía Los Chiles </t>
  </si>
  <si>
    <t>Juzgado Contrav. y de Menor Cuantía Guatuso</t>
  </si>
  <si>
    <t>Juzgado Civil y Trabajo del III Circuito Judicial de Alajuela (San Ramón)</t>
  </si>
  <si>
    <t>Juzgado de Cobro y Menor Cuantía III Circ. Jud. Alajuela (San Ramón)</t>
  </si>
  <si>
    <t>Juzgado de Cobro, Contrav. y Menor Cuantía de Grecia</t>
  </si>
  <si>
    <t>Tribunal Trabajo de Menor Cuantía de Heredia</t>
  </si>
  <si>
    <t>Juzgado Civil, Trabajo, Familia, Pen. Juv. y  Viol. Dom. Sarapiquí</t>
  </si>
  <si>
    <t>Juzgado Cobro, Menor Cuantía y Tránsito del I Circ. Jud. Guanacaste</t>
  </si>
  <si>
    <t>Juzgado Contravencional y Menor Cuantía de La Cruz</t>
  </si>
  <si>
    <t>Juzgado Contravencional y Menor Cuantía de Tilarán</t>
  </si>
  <si>
    <t>Juzgado Contravencional y Menor Cuantía de Hojancha</t>
  </si>
  <si>
    <t>Juzgado Contrav. y Menor Cuantía de Montes de Oro</t>
  </si>
  <si>
    <t>Juzgado Contravencional y Menor Cuantía de Cóbano</t>
  </si>
  <si>
    <t>Juzgado Contrav. y Menor Cuantía de Aguirre</t>
  </si>
  <si>
    <t>Juzgado Contrav. y Menor Cuantía de Parrita</t>
  </si>
  <si>
    <t>Juzgado Contrav. y Menor Cuantía de Monteverde</t>
  </si>
  <si>
    <t>Juzgado Cobro y Menor Cuantía del I Circ. Jud. Zona Sur</t>
  </si>
  <si>
    <t>Juzgado de Cobro, Menor Cuantía y Contrav. de Golfito</t>
  </si>
  <si>
    <t xml:space="preserve">Juzgado de Trabajo I Circ. Jud. de la Zona Atlántica </t>
  </si>
  <si>
    <t>Juzgado Contravencional y Menor Cuantía de Guácimo</t>
  </si>
  <si>
    <t>Juzgado Contraven. y Transito de Pococí</t>
  </si>
  <si>
    <t>Juzgado Contraven. y Transito del II Circuito Judicial de la Zona Atlántica</t>
  </si>
  <si>
    <t>Penal Juvenil II Circuito Judicial Zona Atlántica</t>
  </si>
  <si>
    <t>.</t>
  </si>
  <si>
    <t>AÑO</t>
  </si>
  <si>
    <t>SEGÚN: CIRCUITO JUDICIAL</t>
  </si>
  <si>
    <t>POR: MATERIA</t>
  </si>
  <si>
    <t>DURANTE: 2015</t>
  </si>
  <si>
    <t xml:space="preserve">POR: MATERIA </t>
  </si>
  <si>
    <t xml:space="preserve"> SEGÚN: MATERIA</t>
  </si>
  <si>
    <t>POR: AÑO</t>
  </si>
  <si>
    <t>SEGÚN: MATERIA</t>
  </si>
  <si>
    <t>SEGÚN: GRADO DE ESPECIALIZACIÓN Y OFICINA JUDICIAL</t>
  </si>
  <si>
    <t>SEGÚN: CIRCUITO JUDICIAL Y JUZGADO</t>
  </si>
  <si>
    <t>SEGÚN: CIRCUITO JUDICIAL Y FISCALÍA</t>
  </si>
  <si>
    <t>SEGÚN: CIRCUITO JUDICIAL Y TRIBUNAL</t>
  </si>
  <si>
    <t>Subtotal</t>
  </si>
  <si>
    <t>Materia Civil</t>
  </si>
  <si>
    <t>Flagrancia Primer Circuito San José</t>
  </si>
  <si>
    <t>Flagrancia II Circuito San José</t>
  </si>
  <si>
    <t>Grecia.</t>
  </si>
  <si>
    <t>Segundo Circuito Alajuela</t>
  </si>
  <si>
    <t>Flagrancia de Cartago</t>
  </si>
  <si>
    <t>Flagrancia de Puntarenas.</t>
  </si>
  <si>
    <t>Primer Circuito Zona Atlántica</t>
  </si>
  <si>
    <t>Flagrancia del Primer Circuito Zona Atlántica</t>
  </si>
  <si>
    <t>Segundo Circuito Zona Atlántica</t>
  </si>
  <si>
    <t>Flagrancia Segundo Circuito Zona Atlántica</t>
  </si>
  <si>
    <t>II Primer Circuito San José</t>
  </si>
  <si>
    <t>III Primer Circuito San José</t>
  </si>
  <si>
    <t>Segundo Circuito San José</t>
  </si>
  <si>
    <t>Concursal</t>
  </si>
  <si>
    <t>Civil de Hacienda y Asuntos Sumarios</t>
  </si>
  <si>
    <t>Niñez y Adolescencia</t>
  </si>
  <si>
    <t>Primer Circuito San José</t>
  </si>
  <si>
    <t>Segundo Circuito Alajuela (San Carlos)</t>
  </si>
  <si>
    <t>Liberia</t>
  </si>
  <si>
    <t>Primer Circuito Alajuela</t>
  </si>
  <si>
    <t>Upala.</t>
  </si>
  <si>
    <t>Aguirre</t>
  </si>
  <si>
    <t>I Primer Circuito San José</t>
  </si>
  <si>
    <t>Tribunal Menor Cuantía II Circuito San José</t>
  </si>
  <si>
    <t>Tribunal Menor Cuantía Alajuela</t>
  </si>
  <si>
    <t>Tribunal Menor Cuantía Heredia</t>
  </si>
  <si>
    <t>Tribunal Menor Cuantía Santa Cruz</t>
  </si>
  <si>
    <t>Tribunal Menor Cuantía Puntarenas</t>
  </si>
  <si>
    <t>Tribunal Menor Cuantía Primer Circuito Zona Atlántica</t>
  </si>
  <si>
    <t xml:space="preserve">Cartago </t>
  </si>
  <si>
    <t>San Sebastián</t>
  </si>
  <si>
    <t>Acosta</t>
  </si>
  <si>
    <t>Santa Ana</t>
  </si>
  <si>
    <t>Zarcero</t>
  </si>
  <si>
    <t>Poás</t>
  </si>
  <si>
    <t xml:space="preserve">Valverde Vega </t>
  </si>
  <si>
    <t>Orotina</t>
  </si>
  <si>
    <t>Paraíso</t>
  </si>
  <si>
    <t>San Rafael</t>
  </si>
  <si>
    <t>La Cruz</t>
  </si>
  <si>
    <t>Abangares</t>
  </si>
  <si>
    <t>Nandayure</t>
  </si>
  <si>
    <t>Carrillo</t>
  </si>
  <si>
    <t>Esparza</t>
  </si>
  <si>
    <t>Montes de Oro</t>
  </si>
  <si>
    <t xml:space="preserve">Osa </t>
  </si>
  <si>
    <t>Matina</t>
  </si>
  <si>
    <t>Guácimo</t>
  </si>
  <si>
    <t>Adjunta Penal Juvenil</t>
  </si>
  <si>
    <t>Flagrancia San Ramón</t>
  </si>
  <si>
    <t>Protección Osa</t>
  </si>
  <si>
    <t>Juzgado Notarial</t>
  </si>
  <si>
    <t>Primero Especializado de Cobro I Circuito Judicial de San José</t>
  </si>
  <si>
    <t>Segundo Especializado de Cobro I Circuito Judicial de San José</t>
  </si>
  <si>
    <t>Tercero Especializado de Cobro I Circuito Judicial de San José</t>
  </si>
  <si>
    <t>Contencioso Administrativo (Anterior Legislación)</t>
  </si>
  <si>
    <t>Contencioso Administrativo (Nueva Legislación)</t>
  </si>
  <si>
    <t>Tribunal Procesal Contencioso Administrativo</t>
  </si>
  <si>
    <t xml:space="preserve">Buenos Aires </t>
  </si>
  <si>
    <t xml:space="preserve">San Ramón (Expediente físico) </t>
  </si>
  <si>
    <t xml:space="preserve">San Ramón (Expediente electrónico) </t>
  </si>
  <si>
    <t>Escazú</t>
  </si>
  <si>
    <t>San Joaquín</t>
  </si>
  <si>
    <t>Sarapiqui</t>
  </si>
  <si>
    <t xml:space="preserve">Adjunta Delitos Sexuales y VD </t>
  </si>
  <si>
    <t xml:space="preserve">Contra Trata de Personas </t>
  </si>
  <si>
    <t>Flagrancia I Circuito Judicial de Alajuela</t>
  </si>
  <si>
    <t>Flagrancia de Heredia</t>
  </si>
  <si>
    <t>Flagrancia Liberia</t>
  </si>
  <si>
    <t>Flagrancia Corredores</t>
  </si>
  <si>
    <t>SEGÚN: DESPACHO JUDICIAL</t>
  </si>
  <si>
    <t>Porcentaje de</t>
  </si>
  <si>
    <t>Porcentaje de pendencia</t>
  </si>
  <si>
    <t>Porcentaje de resolución</t>
  </si>
  <si>
    <t>Porcentaje de inactividad</t>
  </si>
  <si>
    <r>
      <t>Juzgado de Trabajo del II Circ. Jud. de San José Sección Primera (166)</t>
    </r>
    <r>
      <rPr>
        <vertAlign val="superscript"/>
        <sz val="12"/>
        <rFont val="Times New Roman"/>
        <family val="1"/>
      </rPr>
      <t>(1)</t>
    </r>
  </si>
  <si>
    <r>
      <t>Juzgado de Trabajo del II Circ. Jud. de San José Sección Segunda (1178)</t>
    </r>
    <r>
      <rPr>
        <vertAlign val="superscript"/>
        <sz val="12"/>
        <rFont val="Times New Roman"/>
        <family val="1"/>
      </rPr>
      <t>(1)</t>
    </r>
  </si>
  <si>
    <r>
      <t>Penal Juvenil</t>
    </r>
    <r>
      <rPr>
        <b/>
        <vertAlign val="superscript"/>
        <sz val="12"/>
        <color indexed="8"/>
        <rFont val="Times New Roman"/>
        <family val="1"/>
      </rPr>
      <t xml:space="preserve"> (2)</t>
    </r>
  </si>
  <si>
    <r>
      <t>Penal</t>
    </r>
    <r>
      <rPr>
        <b/>
        <vertAlign val="superscript"/>
        <sz val="12"/>
        <color indexed="8"/>
        <rFont val="Times New Roman"/>
        <family val="1"/>
      </rPr>
      <t xml:space="preserve"> (1)</t>
    </r>
  </si>
  <si>
    <r>
      <t>Notarial</t>
    </r>
    <r>
      <rPr>
        <b/>
        <vertAlign val="superscript"/>
        <sz val="12"/>
        <color indexed="8"/>
        <rFont val="Times New Roman"/>
        <family val="1"/>
      </rPr>
      <t xml:space="preserve"> (3)</t>
    </r>
  </si>
  <si>
    <r>
      <t>Penal</t>
    </r>
    <r>
      <rPr>
        <vertAlign val="superscript"/>
        <sz val="12"/>
        <rFont val="Times New Roman"/>
        <family val="1"/>
      </rPr>
      <t xml:space="preserve"> (1)</t>
    </r>
  </si>
  <si>
    <r>
      <t>Penal Juvenil</t>
    </r>
    <r>
      <rPr>
        <vertAlign val="superscript"/>
        <sz val="12"/>
        <rFont val="Times New Roman"/>
        <family val="1"/>
      </rPr>
      <t xml:space="preserve"> (2)</t>
    </r>
  </si>
  <si>
    <r>
      <t xml:space="preserve">Notarial </t>
    </r>
    <r>
      <rPr>
        <vertAlign val="superscript"/>
        <sz val="12"/>
        <rFont val="Times New Roman"/>
        <family val="1"/>
      </rPr>
      <t xml:space="preserve">(3) </t>
    </r>
  </si>
  <si>
    <t>Adjunta I Circuito Judicial de San José</t>
  </si>
  <si>
    <t xml:space="preserve">Adjunta  de delitos económicos, tributarios y legitimación de capitales cód. 618 </t>
  </si>
  <si>
    <t>Juzgado Contr. y Menor. Cuantía de Mora</t>
  </si>
  <si>
    <t>Juzgado Contr. y Menor. Cuantía de Puriscal</t>
  </si>
  <si>
    <t>Juzgado Contr. y Menor. Cuantía de Turrubares</t>
  </si>
  <si>
    <t>Juzgado Contr. y Menor. Cuantía. Santa Ana</t>
  </si>
  <si>
    <t xml:space="preserve">Juzgado Civil, Trabajo., y Fam. Hatillo, San Sebastián. y Alajuelita </t>
  </si>
  <si>
    <t>Juzgado Contr. y Menor. Cuantía de Hatillo</t>
  </si>
  <si>
    <t>Juzgado Contr. y Menor. Cuantía de San Sebastián</t>
  </si>
  <si>
    <t>Juzgado Contr. y Menor. Cuantía de Alajuelita</t>
  </si>
  <si>
    <t>Juzgado Contr. y Menor. Cuantía de Aserrí</t>
  </si>
  <si>
    <t>Juzgado Contr. y Menor. Cuantía de Acosta</t>
  </si>
  <si>
    <t>Juzgado Contrav. y de Menor. Cuantía de La Fortuna</t>
  </si>
  <si>
    <t>Juzgado Civil y Trabajo. III Circ. Jud. Alajuela (San Ramón)</t>
  </si>
  <si>
    <t>Juzgado de Menor Cuantía y Contrav. de Grecia</t>
  </si>
  <si>
    <t>Juzgado Contr. y Menor Cuantía. Tarrazú, Dota.</t>
  </si>
  <si>
    <t>Juzgado Contr. y Menor. Cuantía. Santo Domingo</t>
  </si>
  <si>
    <t>Juzgado Contr. y Menor. Cuantía. Sarapiquí</t>
  </si>
  <si>
    <t>Juzgado Contr. y Menor. Cuantía. Bagaces</t>
  </si>
  <si>
    <t>Juzgado Contr. y Menor. Cuantía. Cañas</t>
  </si>
  <si>
    <t>Juzgado Contr. y Menor. Cuantía. Abangares</t>
  </si>
  <si>
    <t>Juzgado Contr. y Menor. Cuantía Nandayure</t>
  </si>
  <si>
    <t>Juzgado Contr. y Menor. Cuantía. Carrillo</t>
  </si>
  <si>
    <t>Juzgado Contr. y Menor. Cuantía. Garabito</t>
  </si>
  <si>
    <t>Juzgado. Civil, Trabajo y Familia de Buenos Aires</t>
  </si>
  <si>
    <t>Juzgado Contr. y Menor. Cuantía. Buenos Aires</t>
  </si>
  <si>
    <t>Juzgado Contr. y Menor. Cuantía II Circ. Jud. Zona Sur</t>
  </si>
  <si>
    <t>Juzgado de Cobro, Menor Cuantía y Contravencional de Golfito, sede Puerto Jiménez</t>
  </si>
  <si>
    <t>Juzgado Contr. y Menor. Cuantía. Bribrí</t>
  </si>
  <si>
    <t>Juzgado de Cobro y Menor Cuantía I Circuito Zona Sur (Pérez Zeledón)</t>
  </si>
  <si>
    <t>Juzgado Civil, Trabajo y Familia Buenos Aires</t>
  </si>
  <si>
    <t xml:space="preserve">Juzgado Civil, Trabajo. y Fam. Hatillo, San Sebastián. y Alajuelita </t>
  </si>
  <si>
    <t>Juzgado Contr. y Menor. Cuantía de Santa Ana</t>
  </si>
  <si>
    <t>Juzgado Contrav. y de Menor. Cuantía La Fortuna</t>
  </si>
  <si>
    <t>Juzgado Contr. y Menor Cuantía. Tarrazú, Dota, y León Cortés</t>
  </si>
  <si>
    <t>Juzgado Contr. y Menor. Cuantía de Buenos Aires</t>
  </si>
  <si>
    <t>Juzgado Contr. y de Menor Cuantía. Tarrazú, Dota y León Cortés</t>
  </si>
  <si>
    <t>Juzgado Contr. Y de Menor. Cuantía. Santo Domingo</t>
  </si>
  <si>
    <t>Juzgado Contr. y de Menor. Cuantía. Bagaces</t>
  </si>
  <si>
    <t>Juzgado Contr. y de Menor. Cuantía. Abangares</t>
  </si>
  <si>
    <t>Juzgado Contr. y de Menor. Cuantía Nandayure</t>
  </si>
  <si>
    <t>Juzgado Contr. y de Menor. Cuantía. Carrillo</t>
  </si>
  <si>
    <t>Juzgado Contr. Y de Menor. Cuantía. Garabito</t>
  </si>
  <si>
    <t>Juzgado Contr. y de Menor. Cuantía. Bribrí</t>
  </si>
  <si>
    <t>Tribunal de Trabajo Menor Cuantía. I Circ. Jud. Alajuela</t>
  </si>
  <si>
    <t>Juzgado Contr. y Menor Cuantía. Tarrazú, Dota y León Cortés</t>
  </si>
  <si>
    <t>Juzgado Contravencional, Menor. Cuantía. y Tránsito Sarapiquí</t>
  </si>
  <si>
    <t>Tribunal Trabajo de Menor. Cuantía II Circ. Jud. Guanacaste, Sede Santa Cruz</t>
  </si>
  <si>
    <t>Tribunal de Trabajo Menor Cuantía. de Puntarenas</t>
  </si>
  <si>
    <t>Tribunal Trabajo Menor Cuantía. I Circ. Jud. Zona Atlántica</t>
  </si>
  <si>
    <t>Adjunta de probidad, transparencia y anticorrupción  cód. 621</t>
  </si>
  <si>
    <t>Civil, Trabajo y Familia Puriscal</t>
  </si>
  <si>
    <t>Familia, Penal Juvenil y Viol. Doméstica. Grecia</t>
  </si>
  <si>
    <t>Juzgado Contr. y Menor. Cuantía Santa Ana</t>
  </si>
  <si>
    <t>Juzg. Menor Cuantía y Trans. I CJ Guanacaste</t>
  </si>
  <si>
    <t>Juzgado de Menor. Cuantía. y Trans. II Circ. Jud. Guanacaste</t>
  </si>
  <si>
    <t>MATERIA NOTARIAL: VARIABLES DEL MOVIMIENTO GENERAL DE PRIMERA INSTANCIA E INDICADORES DE GESTIÓN JUDICIAL 
DURANTE: 2015</t>
  </si>
  <si>
    <t>MATERIA</t>
  </si>
  <si>
    <t>CIRCUITO JUDICIAL</t>
  </si>
  <si>
    <t>OFICINA JUDICIAL</t>
  </si>
  <si>
    <t>VARIABLES</t>
  </si>
  <si>
    <t>INDICADORES DE GESTIÓN JUDICIAL</t>
  </si>
  <si>
    <t>DESPACHO</t>
  </si>
  <si>
    <t>CIRCUITO JUDICIAL Y JUZGADO</t>
  </si>
  <si>
    <t>CIRCUITO JUDICIAL Y FISCALÍA</t>
  </si>
  <si>
    <t xml:space="preserve"> CIRCUITO JUDICIAL Y TRIBUNAL</t>
  </si>
  <si>
    <t>CIRCUITO JUDICIAL Y FISCALÍA PENAL JUVENIL</t>
  </si>
  <si>
    <t>NÚMERO DE CASOS</t>
  </si>
  <si>
    <t>RESULTADOS</t>
  </si>
  <si>
    <t xml:space="preserve">   - Civil Ordinarios</t>
  </si>
  <si>
    <t xml:space="preserve">   - Cobro Judicial</t>
  </si>
  <si>
    <r>
      <t xml:space="preserve">POR: </t>
    </r>
    <r>
      <rPr>
        <sz val="12"/>
        <rFont val="Times New Roman"/>
        <family val="1"/>
      </rPr>
      <t>MATERIA</t>
    </r>
    <r>
      <rPr>
        <b/>
        <sz val="12"/>
        <rFont val="Times New Roman"/>
        <family val="1"/>
      </rPr>
      <t xml:space="preserve"> </t>
    </r>
  </si>
  <si>
    <r>
      <t xml:space="preserve">DURANTE: </t>
    </r>
    <r>
      <rPr>
        <sz val="12"/>
        <rFont val="Times New Roman"/>
        <family val="1"/>
      </rPr>
      <t>2015</t>
    </r>
  </si>
  <si>
    <r>
      <t xml:space="preserve">POR: </t>
    </r>
    <r>
      <rPr>
        <sz val="12"/>
        <rFont val="Times New Roman"/>
        <family val="1"/>
      </rPr>
      <t>MATERIA</t>
    </r>
  </si>
  <si>
    <r>
      <t xml:space="preserve">SEGÚN: </t>
    </r>
    <r>
      <rPr>
        <sz val="12"/>
        <rFont val="Times New Roman"/>
        <family val="1"/>
      </rPr>
      <t>MATERIA</t>
    </r>
  </si>
  <si>
    <r>
      <t>SEGÚN:</t>
    </r>
    <r>
      <rPr>
        <sz val="12"/>
        <rFont val="Times New Roman"/>
        <family val="1"/>
      </rPr>
      <t xml:space="preserve"> CIRCUITO JUDICIAL</t>
    </r>
  </si>
  <si>
    <r>
      <t xml:space="preserve">SEGÚN: </t>
    </r>
    <r>
      <rPr>
        <sz val="12"/>
        <rFont val="Times New Roman"/>
        <family val="1"/>
      </rPr>
      <t>CIRCUITO JUDICIAL</t>
    </r>
  </si>
  <si>
    <r>
      <t xml:space="preserve">POR: </t>
    </r>
    <r>
      <rPr>
        <sz val="12"/>
        <rFont val="Times New Roman"/>
        <family val="1"/>
      </rPr>
      <t>AÑO</t>
    </r>
  </si>
  <si>
    <r>
      <t>SEGÚN:</t>
    </r>
    <r>
      <rPr>
        <sz val="12"/>
        <rFont val="Times New Roman"/>
        <family val="1"/>
      </rPr>
      <t xml:space="preserve"> GRADO DE ESPECIALIZACIÓN Y OFICINA JUDICIAL</t>
    </r>
  </si>
  <si>
    <r>
      <t>SEGÚN:</t>
    </r>
    <r>
      <rPr>
        <sz val="12"/>
        <rFont val="Times New Roman"/>
        <family val="1"/>
      </rPr>
      <t xml:space="preserve"> CIRCUITO JUDICIAL Y JUZGADO</t>
    </r>
  </si>
  <si>
    <r>
      <t xml:space="preserve">SEGÚN: </t>
    </r>
    <r>
      <rPr>
        <sz val="12"/>
        <rFont val="Times New Roman"/>
        <family val="1"/>
      </rPr>
      <t>CIRCUITO JUDICIAL Y JUZGADO</t>
    </r>
  </si>
  <si>
    <r>
      <t xml:space="preserve">SEGÚN: </t>
    </r>
    <r>
      <rPr>
        <sz val="12"/>
        <rFont val="Times New Roman"/>
        <family val="1"/>
      </rPr>
      <t>DESPACHO JUDICIAL</t>
    </r>
  </si>
  <si>
    <r>
      <t xml:space="preserve">MATERIA CONSTITUCIONAL: </t>
    </r>
    <r>
      <rPr>
        <sz val="12"/>
        <rFont val="Times New Roman"/>
        <family val="1"/>
      </rPr>
      <t>VARIABLES DEL MOVIMIENTO GENERAL E INDICADORES DE GESTIÓN JUDICIAL</t>
    </r>
  </si>
  <si>
    <r>
      <t>MATERIA NOTARIAL:</t>
    </r>
    <r>
      <rPr>
        <sz val="12"/>
        <rFont val="Times New Roman"/>
        <family val="1"/>
      </rPr>
      <t xml:space="preserve"> VARIABLES DEL MOVIMIENTO GENERAL DE PRIMERA INSTANCIA E INDICADORES DE GESTIÓN JUDICIAL</t>
    </r>
  </si>
  <si>
    <r>
      <t xml:space="preserve"> PRIMERA INSTANCIA: </t>
    </r>
    <r>
      <rPr>
        <b/>
        <u/>
        <sz val="14"/>
        <rFont val="Times New Roman"/>
        <family val="1"/>
      </rPr>
      <t>CASOS TERMINADOS</t>
    </r>
    <r>
      <rPr>
        <b/>
        <sz val="14"/>
        <rFont val="Times New Roman"/>
        <family val="1"/>
      </rPr>
      <t xml:space="preserve"> EN LAS OFICINAS JUDICIALES</t>
    </r>
  </si>
  <si>
    <r>
      <t xml:space="preserve">PRIMERA INSTANCIA: </t>
    </r>
    <r>
      <rPr>
        <b/>
        <u/>
        <sz val="14"/>
        <rFont val="Times New Roman"/>
        <family val="1"/>
      </rPr>
      <t>CIRCULANTE AL FINALIZAR EL 2015</t>
    </r>
    <r>
      <rPr>
        <b/>
        <sz val="14"/>
        <rFont val="Times New Roman"/>
        <family val="1"/>
      </rPr>
      <t xml:space="preserve"> EN LAS OFICINAS JUDICIALES</t>
    </r>
  </si>
  <si>
    <t>NÚMERO</t>
  </si>
  <si>
    <t>NOMBRE DEL CUADRO</t>
  </si>
  <si>
    <t>ÍNDICE DE CUADROS ESTADÍSTICOS GENERALES 2015</t>
  </si>
  <si>
    <r>
      <t xml:space="preserve">PRIMERA INSTANCIA: </t>
    </r>
    <r>
      <rPr>
        <sz val="12"/>
        <rFont val="Times New Roman"/>
        <family val="1"/>
      </rPr>
      <t>CASOS ENTRADOS EN LAS OFICINAS JUDICIALES</t>
    </r>
  </si>
  <si>
    <r>
      <t xml:space="preserve">PRIMERA INSTANCIA: </t>
    </r>
    <r>
      <rPr>
        <sz val="12"/>
        <rFont val="Times New Roman"/>
        <family val="1"/>
      </rPr>
      <t>CASOS TERMINADOS EN LAS OFICINAS JUDICIALES</t>
    </r>
  </si>
  <si>
    <r>
      <t>PRIMERA INSTANCIA:</t>
    </r>
    <r>
      <rPr>
        <sz val="12"/>
        <rFont val="Times New Roman"/>
        <family val="1"/>
      </rPr>
      <t xml:space="preserve"> CIRCULANTE AL FINALIZAR EL 2015 EN LAS OFICINAS JUDICIALES</t>
    </r>
  </si>
  <si>
    <t xml:space="preserve"> PRIMERA INSTANCIA: CASOS ENTRADOS EN LAS OFICINAS JUDICIALES</t>
  </si>
  <si>
    <t>1-/ Corresponde a la entrada en las oficinas del Ministerio Público y delitos de acción privada entrados en los Tribunales Penales.</t>
  </si>
  <si>
    <t>2-/ Corresponde a la entrada en el Ministerio Público (Fiscalías Penales Juveniles).</t>
  </si>
  <si>
    <t xml:space="preserve">3-/ Corresponde a la entrada en el Juzgado Notarial. </t>
  </si>
  <si>
    <t>1-/ Corresponde a los terminados del Ministerio Público (se incluyen: acumulados, archivos fiscales e incompetencias), Juzgados (se incluyen: sobreseimientos definitivos y provisionales, desestimaciones ordinarias y orales, acumulaciones</t>
  </si>
  <si>
    <t xml:space="preserve">2-/ Corresponde a los terminados del Ministerio Público (se incluyen: acumulados, archivos fiscales, incompetencias y otros motivos) y Juzgados Penales Juveniles (se incluyen todos los casos terminados). </t>
  </si>
  <si>
    <t xml:space="preserve">3-/ Corresponde a los terminados en el Juzgado Notarial. </t>
  </si>
  <si>
    <t>1-/ Corresponde al circulante final en Fiscalías, Juzgados y Tribunales Penales.</t>
  </si>
  <si>
    <t>2-/ Corresponde al circulante final en Fiscalías y Juzgados Penales Juveniles.</t>
  </si>
  <si>
    <t xml:space="preserve">3-/ Corresponde al circulante final en el Juzgado Notarial. </t>
  </si>
  <si>
    <t>PRIMERA INSTANCIA: CASOS ENTRADOS EN LAS OFICINAS JUDICIALES</t>
  </si>
  <si>
    <t>1-/ Se refiere a la entrada en las oficinas del Ministerio Público y los delitos de acción privada  ingresados en los Tribunales Penales.</t>
  </si>
  <si>
    <t>2-/ Se refiere a la entrada en las oficinas del Ministerio Público.</t>
  </si>
  <si>
    <t xml:space="preserve">3-/ Se refiere a la entrada en el Juzgado Notarial. </t>
  </si>
  <si>
    <t>1-/ Corresponde a los terminados del Ministerio Público (se incluyen: acumulados, archivos</t>
  </si>
  <si>
    <t xml:space="preserve">2-/ Corresponde a los terminados del Ministerio Público (se incluyen: acumulados, archivos fiscales, </t>
  </si>
  <si>
    <t>PRIMERA INSTANCIA: CASOS TERMINADOS EN LAS OFICINAS JUDICIALES</t>
  </si>
  <si>
    <t>1-/ Se refiere al circulante existente en Fiscalías, Juzgados y Tribunales Penales.</t>
  </si>
  <si>
    <t>2-/ Se refiere al circulante existente en Fiscalías y Juzgados Penales Juveniles.</t>
  </si>
  <si>
    <t xml:space="preserve">3-/ Se refiere al circulante existente en el Juzgado Notarial. </t>
  </si>
  <si>
    <t>Sala Constitucional</t>
  </si>
  <si>
    <t>Flagrancia Zona Sur (Pérez Zeledón)</t>
  </si>
  <si>
    <t>Flagrancia Primer Circuito Alajuela</t>
  </si>
  <si>
    <t>Flagrancia Segundo Circuito Alajuela</t>
  </si>
  <si>
    <t>Flagrancia de Puntarenas</t>
  </si>
  <si>
    <t>IV Primer Circuito San José</t>
  </si>
  <si>
    <t>Especializado Cobro del Estado II Circuito San José</t>
  </si>
  <si>
    <t>Pérez Zeledón</t>
  </si>
  <si>
    <t>Especializado de Seguridad Social</t>
  </si>
  <si>
    <t>Segundo Circuito San José (Electrónico)</t>
  </si>
  <si>
    <t>Aguirre-Parrita</t>
  </si>
  <si>
    <t>Cóbano</t>
  </si>
  <si>
    <t>San Carlos</t>
  </si>
  <si>
    <t>Tribunal Menor Cuantía Cartago</t>
  </si>
  <si>
    <t>Pavas - PISAV</t>
  </si>
  <si>
    <t>Alajuelita</t>
  </si>
  <si>
    <t>Aserrí</t>
  </si>
  <si>
    <t>Mora</t>
  </si>
  <si>
    <t>Turrubares</t>
  </si>
  <si>
    <t>Naranjo</t>
  </si>
  <si>
    <t>Palmares</t>
  </si>
  <si>
    <t>San Mateo</t>
  </si>
  <si>
    <t>Alvarado</t>
  </si>
  <si>
    <t>Jiménez</t>
  </si>
  <si>
    <t>Santo Domingo</t>
  </si>
  <si>
    <t>San Isidro</t>
  </si>
  <si>
    <t>Bagaces</t>
  </si>
  <si>
    <t>Tilarán</t>
  </si>
  <si>
    <t>Hojancha</t>
  </si>
  <si>
    <t>Jicaral</t>
  </si>
  <si>
    <t>Monteverde</t>
  </si>
  <si>
    <t>Parrita</t>
  </si>
  <si>
    <t>Puerto Jiménez</t>
  </si>
  <si>
    <t>Unidad de Trámite Rápido</t>
  </si>
  <si>
    <t>Adjunta Delitos Sexuales y Violencia Doméstica</t>
  </si>
  <si>
    <t>Flagrancia II Circuito Judicial de San José</t>
  </si>
  <si>
    <t>Flagrancia Primer Circuito Zona Atlántica</t>
  </si>
  <si>
    <t xml:space="preserve">1-/ En la materia Penal, la entrada total se refiere a la que registran las fiscalías del Ministerio Público, los juzgados penales y los tribunales penales. </t>
  </si>
  <si>
    <t>2-/ En la materia Penal Juvenil, la entrada total se refiere a la que registran las fiscalías penales juveniles del Ministerio Público y los juzgados penales juveniles.</t>
  </si>
  <si>
    <t>DURANTE: 2011-2015</t>
  </si>
  <si>
    <r>
      <t xml:space="preserve">DURANTE: </t>
    </r>
    <r>
      <rPr>
        <sz val="12"/>
        <rFont val="Times New Roman"/>
        <family val="1"/>
      </rPr>
      <t>2011-2015</t>
    </r>
  </si>
  <si>
    <t xml:space="preserve">1-/ En la materia Penal, los casos terminados se refieren a los que registran las fiscalías del Ministerio Público, juzgados penales y tribunales penales. </t>
  </si>
  <si>
    <t>2-/ En la materia Penal Juvenil, los casos terminados se refieren a los que registran las fiscalías penales juveniles del Ministerio Público y los juzgados penales juveniles.</t>
  </si>
  <si>
    <t xml:space="preserve">Fiscalía Adjunta Contra Legitimación de Capitales y extinción de Dominio1068 </t>
  </si>
  <si>
    <t xml:space="preserve">Adjunta de probidad, transparencia y anticorrupción  cód. 621 </t>
  </si>
  <si>
    <t>PRIMERA INSTANCIA: CASOS ENTRADOS</t>
  </si>
  <si>
    <t>PRIMERA INSTANCIA: CASOS TERMINADOS</t>
  </si>
  <si>
    <t xml:space="preserve"> PRIMERA INSTANCIA: CIRCULANTE AL FINALIZAR EL 2015</t>
  </si>
  <si>
    <t xml:space="preserve">Fiscalía de Trámite de Flagrancia de San José </t>
  </si>
  <si>
    <t xml:space="preserve">Adjunta contra el Crimen Organizado </t>
  </si>
  <si>
    <t xml:space="preserve">Adjunta Agrario Ambiental </t>
  </si>
  <si>
    <t>MATERIA DE TRABAJO: MOVIMIENTO GENERAL DE PRIMERA INSTANCIA</t>
  </si>
  <si>
    <t>MATERIA DE VIOLENCIA DOMÉSTICA: MOVIMIENTO GENERAL DE PRIMERA INSTANCIA</t>
  </si>
  <si>
    <t>MATERIA CIVIL: MOVIMIENTO GENERAL DE PRIMERA INSTANCIA</t>
  </si>
  <si>
    <t xml:space="preserve"> COBRO JUDICIAL: MOVIMIENTO GENERAL DE PRIMERA INSTANCIA</t>
  </si>
  <si>
    <t xml:space="preserve"> MATERIA AGRARIA: MOVIMIENTO GENERAL DE PRIMERA INSTANCIA</t>
  </si>
  <si>
    <t>MATERIA DE  CONTENCIOSA ADMINISTRATIVA: MOVIMIENTO GENERAL DE PRIMERA INSTANCIA</t>
  </si>
  <si>
    <t>MATERIA DE FAMILIA: MOVIMIENTO GENERAL DE PRIMERA INSTANCIA</t>
  </si>
  <si>
    <t>POR: VARIABLE E INDICADOR DE GESTIÓN JUDICIAL</t>
  </si>
  <si>
    <t>MATERIA DE PENSIONES ALIMENTARIAS: MOVIMIENTO GENERAL DE PRIMERA INSTANCIA</t>
  </si>
  <si>
    <t>JUZGADOS PENALES: MOVIMIENTO GENERAL EN PRIMERA INSTANCIA</t>
  </si>
  <si>
    <t>FISCALÍAS PENALES: MOVIMIENTO GENERAL</t>
  </si>
  <si>
    <t>TRIBUNALES PENALES: MOVIMIENTO GENERAL DE PRIMERA INSTANCIA</t>
  </si>
  <si>
    <t>FISCALÍAS PENALES JUVENILES: MOVIMIENTO GENERAL</t>
  </si>
  <si>
    <t>SEGÚN: CIRCUITO JUDICIAL Y FISCALÍA PENAL JUVENIL</t>
  </si>
  <si>
    <t>JUZGADOS PENALES JUVENILES: MOVIMIENTO GENERAL</t>
  </si>
  <si>
    <t xml:space="preserve"> MATERIA CONTRAVENCIONAL: MOVIMIENTO GENERAL DE PRIMERA INSTANCIA</t>
  </si>
  <si>
    <t>MATERIA DE TRÁNSITO: MOVIMIENTO GENERAL DE PRIMERA INSTANCIA</t>
  </si>
  <si>
    <r>
      <t>SEGÚN:</t>
    </r>
    <r>
      <rPr>
        <sz val="12"/>
        <rFont val="Times New Roman"/>
        <family val="1"/>
      </rPr>
      <t xml:space="preserve"> GRADO DE ESPECIALIZACIÓN Y OFICINA JUDICIAL JUDICIAL</t>
    </r>
  </si>
  <si>
    <r>
      <t xml:space="preserve">PRIMERA INSTANCIA: </t>
    </r>
    <r>
      <rPr>
        <sz val="12"/>
        <rFont val="Times New Roman"/>
        <family val="1"/>
      </rPr>
      <t>CASOS ENTRADOS</t>
    </r>
  </si>
  <si>
    <r>
      <t>PRIMERA INSTANCIA:</t>
    </r>
    <r>
      <rPr>
        <sz val="12"/>
        <rFont val="Times New Roman"/>
        <family val="1"/>
      </rPr>
      <t xml:space="preserve"> CASOS TERMINADOS</t>
    </r>
  </si>
  <si>
    <r>
      <t>PRIMERA INSTANCIA:</t>
    </r>
    <r>
      <rPr>
        <sz val="12"/>
        <rFont val="Times New Roman"/>
        <family val="1"/>
      </rPr>
      <t xml:space="preserve"> CIRCULANTE AL FINALIZAR EL 2015</t>
    </r>
  </si>
  <si>
    <r>
      <t xml:space="preserve">MATERIA CIVIL: </t>
    </r>
    <r>
      <rPr>
        <sz val="12"/>
        <rFont val="Times New Roman"/>
        <family val="1"/>
      </rPr>
      <t>MOVIMIENTO GENERAL DE PRIMERA INSTANCIA</t>
    </r>
  </si>
  <si>
    <r>
      <t>POR:</t>
    </r>
    <r>
      <rPr>
        <sz val="12"/>
        <rFont val="Times New Roman"/>
        <family val="1"/>
      </rPr>
      <t xml:space="preserve"> VARIABLE E INDICADOR DE GESTIÓN JUDICIAL</t>
    </r>
  </si>
  <si>
    <r>
      <t>COBRO JUDICIAL:</t>
    </r>
    <r>
      <rPr>
        <sz val="12"/>
        <rFont val="Times New Roman"/>
        <family val="1"/>
      </rPr>
      <t xml:space="preserve"> MOVIMIENTO GENERAL DE PRIMERA INSTANCIA</t>
    </r>
  </si>
  <si>
    <r>
      <t xml:space="preserve">MATERIA AGRARIA: </t>
    </r>
    <r>
      <rPr>
        <sz val="12"/>
        <rFont val="Times New Roman"/>
        <family val="1"/>
      </rPr>
      <t>MOVIMIENTO GENERAL DE PRIMERA INSTANCIA</t>
    </r>
  </si>
  <si>
    <r>
      <t xml:space="preserve">POR: </t>
    </r>
    <r>
      <rPr>
        <sz val="12"/>
        <rFont val="Times New Roman"/>
        <family val="1"/>
      </rPr>
      <t>VARIABLE E INDICADOR DE GESTIÓN JUDICIAL</t>
    </r>
  </si>
  <si>
    <r>
      <t>MATERIA CONTENCIOSA ADMINISTRATIVA:</t>
    </r>
    <r>
      <rPr>
        <sz val="12"/>
        <rFont val="Times New Roman"/>
        <family val="1"/>
      </rPr>
      <t xml:space="preserve"> MOVIMIENTO GENERAL DE PRIMERA INSTANCIA</t>
    </r>
  </si>
  <si>
    <r>
      <t>MATERIA DE FAMILIA:</t>
    </r>
    <r>
      <rPr>
        <sz val="12"/>
        <rFont val="Times New Roman"/>
        <family val="1"/>
      </rPr>
      <t xml:space="preserve"> MOVIMIENTO GENERAL DE PRIMERA INSTANCIA</t>
    </r>
  </si>
  <si>
    <r>
      <t xml:space="preserve">MATERIA DE PENSIONES ALIMENTARIAS: </t>
    </r>
    <r>
      <rPr>
        <sz val="12"/>
        <rFont val="Times New Roman"/>
        <family val="1"/>
      </rPr>
      <t>MOVIMIENTO GENERAL DE PRIMERA INSTANCIA</t>
    </r>
  </si>
  <si>
    <r>
      <t>MATERIA DE VIOLENCIA DOMÉSTICA:</t>
    </r>
    <r>
      <rPr>
        <sz val="12"/>
        <rFont val="Times New Roman"/>
        <family val="1"/>
      </rPr>
      <t xml:space="preserve"> MOVIMIENTO GENERAL DE PRIMERA INSTANCIA</t>
    </r>
  </si>
  <si>
    <r>
      <t>MATERIA DE TRABAJO:</t>
    </r>
    <r>
      <rPr>
        <sz val="12"/>
        <rFont val="Times New Roman"/>
        <family val="1"/>
      </rPr>
      <t xml:space="preserve"> MOVIMIENTO GENERAL DE PRIMERA INSTANCIA</t>
    </r>
  </si>
  <si>
    <r>
      <t xml:space="preserve">FISCALÍAS PENALES: </t>
    </r>
    <r>
      <rPr>
        <sz val="12"/>
        <rFont val="Times New Roman"/>
        <family val="1"/>
      </rPr>
      <t>MOVIMIENTO GENERAL E INDICADORES</t>
    </r>
  </si>
  <si>
    <r>
      <t>JUZGADOS PENALES:</t>
    </r>
    <r>
      <rPr>
        <sz val="12"/>
        <rFont val="Times New Roman"/>
        <family val="1"/>
      </rPr>
      <t xml:space="preserve"> MOVIMIENTO GENERAL EN PRIMERA INSTANCIA</t>
    </r>
  </si>
  <si>
    <r>
      <t>TRIBUNALES PENALES:</t>
    </r>
    <r>
      <rPr>
        <sz val="12"/>
        <rFont val="Times New Roman"/>
        <family val="1"/>
      </rPr>
      <t xml:space="preserve"> MOVIMIENTO GENERAL DE PRIMERA INSTANCIA</t>
    </r>
  </si>
  <si>
    <r>
      <t>FISCALÍAS PENALES JUVENILES:</t>
    </r>
    <r>
      <rPr>
        <sz val="12"/>
        <rFont val="Times New Roman"/>
        <family val="1"/>
      </rPr>
      <t xml:space="preserve"> MOVIMIENTO GENERAL</t>
    </r>
  </si>
  <si>
    <r>
      <t>JUZGADOS PENALES JUVENILES:</t>
    </r>
    <r>
      <rPr>
        <sz val="12"/>
        <rFont val="Times New Roman"/>
        <family val="1"/>
      </rPr>
      <t xml:space="preserve"> MOVIMIENTO GENERAL</t>
    </r>
  </si>
  <si>
    <r>
      <t xml:space="preserve">MATERIA CONTRAVENCIONAL: </t>
    </r>
    <r>
      <rPr>
        <sz val="12"/>
        <rFont val="Times New Roman"/>
        <family val="1"/>
      </rPr>
      <t>MOVIMIENTO GENERAL DE PRIMERA INSTANCIA</t>
    </r>
  </si>
  <si>
    <r>
      <t>MATERIA DE TRÁNSITO:</t>
    </r>
    <r>
      <rPr>
        <sz val="12"/>
        <rFont val="Times New Roman"/>
        <family val="1"/>
      </rPr>
      <t xml:space="preserve"> MOVIMIENTO GENERAL DE PRIMERA INSTANCIA</t>
    </r>
  </si>
  <si>
    <t>MATERIA CONSTITUCIONAL: VARIABLES DEL MOVIMIENTO GENERAL E INDICADORES DE GESTIÓN JUDICIAL
DURANTE: 2015</t>
  </si>
  <si>
    <t>1-/ Al iniciar el 2015 se trasladaron 1236 asuntos del circulante al iniciar de la Sección Segunda del Juzgado de Trabajo del II Circ. Jud. de San José a la Sección Primera.</t>
  </si>
  <si>
    <r>
      <t>Penal</t>
    </r>
    <r>
      <rPr>
        <b/>
        <vertAlign val="superscript"/>
        <sz val="12"/>
        <rFont val="Times New Roman"/>
        <family val="1"/>
      </rPr>
      <t>(1)</t>
    </r>
  </si>
  <si>
    <r>
      <t xml:space="preserve">Juvenil </t>
    </r>
    <r>
      <rPr>
        <b/>
        <vertAlign val="superscript"/>
        <sz val="12"/>
        <rFont val="Times New Roman"/>
        <family val="1"/>
      </rPr>
      <t>(2)</t>
    </r>
  </si>
  <si>
    <t xml:space="preserve">1-/ En la materia Penal, el circulante se refiere al que registran las fiscalías, juzgados y tribunales penales. </t>
  </si>
  <si>
    <t>2-/ En la materia Penal Juvenil, el circulante se refiere al que registran las fiscalías y los juzgados penales juveniles.</t>
  </si>
  <si>
    <t>PRIMERA INSTANCIA: CIRCULANTE AL FINALIZAR UN PERÍODO
EN LAS OFICINAS JUDICIALES</t>
  </si>
  <si>
    <r>
      <t xml:space="preserve">PRIMERA INSTANCIA: </t>
    </r>
    <r>
      <rPr>
        <sz val="12"/>
        <rFont val="Times New Roman"/>
        <family val="1"/>
      </rPr>
      <t>CIRCULANTE AL FINALIZAR UN PERÍODO EN LAS OFICINAS JUDICIALES</t>
    </r>
  </si>
  <si>
    <t>Juzgado Civil y Trabajo de Golfito</t>
  </si>
  <si>
    <t>Familia, Penal Juvenil y Violencia Doméstica Golfito</t>
  </si>
  <si>
    <t>Primer Circuito Zona Sur (Pérez Zeledón)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</si>
</sst>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]* #,##0.00_);_([$€]* \(#,##0.00\);_([$€]* \-??_);_(@_)"/>
    <numFmt numFmtId="165" formatCode="0\ "/>
    <numFmt numFmtId="166" formatCode="General\ "/>
    <numFmt numFmtId="167" formatCode="0.00_)"/>
    <numFmt numFmtId="168" formatCode="#,##0.0"/>
    <numFmt numFmtId="169" formatCode="0_)"/>
    <numFmt numFmtId="170" formatCode="0.0"/>
  </numFmts>
  <fonts count="3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</font>
    <font>
      <b/>
      <sz val="12"/>
      <color indexed="53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vertAlign val="superscript"/>
      <sz val="12"/>
      <name val="Times New Roman"/>
      <family val="1"/>
    </font>
    <font>
      <b/>
      <sz val="12"/>
      <color indexed="1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u/>
      <sz val="14"/>
      <name val="Times New Roman"/>
      <family val="1"/>
    </font>
    <font>
      <sz val="14"/>
      <name val="Arial"/>
      <family val="2"/>
    </font>
    <font>
      <b/>
      <vertAlign val="superscript"/>
      <sz val="12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9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Protection="0">
      <alignment horizontal="left"/>
    </xf>
    <xf numFmtId="0" fontId="23" fillId="0" borderId="0" applyNumberFormat="0" applyFill="0" applyBorder="0" applyProtection="0">
      <alignment horizontal="left"/>
    </xf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9" fillId="7" borderId="1" applyNumberFormat="0" applyAlignment="0" applyProtection="0"/>
    <xf numFmtId="0" fontId="23" fillId="0" borderId="0" applyNumberFormat="0" applyFill="0" applyBorder="0" applyAlignment="0" applyProtection="0"/>
    <xf numFmtId="164" fontId="23" fillId="0" borderId="0" applyFill="0" applyBorder="0" applyAlignment="0" applyProtection="0"/>
    <xf numFmtId="0" fontId="1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9" fillId="7" borderId="1" applyNumberFormat="0" applyAlignment="0" applyProtection="0"/>
    <xf numFmtId="0" fontId="7" fillId="0" borderId="3" applyNumberFormat="0" applyFill="0" applyAlignment="0" applyProtection="0"/>
    <xf numFmtId="0" fontId="13" fillId="22" borderId="0" applyNumberFormat="0" applyBorder="0" applyAlignment="0" applyProtection="0"/>
    <xf numFmtId="0" fontId="23" fillId="0" borderId="0"/>
    <xf numFmtId="0" fontId="23" fillId="0" borderId="0"/>
    <xf numFmtId="0" fontId="23" fillId="23" borderId="7" applyNumberFormat="0" applyAlignment="0" applyProtection="0"/>
    <xf numFmtId="0" fontId="23" fillId="23" borderId="7" applyNumberFormat="0" applyAlignment="0" applyProtection="0"/>
    <xf numFmtId="0" fontId="14" fillId="20" borderId="8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Protection="0">
      <alignment horizontal="left"/>
    </xf>
    <xf numFmtId="0" fontId="2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20" borderId="8" applyNumberFormat="0" applyAlignment="0" applyProtection="0"/>
    <xf numFmtId="0" fontId="1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8" fillId="0" borderId="6" applyNumberFormat="0" applyFill="0" applyAlignment="0" applyProtection="0"/>
    <xf numFmtId="0" fontId="15" fillId="0" borderId="0" applyNumberFormat="0" applyFill="0" applyBorder="0" applyProtection="0">
      <alignment horizontal="left"/>
    </xf>
    <xf numFmtId="0" fontId="18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873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Border="1"/>
    <xf numFmtId="0" fontId="24" fillId="0" borderId="0" xfId="0" applyFont="1" applyFill="1" applyAlignment="1">
      <alignment vertical="center"/>
    </xf>
    <xf numFmtId="0" fontId="22" fillId="0" borderId="0" xfId="0" applyFont="1" applyFill="1" applyBorder="1" applyAlignment="1" applyProtection="1">
      <alignment vertical="center" wrapText="1"/>
    </xf>
    <xf numFmtId="3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22" fillId="0" borderId="0" xfId="0" applyFont="1" applyFill="1" applyAlignment="1" applyProtection="1">
      <alignment vertical="center" wrapText="1"/>
    </xf>
    <xf numFmtId="0" fontId="20" fillId="24" borderId="0" xfId="0" applyFont="1" applyFill="1"/>
    <xf numFmtId="3" fontId="19" fillId="24" borderId="0" xfId="0" applyNumberFormat="1" applyFont="1" applyFill="1" applyAlignment="1">
      <alignment horizontal="center"/>
    </xf>
    <xf numFmtId="0" fontId="19" fillId="24" borderId="0" xfId="0" applyFont="1" applyFill="1"/>
    <xf numFmtId="0" fontId="20" fillId="24" borderId="0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35" xfId="0" applyFont="1" applyFill="1" applyBorder="1" applyAlignment="1">
      <alignment horizontal="center" vertical="center" wrapText="1"/>
    </xf>
    <xf numFmtId="0" fontId="19" fillId="24" borderId="13" xfId="0" applyFont="1" applyFill="1" applyBorder="1" applyAlignment="1">
      <alignment horizontal="center" vertical="top" wrapText="1"/>
    </xf>
    <xf numFmtId="0" fontId="19" fillId="24" borderId="16" xfId="0" applyFont="1" applyFill="1" applyBorder="1"/>
    <xf numFmtId="0" fontId="19" fillId="24" borderId="29" xfId="0" applyFont="1" applyFill="1" applyBorder="1"/>
    <xf numFmtId="0" fontId="19" fillId="24" borderId="36" xfId="0" applyFont="1" applyFill="1" applyBorder="1"/>
    <xf numFmtId="0" fontId="19" fillId="24" borderId="21" xfId="0" applyFont="1" applyFill="1" applyBorder="1" applyAlignment="1">
      <alignment horizontal="center"/>
    </xf>
    <xf numFmtId="0" fontId="19" fillId="24" borderId="29" xfId="0" applyFont="1" applyFill="1" applyBorder="1" applyAlignment="1">
      <alignment horizontal="center"/>
    </xf>
    <xf numFmtId="0" fontId="20" fillId="24" borderId="13" xfId="0" applyFont="1" applyFill="1" applyBorder="1" applyAlignment="1">
      <alignment horizontal="center" vertical="top" wrapText="1"/>
    </xf>
    <xf numFmtId="3" fontId="20" fillId="24" borderId="16" xfId="0" applyNumberFormat="1" applyFont="1" applyFill="1" applyBorder="1" applyAlignment="1">
      <alignment horizontal="center" vertical="top" wrapText="1"/>
    </xf>
    <xf numFmtId="3" fontId="20" fillId="24" borderId="0" xfId="0" applyNumberFormat="1" applyFont="1" applyFill="1" applyBorder="1" applyAlignment="1">
      <alignment horizontal="right" vertical="top" wrapText="1" indent="1"/>
    </xf>
    <xf numFmtId="3" fontId="20" fillId="24" borderId="36" xfId="0" applyNumberFormat="1" applyFont="1" applyFill="1" applyBorder="1" applyAlignment="1">
      <alignment horizontal="right" vertical="top" wrapText="1"/>
    </xf>
    <xf numFmtId="3" fontId="20" fillId="24" borderId="0" xfId="0" applyNumberFormat="1" applyFont="1" applyFill="1" applyBorder="1" applyAlignment="1">
      <alignment horizontal="center" vertical="top" wrapText="1"/>
    </xf>
    <xf numFmtId="3" fontId="20" fillId="24" borderId="0" xfId="0" applyNumberFormat="1" applyFont="1" applyFill="1" applyBorder="1" applyAlignment="1">
      <alignment horizontal="right" vertical="top" wrapText="1"/>
    </xf>
    <xf numFmtId="3" fontId="19" fillId="24" borderId="13" xfId="0" applyNumberFormat="1" applyFont="1" applyFill="1" applyBorder="1" applyAlignment="1">
      <alignment horizontal="center" vertical="top" wrapText="1"/>
    </xf>
    <xf numFmtId="3" fontId="19" fillId="24" borderId="16" xfId="0" applyNumberFormat="1" applyFont="1" applyFill="1" applyBorder="1"/>
    <xf numFmtId="3" fontId="19" fillId="24" borderId="0" xfId="0" applyNumberFormat="1" applyFont="1" applyFill="1" applyBorder="1" applyAlignment="1">
      <alignment horizontal="right" indent="1"/>
    </xf>
    <xf numFmtId="3" fontId="19" fillId="24" borderId="36" xfId="0" applyNumberFormat="1" applyFont="1" applyFill="1" applyBorder="1" applyAlignment="1">
      <alignment horizontal="right"/>
    </xf>
    <xf numFmtId="3" fontId="19" fillId="24" borderId="0" xfId="0" applyNumberFormat="1" applyFont="1" applyFill="1" applyBorder="1" applyAlignment="1">
      <alignment horizontal="center"/>
    </xf>
    <xf numFmtId="3" fontId="19" fillId="24" borderId="0" xfId="0" applyNumberFormat="1" applyFont="1" applyFill="1" applyBorder="1"/>
    <xf numFmtId="3" fontId="19" fillId="24" borderId="0" xfId="0" applyNumberFormat="1" applyFont="1" applyFill="1" applyBorder="1" applyAlignment="1">
      <alignment horizontal="right"/>
    </xf>
    <xf numFmtId="0" fontId="19" fillId="24" borderId="0" xfId="0" applyFont="1" applyFill="1" applyBorder="1" applyAlignment="1">
      <alignment horizontal="justify" vertical="top" wrapText="1"/>
    </xf>
    <xf numFmtId="3" fontId="19" fillId="24" borderId="15" xfId="0" applyNumberFormat="1" applyFont="1" applyFill="1" applyBorder="1" applyAlignment="1">
      <alignment horizontal="right" vertical="top" wrapText="1"/>
    </xf>
    <xf numFmtId="3" fontId="19" fillId="24" borderId="16" xfId="0" applyNumberFormat="1" applyFont="1" applyFill="1" applyBorder="1" applyAlignment="1">
      <alignment horizontal="right" vertical="top" wrapText="1"/>
    </xf>
    <xf numFmtId="3" fontId="19" fillId="24" borderId="0" xfId="0" applyNumberFormat="1" applyFont="1" applyFill="1" applyBorder="1" applyAlignment="1">
      <alignment horizontal="right" vertical="top" wrapText="1" indent="1"/>
    </xf>
    <xf numFmtId="3" fontId="19" fillId="24" borderId="36" xfId="0" applyNumberFormat="1" applyFont="1" applyFill="1" applyBorder="1" applyAlignment="1">
      <alignment horizontal="right" vertical="top" wrapText="1"/>
    </xf>
    <xf numFmtId="3" fontId="19" fillId="24" borderId="0" xfId="0" applyNumberFormat="1" applyFont="1" applyFill="1" applyBorder="1" applyAlignment="1">
      <alignment horizontal="center" vertical="top" wrapText="1"/>
    </xf>
    <xf numFmtId="3" fontId="19" fillId="24" borderId="0" xfId="0" applyNumberFormat="1" applyFont="1" applyFill="1" applyBorder="1" applyAlignment="1">
      <alignment horizontal="right" vertical="top" wrapText="1"/>
    </xf>
    <xf numFmtId="3" fontId="19" fillId="24" borderId="15" xfId="0" applyNumberFormat="1" applyFont="1" applyFill="1" applyBorder="1" applyAlignment="1">
      <alignment horizontal="center" vertical="top" wrapText="1"/>
    </xf>
    <xf numFmtId="0" fontId="19" fillId="24" borderId="17" xfId="0" applyFont="1" applyFill="1" applyBorder="1" applyAlignment="1">
      <alignment horizontal="justify" vertical="top" wrapText="1"/>
    </xf>
    <xf numFmtId="0" fontId="19" fillId="24" borderId="11" xfId="0" applyFont="1" applyFill="1" applyBorder="1" applyAlignment="1">
      <alignment horizontal="center" vertical="top" wrapText="1"/>
    </xf>
    <xf numFmtId="0" fontId="19" fillId="24" borderId="11" xfId="0" applyFont="1" applyFill="1" applyBorder="1" applyAlignment="1" applyProtection="1">
      <alignment horizontal="center"/>
      <protection locked="0"/>
    </xf>
    <xf numFmtId="0" fontId="19" fillId="24" borderId="30" xfId="0" applyFont="1" applyFill="1" applyBorder="1" applyAlignment="1" applyProtection="1">
      <alignment horizontal="center"/>
      <protection locked="0"/>
    </xf>
    <xf numFmtId="0" fontId="19" fillId="24" borderId="37" xfId="0" applyFont="1" applyFill="1" applyBorder="1" applyAlignment="1" applyProtection="1">
      <alignment horizontal="center"/>
      <protection locked="0"/>
    </xf>
    <xf numFmtId="0" fontId="19" fillId="24" borderId="17" xfId="0" applyFont="1" applyFill="1" applyBorder="1" applyAlignment="1">
      <alignment horizontal="center"/>
    </xf>
    <xf numFmtId="0" fontId="19" fillId="24" borderId="30" xfId="0" applyFont="1" applyFill="1" applyBorder="1" applyAlignment="1">
      <alignment horizontal="center"/>
    </xf>
    <xf numFmtId="165" fontId="19" fillId="24" borderId="30" xfId="0" applyNumberFormat="1" applyFont="1" applyFill="1" applyBorder="1" applyAlignment="1">
      <alignment horizontal="center"/>
    </xf>
    <xf numFmtId="165" fontId="19" fillId="24" borderId="30" xfId="0" applyNumberFormat="1" applyFont="1" applyFill="1" applyBorder="1" applyAlignment="1">
      <alignment horizontal="right"/>
    </xf>
    <xf numFmtId="0" fontId="19" fillId="24" borderId="30" xfId="0" applyFont="1" applyFill="1" applyBorder="1"/>
    <xf numFmtId="3" fontId="19" fillId="24" borderId="36" xfId="0" applyNumberFormat="1" applyFont="1" applyFill="1" applyBorder="1" applyAlignment="1">
      <alignment horizontal="center" vertical="top" wrapText="1"/>
    </xf>
    <xf numFmtId="0" fontId="19" fillId="24" borderId="0" xfId="0" applyFont="1" applyFill="1" applyBorder="1" applyAlignment="1">
      <alignment horizontal="center"/>
    </xf>
    <xf numFmtId="0" fontId="20" fillId="24" borderId="0" xfId="0" applyFont="1" applyFill="1" applyBorder="1" applyAlignment="1" applyProtection="1">
      <alignment horizontal="center" vertical="center"/>
    </xf>
    <xf numFmtId="0" fontId="19" fillId="24" borderId="19" xfId="0" applyFont="1" applyFill="1" applyBorder="1" applyAlignment="1" applyProtection="1">
      <alignment horizontal="fill"/>
    </xf>
    <xf numFmtId="0" fontId="20" fillId="24" borderId="0" xfId="0" applyFont="1" applyFill="1" applyBorder="1" applyAlignment="1" applyProtection="1">
      <alignment horizontal="left"/>
    </xf>
    <xf numFmtId="3" fontId="20" fillId="24" borderId="0" xfId="0" applyNumberFormat="1" applyFont="1" applyFill="1" applyBorder="1" applyAlignment="1" applyProtection="1">
      <alignment horizontal="center"/>
    </xf>
    <xf numFmtId="0" fontId="19" fillId="24" borderId="0" xfId="0" applyFont="1" applyFill="1" applyBorder="1"/>
    <xf numFmtId="3" fontId="19" fillId="24" borderId="16" xfId="0" applyNumberFormat="1" applyFont="1" applyFill="1" applyBorder="1" applyAlignment="1" applyProtection="1">
      <alignment horizontal="center"/>
    </xf>
    <xf numFmtId="3" fontId="19" fillId="24" borderId="0" xfId="0" applyNumberFormat="1" applyFont="1" applyFill="1" applyBorder="1" applyAlignment="1" applyProtection="1">
      <alignment horizontal="center"/>
    </xf>
    <xf numFmtId="0" fontId="19" fillId="24" borderId="0" xfId="0" applyFont="1" applyFill="1" applyBorder="1" applyAlignment="1" applyProtection="1">
      <alignment horizontal="left"/>
    </xf>
    <xf numFmtId="3" fontId="19" fillId="24" borderId="30" xfId="0" applyNumberFormat="1" applyFont="1" applyFill="1" applyBorder="1" applyAlignment="1">
      <alignment horizontal="center" vertical="center"/>
    </xf>
    <xf numFmtId="0" fontId="24" fillId="24" borderId="0" xfId="0" applyFont="1" applyFill="1" applyBorder="1"/>
    <xf numFmtId="0" fontId="24" fillId="24" borderId="0" xfId="0" applyFont="1" applyFill="1" applyBorder="1" applyAlignment="1">
      <alignment vertical="center"/>
    </xf>
    <xf numFmtId="0" fontId="19" fillId="24" borderId="0" xfId="0" applyFont="1" applyFill="1" applyAlignment="1">
      <alignment horizontal="center" vertical="center" wrapText="1"/>
    </xf>
    <xf numFmtId="0" fontId="19" fillId="24" borderId="0" xfId="0" applyFont="1" applyFill="1" applyAlignment="1">
      <alignment vertical="center" wrapText="1"/>
    </xf>
    <xf numFmtId="0" fontId="19" fillId="24" borderId="0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 applyProtection="1">
      <alignment horizontal="center" vertical="center" wrapText="1"/>
    </xf>
    <xf numFmtId="0" fontId="19" fillId="24" borderId="20" xfId="0" applyFont="1" applyFill="1" applyBorder="1" applyAlignment="1" applyProtection="1">
      <alignment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19" fillId="24" borderId="0" xfId="0" applyFont="1" applyFill="1" applyBorder="1" applyAlignment="1">
      <alignment vertical="center" wrapText="1"/>
    </xf>
    <xf numFmtId="0" fontId="19" fillId="24" borderId="0" xfId="0" applyFont="1" applyFill="1" applyBorder="1" applyAlignment="1" applyProtection="1">
      <alignment horizontal="left" vertical="center" wrapText="1"/>
    </xf>
    <xf numFmtId="0" fontId="19" fillId="24" borderId="41" xfId="0" applyFont="1" applyFill="1" applyBorder="1" applyAlignment="1" applyProtection="1">
      <alignment horizontal="fill" vertical="center" wrapText="1"/>
    </xf>
    <xf numFmtId="0" fontId="19" fillId="24" borderId="17" xfId="0" applyFont="1" applyFill="1" applyBorder="1" applyAlignment="1">
      <alignment vertical="center" wrapText="1"/>
    </xf>
    <xf numFmtId="0" fontId="19" fillId="24" borderId="30" xfId="0" applyFont="1" applyFill="1" applyBorder="1" applyAlignment="1">
      <alignment vertical="center" wrapText="1"/>
    </xf>
    <xf numFmtId="3" fontId="19" fillId="24" borderId="30" xfId="0" applyNumberFormat="1" applyFont="1" applyFill="1" applyBorder="1" applyAlignment="1">
      <alignment vertical="center" wrapText="1"/>
    </xf>
    <xf numFmtId="3" fontId="19" fillId="24" borderId="30" xfId="0" applyNumberFormat="1" applyFont="1" applyFill="1" applyBorder="1" applyAlignment="1">
      <alignment horizontal="center" vertical="center" wrapText="1"/>
    </xf>
    <xf numFmtId="0" fontId="24" fillId="24" borderId="0" xfId="0" applyFont="1" applyFill="1" applyAlignment="1" applyProtection="1">
      <alignment vertical="center" wrapText="1"/>
    </xf>
    <xf numFmtId="0" fontId="24" fillId="24" borderId="0" xfId="0" applyFont="1" applyFill="1" applyAlignment="1">
      <alignment vertical="center" wrapText="1"/>
    </xf>
    <xf numFmtId="3" fontId="19" fillId="24" borderId="16" xfId="0" applyNumberFormat="1" applyFont="1" applyFill="1" applyBorder="1" applyAlignment="1" applyProtection="1">
      <alignment horizontal="right" vertical="center" wrapText="1" indent="1"/>
    </xf>
    <xf numFmtId="3" fontId="20" fillId="24" borderId="16" xfId="0" applyNumberFormat="1" applyFont="1" applyFill="1" applyBorder="1" applyAlignment="1" applyProtection="1">
      <alignment horizontal="right" vertical="center" wrapText="1" indent="2"/>
    </xf>
    <xf numFmtId="3" fontId="19" fillId="24" borderId="16" xfId="0" applyNumberFormat="1" applyFont="1" applyFill="1" applyBorder="1" applyAlignment="1" applyProtection="1">
      <alignment horizontal="right" vertical="center" wrapText="1" indent="2"/>
    </xf>
    <xf numFmtId="3" fontId="19" fillId="24" borderId="0" xfId="0" applyNumberFormat="1" applyFont="1" applyFill="1" applyBorder="1" applyAlignment="1" applyProtection="1">
      <alignment horizontal="right" vertical="center" wrapText="1" indent="2"/>
    </xf>
    <xf numFmtId="3" fontId="19" fillId="24" borderId="0" xfId="0" applyNumberFormat="1" applyFont="1" applyFill="1" applyBorder="1" applyAlignment="1">
      <alignment horizontal="right" vertical="center" wrapText="1" indent="2"/>
    </xf>
    <xf numFmtId="0" fontId="19" fillId="24" borderId="0" xfId="0" applyFont="1" applyFill="1" applyAlignment="1">
      <alignment vertical="center"/>
    </xf>
    <xf numFmtId="0" fontId="19" fillId="24" borderId="17" xfId="0" applyFont="1" applyFill="1" applyBorder="1" applyAlignment="1" applyProtection="1">
      <alignment horizontal="fill" vertical="center"/>
    </xf>
    <xf numFmtId="0" fontId="19" fillId="24" borderId="0" xfId="0" applyFont="1" applyFill="1" applyBorder="1" applyAlignment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3" fontId="19" fillId="24" borderId="16" xfId="0" applyNumberFormat="1" applyFont="1" applyFill="1" applyBorder="1" applyAlignment="1" applyProtection="1">
      <alignment horizontal="right" vertical="center" indent="1"/>
    </xf>
    <xf numFmtId="3" fontId="19" fillId="24" borderId="0" xfId="0" applyNumberFormat="1" applyFont="1" applyFill="1" applyBorder="1" applyAlignment="1" applyProtection="1">
      <alignment horizontal="right" vertical="center" indent="1"/>
    </xf>
    <xf numFmtId="0" fontId="19" fillId="24" borderId="0" xfId="0" applyFont="1" applyFill="1" applyBorder="1" applyAlignment="1" applyProtection="1">
      <alignment horizontal="left" vertical="center"/>
    </xf>
    <xf numFmtId="0" fontId="19" fillId="24" borderId="11" xfId="0" applyFont="1" applyFill="1" applyBorder="1" applyAlignment="1">
      <alignment vertical="center"/>
    </xf>
    <xf numFmtId="0" fontId="19" fillId="24" borderId="30" xfId="0" applyFont="1" applyFill="1" applyBorder="1" applyAlignment="1">
      <alignment vertical="center"/>
    </xf>
    <xf numFmtId="3" fontId="19" fillId="24" borderId="30" xfId="0" applyNumberFormat="1" applyFont="1" applyFill="1" applyBorder="1" applyAlignment="1">
      <alignment vertical="center"/>
    </xf>
    <xf numFmtId="0" fontId="24" fillId="24" borderId="0" xfId="0" applyFont="1" applyFill="1" applyBorder="1" applyAlignment="1" applyProtection="1">
      <alignment vertical="center"/>
    </xf>
    <xf numFmtId="0" fontId="24" fillId="24" borderId="0" xfId="0" applyFont="1" applyFill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0" fillId="24" borderId="51" xfId="0" applyFont="1" applyFill="1" applyBorder="1" applyAlignment="1">
      <alignment horizontal="center" vertical="center" wrapText="1"/>
    </xf>
    <xf numFmtId="0" fontId="20" fillId="24" borderId="45" xfId="0" applyFont="1" applyFill="1" applyBorder="1" applyAlignment="1">
      <alignment horizontal="center" vertical="center" wrapText="1"/>
    </xf>
    <xf numFmtId="3" fontId="20" fillId="24" borderId="29" xfId="0" applyNumberFormat="1" applyFont="1" applyFill="1" applyBorder="1" applyAlignment="1" applyProtection="1">
      <alignment horizontal="right" vertical="center" wrapText="1" indent="2"/>
    </xf>
    <xf numFmtId="0" fontId="20" fillId="24" borderId="52" xfId="0" applyFont="1" applyFill="1" applyBorder="1" applyAlignment="1" applyProtection="1">
      <alignment horizontal="center" vertical="center"/>
    </xf>
    <xf numFmtId="0" fontId="20" fillId="24" borderId="52" xfId="0" applyFont="1" applyFill="1" applyBorder="1" applyAlignment="1" applyProtection="1">
      <alignment horizontal="center" vertical="center" wrapText="1"/>
    </xf>
    <xf numFmtId="3" fontId="20" fillId="24" borderId="36" xfId="0" applyNumberFormat="1" applyFont="1" applyFill="1" applyBorder="1" applyAlignment="1">
      <alignment horizontal="center" vertical="top" wrapText="1"/>
    </xf>
    <xf numFmtId="3" fontId="19" fillId="24" borderId="36" xfId="0" applyNumberFormat="1" applyFont="1" applyFill="1" applyBorder="1"/>
    <xf numFmtId="3" fontId="19" fillId="24" borderId="16" xfId="0" applyNumberFormat="1" applyFont="1" applyFill="1" applyBorder="1" applyAlignment="1">
      <alignment horizontal="center" vertical="top" wrapText="1"/>
    </xf>
    <xf numFmtId="0" fontId="19" fillId="24" borderId="38" xfId="0" applyFont="1" applyFill="1" applyBorder="1"/>
    <xf numFmtId="3" fontId="20" fillId="24" borderId="39" xfId="0" applyNumberFormat="1" applyFont="1" applyFill="1" applyBorder="1" applyAlignment="1">
      <alignment horizontal="center" vertical="top" wrapText="1"/>
    </xf>
    <xf numFmtId="3" fontId="19" fillId="24" borderId="39" xfId="0" applyNumberFormat="1" applyFont="1" applyFill="1" applyBorder="1"/>
    <xf numFmtId="3" fontId="19" fillId="24" borderId="39" xfId="0" applyNumberFormat="1" applyFont="1" applyFill="1" applyBorder="1" applyAlignment="1">
      <alignment horizontal="center" vertical="top" wrapText="1"/>
    </xf>
    <xf numFmtId="0" fontId="19" fillId="24" borderId="12" xfId="0" applyFont="1" applyFill="1" applyBorder="1" applyAlignment="1">
      <alignment horizontal="center" vertical="top" wrapText="1"/>
    </xf>
    <xf numFmtId="0" fontId="19" fillId="24" borderId="40" xfId="0" applyFont="1" applyFill="1" applyBorder="1" applyAlignment="1" applyProtection="1">
      <alignment horizontal="center"/>
      <protection locked="0"/>
    </xf>
    <xf numFmtId="0" fontId="19" fillId="24" borderId="0" xfId="0" applyFont="1" applyFill="1" applyBorder="1" applyAlignment="1" applyProtection="1">
      <alignment vertical="center" wrapText="1"/>
    </xf>
    <xf numFmtId="0" fontId="22" fillId="24" borderId="0" xfId="0" applyFont="1" applyFill="1" applyBorder="1" applyAlignment="1" applyProtection="1">
      <alignment vertical="center" wrapText="1"/>
    </xf>
    <xf numFmtId="0" fontId="20" fillId="24" borderId="0" xfId="0" applyFont="1" applyFill="1" applyAlignment="1" applyProtection="1">
      <alignment vertical="center" wrapText="1"/>
    </xf>
    <xf numFmtId="0" fontId="19" fillId="24" borderId="14" xfId="0" applyFont="1" applyFill="1" applyBorder="1" applyAlignment="1" applyProtection="1">
      <alignment vertical="center" wrapText="1"/>
    </xf>
    <xf numFmtId="0" fontId="20" fillId="24" borderId="14" xfId="0" applyFont="1" applyFill="1" applyBorder="1" applyAlignment="1" applyProtection="1">
      <alignment horizontal="center" vertical="center" wrapText="1"/>
    </xf>
    <xf numFmtId="0" fontId="19" fillId="24" borderId="15" xfId="0" applyFont="1" applyFill="1" applyBorder="1" applyAlignment="1" applyProtection="1">
      <alignment vertical="center" wrapText="1"/>
    </xf>
    <xf numFmtId="14" fontId="20" fillId="24" borderId="17" xfId="0" applyNumberFormat="1" applyFont="1" applyFill="1" applyBorder="1" applyAlignment="1" applyProtection="1">
      <alignment horizontal="center" vertical="center" wrapText="1"/>
    </xf>
    <xf numFmtId="0" fontId="20" fillId="24" borderId="11" xfId="0" applyFont="1" applyFill="1" applyBorder="1" applyAlignment="1" applyProtection="1">
      <alignment horizontal="center" vertical="center" wrapText="1"/>
    </xf>
    <xf numFmtId="0" fontId="20" fillId="24" borderId="12" xfId="0" applyFont="1" applyFill="1" applyBorder="1" applyAlignment="1" applyProtection="1">
      <alignment horizontal="center" vertical="center" wrapText="1"/>
    </xf>
    <xf numFmtId="0" fontId="19" fillId="24" borderId="12" xfId="0" applyFont="1" applyFill="1" applyBorder="1" applyAlignment="1" applyProtection="1">
      <alignment vertical="center" wrapText="1"/>
    </xf>
    <xf numFmtId="0" fontId="20" fillId="24" borderId="17" xfId="0" applyFont="1" applyFill="1" applyBorder="1" applyAlignment="1" applyProtection="1">
      <alignment horizontal="center" vertical="center" wrapText="1"/>
    </xf>
    <xf numFmtId="0" fontId="20" fillId="24" borderId="13" xfId="0" applyFont="1" applyFill="1" applyBorder="1" applyAlignment="1" applyProtection="1">
      <alignment horizontal="center" vertical="center" wrapText="1"/>
    </xf>
    <xf numFmtId="0" fontId="19" fillId="24" borderId="15" xfId="0" applyFont="1" applyFill="1" applyBorder="1" applyAlignment="1" applyProtection="1">
      <alignment horizontal="right" vertical="center" wrapText="1" indent="1"/>
    </xf>
    <xf numFmtId="0" fontId="19" fillId="24" borderId="0" xfId="0" applyFont="1" applyFill="1" applyAlignment="1" applyProtection="1">
      <alignment vertical="center" wrapText="1"/>
    </xf>
    <xf numFmtId="0" fontId="19" fillId="24" borderId="17" xfId="0" applyFont="1" applyFill="1" applyBorder="1" applyAlignment="1" applyProtection="1">
      <alignment vertical="center" wrapText="1"/>
    </xf>
    <xf numFmtId="0" fontId="19" fillId="24" borderId="12" xfId="0" applyFont="1" applyFill="1" applyBorder="1" applyAlignment="1" applyProtection="1">
      <alignment horizontal="center" vertical="center" wrapText="1"/>
    </xf>
    <xf numFmtId="0" fontId="19" fillId="24" borderId="17" xfId="0" applyFont="1" applyFill="1" applyBorder="1" applyAlignment="1" applyProtection="1">
      <alignment horizontal="center" vertical="center" wrapText="1"/>
    </xf>
    <xf numFmtId="0" fontId="19" fillId="24" borderId="11" xfId="0" applyFont="1" applyFill="1" applyBorder="1" applyAlignment="1" applyProtection="1">
      <alignment horizontal="center" vertical="center" wrapText="1"/>
    </xf>
    <xf numFmtId="0" fontId="24" fillId="24" borderId="0" xfId="0" applyFont="1" applyFill="1" applyBorder="1" applyAlignment="1" applyProtection="1">
      <alignment horizontal="center" vertical="center" wrapText="1"/>
    </xf>
    <xf numFmtId="0" fontId="24" fillId="24" borderId="0" xfId="0" applyFont="1" applyFill="1" applyBorder="1" applyAlignment="1" applyProtection="1">
      <alignment vertical="center" wrapText="1"/>
    </xf>
    <xf numFmtId="0" fontId="20" fillId="24" borderId="0" xfId="0" applyFont="1" applyFill="1" applyProtection="1"/>
    <xf numFmtId="0" fontId="19" fillId="24" borderId="0" xfId="0" applyFont="1" applyFill="1" applyBorder="1" applyProtection="1"/>
    <xf numFmtId="0" fontId="19" fillId="24" borderId="0" xfId="0" applyFont="1" applyFill="1" applyProtection="1"/>
    <xf numFmtId="0" fontId="19" fillId="24" borderId="0" xfId="0" applyFont="1" applyFill="1" applyAlignment="1" applyProtection="1">
      <alignment horizontal="center"/>
    </xf>
    <xf numFmtId="0" fontId="20" fillId="24" borderId="0" xfId="0" applyFont="1" applyFill="1" applyBorder="1" applyProtection="1"/>
    <xf numFmtId="0" fontId="19" fillId="24" borderId="20" xfId="0" applyFont="1" applyFill="1" applyBorder="1" applyProtection="1"/>
    <xf numFmtId="0" fontId="19" fillId="24" borderId="14" xfId="0" applyFont="1" applyFill="1" applyBorder="1" applyProtection="1"/>
    <xf numFmtId="0" fontId="20" fillId="24" borderId="43" xfId="0" applyFont="1" applyFill="1" applyBorder="1" applyAlignment="1" applyProtection="1">
      <alignment horizontal="center"/>
    </xf>
    <xf numFmtId="0" fontId="20" fillId="24" borderId="21" xfId="0" applyFont="1" applyFill="1" applyBorder="1" applyAlignment="1" applyProtection="1">
      <alignment horizontal="center"/>
    </xf>
    <xf numFmtId="0" fontId="20" fillId="24" borderId="14" xfId="0" applyFont="1" applyFill="1" applyBorder="1" applyAlignment="1" applyProtection="1">
      <alignment horizontal="center"/>
    </xf>
    <xf numFmtId="0" fontId="19" fillId="24" borderId="15" xfId="0" applyFont="1" applyFill="1" applyBorder="1" applyProtection="1"/>
    <xf numFmtId="0" fontId="20" fillId="24" borderId="0" xfId="0" applyFont="1" applyFill="1" applyBorder="1" applyAlignment="1" applyProtection="1">
      <alignment horizontal="center"/>
    </xf>
    <xf numFmtId="0" fontId="19" fillId="24" borderId="19" xfId="0" applyFont="1" applyFill="1" applyBorder="1" applyProtection="1"/>
    <xf numFmtId="0" fontId="20" fillId="24" borderId="15" xfId="0" applyFont="1" applyFill="1" applyBorder="1" applyAlignment="1" applyProtection="1">
      <alignment horizontal="center"/>
    </xf>
    <xf numFmtId="0" fontId="19" fillId="24" borderId="12" xfId="0" applyFont="1" applyFill="1" applyBorder="1" applyProtection="1"/>
    <xf numFmtId="0" fontId="20" fillId="24" borderId="17" xfId="0" applyFont="1" applyFill="1" applyBorder="1" applyAlignment="1" applyProtection="1">
      <alignment horizontal="center"/>
    </xf>
    <xf numFmtId="0" fontId="25" fillId="24" borderId="29" xfId="0" applyFont="1" applyFill="1" applyBorder="1" applyAlignment="1" applyProtection="1">
      <alignment horizontal="center"/>
    </xf>
    <xf numFmtId="0" fontId="19" fillId="24" borderId="29" xfId="0" applyFont="1" applyFill="1" applyBorder="1" applyProtection="1"/>
    <xf numFmtId="0" fontId="20" fillId="24" borderId="13" xfId="0" applyFont="1" applyFill="1" applyBorder="1" applyAlignment="1" applyProtection="1">
      <alignment horizontal="center"/>
    </xf>
    <xf numFmtId="3" fontId="20" fillId="24" borderId="16" xfId="0" applyNumberFormat="1" applyFont="1" applyFill="1" applyBorder="1" applyAlignment="1" applyProtection="1">
      <alignment horizontal="right" indent="2"/>
    </xf>
    <xf numFmtId="3" fontId="20" fillId="24" borderId="0" xfId="0" applyNumberFormat="1" applyFont="1" applyFill="1" applyBorder="1" applyAlignment="1" applyProtection="1">
      <alignment horizontal="right" indent="2"/>
    </xf>
    <xf numFmtId="3" fontId="20" fillId="24" borderId="13" xfId="0" applyNumberFormat="1" applyFont="1" applyFill="1" applyBorder="1" applyAlignment="1" applyProtection="1">
      <alignment horizontal="right" indent="2"/>
    </xf>
    <xf numFmtId="0" fontId="19" fillId="24" borderId="15" xfId="0" applyFont="1" applyFill="1" applyBorder="1" applyAlignment="1" applyProtection="1">
      <alignment horizontal="right" indent="2"/>
    </xf>
    <xf numFmtId="0" fontId="20" fillId="24" borderId="13" xfId="0" applyFont="1" applyFill="1" applyBorder="1" applyAlignment="1" applyProtection="1">
      <alignment horizontal="left"/>
    </xf>
    <xf numFmtId="3" fontId="19" fillId="24" borderId="16" xfId="0" applyNumberFormat="1" applyFont="1" applyFill="1" applyBorder="1" applyAlignment="1" applyProtection="1">
      <alignment horizontal="right" indent="2"/>
    </xf>
    <xf numFmtId="3" fontId="19" fillId="24" borderId="0" xfId="0" applyNumberFormat="1" applyFont="1" applyFill="1" applyBorder="1" applyAlignment="1" applyProtection="1">
      <alignment horizontal="right" indent="2"/>
    </xf>
    <xf numFmtId="3" fontId="19" fillId="24" borderId="13" xfId="0" applyNumberFormat="1" applyFont="1" applyFill="1" applyBorder="1" applyAlignment="1" applyProtection="1">
      <alignment horizontal="right" indent="2"/>
    </xf>
    <xf numFmtId="0" fontId="19" fillId="24" borderId="13" xfId="0" applyFont="1" applyFill="1" applyBorder="1" applyAlignment="1" applyProtection="1">
      <alignment horizontal="left"/>
    </xf>
    <xf numFmtId="0" fontId="19" fillId="24" borderId="17" xfId="0" applyFont="1" applyFill="1" applyBorder="1" applyProtection="1"/>
    <xf numFmtId="0" fontId="19" fillId="24" borderId="11" xfId="0" applyFont="1" applyFill="1" applyBorder="1" applyAlignment="1" applyProtection="1">
      <alignment horizontal="right" indent="2"/>
    </xf>
    <xf numFmtId="0" fontId="19" fillId="24" borderId="30" xfId="0" applyFont="1" applyFill="1" applyBorder="1" applyAlignment="1" applyProtection="1">
      <alignment horizontal="right" indent="2"/>
    </xf>
    <xf numFmtId="0" fontId="24" fillId="24" borderId="0" xfId="0" applyFont="1" applyFill="1" applyBorder="1" applyAlignment="1" applyProtection="1">
      <alignment horizontal="center"/>
    </xf>
    <xf numFmtId="0" fontId="24" fillId="24" borderId="0" xfId="0" applyFont="1" applyFill="1" applyBorder="1" applyProtection="1"/>
    <xf numFmtId="0" fontId="24" fillId="24" borderId="0" xfId="0" applyFont="1" applyFill="1" applyProtection="1"/>
    <xf numFmtId="0" fontId="22" fillId="24" borderId="0" xfId="0" applyFont="1" applyFill="1" applyProtection="1"/>
    <xf numFmtId="0" fontId="22" fillId="24" borderId="0" xfId="0" applyFont="1" applyFill="1" applyBorder="1" applyProtection="1"/>
    <xf numFmtId="0" fontId="20" fillId="24" borderId="0" xfId="0" applyFont="1" applyFill="1" applyBorder="1" applyAlignment="1" applyProtection="1">
      <alignment vertical="center" wrapText="1"/>
    </xf>
    <xf numFmtId="0" fontId="20" fillId="24" borderId="43" xfId="0" applyFont="1" applyFill="1" applyBorder="1" applyAlignment="1" applyProtection="1">
      <alignment horizontal="center" vertical="center" wrapText="1"/>
    </xf>
    <xf numFmtId="0" fontId="20" fillId="24" borderId="21" xfId="0" applyFont="1" applyFill="1" applyBorder="1" applyAlignment="1" applyProtection="1">
      <alignment horizontal="center" vertical="center" wrapText="1"/>
    </xf>
    <xf numFmtId="0" fontId="19" fillId="24" borderId="19" xfId="0" applyFont="1" applyFill="1" applyBorder="1" applyAlignment="1" applyProtection="1">
      <alignment vertical="center" wrapText="1"/>
    </xf>
    <xf numFmtId="0" fontId="20" fillId="24" borderId="15" xfId="0" applyFont="1" applyFill="1" applyBorder="1" applyAlignment="1" applyProtection="1">
      <alignment horizontal="center" vertical="center" wrapText="1"/>
    </xf>
    <xf numFmtId="0" fontId="25" fillId="24" borderId="29" xfId="0" applyFont="1" applyFill="1" applyBorder="1" applyAlignment="1" applyProtection="1">
      <alignment horizontal="center" vertical="center" wrapText="1"/>
    </xf>
    <xf numFmtId="0" fontId="19" fillId="24" borderId="29" xfId="0" applyFont="1" applyFill="1" applyBorder="1" applyAlignment="1" applyProtection="1">
      <alignment vertical="center" wrapText="1"/>
    </xf>
    <xf numFmtId="0" fontId="19" fillId="24" borderId="15" xfId="0" applyFont="1" applyFill="1" applyBorder="1" applyAlignment="1" applyProtection="1">
      <alignment horizontal="right" vertical="center" wrapText="1"/>
    </xf>
    <xf numFmtId="0" fontId="20" fillId="24" borderId="13" xfId="0" applyFont="1" applyFill="1" applyBorder="1" applyAlignment="1" applyProtection="1">
      <alignment horizontal="left" vertical="center" wrapText="1"/>
    </xf>
    <xf numFmtId="0" fontId="19" fillId="24" borderId="13" xfId="0" applyFont="1" applyFill="1" applyBorder="1" applyAlignment="1" applyProtection="1">
      <alignment horizontal="left" vertical="center" wrapText="1"/>
    </xf>
    <xf numFmtId="0" fontId="19" fillId="24" borderId="11" xfId="0" applyFont="1" applyFill="1" applyBorder="1" applyAlignment="1" applyProtection="1">
      <alignment horizontal="right" vertical="center" wrapText="1"/>
    </xf>
    <xf numFmtId="0" fontId="19" fillId="24" borderId="30" xfId="0" applyFont="1" applyFill="1" applyBorder="1" applyAlignment="1" applyProtection="1">
      <alignment horizontal="right" vertical="center" wrapText="1"/>
    </xf>
    <xf numFmtId="0" fontId="19" fillId="24" borderId="17" xfId="0" applyFont="1" applyFill="1" applyBorder="1" applyAlignment="1" applyProtection="1">
      <alignment horizontal="right" vertical="center" wrapText="1"/>
    </xf>
    <xf numFmtId="0" fontId="19" fillId="24" borderId="12" xfId="0" applyFont="1" applyFill="1" applyBorder="1" applyAlignment="1" applyProtection="1">
      <alignment horizontal="right" vertical="center" wrapText="1"/>
    </xf>
    <xf numFmtId="0" fontId="22" fillId="24" borderId="0" xfId="0" applyFont="1" applyFill="1" applyAlignment="1" applyProtection="1">
      <alignment vertical="center" wrapText="1"/>
    </xf>
    <xf numFmtId="4" fontId="20" fillId="24" borderId="16" xfId="0" applyNumberFormat="1" applyFont="1" applyFill="1" applyBorder="1" applyAlignment="1" applyProtection="1">
      <alignment horizontal="right" vertical="center" wrapText="1" indent="2"/>
    </xf>
    <xf numFmtId="4" fontId="19" fillId="24" borderId="16" xfId="0" applyNumberFormat="1" applyFont="1" applyFill="1" applyBorder="1" applyAlignment="1" applyProtection="1">
      <alignment horizontal="right" vertical="center" wrapText="1" indent="2"/>
    </xf>
    <xf numFmtId="3" fontId="19" fillId="24" borderId="0" xfId="0" applyNumberFormat="1" applyFont="1" applyFill="1" applyBorder="1" applyProtection="1"/>
    <xf numFmtId="0" fontId="20" fillId="24" borderId="0" xfId="0" applyFont="1" applyFill="1" applyBorder="1" applyAlignment="1" applyProtection="1">
      <alignment horizontal="fill"/>
    </xf>
    <xf numFmtId="167" fontId="20" fillId="24" borderId="21" xfId="0" applyNumberFormat="1" applyFont="1" applyFill="1" applyBorder="1" applyAlignment="1" applyProtection="1">
      <alignment horizontal="center"/>
    </xf>
    <xf numFmtId="0" fontId="20" fillId="24" borderId="18" xfId="0" applyFont="1" applyFill="1" applyBorder="1" applyAlignment="1" applyProtection="1">
      <alignment horizontal="center"/>
    </xf>
    <xf numFmtId="0" fontId="20" fillId="24" borderId="17" xfId="0" applyFont="1" applyFill="1" applyBorder="1" applyAlignment="1" applyProtection="1">
      <alignment horizontal="fill"/>
    </xf>
    <xf numFmtId="14" fontId="20" fillId="24" borderId="11" xfId="0" applyNumberFormat="1" applyFont="1" applyFill="1" applyBorder="1" applyAlignment="1" applyProtection="1">
      <alignment horizontal="center"/>
    </xf>
    <xf numFmtId="0" fontId="19" fillId="24" borderId="24" xfId="0" applyFont="1" applyFill="1" applyBorder="1" applyProtection="1"/>
    <xf numFmtId="0" fontId="25" fillId="24" borderId="18" xfId="0" applyFont="1" applyFill="1" applyBorder="1" applyAlignment="1" applyProtection="1">
      <alignment horizontal="center"/>
    </xf>
    <xf numFmtId="0" fontId="25" fillId="24" borderId="21" xfId="0" applyFont="1" applyFill="1" applyBorder="1" applyAlignment="1" applyProtection="1">
      <alignment horizontal="center"/>
    </xf>
    <xf numFmtId="3" fontId="20" fillId="24" borderId="16" xfId="0" applyNumberFormat="1" applyFont="1" applyFill="1" applyBorder="1" applyAlignment="1" applyProtection="1">
      <alignment horizontal="right" indent="1"/>
    </xf>
    <xf numFmtId="3" fontId="20" fillId="24" borderId="0" xfId="0" applyNumberFormat="1" applyFont="1" applyFill="1" applyBorder="1" applyAlignment="1" applyProtection="1">
      <alignment horizontal="right" indent="1"/>
    </xf>
    <xf numFmtId="3" fontId="20" fillId="24" borderId="13" xfId="0" applyNumberFormat="1" applyFont="1" applyFill="1" applyBorder="1" applyAlignment="1" applyProtection="1">
      <alignment horizontal="right" indent="1"/>
    </xf>
    <xf numFmtId="0" fontId="19" fillId="24" borderId="16" xfId="0" applyFont="1" applyFill="1" applyBorder="1" applyAlignment="1" applyProtection="1">
      <alignment horizontal="right" indent="2"/>
    </xf>
    <xf numFmtId="0" fontId="19" fillId="24" borderId="13" xfId="0" applyFont="1" applyFill="1" applyBorder="1" applyAlignment="1" applyProtection="1"/>
    <xf numFmtId="3" fontId="19" fillId="24" borderId="16" xfId="0" applyNumberFormat="1" applyFont="1" applyFill="1" applyBorder="1" applyAlignment="1" applyProtection="1">
      <alignment horizontal="right" indent="1"/>
    </xf>
    <xf numFmtId="3" fontId="19" fillId="24" borderId="0" xfId="0" applyNumberFormat="1" applyFont="1" applyFill="1" applyBorder="1" applyAlignment="1" applyProtection="1">
      <alignment horizontal="right" indent="1"/>
    </xf>
    <xf numFmtId="3" fontId="26" fillId="24" borderId="13" xfId="0" applyNumberFormat="1" applyFont="1" applyFill="1" applyBorder="1" applyAlignment="1" applyProtection="1">
      <alignment horizontal="right" indent="1"/>
    </xf>
    <xf numFmtId="0" fontId="19" fillId="24" borderId="0" xfId="0" applyFont="1" applyFill="1" applyBorder="1" applyAlignment="1" applyProtection="1"/>
    <xf numFmtId="3" fontId="19" fillId="24" borderId="13" xfId="0" applyNumberFormat="1" applyFont="1" applyFill="1" applyBorder="1" applyAlignment="1" applyProtection="1">
      <alignment horizontal="right" indent="1"/>
    </xf>
    <xf numFmtId="0" fontId="19" fillId="24" borderId="13" xfId="0" applyFont="1" applyFill="1" applyBorder="1" applyProtection="1"/>
    <xf numFmtId="0" fontId="19" fillId="24" borderId="11" xfId="0" applyFont="1" applyFill="1" applyBorder="1" applyProtection="1"/>
    <xf numFmtId="0" fontId="19" fillId="24" borderId="30" xfId="0" applyFont="1" applyFill="1" applyBorder="1" applyProtection="1"/>
    <xf numFmtId="0" fontId="20" fillId="24" borderId="0" xfId="0" applyFont="1" applyFill="1" applyBorder="1"/>
    <xf numFmtId="0" fontId="19" fillId="24" borderId="0" xfId="0" applyFont="1" applyFill="1" applyBorder="1" applyAlignment="1">
      <alignment horizontal="left"/>
    </xf>
    <xf numFmtId="0" fontId="19" fillId="24" borderId="0" xfId="0" applyFont="1" applyFill="1" applyAlignment="1"/>
    <xf numFmtId="3" fontId="19" fillId="24" borderId="0" xfId="0" applyNumberFormat="1" applyFont="1" applyFill="1" applyAlignment="1">
      <alignment horizontal="right"/>
    </xf>
    <xf numFmtId="0" fontId="22" fillId="24" borderId="0" xfId="0" applyFont="1" applyFill="1" applyBorder="1"/>
    <xf numFmtId="3" fontId="20" fillId="24" borderId="50" xfId="0" applyNumberFormat="1" applyFont="1" applyFill="1" applyBorder="1" applyAlignment="1" applyProtection="1">
      <alignment horizontal="right" vertical="center" indent="2"/>
    </xf>
    <xf numFmtId="3" fontId="20" fillId="24" borderId="29" xfId="0" applyNumberFormat="1" applyFont="1" applyFill="1" applyBorder="1" applyAlignment="1" applyProtection="1">
      <alignment horizontal="right" vertical="center" indent="2"/>
    </xf>
    <xf numFmtId="3" fontId="19" fillId="24" borderId="16" xfId="0" applyNumberFormat="1" applyFont="1" applyFill="1" applyBorder="1" applyAlignment="1" applyProtection="1">
      <alignment horizontal="right" vertical="center" indent="2"/>
    </xf>
    <xf numFmtId="3" fontId="19" fillId="24" borderId="0" xfId="0" applyNumberFormat="1" applyFont="1" applyFill="1" applyBorder="1" applyAlignment="1" applyProtection="1">
      <alignment horizontal="right" vertical="center" indent="2"/>
    </xf>
    <xf numFmtId="3" fontId="19" fillId="24" borderId="0" xfId="0" applyNumberFormat="1" applyFont="1" applyFill="1" applyBorder="1" applyAlignment="1">
      <alignment horizontal="right" vertical="center" indent="2"/>
    </xf>
    <xf numFmtId="0" fontId="19" fillId="24" borderId="33" xfId="0" applyFont="1" applyFill="1" applyBorder="1" applyAlignment="1">
      <alignment horizontal="right" vertical="center" indent="1"/>
    </xf>
    <xf numFmtId="0" fontId="19" fillId="24" borderId="30" xfId="0" applyFont="1" applyFill="1" applyBorder="1" applyAlignment="1">
      <alignment horizontal="right" vertical="center" indent="1"/>
    </xf>
    <xf numFmtId="3" fontId="19" fillId="24" borderId="30" xfId="0" applyNumberFormat="1" applyFont="1" applyFill="1" applyBorder="1" applyAlignment="1">
      <alignment horizontal="right" vertical="center" indent="1"/>
    </xf>
    <xf numFmtId="0" fontId="24" fillId="24" borderId="0" xfId="0" applyFont="1" applyFill="1" applyAlignment="1" applyProtection="1">
      <alignment horizontal="left" vertical="center"/>
    </xf>
    <xf numFmtId="0" fontId="19" fillId="24" borderId="0" xfId="0" applyFont="1" applyFill="1" applyBorder="1" applyAlignment="1" applyProtection="1">
      <alignment horizontal="center"/>
    </xf>
    <xf numFmtId="167" fontId="20" fillId="24" borderId="20" xfId="0" applyNumberFormat="1" applyFont="1" applyFill="1" applyBorder="1" applyAlignment="1" applyProtection="1">
      <alignment horizontal="center"/>
    </xf>
    <xf numFmtId="0" fontId="20" fillId="24" borderId="16" xfId="0" applyFont="1" applyFill="1" applyBorder="1" applyAlignment="1" applyProtection="1">
      <alignment horizontal="center"/>
    </xf>
    <xf numFmtId="0" fontId="20" fillId="24" borderId="19" xfId="0" applyFont="1" applyFill="1" applyBorder="1" applyAlignment="1" applyProtection="1">
      <alignment horizontal="fill"/>
    </xf>
    <xf numFmtId="14" fontId="20" fillId="24" borderId="16" xfId="0" applyNumberFormat="1" applyFont="1" applyFill="1" applyBorder="1" applyAlignment="1" applyProtection="1">
      <alignment horizontal="center"/>
    </xf>
    <xf numFmtId="14" fontId="20" fillId="24" borderId="25" xfId="0" applyNumberFormat="1" applyFont="1" applyFill="1" applyBorder="1" applyAlignment="1" applyProtection="1">
      <alignment horizontal="center"/>
    </xf>
    <xf numFmtId="0" fontId="25" fillId="24" borderId="13" xfId="0" applyFont="1" applyFill="1" applyBorder="1" applyAlignment="1" applyProtection="1">
      <alignment horizontal="center"/>
    </xf>
    <xf numFmtId="0" fontId="20" fillId="24" borderId="0" xfId="0" applyFont="1" applyFill="1" applyBorder="1" applyAlignment="1" applyProtection="1">
      <alignment horizontal="left" vertical="center"/>
    </xf>
    <xf numFmtId="3" fontId="20" fillId="24" borderId="0" xfId="0" applyNumberFormat="1" applyFont="1" applyFill="1" applyBorder="1" applyAlignment="1" applyProtection="1">
      <alignment horizontal="right" vertical="center" indent="2"/>
    </xf>
    <xf numFmtId="0" fontId="19" fillId="24" borderId="13" xfId="0" applyFont="1" applyFill="1" applyBorder="1" applyAlignment="1" applyProtection="1">
      <alignment horizontal="center"/>
    </xf>
    <xf numFmtId="4" fontId="20" fillId="24" borderId="16" xfId="0" applyNumberFormat="1" applyFont="1" applyFill="1" applyBorder="1" applyAlignment="1" applyProtection="1">
      <alignment horizontal="center"/>
    </xf>
    <xf numFmtId="168" fontId="20" fillId="24" borderId="0" xfId="0" applyNumberFormat="1" applyFont="1" applyFill="1" applyBorder="1" applyAlignment="1" applyProtection="1">
      <alignment horizontal="center"/>
    </xf>
    <xf numFmtId="4" fontId="19" fillId="24" borderId="16" xfId="0" applyNumberFormat="1" applyFont="1" applyFill="1" applyBorder="1" applyAlignment="1" applyProtection="1">
      <alignment horizontal="center"/>
    </xf>
    <xf numFmtId="168" fontId="19" fillId="24" borderId="0" xfId="0" applyNumberFormat="1" applyFont="1" applyFill="1" applyBorder="1" applyAlignment="1" applyProtection="1">
      <alignment horizontal="center"/>
    </xf>
    <xf numFmtId="0" fontId="19" fillId="24" borderId="0" xfId="0" applyFont="1" applyFill="1" applyBorder="1" applyAlignment="1" applyProtection="1">
      <alignment vertical="center"/>
    </xf>
    <xf numFmtId="0" fontId="26" fillId="24" borderId="0" xfId="0" applyFont="1" applyFill="1" applyBorder="1" applyProtection="1"/>
    <xf numFmtId="0" fontId="26" fillId="24" borderId="0" xfId="0" applyFont="1" applyFill="1" applyProtection="1"/>
    <xf numFmtId="0" fontId="20" fillId="24" borderId="0" xfId="0" applyFont="1" applyFill="1" applyAlignment="1" applyProtection="1">
      <alignment horizontal="center"/>
    </xf>
    <xf numFmtId="0" fontId="19" fillId="24" borderId="0" xfId="0" applyFont="1" applyFill="1" applyAlignment="1" applyProtection="1">
      <alignment horizontal="left"/>
    </xf>
    <xf numFmtId="0" fontId="19" fillId="24" borderId="17" xfId="0" applyFont="1" applyFill="1" applyBorder="1" applyAlignment="1" applyProtection="1">
      <alignment horizontal="left"/>
    </xf>
    <xf numFmtId="0" fontId="19" fillId="24" borderId="19" xfId="0" applyFont="1" applyFill="1" applyBorder="1" applyAlignment="1" applyProtection="1">
      <alignment horizontal="right" indent="2"/>
    </xf>
    <xf numFmtId="167" fontId="19" fillId="24" borderId="0" xfId="0" applyNumberFormat="1" applyFont="1" applyFill="1" applyAlignment="1" applyProtection="1">
      <alignment horizontal="center"/>
    </xf>
    <xf numFmtId="14" fontId="20" fillId="24" borderId="15" xfId="0" applyNumberFormat="1" applyFont="1" applyFill="1" applyBorder="1" applyAlignment="1" applyProtection="1">
      <alignment horizontal="center"/>
    </xf>
    <xf numFmtId="0" fontId="20" fillId="24" borderId="11" xfId="0" applyFont="1" applyFill="1" applyBorder="1" applyAlignment="1" applyProtection="1">
      <alignment horizontal="center"/>
    </xf>
    <xf numFmtId="169" fontId="25" fillId="24" borderId="18" xfId="0" applyNumberFormat="1" applyFont="1" applyFill="1" applyBorder="1" applyAlignment="1" applyProtection="1">
      <alignment horizontal="center"/>
    </xf>
    <xf numFmtId="169" fontId="25" fillId="24" borderId="29" xfId="0" applyNumberFormat="1" applyFont="1" applyFill="1" applyBorder="1" applyAlignment="1" applyProtection="1">
      <alignment horizontal="center"/>
    </xf>
    <xf numFmtId="169" fontId="25" fillId="24" borderId="21" xfId="0" applyNumberFormat="1" applyFont="1" applyFill="1" applyBorder="1" applyAlignment="1" applyProtection="1">
      <alignment horizontal="center"/>
    </xf>
    <xf numFmtId="0" fontId="19" fillId="24" borderId="21" xfId="0" applyFont="1" applyFill="1" applyBorder="1" applyProtection="1"/>
    <xf numFmtId="0" fontId="19" fillId="24" borderId="16" xfId="0" applyFont="1" applyFill="1" applyBorder="1" applyAlignment="1" applyProtection="1">
      <alignment horizontal="center"/>
    </xf>
    <xf numFmtId="0" fontId="32" fillId="24" borderId="0" xfId="0" applyFont="1" applyFill="1" applyBorder="1" applyProtection="1"/>
    <xf numFmtId="0" fontId="32" fillId="24" borderId="0" xfId="0" applyFont="1" applyFill="1" applyProtection="1"/>
    <xf numFmtId="0" fontId="19" fillId="24" borderId="16" xfId="0" applyFont="1" applyFill="1" applyBorder="1" applyProtection="1"/>
    <xf numFmtId="0" fontId="20" fillId="24" borderId="16" xfId="0" applyFont="1" applyFill="1" applyBorder="1" applyProtection="1"/>
    <xf numFmtId="0" fontId="20" fillId="24" borderId="17" xfId="0" applyFont="1" applyFill="1" applyBorder="1" applyProtection="1"/>
    <xf numFmtId="169" fontId="24" fillId="24" borderId="0" xfId="0" applyNumberFormat="1" applyFont="1" applyFill="1" applyBorder="1" applyAlignment="1" applyProtection="1">
      <alignment horizontal="center"/>
    </xf>
    <xf numFmtId="167" fontId="19" fillId="24" borderId="20" xfId="0" applyNumberFormat="1" applyFont="1" applyFill="1" applyBorder="1" applyAlignment="1" applyProtection="1">
      <alignment horizontal="center" vertical="center" wrapText="1"/>
    </xf>
    <xf numFmtId="0" fontId="20" fillId="24" borderId="15" xfId="0" applyFont="1" applyFill="1" applyBorder="1" applyAlignment="1" applyProtection="1">
      <alignment horizontal="center" vertical="center"/>
    </xf>
    <xf numFmtId="167" fontId="20" fillId="24" borderId="13" xfId="0" applyNumberFormat="1" applyFont="1" applyFill="1" applyBorder="1" applyAlignment="1" applyProtection="1">
      <alignment horizontal="center" vertical="center"/>
    </xf>
    <xf numFmtId="0" fontId="20" fillId="24" borderId="16" xfId="0" applyFont="1" applyFill="1" applyBorder="1" applyAlignment="1" applyProtection="1">
      <alignment horizontal="center" vertical="center"/>
    </xf>
    <xf numFmtId="167" fontId="20" fillId="24" borderId="20" xfId="0" applyNumberFormat="1" applyFont="1" applyFill="1" applyBorder="1" applyAlignment="1" applyProtection="1">
      <alignment horizontal="center" vertical="center" wrapText="1"/>
    </xf>
    <xf numFmtId="0" fontId="25" fillId="24" borderId="18" xfId="0" applyNumberFormat="1" applyFont="1" applyFill="1" applyBorder="1" applyAlignment="1" applyProtection="1">
      <alignment horizontal="center"/>
    </xf>
    <xf numFmtId="0" fontId="19" fillId="24" borderId="15" xfId="0" applyFont="1" applyFill="1" applyBorder="1" applyAlignment="1" applyProtection="1">
      <alignment horizontal="center"/>
    </xf>
    <xf numFmtId="0" fontId="20" fillId="24" borderId="15" xfId="0" applyFont="1" applyFill="1" applyBorder="1" applyProtection="1"/>
    <xf numFmtId="0" fontId="19" fillId="24" borderId="11" xfId="0" applyFont="1" applyFill="1" applyBorder="1" applyAlignment="1" applyProtection="1">
      <alignment horizontal="center"/>
    </xf>
    <xf numFmtId="0" fontId="19" fillId="24" borderId="30" xfId="0" applyFont="1" applyFill="1" applyBorder="1" applyAlignment="1" applyProtection="1">
      <alignment horizontal="center"/>
    </xf>
    <xf numFmtId="0" fontId="19" fillId="24" borderId="17" xfId="0" applyFont="1" applyFill="1" applyBorder="1" applyAlignment="1" applyProtection="1">
      <alignment horizontal="center"/>
    </xf>
    <xf numFmtId="3" fontId="19" fillId="24" borderId="0" xfId="0" quotePrefix="1" applyNumberFormat="1" applyFont="1" applyFill="1" applyBorder="1" applyAlignment="1" applyProtection="1">
      <alignment horizontal="right" indent="2"/>
    </xf>
    <xf numFmtId="3" fontId="19" fillId="24" borderId="0" xfId="0" quotePrefix="1" applyNumberFormat="1" applyFont="1" applyFill="1" applyBorder="1" applyAlignment="1" applyProtection="1">
      <alignment horizontal="right" indent="1"/>
    </xf>
    <xf numFmtId="170" fontId="19" fillId="24" borderId="0" xfId="0" applyNumberFormat="1" applyFont="1" applyFill="1" applyBorder="1" applyAlignment="1" applyProtection="1">
      <alignment horizontal="center"/>
    </xf>
    <xf numFmtId="170" fontId="19" fillId="24" borderId="0" xfId="0" quotePrefix="1" applyNumberFormat="1" applyFont="1" applyFill="1" applyBorder="1" applyAlignment="1" applyProtection="1">
      <alignment horizontal="center"/>
    </xf>
    <xf numFmtId="170" fontId="19" fillId="24" borderId="0" xfId="0" applyNumberFormat="1" applyFont="1" applyFill="1" applyBorder="1" applyProtection="1"/>
    <xf numFmtId="9" fontId="20" fillId="24" borderId="0" xfId="96" applyFont="1" applyFill="1" applyBorder="1" applyAlignment="1" applyProtection="1">
      <alignment horizontal="right" vertical="center" wrapText="1" indent="2"/>
    </xf>
    <xf numFmtId="9" fontId="19" fillId="24" borderId="0" xfId="96" applyFont="1" applyFill="1" applyBorder="1" applyAlignment="1" applyProtection="1">
      <alignment horizontal="right" vertical="center" wrapText="1" indent="2"/>
    </xf>
    <xf numFmtId="2" fontId="20" fillId="24" borderId="16" xfId="0" applyNumberFormat="1" applyFont="1" applyFill="1" applyBorder="1" applyAlignment="1" applyProtection="1">
      <alignment horizontal="right" indent="2"/>
    </xf>
    <xf numFmtId="2" fontId="19" fillId="24" borderId="16" xfId="0" applyNumberFormat="1" applyFont="1" applyFill="1" applyBorder="1" applyAlignment="1" applyProtection="1">
      <alignment horizontal="right" indent="2"/>
    </xf>
    <xf numFmtId="9" fontId="20" fillId="24" borderId="0" xfId="96" applyFont="1" applyFill="1" applyBorder="1" applyAlignment="1" applyProtection="1">
      <alignment horizontal="right" indent="1"/>
    </xf>
    <xf numFmtId="9" fontId="19" fillId="24" borderId="0" xfId="96" applyFont="1" applyFill="1" applyBorder="1" applyAlignment="1" applyProtection="1">
      <alignment horizontal="right" indent="1"/>
    </xf>
    <xf numFmtId="9" fontId="20" fillId="24" borderId="15" xfId="96" applyFont="1" applyFill="1" applyBorder="1" applyAlignment="1" applyProtection="1">
      <alignment horizontal="right" vertical="center" wrapText="1" indent="1"/>
    </xf>
    <xf numFmtId="9" fontId="20" fillId="24" borderId="0" xfId="96" applyFont="1" applyFill="1" applyBorder="1" applyAlignment="1" applyProtection="1">
      <alignment horizontal="right" vertical="center" wrapText="1" indent="1"/>
    </xf>
    <xf numFmtId="9" fontId="19" fillId="24" borderId="15" xfId="96" applyFont="1" applyFill="1" applyBorder="1" applyAlignment="1" applyProtection="1">
      <alignment horizontal="right" vertical="center" wrapText="1" indent="1"/>
    </xf>
    <xf numFmtId="9" fontId="19" fillId="24" borderId="0" xfId="96" applyFont="1" applyFill="1" applyBorder="1" applyAlignment="1" applyProtection="1">
      <alignment horizontal="right" vertical="center" wrapText="1" indent="1"/>
    </xf>
    <xf numFmtId="4" fontId="20" fillId="24" borderId="15" xfId="0" applyNumberFormat="1" applyFont="1" applyFill="1" applyBorder="1" applyAlignment="1" applyProtection="1">
      <alignment horizontal="right" vertical="center" wrapText="1" indent="2"/>
    </xf>
    <xf numFmtId="4" fontId="19" fillId="24" borderId="15" xfId="0" applyNumberFormat="1" applyFont="1" applyFill="1" applyBorder="1" applyAlignment="1" applyProtection="1">
      <alignment horizontal="right" vertical="center" wrapText="1" indent="2"/>
    </xf>
    <xf numFmtId="9" fontId="20" fillId="24" borderId="0" xfId="96" applyFont="1" applyFill="1" applyBorder="1" applyAlignment="1" applyProtection="1">
      <alignment horizontal="center"/>
    </xf>
    <xf numFmtId="9" fontId="19" fillId="24" borderId="0" xfId="96" applyFont="1" applyFill="1" applyBorder="1" applyAlignment="1" applyProtection="1">
      <alignment horizontal="center"/>
    </xf>
    <xf numFmtId="2" fontId="20" fillId="24" borderId="16" xfId="0" applyNumberFormat="1" applyFont="1" applyFill="1" applyBorder="1" applyAlignment="1" applyProtection="1">
      <alignment horizontal="center"/>
    </xf>
    <xf numFmtId="2" fontId="19" fillId="24" borderId="16" xfId="0" applyNumberFormat="1" applyFont="1" applyFill="1" applyBorder="1" applyAlignment="1" applyProtection="1">
      <alignment horizontal="center"/>
    </xf>
    <xf numFmtId="3" fontId="20" fillId="24" borderId="0" xfId="0" applyNumberFormat="1" applyFont="1" applyFill="1" applyAlignment="1" applyProtection="1">
      <alignment horizontal="center"/>
    </xf>
    <xf numFmtId="3" fontId="20" fillId="24" borderId="0" xfId="0" applyNumberFormat="1" applyFont="1" applyFill="1" applyProtection="1"/>
    <xf numFmtId="0" fontId="20" fillId="24" borderId="52" xfId="0" applyFont="1" applyFill="1" applyBorder="1" applyAlignment="1" applyProtection="1">
      <alignment horizontal="fill"/>
    </xf>
    <xf numFmtId="3" fontId="20" fillId="24" borderId="50" xfId="0" applyNumberFormat="1" applyFont="1" applyFill="1" applyBorder="1" applyAlignment="1" applyProtection="1">
      <alignment horizontal="center"/>
    </xf>
    <xf numFmtId="0" fontId="19" fillId="24" borderId="53" xfId="0" applyFont="1" applyFill="1" applyBorder="1" applyProtection="1"/>
    <xf numFmtId="0" fontId="20" fillId="24" borderId="29" xfId="0" applyFont="1" applyFill="1" applyBorder="1" applyAlignment="1" applyProtection="1">
      <alignment horizontal="center"/>
    </xf>
    <xf numFmtId="0" fontId="20" fillId="24" borderId="26" xfId="0" applyFont="1" applyFill="1" applyBorder="1" applyAlignment="1" applyProtection="1">
      <alignment horizontal="center"/>
    </xf>
    <xf numFmtId="3" fontId="20" fillId="24" borderId="25" xfId="0" applyNumberFormat="1" applyFont="1" applyFill="1" applyBorder="1" applyAlignment="1" applyProtection="1">
      <alignment horizontal="center"/>
    </xf>
    <xf numFmtId="3" fontId="20" fillId="24" borderId="33" xfId="0" applyNumberFormat="1" applyFont="1" applyFill="1" applyBorder="1" applyAlignment="1" applyProtection="1">
      <alignment horizontal="center"/>
    </xf>
    <xf numFmtId="0" fontId="19" fillId="24" borderId="25" xfId="0" applyFont="1" applyFill="1" applyBorder="1" applyProtection="1"/>
    <xf numFmtId="0" fontId="20" fillId="24" borderId="30" xfId="0" applyFont="1" applyFill="1" applyBorder="1" applyAlignment="1" applyProtection="1">
      <alignment horizontal="center"/>
    </xf>
    <xf numFmtId="0" fontId="19" fillId="24" borderId="16" xfId="0" applyFont="1" applyFill="1" applyBorder="1" applyAlignment="1" applyProtection="1">
      <alignment horizontal="center" vertical="center"/>
    </xf>
    <xf numFmtId="4" fontId="20" fillId="24" borderId="16" xfId="0" applyNumberFormat="1" applyFont="1" applyFill="1" applyBorder="1" applyAlignment="1" applyProtection="1">
      <alignment horizontal="center" vertical="center"/>
    </xf>
    <xf numFmtId="0" fontId="20" fillId="24" borderId="13" xfId="0" applyFont="1" applyFill="1" applyBorder="1" applyAlignment="1" applyProtection="1"/>
    <xf numFmtId="3" fontId="20" fillId="24" borderId="0" xfId="0" applyNumberFormat="1" applyFont="1" applyFill="1" applyBorder="1" applyAlignment="1" applyProtection="1">
      <alignment horizontal="right" indent="3"/>
    </xf>
    <xf numFmtId="3" fontId="19" fillId="24" borderId="0" xfId="0" applyNumberFormat="1" applyFont="1" applyFill="1" applyBorder="1" applyAlignment="1" applyProtection="1">
      <alignment horizontal="right" indent="3"/>
    </xf>
    <xf numFmtId="0" fontId="19" fillId="24" borderId="19" xfId="0" applyFont="1" applyFill="1" applyBorder="1" applyAlignment="1" applyProtection="1"/>
    <xf numFmtId="3" fontId="19" fillId="24" borderId="11" xfId="0" applyNumberFormat="1" applyFont="1" applyFill="1" applyBorder="1" applyAlignment="1" applyProtection="1">
      <alignment horizontal="center"/>
    </xf>
    <xf numFmtId="3" fontId="19" fillId="24" borderId="30" xfId="0" applyNumberFormat="1" applyFont="1" applyFill="1" applyBorder="1" applyProtection="1"/>
    <xf numFmtId="3" fontId="19" fillId="24" borderId="30" xfId="0" applyNumberFormat="1" applyFont="1" applyFill="1" applyBorder="1" applyAlignment="1" applyProtection="1">
      <alignment horizontal="right" indent="1"/>
    </xf>
    <xf numFmtId="3" fontId="19" fillId="24" borderId="17" xfId="0" applyNumberFormat="1" applyFont="1" applyFill="1" applyBorder="1" applyAlignment="1" applyProtection="1">
      <alignment horizontal="center"/>
    </xf>
    <xf numFmtId="3" fontId="22" fillId="24" borderId="0" xfId="0" applyNumberFormat="1" applyFont="1" applyFill="1" applyProtection="1"/>
    <xf numFmtId="9" fontId="19" fillId="24" borderId="0" xfId="96" applyFont="1" applyFill="1" applyBorder="1" applyProtection="1"/>
    <xf numFmtId="9" fontId="20" fillId="24" borderId="25" xfId="96" applyFont="1" applyFill="1" applyBorder="1" applyAlignment="1" applyProtection="1">
      <alignment horizontal="center"/>
    </xf>
    <xf numFmtId="9" fontId="20" fillId="24" borderId="33" xfId="96" applyFont="1" applyFill="1" applyBorder="1" applyAlignment="1" applyProtection="1">
      <alignment horizontal="center"/>
    </xf>
    <xf numFmtId="9" fontId="20" fillId="24" borderId="0" xfId="96" applyFont="1" applyFill="1" applyBorder="1" applyAlignment="1" applyProtection="1">
      <alignment horizontal="center" vertical="center"/>
    </xf>
    <xf numFmtId="9" fontId="19" fillId="24" borderId="30" xfId="96" applyFont="1" applyFill="1" applyBorder="1" applyProtection="1"/>
    <xf numFmtId="9" fontId="19" fillId="24" borderId="17" xfId="96" applyFont="1" applyFill="1" applyBorder="1" applyProtection="1"/>
    <xf numFmtId="9" fontId="22" fillId="24" borderId="0" xfId="96" applyFont="1" applyFill="1" applyBorder="1" applyProtection="1"/>
    <xf numFmtId="0" fontId="20" fillId="24" borderId="0" xfId="0" applyFont="1" applyFill="1" applyAlignment="1" applyProtection="1">
      <alignment horizontal="left"/>
    </xf>
    <xf numFmtId="0" fontId="19" fillId="24" borderId="0" xfId="0" applyFont="1" applyFill="1" applyBorder="1" applyAlignment="1"/>
    <xf numFmtId="0" fontId="19" fillId="24" borderId="20" xfId="0" applyFont="1" applyFill="1" applyBorder="1" applyAlignment="1" applyProtection="1">
      <alignment horizontal="fill"/>
    </xf>
    <xf numFmtId="0" fontId="19" fillId="24" borderId="14" xfId="0" applyFont="1" applyFill="1" applyBorder="1" applyAlignment="1"/>
    <xf numFmtId="0" fontId="19" fillId="24" borderId="15" xfId="0" applyFont="1" applyFill="1" applyBorder="1" applyAlignment="1"/>
    <xf numFmtId="0" fontId="20" fillId="24" borderId="0" xfId="0" applyFont="1" applyFill="1" applyBorder="1" applyAlignment="1">
      <alignment horizontal="center"/>
    </xf>
    <xf numFmtId="0" fontId="19" fillId="24" borderId="19" xfId="0" applyFont="1" applyFill="1" applyBorder="1" applyAlignment="1"/>
    <xf numFmtId="14" fontId="20" fillId="24" borderId="26" xfId="0" applyNumberFormat="1" applyFont="1" applyFill="1" applyBorder="1" applyAlignment="1" applyProtection="1">
      <alignment horizontal="center"/>
    </xf>
    <xf numFmtId="0" fontId="19" fillId="24" borderId="12" xfId="0" applyFont="1" applyFill="1" applyBorder="1" applyAlignment="1"/>
    <xf numFmtId="0" fontId="20" fillId="24" borderId="17" xfId="0" applyFont="1" applyFill="1" applyBorder="1" applyAlignment="1">
      <alignment horizontal="center"/>
    </xf>
    <xf numFmtId="0" fontId="20" fillId="24" borderId="15" xfId="0" applyFont="1" applyFill="1" applyBorder="1" applyAlignment="1">
      <alignment horizontal="center"/>
    </xf>
    <xf numFmtId="0" fontId="20" fillId="24" borderId="11" xfId="0" applyFont="1" applyFill="1" applyBorder="1" applyAlignment="1">
      <alignment horizontal="center"/>
    </xf>
    <xf numFmtId="0" fontId="19" fillId="24" borderId="13" xfId="0" applyFont="1" applyFill="1" applyBorder="1" applyAlignment="1" applyProtection="1">
      <alignment horizontal="fill"/>
    </xf>
    <xf numFmtId="0" fontId="25" fillId="24" borderId="16" xfId="0" applyFont="1" applyFill="1" applyBorder="1" applyAlignment="1">
      <alignment horizontal="center"/>
    </xf>
    <xf numFmtId="0" fontId="25" fillId="24" borderId="29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19" fillId="24" borderId="29" xfId="0" applyFont="1" applyFill="1" applyBorder="1" applyAlignment="1"/>
    <xf numFmtId="0" fontId="19" fillId="24" borderId="21" xfId="0" applyFont="1" applyFill="1" applyBorder="1" applyAlignment="1"/>
    <xf numFmtId="0" fontId="19" fillId="24" borderId="16" xfId="0" applyFont="1" applyFill="1" applyBorder="1" applyAlignment="1">
      <alignment horizontal="center"/>
    </xf>
    <xf numFmtId="4" fontId="20" fillId="24" borderId="16" xfId="0" applyNumberFormat="1" applyFont="1" applyFill="1" applyBorder="1" applyAlignment="1">
      <alignment horizontal="center"/>
    </xf>
    <xf numFmtId="9" fontId="20" fillId="24" borderId="0" xfId="96" applyFont="1" applyFill="1" applyBorder="1" applyAlignment="1">
      <alignment horizontal="center"/>
    </xf>
    <xf numFmtId="0" fontId="19" fillId="24" borderId="0" xfId="0" applyFont="1" applyFill="1" applyAlignment="1">
      <alignment horizontal="left"/>
    </xf>
    <xf numFmtId="4" fontId="19" fillId="24" borderId="16" xfId="0" applyNumberFormat="1" applyFont="1" applyFill="1" applyBorder="1" applyAlignment="1">
      <alignment horizontal="center"/>
    </xf>
    <xf numFmtId="9" fontId="19" fillId="24" borderId="0" xfId="96" applyFont="1" applyFill="1" applyBorder="1" applyAlignment="1">
      <alignment horizontal="center"/>
    </xf>
    <xf numFmtId="0" fontId="20" fillId="24" borderId="0" xfId="74" applyFont="1" applyFill="1" applyBorder="1" applyAlignment="1" applyProtection="1">
      <alignment horizontal="left" vertical="center"/>
    </xf>
    <xf numFmtId="0" fontId="19" fillId="24" borderId="0" xfId="74" applyFont="1" applyFill="1" applyBorder="1" applyAlignment="1" applyProtection="1">
      <alignment horizontal="left" vertical="center"/>
    </xf>
    <xf numFmtId="0" fontId="20" fillId="24" borderId="0" xfId="0" applyFont="1" applyFill="1" applyBorder="1" applyAlignment="1"/>
    <xf numFmtId="0" fontId="20" fillId="24" borderId="16" xfId="0" applyFont="1" applyFill="1" applyBorder="1" applyAlignment="1">
      <alignment horizontal="center"/>
    </xf>
    <xf numFmtId="0" fontId="19" fillId="24" borderId="0" xfId="74" applyFont="1" applyFill="1" applyBorder="1" applyAlignment="1">
      <alignment horizontal="left" vertical="center"/>
    </xf>
    <xf numFmtId="0" fontId="19" fillId="24" borderId="16" xfId="0" applyFont="1" applyFill="1" applyBorder="1" applyAlignment="1"/>
    <xf numFmtId="0" fontId="20" fillId="24" borderId="16" xfId="0" applyFont="1" applyFill="1" applyBorder="1" applyAlignment="1"/>
    <xf numFmtId="0" fontId="20" fillId="24" borderId="0" xfId="0" applyFont="1" applyFill="1" applyAlignment="1">
      <alignment horizontal="left"/>
    </xf>
    <xf numFmtId="0" fontId="19" fillId="24" borderId="11" xfId="0" applyFont="1" applyFill="1" applyBorder="1" applyAlignment="1">
      <alignment horizontal="right" indent="2"/>
    </xf>
    <xf numFmtId="0" fontId="19" fillId="24" borderId="30" xfId="0" applyFont="1" applyFill="1" applyBorder="1" applyAlignment="1">
      <alignment horizontal="right" indent="2"/>
    </xf>
    <xf numFmtId="0" fontId="19" fillId="24" borderId="17" xfId="0" applyFont="1" applyFill="1" applyBorder="1" applyAlignment="1">
      <alignment horizontal="right" indent="2"/>
    </xf>
    <xf numFmtId="0" fontId="19" fillId="24" borderId="11" xfId="0" applyFont="1" applyFill="1" applyBorder="1" applyAlignment="1"/>
    <xf numFmtId="0" fontId="19" fillId="24" borderId="30" xfId="0" applyFont="1" applyFill="1" applyBorder="1" applyAlignment="1"/>
    <xf numFmtId="0" fontId="19" fillId="24" borderId="17" xfId="0" applyFont="1" applyFill="1" applyBorder="1" applyAlignment="1"/>
    <xf numFmtId="0" fontId="19" fillId="24" borderId="20" xfId="0" applyFont="1" applyFill="1" applyBorder="1" applyAlignment="1" applyProtection="1">
      <alignment horizontal="center"/>
    </xf>
    <xf numFmtId="0" fontId="20" fillId="24" borderId="19" xfId="0" applyFont="1" applyFill="1" applyBorder="1" applyAlignment="1" applyProtection="1">
      <alignment horizontal="center"/>
    </xf>
    <xf numFmtId="14" fontId="20" fillId="24" borderId="0" xfId="0" applyNumberFormat="1" applyFont="1" applyFill="1" applyBorder="1" applyAlignment="1" applyProtection="1">
      <alignment horizontal="center"/>
    </xf>
    <xf numFmtId="0" fontId="20" fillId="24" borderId="20" xfId="0" applyFont="1" applyFill="1" applyBorder="1" applyAlignment="1" applyProtection="1">
      <alignment horizontal="center"/>
    </xf>
    <xf numFmtId="1" fontId="28" fillId="24" borderId="18" xfId="0" applyNumberFormat="1" applyFont="1" applyFill="1" applyBorder="1" applyAlignment="1" applyProtection="1">
      <alignment horizontal="center"/>
    </xf>
    <xf numFmtId="1" fontId="28" fillId="24" borderId="29" xfId="0" applyNumberFormat="1" applyFont="1" applyFill="1" applyBorder="1" applyAlignment="1" applyProtection="1">
      <alignment horizontal="center"/>
    </xf>
    <xf numFmtId="1" fontId="28" fillId="24" borderId="21" xfId="0" applyNumberFormat="1" applyFont="1" applyFill="1" applyBorder="1" applyAlignment="1" applyProtection="1">
      <alignment horizontal="center"/>
    </xf>
    <xf numFmtId="4" fontId="20" fillId="24" borderId="16" xfId="0" applyNumberFormat="1" applyFont="1" applyFill="1" applyBorder="1" applyAlignment="1" applyProtection="1">
      <alignment horizontal="right" indent="3"/>
    </xf>
    <xf numFmtId="9" fontId="20" fillId="24" borderId="0" xfId="96" applyFont="1" applyFill="1" applyBorder="1" applyAlignment="1" applyProtection="1">
      <alignment horizontal="right" indent="3"/>
    </xf>
    <xf numFmtId="4" fontId="19" fillId="24" borderId="16" xfId="0" applyNumberFormat="1" applyFont="1" applyFill="1" applyBorder="1" applyAlignment="1" applyProtection="1">
      <alignment horizontal="right" indent="3"/>
    </xf>
    <xf numFmtId="9" fontId="19" fillId="24" borderId="0" xfId="96" applyFont="1" applyFill="1" applyBorder="1" applyAlignment="1" applyProtection="1">
      <alignment horizontal="right" indent="3"/>
    </xf>
    <xf numFmtId="3" fontId="19" fillId="24" borderId="11" xfId="0" applyNumberFormat="1" applyFont="1" applyFill="1" applyBorder="1" applyAlignment="1" applyProtection="1">
      <alignment horizontal="right" indent="2"/>
    </xf>
    <xf numFmtId="3" fontId="19" fillId="24" borderId="30" xfId="0" applyNumberFormat="1" applyFont="1" applyFill="1" applyBorder="1" applyAlignment="1" applyProtection="1">
      <alignment horizontal="right" indent="2"/>
    </xf>
    <xf numFmtId="3" fontId="19" fillId="24" borderId="19" xfId="0" applyNumberFormat="1" applyFont="1" applyFill="1" applyBorder="1" applyAlignment="1" applyProtection="1">
      <alignment horizontal="right" indent="2"/>
    </xf>
    <xf numFmtId="0" fontId="29" fillId="24" borderId="0" xfId="0" applyFont="1" applyFill="1" applyProtection="1"/>
    <xf numFmtId="14" fontId="20" fillId="24" borderId="13" xfId="0" applyNumberFormat="1" applyFont="1" applyFill="1" applyBorder="1" applyAlignment="1" applyProtection="1">
      <alignment horizontal="center"/>
    </xf>
    <xf numFmtId="9" fontId="20" fillId="24" borderId="15" xfId="96" applyFont="1" applyFill="1" applyBorder="1" applyAlignment="1" applyProtection="1">
      <alignment horizontal="center"/>
    </xf>
    <xf numFmtId="9" fontId="20" fillId="24" borderId="11" xfId="96" applyFont="1" applyFill="1" applyBorder="1" applyAlignment="1" applyProtection="1">
      <alignment horizontal="center"/>
    </xf>
    <xf numFmtId="1" fontId="25" fillId="24" borderId="18" xfId="0" applyNumberFormat="1" applyFont="1" applyFill="1" applyBorder="1" applyAlignment="1" applyProtection="1">
      <alignment horizontal="center"/>
    </xf>
    <xf numFmtId="1" fontId="25" fillId="24" borderId="29" xfId="0" applyNumberFormat="1" applyFont="1" applyFill="1" applyBorder="1" applyAlignment="1" applyProtection="1">
      <alignment horizontal="center"/>
    </xf>
    <xf numFmtId="1" fontId="25" fillId="24" borderId="20" xfId="0" applyNumberFormat="1" applyFont="1" applyFill="1" applyBorder="1" applyAlignment="1" applyProtection="1">
      <alignment horizontal="center"/>
    </xf>
    <xf numFmtId="9" fontId="19" fillId="24" borderId="29" xfId="96" applyFont="1" applyFill="1" applyBorder="1" applyProtection="1"/>
    <xf numFmtId="9" fontId="19" fillId="24" borderId="21" xfId="96" applyFont="1" applyFill="1" applyBorder="1" applyProtection="1"/>
    <xf numFmtId="0" fontId="20" fillId="24" borderId="0" xfId="0" applyFont="1" applyFill="1" applyBorder="1" applyAlignment="1" applyProtection="1">
      <alignment horizontal="right"/>
    </xf>
    <xf numFmtId="0" fontId="30" fillId="24" borderId="0" xfId="0" applyFont="1" applyFill="1" applyProtection="1"/>
    <xf numFmtId="3" fontId="19" fillId="24" borderId="27" xfId="0" applyNumberFormat="1" applyFont="1" applyFill="1" applyBorder="1" applyAlignment="1" applyProtection="1">
      <alignment horizontal="right" indent="2"/>
    </xf>
    <xf numFmtId="3" fontId="19" fillId="24" borderId="43" xfId="0" applyNumberFormat="1" applyFont="1" applyFill="1" applyBorder="1" applyAlignment="1" applyProtection="1">
      <alignment horizontal="right" indent="2"/>
    </xf>
    <xf numFmtId="3" fontId="20" fillId="24" borderId="27" xfId="0" applyNumberFormat="1" applyFont="1" applyFill="1" applyBorder="1" applyAlignment="1" applyProtection="1">
      <alignment horizontal="right" indent="2"/>
    </xf>
    <xf numFmtId="3" fontId="20" fillId="24" borderId="43" xfId="0" applyNumberFormat="1" applyFont="1" applyFill="1" applyBorder="1" applyAlignment="1" applyProtection="1">
      <alignment horizontal="right" indent="2"/>
    </xf>
    <xf numFmtId="3" fontId="19" fillId="24" borderId="0" xfId="0" quotePrefix="1" applyNumberFormat="1" applyFont="1" applyFill="1" applyBorder="1" applyAlignment="1" applyProtection="1">
      <alignment horizontal="right" indent="3"/>
    </xf>
    <xf numFmtId="0" fontId="29" fillId="24" borderId="0" xfId="0" applyFont="1" applyFill="1" applyBorder="1" applyProtection="1"/>
    <xf numFmtId="0" fontId="30" fillId="24" borderId="0" xfId="0" applyFont="1" applyFill="1" applyBorder="1" applyProtection="1"/>
    <xf numFmtId="0" fontId="29" fillId="24" borderId="17" xfId="0" applyFont="1" applyFill="1" applyBorder="1" applyProtection="1"/>
    <xf numFmtId="0" fontId="19" fillId="24" borderId="46" xfId="0" applyFont="1" applyFill="1" applyBorder="1" applyAlignment="1" applyProtection="1">
      <alignment horizontal="right" indent="2"/>
    </xf>
    <xf numFmtId="0" fontId="19" fillId="24" borderId="30" xfId="0" applyFont="1" applyFill="1" applyBorder="1" applyAlignment="1" applyProtection="1">
      <alignment horizontal="right" indent="3"/>
    </xf>
    <xf numFmtId="0" fontId="19" fillId="24" borderId="44" xfId="0" applyFont="1" applyFill="1" applyBorder="1" applyAlignment="1" applyProtection="1">
      <alignment horizontal="right" indent="2"/>
    </xf>
    <xf numFmtId="0" fontId="0" fillId="24" borderId="0" xfId="0" applyFont="1" applyFill="1" applyProtection="1"/>
    <xf numFmtId="9" fontId="24" fillId="24" borderId="0" xfId="96" applyFont="1" applyFill="1" applyBorder="1" applyProtection="1"/>
    <xf numFmtId="0" fontId="0" fillId="24" borderId="0" xfId="0" applyFill="1" applyProtection="1"/>
    <xf numFmtId="9" fontId="19" fillId="24" borderId="0" xfId="96" applyFont="1" applyFill="1" applyBorder="1"/>
    <xf numFmtId="0" fontId="20" fillId="24" borderId="20" xfId="0" applyFont="1" applyFill="1" applyBorder="1" applyAlignment="1" applyProtection="1">
      <alignment horizontal="fill"/>
    </xf>
    <xf numFmtId="0" fontId="19" fillId="24" borderId="15" xfId="0" applyFont="1" applyFill="1" applyBorder="1"/>
    <xf numFmtId="0" fontId="19" fillId="24" borderId="19" xfId="0" applyFont="1" applyFill="1" applyBorder="1"/>
    <xf numFmtId="0" fontId="19" fillId="24" borderId="12" xfId="0" applyFont="1" applyFill="1" applyBorder="1"/>
    <xf numFmtId="9" fontId="20" fillId="24" borderId="15" xfId="96" applyFont="1" applyFill="1" applyBorder="1" applyAlignment="1">
      <alignment horizontal="center"/>
    </xf>
    <xf numFmtId="9" fontId="20" fillId="24" borderId="11" xfId="96" applyFont="1" applyFill="1" applyBorder="1" applyAlignment="1">
      <alignment horizontal="center"/>
    </xf>
    <xf numFmtId="0" fontId="20" fillId="24" borderId="13" xfId="0" applyFont="1" applyFill="1" applyBorder="1"/>
    <xf numFmtId="0" fontId="25" fillId="24" borderId="21" xfId="0" applyNumberFormat="1" applyFont="1" applyFill="1" applyBorder="1" applyAlignment="1" applyProtection="1">
      <alignment horizontal="center"/>
    </xf>
    <xf numFmtId="0" fontId="19" fillId="24" borderId="14" xfId="0" applyFont="1" applyFill="1" applyBorder="1"/>
    <xf numFmtId="9" fontId="19" fillId="24" borderId="29" xfId="96" applyFont="1" applyFill="1" applyBorder="1"/>
    <xf numFmtId="9" fontId="19" fillId="24" borderId="21" xfId="96" applyFont="1" applyFill="1" applyBorder="1"/>
    <xf numFmtId="168" fontId="20" fillId="24" borderId="16" xfId="0" applyNumberFormat="1" applyFont="1" applyFill="1" applyBorder="1" applyAlignment="1">
      <alignment horizontal="right" indent="3"/>
    </xf>
    <xf numFmtId="9" fontId="20" fillId="24" borderId="0" xfId="96" applyFont="1" applyFill="1" applyBorder="1" applyAlignment="1">
      <alignment horizontal="right" indent="3"/>
    </xf>
    <xf numFmtId="0" fontId="20" fillId="24" borderId="13" xfId="0" applyFont="1" applyFill="1" applyBorder="1" applyAlignment="1" applyProtection="1">
      <alignment horizontal="right"/>
    </xf>
    <xf numFmtId="168" fontId="19" fillId="24" borderId="16" xfId="0" applyNumberFormat="1" applyFont="1" applyFill="1" applyBorder="1" applyAlignment="1">
      <alignment horizontal="right" indent="3"/>
    </xf>
    <xf numFmtId="9" fontId="19" fillId="24" borderId="0" xfId="96" applyFont="1" applyFill="1" applyBorder="1" applyAlignment="1">
      <alignment horizontal="right" indent="3"/>
    </xf>
    <xf numFmtId="3" fontId="19" fillId="24" borderId="15" xfId="0" applyNumberFormat="1" applyFont="1" applyFill="1" applyBorder="1" applyAlignment="1" applyProtection="1">
      <alignment horizontal="center"/>
    </xf>
    <xf numFmtId="168" fontId="19" fillId="24" borderId="16" xfId="0" applyNumberFormat="1" applyFont="1" applyFill="1" applyBorder="1" applyAlignment="1" applyProtection="1">
      <alignment horizontal="right" indent="3"/>
    </xf>
    <xf numFmtId="3" fontId="20" fillId="24" borderId="15" xfId="0" applyNumberFormat="1" applyFont="1" applyFill="1" applyBorder="1" applyAlignment="1" applyProtection="1">
      <alignment horizontal="center"/>
    </xf>
    <xf numFmtId="168" fontId="20" fillId="24" borderId="16" xfId="0" applyNumberFormat="1" applyFont="1" applyFill="1" applyBorder="1" applyAlignment="1" applyProtection="1">
      <alignment horizontal="right" indent="3"/>
    </xf>
    <xf numFmtId="0" fontId="19" fillId="24" borderId="13" xfId="0" applyFont="1" applyFill="1" applyBorder="1"/>
    <xf numFmtId="0" fontId="26" fillId="24" borderId="13" xfId="0" applyFont="1" applyFill="1" applyBorder="1" applyAlignment="1" applyProtection="1">
      <alignment horizontal="left"/>
    </xf>
    <xf numFmtId="0" fontId="26" fillId="24" borderId="0" xfId="0" applyFont="1" applyFill="1" applyBorder="1" applyAlignment="1" applyProtection="1">
      <alignment horizontal="left"/>
    </xf>
    <xf numFmtId="0" fontId="26" fillId="24" borderId="17" xfId="0" applyFont="1" applyFill="1" applyBorder="1" applyAlignment="1" applyProtection="1">
      <alignment horizontal="left"/>
    </xf>
    <xf numFmtId="0" fontId="19" fillId="24" borderId="11" xfId="0" applyFont="1" applyFill="1" applyBorder="1"/>
    <xf numFmtId="9" fontId="19" fillId="24" borderId="30" xfId="96" applyFont="1" applyFill="1" applyBorder="1"/>
    <xf numFmtId="9" fontId="19" fillId="24" borderId="17" xfId="96" applyFont="1" applyFill="1" applyBorder="1"/>
    <xf numFmtId="0" fontId="24" fillId="24" borderId="0" xfId="0" applyFont="1" applyFill="1" applyBorder="1" applyAlignment="1">
      <alignment horizontal="center"/>
    </xf>
    <xf numFmtId="9" fontId="24" fillId="24" borderId="0" xfId="96" applyFont="1" applyFill="1" applyBorder="1"/>
    <xf numFmtId="0" fontId="22" fillId="24" borderId="0" xfId="0" applyFont="1" applyFill="1"/>
    <xf numFmtId="9" fontId="22" fillId="24" borderId="0" xfId="96" applyFont="1" applyFill="1" applyBorder="1"/>
    <xf numFmtId="3" fontId="20" fillId="24" borderId="0" xfId="0" applyNumberFormat="1" applyFont="1" applyFill="1" applyBorder="1" applyAlignment="1" applyProtection="1">
      <alignment horizontal="fill"/>
    </xf>
    <xf numFmtId="3" fontId="20" fillId="24" borderId="14" xfId="0" applyNumberFormat="1" applyFont="1" applyFill="1" applyBorder="1" applyAlignment="1" applyProtection="1">
      <alignment horizontal="center"/>
    </xf>
    <xf numFmtId="3" fontId="20" fillId="24" borderId="18" xfId="0" applyNumberFormat="1" applyFont="1" applyFill="1" applyBorder="1" applyAlignment="1" applyProtection="1">
      <alignment horizontal="center"/>
    </xf>
    <xf numFmtId="3" fontId="20" fillId="24" borderId="12" xfId="0" applyNumberFormat="1" applyFont="1" applyFill="1" applyBorder="1" applyAlignment="1" applyProtection="1">
      <alignment horizontal="center"/>
    </xf>
    <xf numFmtId="3" fontId="20" fillId="24" borderId="11" xfId="0" applyNumberFormat="1" applyFont="1" applyFill="1" applyBorder="1" applyAlignment="1" applyProtection="1">
      <alignment horizontal="center"/>
    </xf>
    <xf numFmtId="0" fontId="20" fillId="24" borderId="13" xfId="0" applyFont="1" applyFill="1" applyBorder="1" applyAlignment="1" applyProtection="1">
      <alignment horizontal="fill"/>
    </xf>
    <xf numFmtId="3" fontId="19" fillId="24" borderId="29" xfId="0" applyNumberFormat="1" applyFont="1" applyFill="1" applyBorder="1" applyAlignment="1" applyProtection="1">
      <alignment horizontal="center"/>
    </xf>
    <xf numFmtId="0" fontId="19" fillId="24" borderId="19" xfId="0" applyFont="1" applyFill="1" applyBorder="1" applyAlignment="1" applyProtection="1">
      <alignment horizontal="left"/>
    </xf>
    <xf numFmtId="3" fontId="19" fillId="24" borderId="30" xfId="0" applyNumberFormat="1" applyFont="1" applyFill="1" applyBorder="1" applyAlignment="1" applyProtection="1">
      <alignment horizontal="center"/>
    </xf>
    <xf numFmtId="3" fontId="24" fillId="24" borderId="0" xfId="0" applyNumberFormat="1" applyFont="1" applyFill="1" applyBorder="1" applyAlignment="1" applyProtection="1">
      <alignment horizontal="center"/>
    </xf>
    <xf numFmtId="3" fontId="19" fillId="24" borderId="0" xfId="0" applyNumberFormat="1" applyFont="1" applyFill="1" applyProtection="1"/>
    <xf numFmtId="14" fontId="20" fillId="24" borderId="19" xfId="0" applyNumberFormat="1" applyFont="1" applyFill="1" applyBorder="1" applyAlignment="1" applyProtection="1">
      <alignment horizontal="center"/>
    </xf>
    <xf numFmtId="169" fontId="25" fillId="24" borderId="16" xfId="0" applyNumberFormat="1" applyFont="1" applyFill="1" applyBorder="1" applyAlignment="1" applyProtection="1">
      <alignment horizontal="center"/>
    </xf>
    <xf numFmtId="169" fontId="25" fillId="24" borderId="29" xfId="0" applyNumberFormat="1" applyFont="1" applyFill="1" applyBorder="1" applyAlignment="1" applyProtection="1">
      <alignment horizontal="center" vertical="center"/>
    </xf>
    <xf numFmtId="169" fontId="25" fillId="24" borderId="0" xfId="0" applyNumberFormat="1" applyFont="1" applyFill="1" applyBorder="1" applyAlignment="1" applyProtection="1">
      <alignment horizontal="center"/>
    </xf>
    <xf numFmtId="0" fontId="29" fillId="24" borderId="11" xfId="0" applyFont="1" applyFill="1" applyBorder="1" applyAlignment="1" applyProtection="1">
      <alignment horizontal="right" indent="2"/>
    </xf>
    <xf numFmtId="0" fontId="29" fillId="24" borderId="30" xfId="0" applyFont="1" applyFill="1" applyBorder="1" applyAlignment="1" applyProtection="1">
      <alignment horizontal="right" indent="2"/>
    </xf>
    <xf numFmtId="0" fontId="29" fillId="24" borderId="17" xfId="0" applyFont="1" applyFill="1" applyBorder="1" applyAlignment="1" applyProtection="1">
      <alignment horizontal="right" indent="2"/>
    </xf>
    <xf numFmtId="0" fontId="20" fillId="24" borderId="49" xfId="0" applyFont="1" applyFill="1" applyBorder="1" applyAlignment="1" applyProtection="1">
      <alignment horizontal="center" vertical="center" wrapText="1"/>
    </xf>
    <xf numFmtId="0" fontId="20" fillId="24" borderId="32" xfId="0" applyFont="1" applyFill="1" applyBorder="1" applyAlignment="1" applyProtection="1">
      <alignment horizontal="center" vertical="center" wrapText="1"/>
    </xf>
    <xf numFmtId="0" fontId="20" fillId="24" borderId="16" xfId="0" applyFont="1" applyFill="1" applyBorder="1" applyAlignment="1" applyProtection="1">
      <alignment horizontal="center" vertical="center" wrapText="1"/>
    </xf>
    <xf numFmtId="0" fontId="19" fillId="24" borderId="0" xfId="0" applyFont="1" applyFill="1" applyBorder="1" applyAlignment="1" applyProtection="1">
      <alignment horizontal="justify" vertical="center" wrapText="1"/>
    </xf>
    <xf numFmtId="3" fontId="19" fillId="24" borderId="16" xfId="0" applyNumberFormat="1" applyFont="1" applyFill="1" applyBorder="1" applyAlignment="1" applyProtection="1">
      <alignment horizontal="right" vertical="center" wrapText="1" indent="8"/>
    </xf>
    <xf numFmtId="0" fontId="19" fillId="24" borderId="16" xfId="0" applyFont="1" applyFill="1" applyBorder="1" applyAlignment="1" applyProtection="1">
      <alignment horizontal="center" vertical="center" wrapText="1"/>
    </xf>
    <xf numFmtId="0" fontId="20" fillId="24" borderId="22" xfId="0" applyFont="1" applyFill="1" applyBorder="1" applyAlignment="1" applyProtection="1">
      <alignment horizontal="center" vertical="center" wrapText="1"/>
    </xf>
    <xf numFmtId="0" fontId="20" fillId="24" borderId="23" xfId="0" applyFont="1" applyFill="1" applyBorder="1" applyAlignment="1" applyProtection="1">
      <alignment horizontal="center" vertical="center" wrapText="1"/>
    </xf>
    <xf numFmtId="2" fontId="19" fillId="24" borderId="16" xfId="0" applyNumberFormat="1" applyFont="1" applyFill="1" applyBorder="1" applyAlignment="1" applyProtection="1">
      <alignment horizontal="right" vertical="center" wrapText="1" indent="8"/>
    </xf>
    <xf numFmtId="9" fontId="19" fillId="24" borderId="16" xfId="96" applyFont="1" applyFill="1" applyBorder="1" applyAlignment="1" applyProtection="1">
      <alignment horizontal="right" vertical="center" wrapText="1" indent="8"/>
    </xf>
    <xf numFmtId="0" fontId="19" fillId="24" borderId="17" xfId="0" applyFont="1" applyFill="1" applyBorder="1" applyAlignment="1" applyProtection="1">
      <alignment horizontal="justify" vertical="center" wrapText="1"/>
    </xf>
    <xf numFmtId="3" fontId="19" fillId="24" borderId="16" xfId="0" applyNumberFormat="1" applyFont="1" applyFill="1" applyBorder="1" applyAlignment="1" applyProtection="1">
      <alignment horizontal="right" vertical="center" wrapText="1" indent="7"/>
    </xf>
    <xf numFmtId="0" fontId="19" fillId="24" borderId="16" xfId="0" applyFont="1" applyFill="1" applyBorder="1" applyAlignment="1" applyProtection="1">
      <alignment horizontal="right" vertical="center" wrapText="1" indent="7"/>
    </xf>
    <xf numFmtId="2" fontId="19" fillId="24" borderId="16" xfId="0" applyNumberFormat="1" applyFont="1" applyFill="1" applyBorder="1" applyAlignment="1" applyProtection="1">
      <alignment horizontal="right" vertical="center" wrapText="1" indent="7"/>
    </xf>
    <xf numFmtId="9" fontId="19" fillId="24" borderId="16" xfId="96" applyFont="1" applyFill="1" applyBorder="1" applyAlignment="1" applyProtection="1">
      <alignment horizontal="right" vertical="center" wrapText="1" indent="7"/>
    </xf>
    <xf numFmtId="0" fontId="24" fillId="0" borderId="0" xfId="0" applyFont="1" applyAlignment="1">
      <alignment vertical="center" wrapText="1"/>
    </xf>
    <xf numFmtId="0" fontId="24" fillId="0" borderId="0" xfId="0" applyFont="1"/>
    <xf numFmtId="0" fontId="19" fillId="0" borderId="0" xfId="0" applyFont="1" applyAlignment="1">
      <alignment vertical="center" wrapText="1"/>
    </xf>
    <xf numFmtId="3" fontId="20" fillId="24" borderId="16" xfId="0" applyNumberFormat="1" applyFont="1" applyFill="1" applyBorder="1" applyAlignment="1" applyProtection="1">
      <alignment horizontal="right"/>
    </xf>
    <xf numFmtId="3" fontId="20" fillId="24" borderId="0" xfId="0" applyNumberFormat="1" applyFont="1" applyFill="1" applyBorder="1" applyAlignment="1" applyProtection="1">
      <alignment horizontal="right"/>
    </xf>
    <xf numFmtId="3" fontId="19" fillId="24" borderId="16" xfId="0" applyNumberFormat="1" applyFont="1" applyFill="1" applyBorder="1" applyAlignment="1" applyProtection="1">
      <alignment horizontal="right"/>
    </xf>
    <xf numFmtId="3" fontId="19" fillId="24" borderId="0" xfId="0" applyNumberFormat="1" applyFont="1" applyFill="1" applyBorder="1" applyAlignment="1" applyProtection="1">
      <alignment horizontal="right"/>
    </xf>
    <xf numFmtId="3" fontId="19" fillId="24" borderId="0" xfId="0" quotePrefix="1" applyNumberFormat="1" applyFont="1" applyFill="1" applyBorder="1" applyAlignment="1" applyProtection="1">
      <alignment horizontal="right"/>
    </xf>
    <xf numFmtId="3" fontId="19" fillId="24" borderId="13" xfId="0" applyNumberFormat="1" applyFont="1" applyFill="1" applyBorder="1" applyAlignment="1" applyProtection="1">
      <alignment horizontal="right"/>
    </xf>
    <xf numFmtId="3" fontId="20" fillId="24" borderId="13" xfId="0" applyNumberFormat="1" applyFont="1" applyFill="1" applyBorder="1" applyAlignment="1" applyProtection="1">
      <alignment horizontal="right"/>
    </xf>
    <xf numFmtId="3" fontId="20" fillId="24" borderId="16" xfId="0" applyNumberFormat="1" applyFont="1" applyFill="1" applyBorder="1" applyAlignment="1" applyProtection="1">
      <alignment horizontal="right" vertical="center" indent="1"/>
    </xf>
    <xf numFmtId="3" fontId="20" fillId="24" borderId="0" xfId="0" applyNumberFormat="1" applyFont="1" applyFill="1" applyBorder="1" applyAlignment="1" applyProtection="1">
      <alignment horizontal="right" vertical="center" indent="1"/>
    </xf>
    <xf numFmtId="3" fontId="20" fillId="24" borderId="13" xfId="0" applyNumberFormat="1" applyFont="1" applyFill="1" applyBorder="1" applyAlignment="1" applyProtection="1">
      <alignment horizontal="right" vertical="center" indent="1"/>
    </xf>
    <xf numFmtId="0" fontId="24" fillId="24" borderId="0" xfId="0" applyFont="1" applyFill="1" applyAlignment="1" applyProtection="1"/>
    <xf numFmtId="3" fontId="20" fillId="24" borderId="16" xfId="0" applyNumberFormat="1" applyFont="1" applyFill="1" applyBorder="1" applyAlignment="1">
      <alignment horizontal="right" indent="1"/>
    </xf>
    <xf numFmtId="3" fontId="20" fillId="24" borderId="0" xfId="0" applyNumberFormat="1" applyFont="1" applyFill="1" applyBorder="1" applyAlignment="1">
      <alignment horizontal="right" indent="1"/>
    </xf>
    <xf numFmtId="3" fontId="20" fillId="24" borderId="13" xfId="0" applyNumberFormat="1" applyFont="1" applyFill="1" applyBorder="1" applyAlignment="1">
      <alignment horizontal="right" indent="1"/>
    </xf>
    <xf numFmtId="3" fontId="19" fillId="24" borderId="16" xfId="0" applyNumberFormat="1" applyFont="1" applyFill="1" applyBorder="1" applyAlignment="1">
      <alignment horizontal="right" indent="1"/>
    </xf>
    <xf numFmtId="0" fontId="24" fillId="24" borderId="0" xfId="0" applyFont="1" applyFill="1" applyAlignment="1"/>
    <xf numFmtId="3" fontId="19" fillId="24" borderId="13" xfId="0" quotePrefix="1" applyNumberFormat="1" applyFont="1" applyFill="1" applyBorder="1" applyAlignment="1" applyProtection="1">
      <alignment horizontal="right"/>
    </xf>
    <xf numFmtId="169" fontId="19" fillId="24" borderId="11" xfId="0" applyNumberFormat="1" applyFont="1" applyFill="1" applyBorder="1" applyAlignment="1" applyProtection="1">
      <alignment horizontal="right" indent="1"/>
    </xf>
    <xf numFmtId="169" fontId="19" fillId="24" borderId="30" xfId="0" applyNumberFormat="1" applyFont="1" applyFill="1" applyBorder="1" applyAlignment="1" applyProtection="1">
      <alignment horizontal="right" indent="1"/>
    </xf>
    <xf numFmtId="169" fontId="19" fillId="24" borderId="17" xfId="0" applyNumberFormat="1" applyFont="1" applyFill="1" applyBorder="1" applyAlignment="1" applyProtection="1">
      <alignment horizontal="right" indent="1"/>
    </xf>
    <xf numFmtId="3" fontId="19" fillId="24" borderId="13" xfId="0" applyNumberFormat="1" applyFont="1" applyFill="1" applyBorder="1" applyAlignment="1" applyProtection="1">
      <alignment horizontal="right" vertical="center" indent="1"/>
    </xf>
    <xf numFmtId="0" fontId="25" fillId="24" borderId="16" xfId="0" applyFont="1" applyFill="1" applyBorder="1" applyAlignment="1" applyProtection="1">
      <alignment horizontal="right" vertical="center" wrapText="1" indent="1"/>
    </xf>
    <xf numFmtId="0" fontId="25" fillId="24" borderId="29" xfId="0" applyFont="1" applyFill="1" applyBorder="1" applyAlignment="1" applyProtection="1">
      <alignment horizontal="right" vertical="center" wrapText="1" indent="1"/>
    </xf>
    <xf numFmtId="0" fontId="25" fillId="24" borderId="0" xfId="0" applyFont="1" applyFill="1" applyBorder="1" applyAlignment="1" applyProtection="1">
      <alignment horizontal="right" vertical="center" wrapText="1" indent="1"/>
    </xf>
    <xf numFmtId="3" fontId="20" fillId="24" borderId="16" xfId="0" applyNumberFormat="1" applyFont="1" applyFill="1" applyBorder="1" applyAlignment="1" applyProtection="1">
      <alignment horizontal="right" vertical="center" wrapText="1" indent="1"/>
    </xf>
    <xf numFmtId="3" fontId="20" fillId="24" borderId="0" xfId="0" applyNumberFormat="1" applyFont="1" applyFill="1" applyBorder="1" applyAlignment="1" applyProtection="1">
      <alignment horizontal="right" vertical="center" wrapText="1" indent="1"/>
    </xf>
    <xf numFmtId="3" fontId="20" fillId="24" borderId="13" xfId="0" applyNumberFormat="1" applyFont="1" applyFill="1" applyBorder="1" applyAlignment="1" applyProtection="1">
      <alignment horizontal="right" vertical="center" wrapText="1" indent="1"/>
    </xf>
    <xf numFmtId="3" fontId="19" fillId="24" borderId="0" xfId="0" applyNumberFormat="1" applyFont="1" applyFill="1" applyBorder="1" applyAlignment="1" applyProtection="1">
      <alignment horizontal="right" vertical="center" wrapText="1" indent="1"/>
    </xf>
    <xf numFmtId="3" fontId="19" fillId="24" borderId="13" xfId="0" applyNumberFormat="1" applyFont="1" applyFill="1" applyBorder="1" applyAlignment="1" applyProtection="1">
      <alignment horizontal="right" vertical="center" wrapText="1" indent="1"/>
    </xf>
    <xf numFmtId="0" fontId="19" fillId="24" borderId="11" xfId="0" applyFont="1" applyFill="1" applyBorder="1" applyAlignment="1" applyProtection="1">
      <alignment horizontal="right" vertical="center" wrapText="1" indent="1"/>
    </xf>
    <xf numFmtId="0" fontId="19" fillId="24" borderId="30" xfId="0" applyFont="1" applyFill="1" applyBorder="1" applyAlignment="1" applyProtection="1">
      <alignment horizontal="right" vertical="center" wrapText="1" indent="1"/>
    </xf>
    <xf numFmtId="0" fontId="19" fillId="24" borderId="17" xfId="0" applyFont="1" applyFill="1" applyBorder="1" applyAlignment="1" applyProtection="1">
      <alignment horizontal="right" vertical="center" wrapText="1" indent="1"/>
    </xf>
    <xf numFmtId="0" fontId="34" fillId="24" borderId="0" xfId="0" applyFont="1" applyFill="1" applyAlignment="1" applyProtection="1">
      <alignment vertical="center" wrapText="1"/>
    </xf>
    <xf numFmtId="0" fontId="27" fillId="24" borderId="0" xfId="0" applyFont="1" applyFill="1" applyAlignment="1" applyProtection="1">
      <alignment horizontal="center" vertical="center" wrapText="1"/>
    </xf>
    <xf numFmtId="0" fontId="27" fillId="24" borderId="0" xfId="0" applyFont="1" applyFill="1" applyAlignment="1" applyProtection="1">
      <alignment vertical="center" wrapText="1"/>
    </xf>
    <xf numFmtId="0" fontId="34" fillId="24" borderId="0" xfId="0" applyFont="1" applyFill="1"/>
    <xf numFmtId="3" fontId="27" fillId="24" borderId="0" xfId="0" applyNumberFormat="1" applyFont="1" applyFill="1" applyAlignment="1">
      <alignment horizontal="center"/>
    </xf>
    <xf numFmtId="0" fontId="27" fillId="24" borderId="0" xfId="0" applyFont="1" applyFill="1"/>
    <xf numFmtId="3" fontId="27" fillId="24" borderId="0" xfId="0" applyNumberFormat="1" applyFont="1" applyFill="1" applyBorder="1" applyAlignment="1">
      <alignment horizontal="center"/>
    </xf>
    <xf numFmtId="0" fontId="34" fillId="24" borderId="0" xfId="0" applyFont="1" applyFill="1" applyAlignment="1">
      <alignment vertical="center" wrapText="1"/>
    </xf>
    <xf numFmtId="0" fontId="27" fillId="24" borderId="0" xfId="0" applyFont="1" applyFill="1" applyAlignment="1">
      <alignment horizontal="center" vertical="center" wrapText="1"/>
    </xf>
    <xf numFmtId="0" fontId="27" fillId="24" borderId="0" xfId="0" applyFont="1" applyFill="1" applyAlignment="1">
      <alignment vertical="center" wrapText="1"/>
    </xf>
    <xf numFmtId="0" fontId="27" fillId="24" borderId="0" xfId="0" applyFont="1" applyFill="1" applyBorder="1" applyAlignment="1">
      <alignment horizontal="center" vertical="center" wrapText="1"/>
    </xf>
    <xf numFmtId="3" fontId="27" fillId="24" borderId="0" xfId="0" applyNumberFormat="1" applyFont="1" applyFill="1" applyAlignment="1">
      <alignment horizontal="center" vertical="center" wrapText="1"/>
    </xf>
    <xf numFmtId="3" fontId="27" fillId="24" borderId="0" xfId="0" applyNumberFormat="1" applyFont="1" applyFill="1" applyBorder="1" applyAlignment="1">
      <alignment horizontal="center" vertical="center" wrapText="1"/>
    </xf>
    <xf numFmtId="0" fontId="34" fillId="24" borderId="0" xfId="0" applyFont="1" applyFill="1" applyAlignment="1" applyProtection="1">
      <alignment horizontal="left" vertical="center"/>
    </xf>
    <xf numFmtId="0" fontId="27" fillId="24" borderId="0" xfId="0" applyFont="1" applyFill="1" applyAlignment="1">
      <alignment horizontal="center" vertical="center"/>
    </xf>
    <xf numFmtId="0" fontId="34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/>
    </xf>
    <xf numFmtId="3" fontId="27" fillId="24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34" fillId="24" borderId="0" xfId="0" applyFont="1" applyFill="1" applyAlignment="1">
      <alignment horizontal="center" vertical="center"/>
    </xf>
    <xf numFmtId="0" fontId="27" fillId="24" borderId="0" xfId="0" applyFont="1" applyFill="1" applyAlignment="1">
      <alignment vertical="center"/>
    </xf>
    <xf numFmtId="0" fontId="27" fillId="24" borderId="0" xfId="0" applyFont="1" applyFill="1" applyBorder="1" applyAlignment="1">
      <alignment vertical="center"/>
    </xf>
    <xf numFmtId="3" fontId="27" fillId="24" borderId="0" xfId="0" applyNumberFormat="1" applyFont="1" applyFill="1" applyBorder="1" applyAlignment="1">
      <alignment horizontal="center" vertical="center"/>
    </xf>
    <xf numFmtId="0" fontId="34" fillId="24" borderId="0" xfId="0" applyFont="1" applyFill="1" applyBorder="1" applyProtection="1"/>
    <xf numFmtId="3" fontId="27" fillId="24" borderId="0" xfId="0" applyNumberFormat="1" applyFont="1" applyFill="1" applyBorder="1" applyAlignment="1" applyProtection="1">
      <alignment horizontal="center"/>
    </xf>
    <xf numFmtId="3" fontId="27" fillId="24" borderId="0" xfId="0" applyNumberFormat="1" applyFont="1" applyFill="1" applyBorder="1" applyProtection="1"/>
    <xf numFmtId="0" fontId="27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center"/>
    </xf>
    <xf numFmtId="3" fontId="27" fillId="24" borderId="0" xfId="0" applyNumberFormat="1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center" wrapText="1"/>
    </xf>
    <xf numFmtId="0" fontId="34" fillId="24" borderId="0" xfId="0" applyFont="1" applyFill="1" applyBorder="1" applyAlignment="1" applyProtection="1">
      <alignment vertical="center" wrapText="1"/>
    </xf>
    <xf numFmtId="3" fontId="27" fillId="24" borderId="0" xfId="0" applyNumberFormat="1" applyFont="1" applyFill="1" applyAlignment="1" applyProtection="1">
      <alignment horizontal="center" vertical="center" wrapText="1"/>
    </xf>
    <xf numFmtId="3" fontId="27" fillId="24" borderId="0" xfId="0" applyNumberFormat="1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4" fillId="0" borderId="0" xfId="0" applyFont="1" applyFill="1" applyAlignment="1" applyProtection="1">
      <alignment vertical="center" wrapText="1"/>
    </xf>
    <xf numFmtId="0" fontId="34" fillId="24" borderId="0" xfId="0" applyFont="1" applyFill="1" applyProtection="1"/>
    <xf numFmtId="0" fontId="27" fillId="24" borderId="0" xfId="0" applyFont="1" applyFill="1" applyBorder="1" applyAlignment="1" applyProtection="1">
      <alignment horizontal="center" vertical="center"/>
    </xf>
    <xf numFmtId="0" fontId="27" fillId="24" borderId="0" xfId="0" applyFont="1" applyFill="1" applyProtection="1"/>
    <xf numFmtId="169" fontId="27" fillId="24" borderId="0" xfId="0" applyNumberFormat="1" applyFont="1" applyFill="1" applyAlignment="1" applyProtection="1">
      <alignment horizontal="center"/>
    </xf>
    <xf numFmtId="1" fontId="27" fillId="24" borderId="0" xfId="0" applyNumberFormat="1" applyFont="1" applyFill="1" applyAlignment="1" applyProtection="1">
      <alignment horizontal="center"/>
    </xf>
    <xf numFmtId="0" fontId="34" fillId="24" borderId="0" xfId="0" applyFont="1" applyFill="1" applyAlignment="1" applyProtection="1">
      <alignment horizontal="left"/>
    </xf>
    <xf numFmtId="0" fontId="27" fillId="24" borderId="0" xfId="0" applyFont="1" applyFill="1" applyBorder="1" applyAlignment="1"/>
    <xf numFmtId="0" fontId="34" fillId="24" borderId="0" xfId="0" applyFont="1" applyFill="1" applyAlignment="1"/>
    <xf numFmtId="0" fontId="27" fillId="24" borderId="0" xfId="0" applyFont="1" applyFill="1" applyAlignment="1" applyProtection="1">
      <alignment horizontal="center"/>
    </xf>
    <xf numFmtId="0" fontId="34" fillId="24" borderId="0" xfId="0" applyFont="1" applyFill="1" applyAlignment="1" applyProtection="1">
      <alignment horizontal="center"/>
    </xf>
    <xf numFmtId="9" fontId="27" fillId="24" borderId="0" xfId="96" applyFont="1" applyFill="1" applyBorder="1" applyProtection="1"/>
    <xf numFmtId="0" fontId="37" fillId="24" borderId="0" xfId="0" applyFont="1" applyFill="1" applyProtection="1"/>
    <xf numFmtId="0" fontId="27" fillId="24" borderId="0" xfId="0" applyFont="1" applyFill="1" applyBorder="1"/>
    <xf numFmtId="9" fontId="27" fillId="24" borderId="0" xfId="96" applyFont="1" applyFill="1" applyBorder="1"/>
    <xf numFmtId="3" fontId="34" fillId="24" borderId="0" xfId="0" applyNumberFormat="1" applyFont="1" applyFill="1" applyAlignment="1" applyProtection="1">
      <alignment horizontal="center"/>
    </xf>
    <xf numFmtId="3" fontId="34" fillId="24" borderId="0" xfId="0" applyNumberFormat="1" applyFont="1" applyFill="1" applyProtection="1"/>
    <xf numFmtId="0" fontId="34" fillId="24" borderId="0" xfId="0" applyFont="1" applyFill="1" applyAlignment="1">
      <alignment horizontal="center" vertical="center" wrapText="1"/>
    </xf>
    <xf numFmtId="0" fontId="20" fillId="24" borderId="0" xfId="0" applyFont="1" applyFill="1" applyAlignment="1">
      <alignment horizontal="center"/>
    </xf>
    <xf numFmtId="0" fontId="35" fillId="24" borderId="0" xfId="0" applyFont="1" applyFill="1" applyAlignment="1">
      <alignment vertical="center" wrapText="1"/>
    </xf>
    <xf numFmtId="0" fontId="24" fillId="24" borderId="0" xfId="0" applyFont="1" applyFill="1"/>
    <xf numFmtId="0" fontId="20" fillId="24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20" fillId="24" borderId="0" xfId="0" applyFont="1" applyFill="1" applyAlignment="1">
      <alignment horizontal="center" vertical="center" wrapText="1"/>
    </xf>
    <xf numFmtId="0" fontId="35" fillId="24" borderId="0" xfId="0" applyFont="1" applyFill="1"/>
    <xf numFmtId="0" fontId="35" fillId="24" borderId="0" xfId="0" applyFont="1" applyFill="1" applyAlignment="1">
      <alignment horizontal="left"/>
    </xf>
    <xf numFmtId="0" fontId="20" fillId="24" borderId="0" xfId="0" applyFont="1" applyFill="1" applyBorder="1" applyAlignment="1" applyProtection="1">
      <alignment horizontal="left"/>
    </xf>
    <xf numFmtId="0" fontId="20" fillId="24" borderId="21" xfId="0" applyFont="1" applyFill="1" applyBorder="1" applyAlignment="1" applyProtection="1">
      <alignment horizontal="center"/>
    </xf>
    <xf numFmtId="0" fontId="20" fillId="24" borderId="18" xfId="0" applyFont="1" applyFill="1" applyBorder="1" applyAlignment="1" applyProtection="1">
      <alignment horizontal="center"/>
    </xf>
    <xf numFmtId="169" fontId="19" fillId="24" borderId="0" xfId="0" applyNumberFormat="1" applyFont="1" applyFill="1" applyAlignment="1" applyProtection="1">
      <alignment horizontal="center"/>
    </xf>
    <xf numFmtId="0" fontId="19" fillId="24" borderId="15" xfId="0" applyFont="1" applyFill="1" applyBorder="1" applyAlignment="1" applyProtection="1">
      <alignment horizontal="right"/>
    </xf>
    <xf numFmtId="4" fontId="20" fillId="24" borderId="16" xfId="0" applyNumberFormat="1" applyFont="1" applyFill="1" applyBorder="1" applyAlignment="1" applyProtection="1"/>
    <xf numFmtId="9" fontId="20" fillId="24" borderId="0" xfId="96" applyFont="1" applyFill="1" applyBorder="1" applyAlignment="1" applyProtection="1"/>
    <xf numFmtId="169" fontId="19" fillId="24" borderId="13" xfId="0" applyNumberFormat="1" applyFont="1" applyFill="1" applyBorder="1" applyAlignment="1" applyProtection="1"/>
    <xf numFmtId="4" fontId="19" fillId="24" borderId="16" xfId="0" applyNumberFormat="1" applyFont="1" applyFill="1" applyBorder="1" applyAlignment="1" applyProtection="1"/>
    <xf numFmtId="9" fontId="19" fillId="24" borderId="0" xfId="96" applyFont="1" applyFill="1" applyBorder="1" applyAlignment="1" applyProtection="1"/>
    <xf numFmtId="169" fontId="20" fillId="24" borderId="13" xfId="0" applyNumberFormat="1" applyFont="1" applyFill="1" applyBorder="1" applyAlignment="1" applyProtection="1">
      <alignment horizontal="left"/>
    </xf>
    <xf numFmtId="169" fontId="19" fillId="24" borderId="13" xfId="0" applyNumberFormat="1" applyFont="1" applyFill="1" applyBorder="1" applyAlignment="1" applyProtection="1">
      <alignment horizontal="left"/>
    </xf>
    <xf numFmtId="0" fontId="20" fillId="24" borderId="15" xfId="0" applyFont="1" applyFill="1" applyBorder="1" applyAlignment="1" applyProtection="1">
      <alignment horizontal="right"/>
    </xf>
    <xf numFmtId="169" fontId="19" fillId="24" borderId="11" xfId="0" applyNumberFormat="1" applyFont="1" applyFill="1" applyBorder="1" applyAlignment="1" applyProtection="1">
      <alignment horizontal="right" indent="2"/>
    </xf>
    <xf numFmtId="169" fontId="19" fillId="24" borderId="30" xfId="0" applyNumberFormat="1" applyFont="1" applyFill="1" applyBorder="1" applyAlignment="1" applyProtection="1">
      <alignment horizontal="right" indent="2"/>
    </xf>
    <xf numFmtId="169" fontId="19" fillId="24" borderId="17" xfId="0" applyNumberFormat="1" applyFont="1" applyFill="1" applyBorder="1" applyAlignment="1" applyProtection="1">
      <alignment horizontal="right" indent="2"/>
    </xf>
    <xf numFmtId="0" fontId="19" fillId="24" borderId="17" xfId="0" applyFont="1" applyFill="1" applyBorder="1" applyAlignment="1" applyProtection="1">
      <alignment horizontal="right" indent="2"/>
    </xf>
    <xf numFmtId="169" fontId="19" fillId="24" borderId="0" xfId="0" applyNumberFormat="1" applyFont="1" applyFill="1" applyBorder="1" applyAlignment="1" applyProtection="1">
      <alignment horizontal="center"/>
    </xf>
    <xf numFmtId="0" fontId="19" fillId="24" borderId="0" xfId="0" applyFont="1" applyFill="1" applyBorder="1" applyAlignment="1" applyProtection="1">
      <alignment horizontal="fill"/>
    </xf>
    <xf numFmtId="170" fontId="20" fillId="24" borderId="0" xfId="0" applyNumberFormat="1" applyFont="1" applyFill="1" applyBorder="1" applyAlignment="1" applyProtection="1">
      <alignment horizontal="center"/>
    </xf>
    <xf numFmtId="170" fontId="20" fillId="24" borderId="17" xfId="0" applyNumberFormat="1" applyFont="1" applyFill="1" applyBorder="1" applyAlignment="1" applyProtection="1">
      <alignment horizontal="center"/>
    </xf>
    <xf numFmtId="1" fontId="25" fillId="24" borderId="21" xfId="0" applyNumberFormat="1" applyFont="1" applyFill="1" applyBorder="1" applyAlignment="1" applyProtection="1">
      <alignment horizontal="center"/>
    </xf>
    <xf numFmtId="0" fontId="19" fillId="24" borderId="15" xfId="0" applyFont="1" applyFill="1" applyBorder="1" applyAlignment="1" applyProtection="1">
      <alignment horizontal="right" indent="1"/>
    </xf>
    <xf numFmtId="2" fontId="20" fillId="24" borderId="16" xfId="0" applyNumberFormat="1" applyFont="1" applyFill="1" applyBorder="1" applyAlignment="1" applyProtection="1">
      <alignment horizontal="right" indent="1"/>
    </xf>
    <xf numFmtId="2" fontId="19" fillId="24" borderId="16" xfId="0" applyNumberFormat="1" applyFont="1" applyFill="1" applyBorder="1" applyAlignment="1" applyProtection="1">
      <alignment horizontal="right" indent="1"/>
    </xf>
    <xf numFmtId="168" fontId="19" fillId="24" borderId="0" xfId="0" applyNumberFormat="1" applyFont="1" applyFill="1" applyBorder="1" applyAlignment="1" applyProtection="1">
      <alignment horizontal="right" indent="1"/>
    </xf>
    <xf numFmtId="3" fontId="26" fillId="24" borderId="16" xfId="0" applyNumberFormat="1" applyFont="1" applyFill="1" applyBorder="1" applyAlignment="1" applyProtection="1">
      <alignment horizontal="right" indent="1"/>
    </xf>
    <xf numFmtId="3" fontId="26" fillId="24" borderId="0" xfId="0" applyNumberFormat="1" applyFont="1" applyFill="1" applyBorder="1" applyAlignment="1" applyProtection="1">
      <alignment horizontal="right" indent="1"/>
    </xf>
    <xf numFmtId="3" fontId="26" fillId="24" borderId="0" xfId="0" quotePrefix="1" applyNumberFormat="1" applyFont="1" applyFill="1" applyBorder="1" applyAlignment="1" applyProtection="1">
      <alignment horizontal="right" indent="1"/>
    </xf>
    <xf numFmtId="3" fontId="19" fillId="24" borderId="16" xfId="0" quotePrefix="1" applyNumberFormat="1" applyFont="1" applyFill="1" applyBorder="1" applyAlignment="1" applyProtection="1">
      <alignment horizontal="right" indent="1"/>
    </xf>
    <xf numFmtId="0" fontId="19" fillId="24" borderId="11" xfId="0" applyFont="1" applyFill="1" applyBorder="1" applyAlignment="1" applyProtection="1">
      <alignment horizontal="right" indent="1"/>
    </xf>
    <xf numFmtId="0" fontId="19" fillId="24" borderId="30" xfId="0" applyFont="1" applyFill="1" applyBorder="1" applyAlignment="1" applyProtection="1">
      <alignment horizontal="right" indent="1"/>
    </xf>
    <xf numFmtId="0" fontId="19" fillId="24" borderId="17" xfId="0" applyFont="1" applyFill="1" applyBorder="1" applyAlignment="1" applyProtection="1">
      <alignment horizontal="right" indent="1"/>
    </xf>
    <xf numFmtId="0" fontId="20" fillId="24" borderId="12" xfId="0" applyFont="1" applyFill="1" applyBorder="1" applyAlignment="1" applyProtection="1">
      <alignment horizontal="right" indent="1"/>
    </xf>
    <xf numFmtId="170" fontId="20" fillId="24" borderId="11" xfId="0" applyNumberFormat="1" applyFont="1" applyFill="1" applyBorder="1" applyAlignment="1" applyProtection="1">
      <alignment horizontal="right" indent="1"/>
    </xf>
    <xf numFmtId="0" fontId="20" fillId="24" borderId="30" xfId="0" applyFont="1" applyFill="1" applyBorder="1" applyAlignment="1" applyProtection="1">
      <alignment horizontal="right" indent="1"/>
    </xf>
    <xf numFmtId="0" fontId="20" fillId="24" borderId="17" xfId="0" applyFont="1" applyFill="1" applyBorder="1" applyAlignment="1" applyProtection="1">
      <alignment horizontal="right" indent="1"/>
    </xf>
    <xf numFmtId="170" fontId="20" fillId="24" borderId="0" xfId="0" applyNumberFormat="1" applyFont="1" applyFill="1" applyBorder="1" applyProtection="1"/>
    <xf numFmtId="166" fontId="20" fillId="24" borderId="0" xfId="0" applyNumberFormat="1" applyFont="1" applyFill="1" applyAlignment="1" applyProtection="1">
      <alignment vertical="center"/>
    </xf>
    <xf numFmtId="0" fontId="20" fillId="24" borderId="17" xfId="0" applyFont="1" applyFill="1" applyBorder="1" applyAlignment="1"/>
    <xf numFmtId="3" fontId="20" fillId="24" borderId="0" xfId="0" applyNumberFormat="1" applyFont="1" applyFill="1" applyBorder="1" applyAlignment="1">
      <alignment horizontal="center"/>
    </xf>
    <xf numFmtId="3" fontId="20" fillId="24" borderId="0" xfId="0" applyNumberFormat="1" applyFont="1" applyFill="1" applyBorder="1"/>
    <xf numFmtId="3" fontId="20" fillId="24" borderId="13" xfId="0" applyNumberFormat="1" applyFont="1" applyFill="1" applyBorder="1" applyAlignment="1" applyProtection="1">
      <alignment horizontal="center" vertical="center" wrapText="1"/>
    </xf>
    <xf numFmtId="3" fontId="20" fillId="24" borderId="14" xfId="0" applyNumberFormat="1" applyFont="1" applyFill="1" applyBorder="1" applyAlignment="1" applyProtection="1">
      <alignment horizontal="center" vertical="center" wrapText="1"/>
    </xf>
    <xf numFmtId="3" fontId="20" fillId="24" borderId="0" xfId="0" applyNumberFormat="1" applyFont="1" applyFill="1" applyBorder="1" applyAlignment="1" applyProtection="1">
      <alignment horizontal="center" vertical="center" wrapText="1"/>
    </xf>
    <xf numFmtId="3" fontId="20" fillId="24" borderId="16" xfId="0" applyNumberFormat="1" applyFont="1" applyFill="1" applyBorder="1" applyAlignment="1" applyProtection="1">
      <alignment horizontal="center" vertical="center" wrapText="1"/>
    </xf>
    <xf numFmtId="3" fontId="20" fillId="24" borderId="15" xfId="0" applyNumberFormat="1" applyFont="1" applyFill="1" applyBorder="1" applyAlignment="1" applyProtection="1">
      <alignment horizontal="center" vertical="center" wrapText="1"/>
    </xf>
    <xf numFmtId="166" fontId="20" fillId="24" borderId="13" xfId="0" applyNumberFormat="1" applyFont="1" applyFill="1" applyBorder="1" applyAlignment="1" applyProtection="1"/>
    <xf numFmtId="3" fontId="20" fillId="24" borderId="21" xfId="0" applyNumberFormat="1" applyFont="1" applyFill="1" applyBorder="1" applyAlignment="1">
      <alignment horizontal="center"/>
    </xf>
    <xf numFmtId="3" fontId="20" fillId="24" borderId="29" xfId="0" applyNumberFormat="1" applyFont="1" applyFill="1" applyBorder="1" applyAlignment="1">
      <alignment horizontal="center"/>
    </xf>
    <xf numFmtId="3" fontId="20" fillId="24" borderId="29" xfId="0" applyNumberFormat="1" applyFont="1" applyFill="1" applyBorder="1" applyAlignment="1" applyProtection="1">
      <alignment horizontal="center"/>
    </xf>
    <xf numFmtId="3" fontId="19" fillId="24" borderId="29" xfId="0" applyNumberFormat="1" applyFont="1" applyFill="1" applyBorder="1"/>
    <xf numFmtId="166" fontId="20" fillId="24" borderId="13" xfId="0" applyNumberFormat="1" applyFont="1" applyFill="1" applyBorder="1" applyAlignment="1" applyProtection="1">
      <alignment horizontal="center"/>
    </xf>
    <xf numFmtId="3" fontId="20" fillId="24" borderId="15" xfId="0" applyNumberFormat="1" applyFont="1" applyFill="1" applyBorder="1" applyAlignment="1">
      <alignment horizontal="right"/>
    </xf>
    <xf numFmtId="3" fontId="20" fillId="24" borderId="0" xfId="0" applyNumberFormat="1" applyFont="1" applyFill="1" applyBorder="1" applyAlignment="1">
      <alignment horizontal="right"/>
    </xf>
    <xf numFmtId="0" fontId="19" fillId="24" borderId="13" xfId="0" applyFont="1" applyFill="1" applyBorder="1" applyAlignment="1"/>
    <xf numFmtId="3" fontId="19" fillId="24" borderId="15" xfId="0" applyNumberFormat="1" applyFont="1" applyFill="1" applyBorder="1" applyAlignment="1">
      <alignment horizontal="right"/>
    </xf>
    <xf numFmtId="3" fontId="20" fillId="24" borderId="15" xfId="0" applyNumberFormat="1" applyFont="1" applyFill="1" applyBorder="1" applyAlignment="1" applyProtection="1">
      <alignment horizontal="right"/>
    </xf>
    <xf numFmtId="166" fontId="19" fillId="24" borderId="0" xfId="0" applyNumberFormat="1" applyFont="1" applyFill="1" applyBorder="1" applyAlignment="1" applyProtection="1"/>
    <xf numFmtId="3" fontId="19" fillId="24" borderId="0" xfId="0" applyNumberFormat="1" applyFont="1" applyFill="1" applyBorder="1" applyAlignment="1" applyProtection="1">
      <alignment horizontal="right"/>
      <protection locked="0"/>
    </xf>
    <xf numFmtId="166" fontId="19" fillId="24" borderId="13" xfId="0" applyNumberFormat="1" applyFont="1" applyFill="1" applyBorder="1" applyAlignment="1" applyProtection="1"/>
    <xf numFmtId="3" fontId="19" fillId="24" borderId="15" xfId="0" applyNumberFormat="1" applyFont="1" applyFill="1" applyBorder="1" applyAlignment="1" applyProtection="1">
      <alignment horizontal="right"/>
    </xf>
    <xf numFmtId="3" fontId="19" fillId="24" borderId="16" xfId="0" applyNumberFormat="1" applyFont="1" applyFill="1" applyBorder="1" applyAlignment="1" applyProtection="1">
      <alignment horizontal="right"/>
      <protection locked="0"/>
    </xf>
    <xf numFmtId="3" fontId="19" fillId="24" borderId="16" xfId="0" applyNumberFormat="1" applyFont="1" applyFill="1" applyBorder="1" applyAlignment="1">
      <alignment horizontal="right"/>
    </xf>
    <xf numFmtId="3" fontId="20" fillId="24" borderId="0" xfId="0" applyNumberFormat="1" applyFont="1" applyFill="1" applyBorder="1" applyAlignment="1" applyProtection="1">
      <alignment horizontal="right"/>
      <protection locked="0"/>
    </xf>
    <xf numFmtId="0" fontId="20" fillId="24" borderId="13" xfId="0" applyFont="1" applyFill="1" applyBorder="1" applyAlignment="1"/>
    <xf numFmtId="3" fontId="20" fillId="24" borderId="15" xfId="0" applyNumberFormat="1" applyFont="1" applyFill="1" applyBorder="1" applyAlignment="1" applyProtection="1">
      <alignment horizontal="right"/>
      <protection locked="0"/>
    </xf>
    <xf numFmtId="3" fontId="20" fillId="24" borderId="16" xfId="0" applyNumberFormat="1" applyFont="1" applyFill="1" applyBorder="1" applyAlignment="1" applyProtection="1">
      <alignment horizontal="right"/>
      <protection locked="0"/>
    </xf>
    <xf numFmtId="166" fontId="19" fillId="24" borderId="17" xfId="0" applyNumberFormat="1" applyFont="1" applyFill="1" applyBorder="1" applyAlignment="1" applyProtection="1"/>
    <xf numFmtId="0" fontId="20" fillId="24" borderId="0" xfId="0" applyFont="1" applyFill="1" applyAlignment="1"/>
    <xf numFmtId="3" fontId="20" fillId="24" borderId="17" xfId="0" applyNumberFormat="1" applyFont="1" applyFill="1" applyBorder="1" applyAlignment="1">
      <alignment horizontal="center"/>
    </xf>
    <xf numFmtId="3" fontId="20" fillId="24" borderId="14" xfId="0" applyNumberFormat="1" applyFont="1" applyFill="1" applyBorder="1" applyAlignment="1">
      <alignment horizontal="center"/>
    </xf>
    <xf numFmtId="3" fontId="19" fillId="24" borderId="30" xfId="0" applyNumberFormat="1" applyFont="1" applyFill="1" applyBorder="1"/>
    <xf numFmtId="3" fontId="20" fillId="24" borderId="15" xfId="0" applyNumberFormat="1" applyFont="1" applyFill="1" applyBorder="1" applyAlignment="1" applyProtection="1">
      <alignment horizontal="center" vertical="center" wrapText="1"/>
    </xf>
    <xf numFmtId="0" fontId="19" fillId="24" borderId="54" xfId="0" applyFont="1" applyFill="1" applyBorder="1" applyAlignment="1" applyProtection="1">
      <alignment horizontal="center" vertical="center" wrapText="1"/>
    </xf>
    <xf numFmtId="3" fontId="19" fillId="24" borderId="15" xfId="0" applyNumberFormat="1" applyFont="1" applyFill="1" applyBorder="1" applyAlignment="1" applyProtection="1">
      <alignment horizontal="center" vertical="center" wrapText="1"/>
    </xf>
    <xf numFmtId="3" fontId="19" fillId="24" borderId="16" xfId="0" applyNumberFormat="1" applyFont="1" applyFill="1" applyBorder="1" applyAlignment="1" applyProtection="1">
      <alignment horizontal="center" vertical="center" wrapText="1"/>
    </xf>
    <xf numFmtId="3" fontId="19" fillId="24" borderId="15" xfId="0" quotePrefix="1" applyNumberFormat="1" applyFont="1" applyFill="1" applyBorder="1" applyAlignment="1" applyProtection="1">
      <alignment horizontal="center" vertical="center" wrapText="1"/>
    </xf>
    <xf numFmtId="166" fontId="19" fillId="26" borderId="13" xfId="0" applyNumberFormat="1" applyFont="1" applyFill="1" applyBorder="1" applyAlignment="1" applyProtection="1">
      <alignment vertical="center" wrapText="1"/>
    </xf>
    <xf numFmtId="3" fontId="19" fillId="26" borderId="15" xfId="0" applyNumberFormat="1" applyFont="1" applyFill="1" applyBorder="1" applyAlignment="1">
      <alignment horizontal="right" vertical="center" wrapText="1"/>
    </xf>
    <xf numFmtId="3" fontId="19" fillId="26" borderId="0" xfId="0" applyNumberFormat="1" applyFont="1" applyFill="1" applyBorder="1" applyAlignment="1" applyProtection="1">
      <alignment horizontal="right" vertical="center" wrapText="1"/>
    </xf>
    <xf numFmtId="3" fontId="19" fillId="26" borderId="0" xfId="0" applyNumberFormat="1" applyFont="1" applyFill="1" applyBorder="1" applyAlignment="1" applyProtection="1">
      <alignment horizontal="right" vertical="center" wrapText="1"/>
      <protection locked="0"/>
    </xf>
    <xf numFmtId="3" fontId="19" fillId="26" borderId="0" xfId="0" applyNumberFormat="1" applyFont="1" applyFill="1" applyBorder="1" applyAlignment="1">
      <alignment horizontal="right" vertical="center" wrapText="1"/>
    </xf>
    <xf numFmtId="0" fontId="19" fillId="26" borderId="0" xfId="0" applyFont="1" applyFill="1" applyBorder="1" applyAlignment="1">
      <alignment vertical="center" wrapText="1"/>
    </xf>
    <xf numFmtId="166" fontId="19" fillId="26" borderId="13" xfId="0" applyNumberFormat="1" applyFont="1" applyFill="1" applyBorder="1" applyAlignment="1" applyProtection="1"/>
    <xf numFmtId="3" fontId="19" fillId="26" borderId="15" xfId="0" applyNumberFormat="1" applyFont="1" applyFill="1" applyBorder="1" applyAlignment="1">
      <alignment horizontal="right"/>
    </xf>
    <xf numFmtId="3" fontId="19" fillId="26" borderId="0" xfId="0" applyNumberFormat="1" applyFont="1" applyFill="1" applyBorder="1" applyAlignment="1" applyProtection="1">
      <alignment horizontal="right"/>
    </xf>
    <xf numFmtId="3" fontId="19" fillId="26" borderId="0" xfId="0" applyNumberFormat="1" applyFont="1" applyFill="1" applyBorder="1" applyAlignment="1" applyProtection="1">
      <alignment horizontal="right"/>
      <protection locked="0"/>
    </xf>
    <xf numFmtId="3" fontId="19" fillId="26" borderId="0" xfId="0" applyNumberFormat="1" applyFont="1" applyFill="1" applyBorder="1" applyAlignment="1">
      <alignment horizontal="right"/>
    </xf>
    <xf numFmtId="0" fontId="19" fillId="26" borderId="0" xfId="0" applyFont="1" applyFill="1" applyBorder="1"/>
    <xf numFmtId="0" fontId="20" fillId="26" borderId="0" xfId="0" applyFont="1" applyFill="1" applyBorder="1"/>
    <xf numFmtId="166" fontId="20" fillId="26" borderId="0" xfId="0" applyNumberFormat="1" applyFont="1" applyFill="1" applyAlignment="1" applyProtection="1">
      <alignment vertical="center" wrapText="1"/>
    </xf>
    <xf numFmtId="3" fontId="19" fillId="26" borderId="0" xfId="0" applyNumberFormat="1" applyFont="1" applyFill="1" applyAlignment="1">
      <alignment horizontal="center" vertical="center" wrapText="1"/>
    </xf>
    <xf numFmtId="3" fontId="19" fillId="26" borderId="0" xfId="0" applyNumberFormat="1" applyFont="1" applyFill="1" applyBorder="1" applyAlignment="1" applyProtection="1">
      <alignment horizontal="center" vertical="center" wrapText="1"/>
    </xf>
    <xf numFmtId="3" fontId="19" fillId="26" borderId="0" xfId="0" applyNumberFormat="1" applyFont="1" applyFill="1" applyBorder="1" applyAlignment="1" applyProtection="1">
      <alignment horizontal="right" vertical="center" wrapText="1" indent="1"/>
    </xf>
    <xf numFmtId="3" fontId="19" fillId="26" borderId="0" xfId="0" applyNumberFormat="1" applyFont="1" applyFill="1" applyBorder="1" applyAlignment="1" applyProtection="1">
      <alignment horizontal="right" vertical="center" wrapText="1" indent="3"/>
    </xf>
    <xf numFmtId="3" fontId="19" fillId="26" borderId="0" xfId="0" applyNumberFormat="1" applyFont="1" applyFill="1" applyBorder="1" applyAlignment="1" applyProtection="1">
      <alignment horizontal="right" vertical="center" wrapText="1" indent="2"/>
    </xf>
    <xf numFmtId="3" fontId="19" fillId="26" borderId="0" xfId="0" applyNumberFormat="1" applyFont="1" applyFill="1" applyBorder="1" applyAlignment="1">
      <alignment horizontal="left" vertical="center" wrapText="1" indent="2"/>
    </xf>
    <xf numFmtId="0" fontId="20" fillId="26" borderId="0" xfId="0" applyFont="1" applyFill="1" applyBorder="1" applyAlignment="1">
      <alignment vertical="center" wrapText="1"/>
    </xf>
    <xf numFmtId="3" fontId="19" fillId="26" borderId="0" xfId="0" applyNumberFormat="1" applyFont="1" applyFill="1" applyBorder="1" applyAlignment="1" applyProtection="1">
      <alignment horizontal="left" vertical="center" wrapText="1" indent="2"/>
    </xf>
    <xf numFmtId="0" fontId="20" fillId="26" borderId="17" xfId="0" applyFont="1" applyFill="1" applyBorder="1" applyAlignment="1">
      <alignment vertical="center" wrapText="1"/>
    </xf>
    <xf numFmtId="3" fontId="19" fillId="26" borderId="0" xfId="0" applyNumberFormat="1" applyFont="1" applyFill="1" applyBorder="1" applyAlignment="1">
      <alignment horizontal="center" vertical="center" wrapText="1"/>
    </xf>
    <xf numFmtId="3" fontId="19" fillId="26" borderId="0" xfId="0" applyNumberFormat="1" applyFont="1" applyFill="1" applyBorder="1" applyAlignment="1">
      <alignment horizontal="right" vertical="center" wrapText="1" indent="1"/>
    </xf>
    <xf numFmtId="3" fontId="19" fillId="26" borderId="0" xfId="0" applyNumberFormat="1" applyFont="1" applyFill="1" applyBorder="1" applyAlignment="1">
      <alignment horizontal="right" vertical="center" wrapText="1" indent="3"/>
    </xf>
    <xf numFmtId="3" fontId="19" fillId="26" borderId="0" xfId="0" applyNumberFormat="1" applyFont="1" applyFill="1" applyBorder="1" applyAlignment="1">
      <alignment horizontal="right" vertical="center" wrapText="1" indent="2"/>
    </xf>
    <xf numFmtId="3" fontId="20" fillId="26" borderId="13" xfId="0" applyNumberFormat="1" applyFont="1" applyFill="1" applyBorder="1" applyAlignment="1" applyProtection="1">
      <alignment horizontal="center" vertical="center" wrapText="1"/>
    </xf>
    <xf numFmtId="3" fontId="20" fillId="26" borderId="14" xfId="0" applyNumberFormat="1" applyFont="1" applyFill="1" applyBorder="1" applyAlignment="1" applyProtection="1">
      <alignment horizontal="center" vertical="center" wrapText="1"/>
    </xf>
    <xf numFmtId="3" fontId="20" fillId="26" borderId="0" xfId="0" applyNumberFormat="1" applyFont="1" applyFill="1" applyBorder="1" applyAlignment="1" applyProtection="1">
      <alignment horizontal="center" vertical="center" wrapText="1"/>
    </xf>
    <xf numFmtId="3" fontId="20" fillId="26" borderId="16" xfId="0" applyNumberFormat="1" applyFont="1" applyFill="1" applyBorder="1" applyAlignment="1" applyProtection="1">
      <alignment horizontal="center" vertical="center" wrapText="1"/>
    </xf>
    <xf numFmtId="3" fontId="20" fillId="26" borderId="15" xfId="0" applyNumberFormat="1" applyFont="1" applyFill="1" applyBorder="1" applyAlignment="1" applyProtection="1">
      <alignment horizontal="center" vertical="center" wrapText="1"/>
    </xf>
    <xf numFmtId="166" fontId="20" fillId="26" borderId="13" xfId="0" applyNumberFormat="1" applyFont="1" applyFill="1" applyBorder="1" applyAlignment="1" applyProtection="1">
      <alignment vertical="center" wrapText="1"/>
    </xf>
    <xf numFmtId="3" fontId="20" fillId="26" borderId="15" xfId="0" applyNumberFormat="1" applyFont="1" applyFill="1" applyBorder="1" applyAlignment="1">
      <alignment horizontal="right" vertical="center" wrapText="1"/>
    </xf>
    <xf numFmtId="3" fontId="20" fillId="26" borderId="21" xfId="0" applyNumberFormat="1" applyFont="1" applyFill="1" applyBorder="1" applyAlignment="1">
      <alignment horizontal="center" vertical="center" wrapText="1"/>
    </xf>
    <xf numFmtId="3" fontId="20" fillId="26" borderId="29" xfId="0" applyNumberFormat="1" applyFont="1" applyFill="1" applyBorder="1" applyAlignment="1">
      <alignment horizontal="center" vertical="center" wrapText="1"/>
    </xf>
    <xf numFmtId="3" fontId="20" fillId="26" borderId="29" xfId="0" applyNumberFormat="1" applyFont="1" applyFill="1" applyBorder="1" applyAlignment="1" applyProtection="1">
      <alignment horizontal="center" vertical="center" wrapText="1"/>
    </xf>
    <xf numFmtId="3" fontId="20" fillId="26" borderId="29" xfId="0" applyNumberFormat="1" applyFont="1" applyFill="1" applyBorder="1" applyAlignment="1">
      <alignment horizontal="right" vertical="center" wrapText="1" indent="1"/>
    </xf>
    <xf numFmtId="3" fontId="20" fillId="26" borderId="29" xfId="0" applyNumberFormat="1" applyFont="1" applyFill="1" applyBorder="1" applyAlignment="1" applyProtection="1">
      <alignment horizontal="right" vertical="center" wrapText="1" indent="1"/>
    </xf>
    <xf numFmtId="3" fontId="20" fillId="26" borderId="29" xfId="0" applyNumberFormat="1" applyFont="1" applyFill="1" applyBorder="1" applyAlignment="1" applyProtection="1">
      <alignment horizontal="right" vertical="center" wrapText="1" indent="3"/>
    </xf>
    <xf numFmtId="3" fontId="20" fillId="26" borderId="29" xfId="0" applyNumberFormat="1" applyFont="1" applyFill="1" applyBorder="1" applyAlignment="1" applyProtection="1">
      <alignment horizontal="right" vertical="center" wrapText="1" indent="2"/>
    </xf>
    <xf numFmtId="3" fontId="19" fillId="26" borderId="29" xfId="0" applyNumberFormat="1" applyFont="1" applyFill="1" applyBorder="1" applyAlignment="1">
      <alignment horizontal="right" vertical="center" wrapText="1" indent="1"/>
    </xf>
    <xf numFmtId="3" fontId="20" fillId="26" borderId="29" xfId="0" applyNumberFormat="1" applyFont="1" applyFill="1" applyBorder="1" applyAlignment="1">
      <alignment horizontal="left" vertical="center" wrapText="1" indent="2"/>
    </xf>
    <xf numFmtId="0" fontId="19" fillId="26" borderId="29" xfId="0" applyFont="1" applyFill="1" applyBorder="1" applyAlignment="1">
      <alignment vertical="center" wrapText="1"/>
    </xf>
    <xf numFmtId="166" fontId="20" fillId="26" borderId="13" xfId="0" applyNumberFormat="1" applyFont="1" applyFill="1" applyBorder="1" applyAlignment="1" applyProtection="1">
      <alignment horizontal="center" vertical="center" wrapText="1"/>
    </xf>
    <xf numFmtId="3" fontId="20" fillId="26" borderId="0" xfId="0" applyNumberFormat="1" applyFont="1" applyFill="1" applyBorder="1" applyAlignment="1" applyProtection="1">
      <alignment horizontal="right" vertical="center" wrapText="1"/>
    </xf>
    <xf numFmtId="3" fontId="20" fillId="26" borderId="0" xfId="0" applyNumberFormat="1" applyFont="1" applyFill="1" applyBorder="1" applyAlignment="1">
      <alignment horizontal="right" vertical="center" wrapText="1"/>
    </xf>
    <xf numFmtId="0" fontId="19" fillId="26" borderId="13" xfId="0" applyFont="1" applyFill="1" applyBorder="1" applyAlignment="1">
      <alignment vertical="center" wrapText="1"/>
    </xf>
    <xf numFmtId="3" fontId="20" fillId="26" borderId="15" xfId="0" applyNumberFormat="1" applyFont="1" applyFill="1" applyBorder="1" applyAlignment="1" applyProtection="1">
      <alignment horizontal="right" vertical="center" wrapText="1"/>
    </xf>
    <xf numFmtId="166" fontId="19" fillId="26" borderId="43" xfId="0" applyNumberFormat="1" applyFont="1" applyFill="1" applyBorder="1" applyAlignment="1" applyProtection="1">
      <alignment vertical="center" wrapText="1"/>
    </xf>
    <xf numFmtId="3" fontId="19" fillId="26" borderId="13" xfId="0" applyNumberFormat="1" applyFont="1" applyFill="1" applyBorder="1" applyAlignment="1">
      <alignment horizontal="right" vertical="center" wrapText="1"/>
    </xf>
    <xf numFmtId="166" fontId="19" fillId="26" borderId="0" xfId="0" applyNumberFormat="1" applyFont="1" applyFill="1" applyBorder="1" applyAlignment="1" applyProtection="1">
      <alignment vertical="center" wrapText="1"/>
    </xf>
    <xf numFmtId="0" fontId="19" fillId="26" borderId="0" xfId="0" applyFont="1" applyFill="1" applyBorder="1" applyAlignment="1" applyProtection="1">
      <alignment vertical="center" wrapText="1"/>
    </xf>
    <xf numFmtId="3" fontId="20" fillId="26" borderId="13" xfId="0" applyNumberFormat="1" applyFont="1" applyFill="1" applyBorder="1" applyAlignment="1" applyProtection="1">
      <alignment horizontal="right" vertical="center" wrapText="1"/>
    </xf>
    <xf numFmtId="3" fontId="19" fillId="26" borderId="15" xfId="0" applyNumberFormat="1" applyFont="1" applyFill="1" applyBorder="1" applyAlignment="1" applyProtection="1">
      <alignment horizontal="right" vertical="center" wrapText="1"/>
    </xf>
    <xf numFmtId="3" fontId="19" fillId="26" borderId="16" xfId="0" applyNumberFormat="1" applyFont="1" applyFill="1" applyBorder="1" applyAlignment="1" applyProtection="1">
      <alignment horizontal="right" vertical="center" wrapText="1"/>
      <protection locked="0"/>
    </xf>
    <xf numFmtId="3" fontId="19" fillId="26" borderId="16" xfId="0" applyNumberFormat="1" applyFont="1" applyFill="1" applyBorder="1" applyAlignment="1">
      <alignment horizontal="right" vertical="center" wrapText="1"/>
    </xf>
    <xf numFmtId="3" fontId="20" fillId="26" borderId="16" xfId="0" applyNumberFormat="1" applyFont="1" applyFill="1" applyBorder="1" applyAlignment="1" applyProtection="1">
      <alignment horizontal="right" vertical="center" wrapText="1"/>
    </xf>
    <xf numFmtId="3" fontId="20" fillId="26" borderId="0" xfId="0" applyNumberFormat="1" applyFont="1" applyFill="1" applyBorder="1" applyAlignment="1" applyProtection="1">
      <alignment horizontal="right" vertical="center" wrapText="1"/>
      <protection locked="0"/>
    </xf>
    <xf numFmtId="3" fontId="19" fillId="26" borderId="16" xfId="0" applyNumberFormat="1" applyFont="1" applyFill="1" applyBorder="1" applyAlignment="1" applyProtection="1">
      <alignment horizontal="right" vertical="center" wrapText="1"/>
    </xf>
    <xf numFmtId="0" fontId="19" fillId="26" borderId="0" xfId="0" applyFont="1" applyFill="1" applyBorder="1" applyAlignment="1">
      <alignment horizontal="left" vertical="center" wrapText="1"/>
    </xf>
    <xf numFmtId="0" fontId="19" fillId="26" borderId="13" xfId="0" applyFont="1" applyFill="1" applyBorder="1" applyAlignment="1" applyProtection="1">
      <alignment vertical="center" wrapText="1"/>
    </xf>
    <xf numFmtId="3" fontId="19" fillId="26" borderId="0" xfId="0" applyNumberFormat="1" applyFont="1" applyFill="1" applyAlignment="1">
      <alignment horizontal="right" vertical="center" wrapText="1"/>
    </xf>
    <xf numFmtId="0" fontId="19" fillId="26" borderId="0" xfId="0" applyFont="1" applyFill="1" applyAlignment="1">
      <alignment vertical="center" wrapText="1"/>
    </xf>
    <xf numFmtId="0" fontId="20" fillId="26" borderId="13" xfId="0" applyFont="1" applyFill="1" applyBorder="1" applyAlignment="1">
      <alignment vertical="center" wrapText="1"/>
    </xf>
    <xf numFmtId="3" fontId="20" fillId="26" borderId="15" xfId="0" applyNumberFormat="1" applyFont="1" applyFill="1" applyBorder="1" applyAlignment="1" applyProtection="1">
      <alignment horizontal="right" vertical="center" wrapText="1"/>
      <protection locked="0"/>
    </xf>
    <xf numFmtId="3" fontId="20" fillId="26" borderId="16" xfId="0" applyNumberFormat="1" applyFont="1" applyFill="1" applyBorder="1" applyAlignment="1" applyProtection="1">
      <alignment horizontal="right" vertical="center" wrapText="1"/>
      <protection locked="0"/>
    </xf>
    <xf numFmtId="166" fontId="19" fillId="26" borderId="17" xfId="0" applyNumberFormat="1" applyFont="1" applyFill="1" applyBorder="1" applyAlignment="1" applyProtection="1">
      <alignment vertical="center" wrapText="1"/>
    </xf>
    <xf numFmtId="3" fontId="19" fillId="26" borderId="11" xfId="0" applyNumberFormat="1" applyFont="1" applyFill="1" applyBorder="1" applyAlignment="1" applyProtection="1">
      <alignment horizontal="right" vertical="center" wrapText="1"/>
    </xf>
    <xf numFmtId="3" fontId="19" fillId="26" borderId="11" xfId="0" applyNumberFormat="1" applyFont="1" applyFill="1" applyBorder="1" applyAlignment="1" applyProtection="1">
      <alignment horizontal="center" vertical="center" wrapText="1"/>
    </xf>
    <xf numFmtId="3" fontId="19" fillId="26" borderId="30" xfId="0" applyNumberFormat="1" applyFont="1" applyFill="1" applyBorder="1" applyAlignment="1" applyProtection="1">
      <alignment horizontal="center" vertical="center" wrapText="1"/>
    </xf>
    <xf numFmtId="3" fontId="19" fillId="26" borderId="30" xfId="0" applyNumberFormat="1" applyFont="1" applyFill="1" applyBorder="1" applyAlignment="1" applyProtection="1">
      <alignment horizontal="right" vertical="center" wrapText="1" indent="1"/>
    </xf>
    <xf numFmtId="3" fontId="19" fillId="26" borderId="30" xfId="0" applyNumberFormat="1" applyFont="1" applyFill="1" applyBorder="1" applyAlignment="1" applyProtection="1">
      <alignment horizontal="right" vertical="center" wrapText="1" indent="3"/>
    </xf>
    <xf numFmtId="3" fontId="19" fillId="26" borderId="30" xfId="0" applyNumberFormat="1" applyFont="1" applyFill="1" applyBorder="1" applyAlignment="1" applyProtection="1">
      <alignment horizontal="right" vertical="center" wrapText="1" indent="2"/>
    </xf>
    <xf numFmtId="3" fontId="19" fillId="26" borderId="30" xfId="0" applyNumberFormat="1" applyFont="1" applyFill="1" applyBorder="1" applyAlignment="1">
      <alignment horizontal="right" vertical="center" wrapText="1" indent="1"/>
    </xf>
    <xf numFmtId="3" fontId="19" fillId="26" borderId="30" xfId="0" applyNumberFormat="1" applyFont="1" applyFill="1" applyBorder="1" applyAlignment="1">
      <alignment horizontal="left" vertical="center" wrapText="1" indent="2"/>
    </xf>
    <xf numFmtId="0" fontId="19" fillId="26" borderId="30" xfId="0" applyFont="1" applyFill="1" applyBorder="1" applyAlignment="1">
      <alignment vertical="center" wrapText="1"/>
    </xf>
    <xf numFmtId="3" fontId="19" fillId="26" borderId="0" xfId="0" applyNumberFormat="1" applyFont="1" applyFill="1" applyAlignment="1">
      <alignment horizontal="right" vertical="center" wrapText="1" indent="1"/>
    </xf>
    <xf numFmtId="3" fontId="19" fillId="26" borderId="0" xfId="0" applyNumberFormat="1" applyFont="1" applyFill="1" applyAlignment="1">
      <alignment horizontal="right" vertical="center" wrapText="1" indent="3"/>
    </xf>
    <xf numFmtId="3" fontId="19" fillId="26" borderId="0" xfId="0" applyNumberFormat="1" applyFont="1" applyFill="1" applyAlignment="1">
      <alignment horizontal="right" vertical="center" wrapText="1" indent="2"/>
    </xf>
    <xf numFmtId="166" fontId="20" fillId="26" borderId="0" xfId="0" applyNumberFormat="1" applyFont="1" applyFill="1" applyAlignment="1" applyProtection="1">
      <alignment vertical="center"/>
    </xf>
    <xf numFmtId="3" fontId="19" fillId="26" borderId="0" xfId="0" applyNumberFormat="1" applyFont="1" applyFill="1" applyBorder="1" applyAlignment="1">
      <alignment horizontal="center"/>
    </xf>
    <xf numFmtId="0" fontId="20" fillId="26" borderId="0" xfId="0" applyFont="1" applyFill="1" applyBorder="1" applyAlignment="1">
      <alignment vertical="center"/>
    </xf>
    <xf numFmtId="0" fontId="19" fillId="26" borderId="0" xfId="0" applyFont="1" applyFill="1" applyBorder="1" applyAlignment="1">
      <alignment vertical="center"/>
    </xf>
    <xf numFmtId="0" fontId="19" fillId="26" borderId="0" xfId="0" applyFont="1" applyFill="1" applyAlignment="1"/>
    <xf numFmtId="0" fontId="20" fillId="26" borderId="17" xfId="0" applyFont="1" applyFill="1" applyBorder="1" applyAlignment="1"/>
    <xf numFmtId="3" fontId="20" fillId="26" borderId="17" xfId="0" applyNumberFormat="1" applyFont="1" applyFill="1" applyBorder="1" applyAlignment="1">
      <alignment horizontal="right"/>
    </xf>
    <xf numFmtId="3" fontId="20" fillId="26" borderId="0" xfId="0" applyNumberFormat="1" applyFont="1" applyFill="1" applyBorder="1" applyAlignment="1">
      <alignment horizontal="center"/>
    </xf>
    <xf numFmtId="3" fontId="19" fillId="26" borderId="0" xfId="0" applyNumberFormat="1" applyFont="1" applyFill="1" applyBorder="1"/>
    <xf numFmtId="3" fontId="20" fillId="26" borderId="0" xfId="0" applyNumberFormat="1" applyFont="1" applyFill="1" applyBorder="1"/>
    <xf numFmtId="166" fontId="20" fillId="26" borderId="13" xfId="0" applyNumberFormat="1" applyFont="1" applyFill="1" applyBorder="1" applyAlignment="1" applyProtection="1"/>
    <xf numFmtId="3" fontId="20" fillId="26" borderId="14" xfId="0" applyNumberFormat="1" applyFont="1" applyFill="1" applyBorder="1" applyAlignment="1">
      <alignment horizontal="right"/>
    </xf>
    <xf numFmtId="3" fontId="20" fillId="26" borderId="21" xfId="0" applyNumberFormat="1" applyFont="1" applyFill="1" applyBorder="1" applyAlignment="1">
      <alignment horizontal="center"/>
    </xf>
    <xf numFmtId="3" fontId="20" fillId="26" borderId="29" xfId="0" applyNumberFormat="1" applyFont="1" applyFill="1" applyBorder="1" applyAlignment="1">
      <alignment horizontal="center"/>
    </xf>
    <xf numFmtId="3" fontId="20" fillId="26" borderId="29" xfId="0" applyNumberFormat="1" applyFont="1" applyFill="1" applyBorder="1" applyAlignment="1" applyProtection="1">
      <alignment horizontal="center"/>
    </xf>
    <xf numFmtId="3" fontId="19" fillId="26" borderId="29" xfId="0" applyNumberFormat="1" applyFont="1" applyFill="1" applyBorder="1"/>
    <xf numFmtId="3" fontId="20" fillId="26" borderId="29" xfId="0" applyNumberFormat="1" applyFont="1" applyFill="1" applyBorder="1"/>
    <xf numFmtId="166" fontId="20" fillId="26" borderId="13" xfId="0" applyNumberFormat="1" applyFont="1" applyFill="1" applyBorder="1" applyAlignment="1" applyProtection="1">
      <alignment horizontal="center"/>
    </xf>
    <xf numFmtId="3" fontId="20" fillId="26" borderId="15" xfId="0" applyNumberFormat="1" applyFont="1" applyFill="1" applyBorder="1" applyAlignment="1">
      <alignment horizontal="right"/>
    </xf>
    <xf numFmtId="3" fontId="20" fillId="26" borderId="0" xfId="0" applyNumberFormat="1" applyFont="1" applyFill="1" applyBorder="1" applyAlignment="1" applyProtection="1">
      <alignment horizontal="right"/>
    </xf>
    <xf numFmtId="3" fontId="20" fillId="26" borderId="0" xfId="0" applyNumberFormat="1" applyFont="1" applyFill="1" applyBorder="1" applyAlignment="1">
      <alignment horizontal="right"/>
    </xf>
    <xf numFmtId="0" fontId="19" fillId="26" borderId="13" xfId="0" applyFont="1" applyFill="1" applyBorder="1" applyAlignment="1"/>
    <xf numFmtId="3" fontId="20" fillId="26" borderId="15" xfId="0" applyNumberFormat="1" applyFont="1" applyFill="1" applyBorder="1" applyAlignment="1" applyProtection="1">
      <alignment horizontal="right"/>
    </xf>
    <xf numFmtId="166" fontId="19" fillId="26" borderId="0" xfId="0" applyNumberFormat="1" applyFont="1" applyFill="1" applyBorder="1" applyAlignment="1" applyProtection="1"/>
    <xf numFmtId="0" fontId="19" fillId="26" borderId="0" xfId="0" applyFont="1" applyFill="1" applyBorder="1" applyAlignment="1" applyProtection="1"/>
    <xf numFmtId="3" fontId="20" fillId="26" borderId="13" xfId="0" applyNumberFormat="1" applyFont="1" applyFill="1" applyBorder="1" applyAlignment="1" applyProtection="1">
      <alignment horizontal="right"/>
    </xf>
    <xf numFmtId="3" fontId="19" fillId="26" borderId="15" xfId="0" applyNumberFormat="1" applyFont="1" applyFill="1" applyBorder="1" applyAlignment="1" applyProtection="1">
      <alignment horizontal="right"/>
    </xf>
    <xf numFmtId="3" fontId="19" fillId="26" borderId="16" xfId="0" applyNumberFormat="1" applyFont="1" applyFill="1" applyBorder="1" applyAlignment="1" applyProtection="1">
      <alignment horizontal="right"/>
      <protection locked="0"/>
    </xf>
    <xf numFmtId="3" fontId="19" fillId="26" borderId="16" xfId="0" applyNumberFormat="1" applyFont="1" applyFill="1" applyBorder="1" applyAlignment="1">
      <alignment horizontal="right"/>
    </xf>
    <xf numFmtId="3" fontId="20" fillId="26" borderId="16" xfId="0" applyNumberFormat="1" applyFont="1" applyFill="1" applyBorder="1" applyAlignment="1" applyProtection="1">
      <alignment horizontal="right"/>
    </xf>
    <xf numFmtId="0" fontId="19" fillId="26" borderId="0" xfId="0" applyFont="1" applyFill="1" applyBorder="1" applyAlignment="1">
      <alignment horizontal="left"/>
    </xf>
    <xf numFmtId="3" fontId="20" fillId="26" borderId="0" xfId="0" applyNumberFormat="1" applyFont="1" applyFill="1" applyBorder="1" applyAlignment="1" applyProtection="1">
      <alignment horizontal="right"/>
      <protection locked="0"/>
    </xf>
    <xf numFmtId="3" fontId="19" fillId="26" borderId="16" xfId="0" applyNumberFormat="1" applyFont="1" applyFill="1" applyBorder="1" applyAlignment="1" applyProtection="1">
      <alignment horizontal="right"/>
    </xf>
    <xf numFmtId="0" fontId="19" fillId="26" borderId="13" xfId="0" applyFont="1" applyFill="1" applyBorder="1" applyAlignment="1" applyProtection="1"/>
    <xf numFmtId="3" fontId="19" fillId="26" borderId="0" xfId="0" applyNumberFormat="1" applyFont="1" applyFill="1" applyAlignment="1">
      <alignment horizontal="right"/>
    </xf>
    <xf numFmtId="0" fontId="20" fillId="26" borderId="13" xfId="0" applyFont="1" applyFill="1" applyBorder="1" applyAlignment="1"/>
    <xf numFmtId="3" fontId="20" fillId="26" borderId="15" xfId="0" applyNumberFormat="1" applyFont="1" applyFill="1" applyBorder="1" applyAlignment="1" applyProtection="1">
      <alignment horizontal="right"/>
      <protection locked="0"/>
    </xf>
    <xf numFmtId="3" fontId="20" fillId="26" borderId="16" xfId="0" applyNumberFormat="1" applyFont="1" applyFill="1" applyBorder="1" applyAlignment="1" applyProtection="1">
      <alignment horizontal="right"/>
      <protection locked="0"/>
    </xf>
    <xf numFmtId="166" fontId="19" fillId="26" borderId="17" xfId="0" applyNumberFormat="1" applyFont="1" applyFill="1" applyBorder="1" applyAlignment="1" applyProtection="1"/>
    <xf numFmtId="3" fontId="19" fillId="26" borderId="11" xfId="0" applyNumberFormat="1" applyFont="1" applyFill="1" applyBorder="1" applyAlignment="1" applyProtection="1">
      <alignment horizontal="right"/>
    </xf>
    <xf numFmtId="3" fontId="19" fillId="26" borderId="11" xfId="0" applyNumberFormat="1" applyFont="1" applyFill="1" applyBorder="1" applyAlignment="1" applyProtection="1">
      <alignment horizontal="center"/>
    </xf>
    <xf numFmtId="3" fontId="19" fillId="26" borderId="30" xfId="0" applyNumberFormat="1" applyFont="1" applyFill="1" applyBorder="1" applyAlignment="1" applyProtection="1">
      <alignment horizontal="center"/>
    </xf>
    <xf numFmtId="3" fontId="19" fillId="26" borderId="30" xfId="0" applyNumberFormat="1" applyFont="1" applyFill="1" applyBorder="1" applyAlignment="1" applyProtection="1">
      <alignment horizontal="right" indent="1"/>
    </xf>
    <xf numFmtId="3" fontId="19" fillId="26" borderId="30" xfId="0" applyNumberFormat="1" applyFont="1" applyFill="1" applyBorder="1" applyAlignment="1" applyProtection="1">
      <alignment horizontal="right" indent="2"/>
    </xf>
    <xf numFmtId="3" fontId="19" fillId="26" borderId="30" xfId="0" applyNumberFormat="1" applyFont="1" applyFill="1" applyBorder="1" applyAlignment="1">
      <alignment horizontal="right" indent="1"/>
    </xf>
    <xf numFmtId="3" fontId="19" fillId="26" borderId="0" xfId="0" applyNumberFormat="1" applyFont="1" applyFill="1" applyAlignment="1">
      <alignment horizontal="center"/>
    </xf>
    <xf numFmtId="0" fontId="35" fillId="24" borderId="0" xfId="0" applyFont="1" applyFill="1" applyAlignment="1">
      <alignment horizontal="center" vertical="center" wrapText="1"/>
    </xf>
    <xf numFmtId="0" fontId="20" fillId="25" borderId="0" xfId="0" applyFont="1" applyFill="1" applyAlignment="1">
      <alignment horizontal="center" vertical="center" wrapText="1"/>
    </xf>
    <xf numFmtId="0" fontId="20" fillId="24" borderId="0" xfId="0" applyFont="1" applyFill="1" applyBorder="1" applyAlignment="1">
      <alignment horizontal="left" vertical="center"/>
    </xf>
    <xf numFmtId="0" fontId="20" fillId="24" borderId="0" xfId="0" applyFont="1" applyFill="1" applyBorder="1" applyAlignment="1" applyProtection="1">
      <alignment horizontal="left" vertical="center"/>
    </xf>
    <xf numFmtId="0" fontId="20" fillId="24" borderId="0" xfId="0" applyFont="1" applyFill="1" applyBorder="1" applyAlignment="1" applyProtection="1">
      <alignment horizontal="left" vertical="center" wrapText="1"/>
    </xf>
    <xf numFmtId="166" fontId="20" fillId="24" borderId="0" xfId="0" applyNumberFormat="1" applyFont="1" applyFill="1" applyBorder="1" applyAlignment="1" applyProtection="1">
      <alignment horizontal="left" vertical="center"/>
    </xf>
    <xf numFmtId="0" fontId="20" fillId="24" borderId="0" xfId="0" applyNumberFormat="1" applyFont="1" applyFill="1" applyBorder="1" applyAlignment="1" applyProtection="1">
      <alignment horizontal="left" vertical="center"/>
    </xf>
    <xf numFmtId="0" fontId="20" fillId="24" borderId="0" xfId="0" applyNumberFormat="1" applyFont="1" applyFill="1" applyBorder="1" applyAlignment="1" applyProtection="1">
      <alignment horizontal="left" vertical="center" wrapText="1"/>
    </xf>
    <xf numFmtId="0" fontId="20" fillId="24" borderId="0" xfId="0" applyFont="1" applyFill="1" applyBorder="1" applyAlignment="1" applyProtection="1">
      <alignment horizontal="left"/>
    </xf>
    <xf numFmtId="0" fontId="19" fillId="24" borderId="0" xfId="0" applyFont="1" applyFill="1" applyAlignment="1">
      <alignment horizontal="center" vertical="center" wrapText="1"/>
    </xf>
    <xf numFmtId="0" fontId="20" fillId="24" borderId="0" xfId="0" applyFont="1" applyFill="1" applyBorder="1" applyAlignment="1" applyProtection="1"/>
    <xf numFmtId="0" fontId="19" fillId="0" borderId="0" xfId="0" applyFont="1" applyAlignment="1">
      <alignment horizontal="center" vertical="center" wrapText="1"/>
    </xf>
    <xf numFmtId="0" fontId="24" fillId="24" borderId="0" xfId="0" applyFont="1" applyFill="1" applyBorder="1" applyAlignment="1">
      <alignment horizontal="left" vertical="top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/>
    </xf>
    <xf numFmtId="0" fontId="34" fillId="24" borderId="0" xfId="0" applyFont="1" applyFill="1" applyBorder="1" applyAlignment="1">
      <alignment horizontal="center" vertical="center"/>
    </xf>
    <xf numFmtId="0" fontId="20" fillId="0" borderId="23" xfId="44" applyFont="1" applyFill="1" applyBorder="1" applyAlignment="1">
      <alignment horizontal="center" vertical="center"/>
    </xf>
    <xf numFmtId="0" fontId="20" fillId="0" borderId="22" xfId="44" applyFont="1" applyFill="1" applyBorder="1" applyAlignment="1">
      <alignment horizontal="center" vertical="center"/>
    </xf>
    <xf numFmtId="0" fontId="20" fillId="0" borderId="34" xfId="44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horizontal="center" vertical="center" wrapText="1"/>
    </xf>
    <xf numFmtId="0" fontId="21" fillId="24" borderId="26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top"/>
    </xf>
    <xf numFmtId="0" fontId="24" fillId="24" borderId="0" xfId="0" applyFont="1" applyFill="1" applyBorder="1" applyAlignment="1">
      <alignment horizontal="left" vertical="center" wrapText="1"/>
    </xf>
    <xf numFmtId="0" fontId="34" fillId="24" borderId="0" xfId="0" applyFont="1" applyFill="1" applyBorder="1" applyAlignment="1" applyProtection="1">
      <alignment horizontal="center" vertical="center" wrapText="1"/>
    </xf>
    <xf numFmtId="0" fontId="20" fillId="24" borderId="21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>
      <alignment horizontal="center" vertical="center"/>
    </xf>
    <xf numFmtId="0" fontId="20" fillId="24" borderId="23" xfId="0" applyFont="1" applyFill="1" applyBorder="1" applyAlignment="1" applyProtection="1">
      <alignment horizontal="center"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4" fillId="26" borderId="21" xfId="0" applyFont="1" applyFill="1" applyBorder="1" applyAlignment="1" applyProtection="1">
      <alignment horizontal="left" vertical="center" wrapText="1"/>
    </xf>
    <xf numFmtId="0" fontId="24" fillId="26" borderId="0" xfId="0" applyFont="1" applyFill="1" applyBorder="1" applyAlignment="1" applyProtection="1">
      <alignment horizontal="left" vertical="center" wrapText="1"/>
    </xf>
    <xf numFmtId="166" fontId="20" fillId="26" borderId="18" xfId="0" applyNumberFormat="1" applyFont="1" applyFill="1" applyBorder="1" applyAlignment="1" applyProtection="1">
      <alignment vertical="center" wrapText="1"/>
    </xf>
    <xf numFmtId="166" fontId="20" fillId="26" borderId="16" xfId="0" applyNumberFormat="1" applyFont="1" applyFill="1" applyBorder="1" applyAlignment="1" applyProtection="1">
      <alignment vertical="center" wrapText="1"/>
    </xf>
    <xf numFmtId="3" fontId="20" fillId="26" borderId="18" xfId="0" applyNumberFormat="1" applyFont="1" applyFill="1" applyBorder="1" applyAlignment="1" applyProtection="1">
      <alignment horizontal="center" vertical="center" wrapText="1"/>
    </xf>
    <xf numFmtId="3" fontId="20" fillId="26" borderId="16" xfId="0" applyNumberFormat="1" applyFont="1" applyFill="1" applyBorder="1" applyAlignment="1" applyProtection="1">
      <alignment horizontal="center" vertical="center" wrapText="1"/>
    </xf>
    <xf numFmtId="3" fontId="20" fillId="26" borderId="14" xfId="0" applyNumberFormat="1" applyFont="1" applyFill="1" applyBorder="1" applyAlignment="1" applyProtection="1">
      <alignment horizontal="center" vertical="center" wrapText="1"/>
    </xf>
    <xf numFmtId="3" fontId="20" fillId="26" borderId="15" xfId="0" applyNumberFormat="1" applyFont="1" applyFill="1" applyBorder="1" applyAlignment="1" applyProtection="1">
      <alignment horizontal="center" vertical="center" wrapText="1"/>
    </xf>
    <xf numFmtId="3" fontId="20" fillId="26" borderId="14" xfId="0" applyNumberFormat="1" applyFont="1" applyFill="1" applyBorder="1" applyAlignment="1" applyProtection="1">
      <alignment horizontal="right" vertical="center" wrapText="1" indent="1"/>
    </xf>
    <xf numFmtId="0" fontId="29" fillId="26" borderId="15" xfId="0" applyFont="1" applyFill="1" applyBorder="1"/>
    <xf numFmtId="3" fontId="20" fillId="26" borderId="14" xfId="0" applyNumberFormat="1" applyFont="1" applyFill="1" applyBorder="1" applyAlignment="1" applyProtection="1">
      <alignment vertical="center" wrapText="1"/>
    </xf>
    <xf numFmtId="3" fontId="20" fillId="26" borderId="15" xfId="0" applyNumberFormat="1" applyFont="1" applyFill="1" applyBorder="1" applyAlignment="1" applyProtection="1">
      <alignment vertical="center" wrapText="1"/>
    </xf>
    <xf numFmtId="3" fontId="20" fillId="26" borderId="12" xfId="0" applyNumberFormat="1" applyFont="1" applyFill="1" applyBorder="1" applyAlignment="1" applyProtection="1">
      <alignment horizontal="center" vertical="center" wrapText="1"/>
    </xf>
    <xf numFmtId="0" fontId="20" fillId="26" borderId="0" xfId="0" applyNumberFormat="1" applyFont="1" applyFill="1" applyBorder="1" applyAlignment="1" applyProtection="1">
      <alignment horizontal="center" vertical="center" wrapText="1"/>
    </xf>
    <xf numFmtId="3" fontId="20" fillId="26" borderId="23" xfId="0" applyNumberFormat="1" applyFont="1" applyFill="1" applyBorder="1" applyAlignment="1" applyProtection="1">
      <alignment horizontal="center" vertical="center" wrapText="1"/>
    </xf>
    <xf numFmtId="0" fontId="20" fillId="26" borderId="20" xfId="0" applyFont="1" applyFill="1" applyBorder="1" applyAlignment="1">
      <alignment horizontal="center" vertical="center" wrapText="1"/>
    </xf>
    <xf numFmtId="0" fontId="20" fillId="26" borderId="13" xfId="0" applyFont="1" applyFill="1" applyBorder="1" applyAlignment="1">
      <alignment horizontal="center" vertical="center" wrapText="1"/>
    </xf>
    <xf numFmtId="0" fontId="20" fillId="26" borderId="19" xfId="0" applyFont="1" applyFill="1" applyBorder="1" applyAlignment="1">
      <alignment horizontal="center" vertical="center" wrapText="1"/>
    </xf>
    <xf numFmtId="3" fontId="20" fillId="26" borderId="14" xfId="0" applyNumberFormat="1" applyFont="1" applyFill="1" applyBorder="1" applyAlignment="1" applyProtection="1">
      <alignment horizontal="right" vertical="center" wrapText="1"/>
    </xf>
    <xf numFmtId="3" fontId="20" fillId="26" borderId="15" xfId="0" applyNumberFormat="1" applyFont="1" applyFill="1" applyBorder="1" applyAlignment="1" applyProtection="1">
      <alignment horizontal="right" vertical="center" wrapText="1"/>
    </xf>
    <xf numFmtId="3" fontId="20" fillId="26" borderId="12" xfId="0" applyNumberFormat="1" applyFont="1" applyFill="1" applyBorder="1" applyAlignment="1" applyProtection="1">
      <alignment horizontal="right" vertical="center" wrapText="1"/>
    </xf>
    <xf numFmtId="1" fontId="24" fillId="24" borderId="21" xfId="0" applyNumberFormat="1" applyFont="1" applyFill="1" applyBorder="1" applyAlignment="1" applyProtection="1">
      <alignment horizontal="left"/>
    </xf>
    <xf numFmtId="1" fontId="24" fillId="24" borderId="0" xfId="0" applyNumberFormat="1" applyFont="1" applyFill="1" applyBorder="1" applyAlignment="1" applyProtection="1">
      <alignment horizontal="left"/>
    </xf>
    <xf numFmtId="3" fontId="20" fillId="24" borderId="14" xfId="0" applyNumberFormat="1" applyFont="1" applyFill="1" applyBorder="1" applyAlignment="1" applyProtection="1">
      <alignment horizontal="center" vertical="center" wrapText="1"/>
    </xf>
    <xf numFmtId="3" fontId="20" fillId="24" borderId="12" xfId="0" applyNumberFormat="1" applyFont="1" applyFill="1" applyBorder="1" applyAlignment="1" applyProtection="1">
      <alignment horizontal="center" vertical="center" wrapText="1"/>
    </xf>
    <xf numFmtId="3" fontId="20" fillId="24" borderId="15" xfId="0" applyNumberFormat="1" applyFont="1" applyFill="1" applyBorder="1" applyAlignment="1" applyProtection="1">
      <alignment horizontal="center" vertical="center" wrapText="1"/>
    </xf>
    <xf numFmtId="166" fontId="20" fillId="24" borderId="18" xfId="0" applyNumberFormat="1" applyFont="1" applyFill="1" applyBorder="1" applyAlignment="1" applyProtection="1">
      <alignment horizontal="center" vertical="center" wrapText="1"/>
    </xf>
    <xf numFmtId="166" fontId="20" fillId="24" borderId="16" xfId="0" applyNumberFormat="1" applyFont="1" applyFill="1" applyBorder="1" applyAlignment="1" applyProtection="1">
      <alignment horizontal="center" vertical="center" wrapText="1"/>
    </xf>
    <xf numFmtId="3" fontId="20" fillId="24" borderId="18" xfId="0" applyNumberFormat="1" applyFont="1" applyFill="1" applyBorder="1" applyAlignment="1" applyProtection="1">
      <alignment horizontal="center" vertical="center" wrapText="1"/>
    </xf>
    <xf numFmtId="3" fontId="20" fillId="24" borderId="16" xfId="0" applyNumberFormat="1" applyFont="1" applyFill="1" applyBorder="1" applyAlignment="1" applyProtection="1">
      <alignment horizontal="center" vertical="center" wrapText="1"/>
    </xf>
    <xf numFmtId="3" fontId="20" fillId="24" borderId="23" xfId="0" applyNumberFormat="1" applyFont="1" applyFill="1" applyBorder="1" applyAlignment="1" applyProtection="1">
      <alignment horizontal="center" vertical="center" wrapText="1"/>
    </xf>
    <xf numFmtId="166" fontId="20" fillId="24" borderId="0" xfId="0" applyNumberFormat="1" applyFont="1" applyFill="1" applyBorder="1" applyAlignment="1" applyProtection="1">
      <alignment horizontal="center" vertical="center"/>
    </xf>
    <xf numFmtId="0" fontId="20" fillId="24" borderId="20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1" fontId="24" fillId="26" borderId="0" xfId="0" applyNumberFormat="1" applyFont="1" applyFill="1" applyBorder="1" applyAlignment="1" applyProtection="1">
      <alignment horizontal="left"/>
    </xf>
    <xf numFmtId="166" fontId="20" fillId="26" borderId="18" xfId="0" applyNumberFormat="1" applyFont="1" applyFill="1" applyBorder="1" applyAlignment="1" applyProtection="1">
      <alignment horizontal="center" vertical="center" wrapText="1"/>
    </xf>
    <xf numFmtId="166" fontId="20" fillId="26" borderId="16" xfId="0" applyNumberFormat="1" applyFont="1" applyFill="1" applyBorder="1" applyAlignment="1" applyProtection="1">
      <alignment horizontal="center" vertical="center" wrapText="1"/>
    </xf>
    <xf numFmtId="0" fontId="20" fillId="26" borderId="0" xfId="0" applyNumberFormat="1" applyFont="1" applyFill="1" applyBorder="1" applyAlignment="1" applyProtection="1">
      <alignment horizontal="center" vertical="center"/>
    </xf>
    <xf numFmtId="1" fontId="24" fillId="26" borderId="21" xfId="0" applyNumberFormat="1" applyFont="1" applyFill="1" applyBorder="1" applyAlignment="1" applyProtection="1">
      <alignment horizontal="left"/>
    </xf>
    <xf numFmtId="0" fontId="20" fillId="24" borderId="33" xfId="0" applyFont="1" applyFill="1" applyBorder="1" applyAlignment="1" applyProtection="1">
      <alignment horizontal="center"/>
    </xf>
    <xf numFmtId="0" fontId="20" fillId="24" borderId="30" xfId="0" applyFont="1" applyFill="1" applyBorder="1" applyAlignment="1" applyProtection="1">
      <alignment horizontal="center"/>
    </xf>
    <xf numFmtId="0" fontId="20" fillId="24" borderId="23" xfId="0" applyFont="1" applyFill="1" applyBorder="1" applyAlignment="1" applyProtection="1">
      <alignment horizontal="center"/>
    </xf>
    <xf numFmtId="0" fontId="20" fillId="24" borderId="47" xfId="0" applyFont="1" applyFill="1" applyBorder="1" applyAlignment="1" applyProtection="1">
      <alignment horizontal="center"/>
    </xf>
    <xf numFmtId="0" fontId="20" fillId="24" borderId="48" xfId="0" applyFont="1" applyFill="1" applyBorder="1" applyAlignment="1" applyProtection="1">
      <alignment horizontal="center"/>
    </xf>
    <xf numFmtId="0" fontId="20" fillId="24" borderId="0" xfId="0" applyFont="1" applyFill="1" applyBorder="1" applyAlignment="1" applyProtection="1">
      <alignment horizontal="center"/>
    </xf>
    <xf numFmtId="0" fontId="34" fillId="24" borderId="0" xfId="0" applyFont="1" applyFill="1" applyBorder="1" applyAlignment="1" applyProtection="1">
      <alignment horizontal="center"/>
    </xf>
    <xf numFmtId="0" fontId="20" fillId="24" borderId="45" xfId="0" applyFont="1" applyFill="1" applyBorder="1" applyAlignment="1" applyProtection="1">
      <alignment horizontal="center" vertical="center" wrapText="1"/>
    </xf>
    <xf numFmtId="0" fontId="20" fillId="24" borderId="31" xfId="0" applyFont="1" applyFill="1" applyBorder="1" applyAlignment="1" applyProtection="1">
      <alignment horizontal="center" vertical="center" wrapText="1"/>
    </xf>
    <xf numFmtId="0" fontId="20" fillId="24" borderId="23" xfId="0" applyFont="1" applyFill="1" applyBorder="1" applyAlignment="1" applyProtection="1">
      <alignment horizontal="center" vertical="center" wrapText="1"/>
    </xf>
    <xf numFmtId="0" fontId="20" fillId="24" borderId="47" xfId="0" applyFont="1" applyFill="1" applyBorder="1" applyAlignment="1" applyProtection="1">
      <alignment horizontal="center" vertical="center" wrapText="1"/>
    </xf>
    <xf numFmtId="0" fontId="20" fillId="24" borderId="48" xfId="0" applyFont="1" applyFill="1" applyBorder="1" applyAlignment="1" applyProtection="1">
      <alignment horizontal="center" vertical="center" wrapText="1"/>
    </xf>
    <xf numFmtId="0" fontId="20" fillId="24" borderId="42" xfId="0" applyFont="1" applyFill="1" applyBorder="1" applyAlignment="1" applyProtection="1">
      <alignment horizontal="center" vertical="center" wrapText="1"/>
    </xf>
    <xf numFmtId="0" fontId="20" fillId="24" borderId="43" xfId="0" applyFont="1" applyFill="1" applyBorder="1" applyAlignment="1" applyProtection="1">
      <alignment horizontal="center" vertical="center" wrapText="1"/>
    </xf>
    <xf numFmtId="0" fontId="20" fillId="24" borderId="44" xfId="0" applyFont="1" applyFill="1" applyBorder="1" applyAlignment="1" applyProtection="1">
      <alignment horizontal="center" vertical="center" wrapText="1"/>
    </xf>
    <xf numFmtId="0" fontId="20" fillId="24" borderId="45" xfId="0" applyFont="1" applyFill="1" applyBorder="1" applyAlignment="1" applyProtection="1">
      <alignment horizontal="center"/>
    </xf>
    <xf numFmtId="0" fontId="20" fillId="24" borderId="31" xfId="0" applyFont="1" applyFill="1" applyBorder="1" applyAlignment="1" applyProtection="1">
      <alignment horizontal="center"/>
    </xf>
    <xf numFmtId="0" fontId="20" fillId="24" borderId="22" xfId="0" applyFont="1" applyFill="1" applyBorder="1" applyAlignment="1" applyProtection="1">
      <alignment horizontal="center"/>
    </xf>
    <xf numFmtId="0" fontId="20" fillId="24" borderId="21" xfId="0" applyFont="1" applyFill="1" applyBorder="1" applyAlignment="1" applyProtection="1">
      <alignment horizontal="center"/>
    </xf>
    <xf numFmtId="0" fontId="24" fillId="24" borderId="21" xfId="0" applyFont="1" applyFill="1" applyBorder="1" applyAlignment="1" applyProtection="1">
      <alignment horizontal="left"/>
    </xf>
    <xf numFmtId="0" fontId="24" fillId="24" borderId="0" xfId="0" applyFont="1" applyFill="1" applyBorder="1" applyAlignment="1" applyProtection="1">
      <alignment horizontal="left"/>
    </xf>
    <xf numFmtId="9" fontId="20" fillId="24" borderId="45" xfId="96" applyFont="1" applyFill="1" applyBorder="1" applyAlignment="1" applyProtection="1">
      <alignment horizontal="center"/>
    </xf>
    <xf numFmtId="9" fontId="20" fillId="24" borderId="31" xfId="96" applyFont="1" applyFill="1" applyBorder="1" applyAlignment="1" applyProtection="1">
      <alignment horizontal="center"/>
    </xf>
    <xf numFmtId="9" fontId="20" fillId="24" borderId="18" xfId="96" applyFont="1" applyFill="1" applyBorder="1" applyAlignment="1" applyProtection="1">
      <alignment horizontal="center"/>
    </xf>
    <xf numFmtId="9" fontId="20" fillId="24" borderId="21" xfId="96" applyFont="1" applyFill="1" applyBorder="1" applyAlignment="1" applyProtection="1">
      <alignment horizontal="center"/>
    </xf>
    <xf numFmtId="0" fontId="20" fillId="24" borderId="18" xfId="0" applyFont="1" applyFill="1" applyBorder="1" applyAlignment="1" applyProtection="1">
      <alignment horizontal="center"/>
    </xf>
    <xf numFmtId="3" fontId="20" fillId="24" borderId="23" xfId="0" applyNumberFormat="1" applyFont="1" applyFill="1" applyBorder="1" applyAlignment="1" applyProtection="1">
      <alignment horizontal="center"/>
    </xf>
    <xf numFmtId="0" fontId="24" fillId="24" borderId="21" xfId="0" applyFont="1" applyFill="1" applyBorder="1" applyAlignment="1" applyProtection="1">
      <alignment horizontal="left" vertical="center" wrapText="1"/>
    </xf>
  </cellXfs>
  <cellStyles count="9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o" xfId="44" builtinId="26" customBuiltin="1"/>
    <cellStyle name="Calculation" xfId="45" xr:uid="{00000000-0005-0000-0000-00002C000000}"/>
    <cellStyle name="Cálculo" xfId="46" builtinId="22" customBuiltin="1"/>
    <cellStyle name="Campo de la tabla dinámica" xfId="47" xr:uid="{00000000-0005-0000-0000-00002E000000}"/>
    <cellStyle name="Categoría de la tabla dinámica" xfId="48" xr:uid="{00000000-0005-0000-0000-00002F000000}"/>
    <cellStyle name="Categoría del Piloto de Datos" xfId="49" xr:uid="{00000000-0005-0000-0000-000030000000}"/>
    <cellStyle name="Celda de comprobación" xfId="50" builtinId="23" customBuiltin="1"/>
    <cellStyle name="Celda vinculada" xfId="51" builtinId="24" customBuiltin="1"/>
    <cellStyle name="Check Cell" xfId="52" xr:uid="{00000000-0005-0000-0000-000033000000}"/>
    <cellStyle name="Encabezado 4" xfId="53" builtinId="19" customBuiltin="1"/>
    <cellStyle name="Énfasis1" xfId="54" builtinId="29" customBuiltin="1"/>
    <cellStyle name="Énfasis2" xfId="55" builtinId="33" customBuiltin="1"/>
    <cellStyle name="Énfasis3" xfId="56" builtinId="37" customBuiltin="1"/>
    <cellStyle name="Énfasis4" xfId="57" builtinId="41" customBuiltin="1"/>
    <cellStyle name="Énfasis5" xfId="58" builtinId="45" customBuiltin="1"/>
    <cellStyle name="Énfasis6" xfId="59" builtinId="49" customBuiltin="1"/>
    <cellStyle name="Entrada" xfId="60" builtinId="20" customBuiltin="1"/>
    <cellStyle name="Esquina de la tabla dinámica" xfId="61" xr:uid="{00000000-0005-0000-0000-00003C000000}"/>
    <cellStyle name="Euro" xfId="62" xr:uid="{00000000-0005-0000-0000-00003D000000}"/>
    <cellStyle name="Explanatory Text" xfId="63" xr:uid="{00000000-0005-0000-0000-00003E000000}"/>
    <cellStyle name="Good" xfId="64" xr:uid="{00000000-0005-0000-0000-00003F000000}"/>
    <cellStyle name="Heading 1" xfId="65" xr:uid="{00000000-0005-0000-0000-000040000000}"/>
    <cellStyle name="Heading 2" xfId="66" xr:uid="{00000000-0005-0000-0000-000041000000}"/>
    <cellStyle name="Heading 3" xfId="67" xr:uid="{00000000-0005-0000-0000-000042000000}"/>
    <cellStyle name="Heading 4" xfId="68" xr:uid="{00000000-0005-0000-0000-000043000000}"/>
    <cellStyle name="Incorrecto" xfId="69" builtinId="27" customBuiltin="1"/>
    <cellStyle name="Input" xfId="70" xr:uid="{00000000-0005-0000-0000-000045000000}"/>
    <cellStyle name="Linked Cell" xfId="71" xr:uid="{00000000-0005-0000-0000-000046000000}"/>
    <cellStyle name="Neutral" xfId="72" builtinId="28" customBuiltin="1"/>
    <cellStyle name="Normal" xfId="0" builtinId="0"/>
    <cellStyle name="Normal 2" xfId="73" xr:uid="{00000000-0005-0000-0000-000049000000}"/>
    <cellStyle name="Normal 3" xfId="74" xr:uid="{00000000-0005-0000-0000-00004A000000}"/>
    <cellStyle name="Notas" xfId="75" builtinId="10" customBuiltin="1"/>
    <cellStyle name="Note" xfId="76" xr:uid="{00000000-0005-0000-0000-00004C000000}"/>
    <cellStyle name="Output" xfId="77" xr:uid="{00000000-0005-0000-0000-00004D000000}"/>
    <cellStyle name="Piloto de Datos Ángulo" xfId="78" xr:uid="{00000000-0005-0000-0000-00004E000000}"/>
    <cellStyle name="Piloto de Datos Campo" xfId="79" xr:uid="{00000000-0005-0000-0000-00004F000000}"/>
    <cellStyle name="Piloto de Datos Resultado" xfId="80" xr:uid="{00000000-0005-0000-0000-000050000000}"/>
    <cellStyle name="Piloto de Datos Título" xfId="81" xr:uid="{00000000-0005-0000-0000-000051000000}"/>
    <cellStyle name="Piloto de Datos Valor" xfId="82" xr:uid="{00000000-0005-0000-0000-000052000000}"/>
    <cellStyle name="Porcentaje" xfId="96" builtinId="5"/>
    <cellStyle name="Resultado de la tabla dinámica" xfId="83" xr:uid="{00000000-0005-0000-0000-000054000000}"/>
    <cellStyle name="Salida" xfId="84" builtinId="21" customBuiltin="1"/>
    <cellStyle name="Texto de advertencia" xfId="85" builtinId="11" customBuiltin="1"/>
    <cellStyle name="Texto explicativo" xfId="86" builtinId="53" customBuiltin="1"/>
    <cellStyle name="Title" xfId="87" xr:uid="{00000000-0005-0000-0000-000058000000}"/>
    <cellStyle name="Título" xfId="88" builtinId="15" customBuiltin="1"/>
    <cellStyle name="Título 1" xfId="89" xr:uid="{00000000-0005-0000-0000-00005A000000}"/>
    <cellStyle name="Título 2" xfId="90" builtinId="17" customBuiltin="1"/>
    <cellStyle name="Título 3" xfId="91" builtinId="18" customBuiltin="1"/>
    <cellStyle name="Título de la tabla dinámica" xfId="92" xr:uid="{00000000-0005-0000-0000-00005D000000}"/>
    <cellStyle name="Total" xfId="93" builtinId="25" customBuiltin="1"/>
    <cellStyle name="Valor de la tabla dinámica" xfId="94" xr:uid="{00000000-0005-0000-0000-00005F000000}"/>
    <cellStyle name="Warning Text" xfId="95" xr:uid="{00000000-0005-0000-0000-00006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23B8DC"/>
      <rgbColor rgb="00CFE7F5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Erika\2007\Datos%20anuales%202007\Definitiva%20IV%20trim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odrigueza\Desktop\PRODUCCI&#211;N\PRODUCCI&#211;N\CUADROS%20PENAL\JUZGADOS%20PENALES%20JUVENILES\Juzgados%20PJ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riasv\AppData\Local\Microsoft\Windows\Temporary%20Internet%20Files\OLKA1C3\Cuadros%20Definitivos%202012\09%20-%20Juzgados%20Penales%20Juveni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Marlen\JUZGADOS%20PJ\2007\Juzgados%20P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uccion-copiar\bases\Entrada%20x%20delito%20Jdos%20Penales%20Juveniles%202012-%20Kar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riasv\AppData\Local\Microsoft\Windows\Temporary%20Internet%20Files\OLKA1C3\Cuadros%20Generales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b c-81"/>
      <sheetName val="c_82"/>
      <sheetName val="c_83"/>
      <sheetName val="c_84"/>
      <sheetName val="c_85"/>
      <sheetName val="c_86"/>
      <sheetName val="c_87"/>
      <sheetName val="c_88"/>
      <sheetName val="c_89"/>
      <sheetName val="c_90"/>
      <sheetName val="c_91"/>
      <sheetName val="c_92"/>
      <sheetName val="c_93"/>
      <sheetName val="c-94"/>
      <sheetName val="Jdos Penales c-1"/>
      <sheetName val="c_2"/>
      <sheetName val="c_3"/>
      <sheetName val="c_4"/>
      <sheetName val="c_5"/>
      <sheetName val="c_6"/>
      <sheetName val="c_7"/>
      <sheetName val="c-8"/>
      <sheetName val="Fisc"/>
      <sheetName val="c_2 (2)"/>
      <sheetName val="c_3 (2)"/>
      <sheetName val="c_4 (2)"/>
      <sheetName val="jdos PJ c-1"/>
      <sheetName val="C2"/>
      <sheetName val="C3"/>
      <sheetName val="fisc PJ"/>
      <sheetName val="C_2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7"/>
  <sheetViews>
    <sheetView tabSelected="1" workbookViewId="0">
      <selection activeCell="B13" sqref="B13:R13"/>
    </sheetView>
  </sheetViews>
  <sheetFormatPr baseColWidth="10" defaultColWidth="0" defaultRowHeight="12.75" zeroHeight="1" x14ac:dyDescent="0.2"/>
  <cols>
    <col min="1" max="1" width="13.7109375" style="468" bestFit="1" customWidth="1"/>
    <col min="2" max="2" width="167.28515625" style="469" customWidth="1"/>
    <col min="3" max="20" width="0" style="469" hidden="1" customWidth="1"/>
    <col min="21" max="16384" width="11.42578125" style="469" hidden="1"/>
  </cols>
  <sheetData>
    <row r="1" spans="1:18" ht="15.75" x14ac:dyDescent="0.2">
      <c r="A1" s="771" t="s">
        <v>808</v>
      </c>
      <c r="B1" s="771"/>
    </row>
    <row r="2" spans="1:18" s="6" customFormat="1" ht="15.75" x14ac:dyDescent="0.2">
      <c r="A2" s="562"/>
      <c r="B2" s="562"/>
    </row>
    <row r="3" spans="1:18" s="560" customFormat="1" ht="15.75" x14ac:dyDescent="0.2">
      <c r="A3" s="563" t="s">
        <v>806</v>
      </c>
      <c r="B3" s="563" t="s">
        <v>807</v>
      </c>
    </row>
    <row r="4" spans="1:18" s="560" customFormat="1" ht="18.75" x14ac:dyDescent="0.25">
      <c r="A4" s="557"/>
      <c r="B4" s="558"/>
    </row>
    <row r="5" spans="1:18" s="560" customFormat="1" ht="15.75" x14ac:dyDescent="0.2">
      <c r="A5" s="770">
        <v>1</v>
      </c>
      <c r="B5" s="772" t="s">
        <v>809</v>
      </c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  <c r="O5" s="772"/>
      <c r="P5" s="772"/>
      <c r="Q5" s="772"/>
      <c r="R5" s="772"/>
    </row>
    <row r="6" spans="1:18" s="560" customFormat="1" ht="15.75" x14ac:dyDescent="0.2">
      <c r="A6" s="770"/>
      <c r="B6" s="772" t="s">
        <v>795</v>
      </c>
      <c r="C6" s="772"/>
      <c r="D6" s="772"/>
      <c r="E6" s="772"/>
      <c r="F6" s="772"/>
      <c r="G6" s="772"/>
      <c r="H6" s="772"/>
      <c r="I6" s="772"/>
      <c r="J6" s="772"/>
      <c r="K6" s="772"/>
      <c r="L6" s="772"/>
      <c r="M6" s="772"/>
      <c r="N6" s="772"/>
      <c r="O6" s="772"/>
      <c r="P6" s="772"/>
      <c r="Q6" s="772"/>
      <c r="R6" s="772"/>
    </row>
    <row r="7" spans="1:18" s="560" customFormat="1" ht="15.75" x14ac:dyDescent="0.2">
      <c r="A7" s="770"/>
      <c r="B7" s="772" t="s">
        <v>793</v>
      </c>
      <c r="C7" s="772"/>
      <c r="D7" s="772"/>
      <c r="E7" s="772"/>
      <c r="F7" s="772"/>
      <c r="G7" s="772"/>
      <c r="H7" s="772"/>
      <c r="I7" s="772"/>
      <c r="J7" s="772"/>
      <c r="K7" s="772"/>
      <c r="L7" s="772"/>
      <c r="M7" s="772"/>
      <c r="N7" s="772"/>
      <c r="O7" s="772"/>
      <c r="P7" s="772"/>
      <c r="Q7" s="772"/>
      <c r="R7" s="772"/>
    </row>
    <row r="8" spans="1:18" s="560" customFormat="1" ht="15.75" x14ac:dyDescent="0.2">
      <c r="A8" s="770"/>
      <c r="B8" s="772" t="s">
        <v>792</v>
      </c>
      <c r="C8" s="772"/>
      <c r="D8" s="772"/>
      <c r="E8" s="772"/>
      <c r="F8" s="772"/>
      <c r="G8" s="772"/>
      <c r="H8" s="772"/>
      <c r="I8" s="772"/>
      <c r="J8" s="772"/>
      <c r="K8" s="772"/>
      <c r="L8" s="772"/>
      <c r="M8" s="772"/>
      <c r="N8" s="772"/>
      <c r="O8" s="772"/>
      <c r="P8" s="772"/>
      <c r="Q8" s="772"/>
      <c r="R8" s="772"/>
    </row>
    <row r="9" spans="1:18" s="560" customFormat="1" ht="15.75" x14ac:dyDescent="0.2">
      <c r="A9" s="559"/>
      <c r="B9" s="561"/>
      <c r="C9" s="561"/>
      <c r="D9" s="561"/>
      <c r="E9" s="561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</row>
    <row r="10" spans="1:18" s="560" customFormat="1" ht="15.75" x14ac:dyDescent="0.2">
      <c r="A10" s="770">
        <v>2</v>
      </c>
      <c r="B10" s="772" t="s">
        <v>810</v>
      </c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</row>
    <row r="11" spans="1:18" s="560" customFormat="1" ht="15.75" x14ac:dyDescent="0.2">
      <c r="A11" s="770"/>
      <c r="B11" s="772" t="s">
        <v>796</v>
      </c>
      <c r="C11" s="772"/>
      <c r="D11" s="772"/>
      <c r="E11" s="772"/>
      <c r="F11" s="772"/>
      <c r="G11" s="772"/>
      <c r="H11" s="772"/>
      <c r="I11" s="772"/>
      <c r="J11" s="772"/>
      <c r="K11" s="772"/>
      <c r="L11" s="772"/>
      <c r="M11" s="772"/>
      <c r="N11" s="772"/>
      <c r="O11" s="772"/>
      <c r="P11" s="772"/>
      <c r="Q11" s="772"/>
      <c r="R11" s="772"/>
    </row>
    <row r="12" spans="1:18" s="560" customFormat="1" ht="15.75" x14ac:dyDescent="0.2">
      <c r="A12" s="770"/>
      <c r="B12" s="772" t="s">
        <v>793</v>
      </c>
      <c r="C12" s="772"/>
      <c r="D12" s="772"/>
      <c r="E12" s="772"/>
      <c r="F12" s="772"/>
      <c r="G12" s="772"/>
      <c r="H12" s="772"/>
      <c r="I12" s="772"/>
      <c r="J12" s="772"/>
      <c r="K12" s="772"/>
      <c r="L12" s="772"/>
      <c r="M12" s="772"/>
      <c r="N12" s="772"/>
      <c r="O12" s="772"/>
      <c r="P12" s="772"/>
      <c r="Q12" s="772"/>
      <c r="R12" s="772"/>
    </row>
    <row r="13" spans="1:18" s="560" customFormat="1" ht="15.75" x14ac:dyDescent="0.2">
      <c r="A13" s="770"/>
      <c r="B13" s="772" t="s">
        <v>792</v>
      </c>
      <c r="C13" s="772"/>
      <c r="D13" s="772"/>
      <c r="E13" s="772"/>
      <c r="F13" s="772"/>
      <c r="G13" s="772"/>
      <c r="H13" s="772"/>
      <c r="I13" s="772"/>
      <c r="J13" s="772"/>
      <c r="K13" s="772"/>
      <c r="L13" s="772"/>
      <c r="M13" s="772"/>
      <c r="N13" s="772"/>
      <c r="O13" s="772"/>
      <c r="P13" s="772"/>
      <c r="Q13" s="772"/>
      <c r="R13" s="772"/>
    </row>
    <row r="14" spans="1:18" s="560" customFormat="1" ht="15.75" x14ac:dyDescent="0.25">
      <c r="A14" s="559"/>
      <c r="B14" s="564"/>
    </row>
    <row r="15" spans="1:18" s="560" customFormat="1" ht="15.75" x14ac:dyDescent="0.2">
      <c r="A15" s="770">
        <v>3</v>
      </c>
      <c r="B15" s="772" t="s">
        <v>811</v>
      </c>
      <c r="C15" s="772"/>
      <c r="D15" s="772"/>
      <c r="E15" s="772"/>
      <c r="F15" s="772"/>
      <c r="G15" s="772"/>
      <c r="H15" s="772"/>
      <c r="I15" s="772"/>
      <c r="J15" s="772"/>
      <c r="K15" s="772"/>
      <c r="L15" s="772"/>
      <c r="M15" s="772"/>
      <c r="N15" s="772"/>
      <c r="O15" s="772"/>
      <c r="P15" s="772"/>
      <c r="Q15" s="772"/>
      <c r="R15" s="772"/>
    </row>
    <row r="16" spans="1:18" s="560" customFormat="1" ht="15.75" x14ac:dyDescent="0.2">
      <c r="A16" s="770"/>
      <c r="B16" s="772" t="s">
        <v>795</v>
      </c>
      <c r="C16" s="772"/>
      <c r="D16" s="772"/>
      <c r="E16" s="772"/>
      <c r="F16" s="772"/>
      <c r="G16" s="772"/>
      <c r="H16" s="772"/>
      <c r="I16" s="772"/>
      <c r="J16" s="772"/>
      <c r="K16" s="772"/>
      <c r="L16" s="772"/>
      <c r="M16" s="772"/>
      <c r="N16" s="772"/>
      <c r="O16" s="772"/>
      <c r="P16" s="772"/>
      <c r="Q16" s="772"/>
      <c r="R16" s="772"/>
    </row>
    <row r="17" spans="1:18" s="560" customFormat="1" ht="15.75" x14ac:dyDescent="0.2">
      <c r="A17" s="770"/>
      <c r="B17" s="772" t="s">
        <v>791</v>
      </c>
      <c r="C17" s="772"/>
      <c r="D17" s="772"/>
      <c r="E17" s="772"/>
      <c r="F17" s="772"/>
      <c r="G17" s="772"/>
      <c r="H17" s="772"/>
      <c r="I17" s="772"/>
      <c r="J17" s="772"/>
      <c r="K17" s="772"/>
      <c r="L17" s="772"/>
      <c r="M17" s="772"/>
      <c r="N17" s="772"/>
      <c r="O17" s="772"/>
      <c r="P17" s="772"/>
      <c r="Q17" s="772"/>
      <c r="R17" s="772"/>
    </row>
    <row r="18" spans="1:18" s="560" customFormat="1" ht="15.75" x14ac:dyDescent="0.25">
      <c r="A18" s="559"/>
      <c r="B18" s="564"/>
    </row>
    <row r="19" spans="1:18" s="560" customFormat="1" ht="15.75" x14ac:dyDescent="0.2">
      <c r="A19" s="770">
        <v>4</v>
      </c>
      <c r="B19" s="774" t="s">
        <v>809</v>
      </c>
      <c r="C19" s="774"/>
      <c r="D19" s="774"/>
      <c r="E19" s="774"/>
      <c r="F19" s="774"/>
      <c r="G19" s="774"/>
    </row>
    <row r="20" spans="1:18" s="560" customFormat="1" ht="15.75" x14ac:dyDescent="0.2">
      <c r="A20" s="770"/>
      <c r="B20" s="774" t="s">
        <v>794</v>
      </c>
      <c r="C20" s="774"/>
      <c r="D20" s="774"/>
      <c r="E20" s="774"/>
      <c r="F20" s="774"/>
      <c r="G20" s="774"/>
    </row>
    <row r="21" spans="1:18" s="560" customFormat="1" ht="15.75" x14ac:dyDescent="0.2">
      <c r="A21" s="770"/>
      <c r="B21" s="774" t="s">
        <v>797</v>
      </c>
      <c r="C21" s="774"/>
      <c r="D21" s="774"/>
      <c r="E21" s="774"/>
      <c r="F21" s="774"/>
      <c r="G21" s="774"/>
    </row>
    <row r="22" spans="1:18" s="560" customFormat="1" ht="15.75" x14ac:dyDescent="0.2">
      <c r="A22" s="770"/>
      <c r="B22" s="774" t="s">
        <v>872</v>
      </c>
      <c r="C22" s="774"/>
      <c r="D22" s="774"/>
      <c r="E22" s="774"/>
      <c r="F22" s="774"/>
      <c r="G22" s="774"/>
    </row>
    <row r="23" spans="1:18" s="560" customFormat="1" ht="15.75" x14ac:dyDescent="0.25">
      <c r="A23" s="559"/>
      <c r="B23" s="564"/>
    </row>
    <row r="24" spans="1:18" s="560" customFormat="1" ht="15.75" x14ac:dyDescent="0.25">
      <c r="A24" s="770">
        <v>5</v>
      </c>
      <c r="B24" s="773" t="s">
        <v>810</v>
      </c>
      <c r="C24" s="773"/>
      <c r="D24" s="773"/>
      <c r="E24" s="773"/>
      <c r="F24" s="773"/>
      <c r="G24" s="773"/>
      <c r="H24" s="347"/>
      <c r="I24" s="347"/>
      <c r="J24" s="347"/>
      <c r="K24" s="347"/>
      <c r="L24" s="347"/>
      <c r="M24" s="347"/>
      <c r="N24" s="347"/>
      <c r="O24" s="347"/>
      <c r="P24" s="347"/>
      <c r="Q24" s="347"/>
    </row>
    <row r="25" spans="1:18" s="560" customFormat="1" ht="15.75" x14ac:dyDescent="0.25">
      <c r="A25" s="770"/>
      <c r="B25" s="773" t="s">
        <v>794</v>
      </c>
      <c r="C25" s="773"/>
      <c r="D25" s="773"/>
      <c r="E25" s="773"/>
      <c r="F25" s="773"/>
      <c r="G25" s="773"/>
      <c r="H25" s="347"/>
      <c r="I25" s="347"/>
      <c r="J25" s="347"/>
      <c r="K25" s="347"/>
      <c r="L25" s="347"/>
      <c r="M25" s="347"/>
      <c r="N25" s="347"/>
      <c r="O25" s="347"/>
      <c r="P25" s="347"/>
      <c r="Q25" s="347"/>
    </row>
    <row r="26" spans="1:18" s="560" customFormat="1" ht="15.75" x14ac:dyDescent="0.25">
      <c r="A26" s="770"/>
      <c r="B26" s="773" t="s">
        <v>797</v>
      </c>
      <c r="C26" s="773"/>
      <c r="D26" s="773"/>
      <c r="E26" s="773"/>
      <c r="F26" s="773"/>
      <c r="G26" s="773"/>
      <c r="H26" s="347"/>
      <c r="I26" s="347"/>
      <c r="J26" s="347"/>
      <c r="K26" s="347"/>
      <c r="L26" s="347"/>
      <c r="M26" s="347"/>
      <c r="N26" s="347"/>
      <c r="O26" s="347"/>
      <c r="P26" s="347"/>
      <c r="Q26" s="347"/>
    </row>
    <row r="27" spans="1:18" s="560" customFormat="1" ht="15.75" x14ac:dyDescent="0.25">
      <c r="A27" s="770"/>
      <c r="B27" s="773" t="s">
        <v>872</v>
      </c>
      <c r="C27" s="773"/>
      <c r="D27" s="773"/>
      <c r="E27" s="773"/>
      <c r="F27" s="773"/>
      <c r="G27" s="773"/>
      <c r="H27" s="347"/>
      <c r="I27" s="347"/>
      <c r="J27" s="347"/>
      <c r="K27" s="347"/>
      <c r="L27" s="347"/>
      <c r="M27" s="347"/>
      <c r="N27" s="347"/>
      <c r="O27" s="347"/>
      <c r="P27" s="347"/>
      <c r="Q27" s="347"/>
    </row>
    <row r="28" spans="1:18" s="560" customFormat="1" ht="15.75" x14ac:dyDescent="0.25">
      <c r="A28" s="559"/>
      <c r="B28" s="565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</row>
    <row r="29" spans="1:18" s="560" customFormat="1" ht="15.75" x14ac:dyDescent="0.25">
      <c r="A29" s="770">
        <v>6</v>
      </c>
      <c r="B29" s="774" t="s">
        <v>928</v>
      </c>
      <c r="C29" s="773"/>
      <c r="D29" s="773"/>
      <c r="E29" s="773"/>
      <c r="F29" s="773"/>
      <c r="G29" s="773"/>
      <c r="H29" s="347"/>
      <c r="I29" s="347"/>
      <c r="J29" s="347"/>
      <c r="K29" s="347"/>
      <c r="L29" s="347"/>
      <c r="M29" s="347"/>
      <c r="N29" s="347"/>
      <c r="O29" s="347"/>
      <c r="P29" s="347"/>
      <c r="Q29" s="347"/>
    </row>
    <row r="30" spans="1:18" s="560" customFormat="1" ht="15.75" x14ac:dyDescent="0.25">
      <c r="A30" s="770"/>
      <c r="B30" s="773" t="s">
        <v>794</v>
      </c>
      <c r="C30" s="773"/>
      <c r="D30" s="773"/>
      <c r="E30" s="773"/>
      <c r="F30" s="773"/>
      <c r="G30" s="773"/>
      <c r="H30" s="347"/>
      <c r="I30" s="347"/>
      <c r="J30" s="347"/>
      <c r="K30" s="347"/>
      <c r="L30" s="347"/>
      <c r="M30" s="347"/>
      <c r="N30" s="347"/>
      <c r="O30" s="347"/>
      <c r="P30" s="347"/>
      <c r="Q30" s="347"/>
    </row>
    <row r="31" spans="1:18" s="560" customFormat="1" ht="15.75" x14ac:dyDescent="0.25">
      <c r="A31" s="770"/>
      <c r="B31" s="773" t="s">
        <v>797</v>
      </c>
      <c r="C31" s="773"/>
      <c r="D31" s="773"/>
      <c r="E31" s="773"/>
      <c r="F31" s="773"/>
      <c r="G31" s="773"/>
      <c r="H31" s="347"/>
      <c r="I31" s="347"/>
      <c r="J31" s="347"/>
      <c r="K31" s="347"/>
      <c r="L31" s="347"/>
      <c r="M31" s="347"/>
      <c r="N31" s="347"/>
      <c r="O31" s="347"/>
      <c r="P31" s="347"/>
      <c r="Q31" s="347"/>
    </row>
    <row r="32" spans="1:18" s="560" customFormat="1" ht="15.75" x14ac:dyDescent="0.25">
      <c r="A32" s="770"/>
      <c r="B32" s="773" t="s">
        <v>872</v>
      </c>
      <c r="C32" s="773"/>
      <c r="D32" s="773"/>
      <c r="E32" s="773"/>
      <c r="F32" s="773"/>
      <c r="G32" s="773"/>
      <c r="H32" s="347"/>
      <c r="I32" s="347"/>
      <c r="J32" s="347"/>
      <c r="K32" s="347"/>
      <c r="L32" s="347"/>
      <c r="M32" s="347"/>
      <c r="N32" s="347"/>
      <c r="O32" s="347"/>
      <c r="P32" s="347"/>
      <c r="Q32" s="347"/>
    </row>
    <row r="33" spans="1:17" s="560" customFormat="1" ht="15.75" x14ac:dyDescent="0.25">
      <c r="A33" s="559"/>
      <c r="B33" s="565"/>
      <c r="C33" s="347"/>
      <c r="D33" s="347"/>
      <c r="E33" s="347"/>
      <c r="F33" s="347"/>
      <c r="G33" s="347"/>
      <c r="H33" s="347"/>
      <c r="I33" s="347"/>
      <c r="J33" s="347"/>
      <c r="K33" s="347"/>
      <c r="L33" s="347"/>
      <c r="M33" s="347"/>
      <c r="N33" s="347"/>
      <c r="O33" s="347"/>
      <c r="P33" s="347"/>
      <c r="Q33" s="347"/>
    </row>
    <row r="34" spans="1:17" s="560" customFormat="1" ht="15.75" x14ac:dyDescent="0.2">
      <c r="A34" s="770">
        <v>7</v>
      </c>
      <c r="B34" s="777" t="s">
        <v>901</v>
      </c>
      <c r="C34" s="777"/>
      <c r="D34" s="777"/>
      <c r="E34" s="777"/>
      <c r="F34" s="777"/>
      <c r="G34" s="777"/>
      <c r="H34" s="777"/>
      <c r="I34" s="777"/>
      <c r="J34" s="777"/>
      <c r="K34" s="777"/>
      <c r="L34" s="777"/>
      <c r="M34" s="777"/>
      <c r="N34" s="777"/>
      <c r="O34" s="777"/>
      <c r="P34" s="777"/>
      <c r="Q34" s="777"/>
    </row>
    <row r="35" spans="1:17" s="560" customFormat="1" ht="15.75" x14ac:dyDescent="0.2">
      <c r="A35" s="770"/>
      <c r="B35" s="777" t="s">
        <v>900</v>
      </c>
      <c r="C35" s="777"/>
      <c r="D35" s="777"/>
      <c r="E35" s="777"/>
      <c r="F35" s="777"/>
      <c r="G35" s="777"/>
      <c r="H35" s="777"/>
      <c r="I35" s="777"/>
      <c r="J35" s="777"/>
      <c r="K35" s="777"/>
      <c r="L35" s="777"/>
      <c r="M35" s="777"/>
      <c r="N35" s="777"/>
      <c r="O35" s="777"/>
      <c r="P35" s="777"/>
      <c r="Q35" s="777"/>
    </row>
    <row r="36" spans="1:17" s="560" customFormat="1" ht="15.75" x14ac:dyDescent="0.2">
      <c r="A36" s="770"/>
      <c r="B36" s="777" t="s">
        <v>793</v>
      </c>
      <c r="C36" s="777"/>
      <c r="D36" s="777"/>
      <c r="E36" s="777"/>
      <c r="F36" s="777"/>
      <c r="G36" s="777"/>
      <c r="H36" s="777"/>
      <c r="I36" s="777"/>
      <c r="J36" s="777"/>
      <c r="K36" s="777"/>
      <c r="L36" s="777"/>
      <c r="M36" s="777"/>
      <c r="N36" s="777"/>
      <c r="O36" s="777"/>
      <c r="P36" s="777"/>
      <c r="Q36" s="777"/>
    </row>
    <row r="37" spans="1:17" s="560" customFormat="1" ht="15.75" x14ac:dyDescent="0.2">
      <c r="A37" s="770"/>
      <c r="B37" s="777" t="s">
        <v>792</v>
      </c>
      <c r="C37" s="777"/>
      <c r="D37" s="777"/>
      <c r="E37" s="777"/>
      <c r="F37" s="777"/>
      <c r="G37" s="777"/>
      <c r="H37" s="777"/>
      <c r="I37" s="777"/>
      <c r="J37" s="777"/>
      <c r="K37" s="777"/>
      <c r="L37" s="777"/>
      <c r="M37" s="777"/>
      <c r="N37" s="777"/>
      <c r="O37" s="777"/>
      <c r="P37" s="777"/>
      <c r="Q37" s="777"/>
    </row>
    <row r="38" spans="1:17" s="560" customFormat="1" ht="15.75" x14ac:dyDescent="0.25">
      <c r="A38" s="559"/>
      <c r="B38" s="564"/>
    </row>
    <row r="39" spans="1:17" s="560" customFormat="1" ht="15.75" x14ac:dyDescent="0.2">
      <c r="A39" s="770">
        <v>8</v>
      </c>
      <c r="B39" s="775" t="s">
        <v>902</v>
      </c>
      <c r="C39" s="775"/>
      <c r="D39" s="775"/>
      <c r="E39" s="775"/>
      <c r="F39" s="775"/>
      <c r="G39" s="775"/>
      <c r="H39" s="775"/>
      <c r="I39" s="775"/>
      <c r="J39" s="775"/>
      <c r="K39" s="775"/>
      <c r="L39" s="775"/>
      <c r="M39" s="775"/>
      <c r="N39" s="775"/>
      <c r="O39" s="775"/>
      <c r="P39" s="775"/>
      <c r="Q39" s="775"/>
    </row>
    <row r="40" spans="1:17" s="560" customFormat="1" ht="15.75" x14ac:dyDescent="0.2">
      <c r="A40" s="770"/>
      <c r="B40" s="775" t="s">
        <v>798</v>
      </c>
      <c r="C40" s="775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</row>
    <row r="41" spans="1:17" s="560" customFormat="1" ht="15.75" x14ac:dyDescent="0.2">
      <c r="A41" s="770"/>
      <c r="B41" s="775" t="s">
        <v>793</v>
      </c>
      <c r="C41" s="775"/>
      <c r="D41" s="775"/>
      <c r="E41" s="775"/>
      <c r="F41" s="775"/>
      <c r="G41" s="775"/>
      <c r="H41" s="775"/>
      <c r="I41" s="775"/>
      <c r="J41" s="775"/>
      <c r="K41" s="775"/>
      <c r="L41" s="775"/>
      <c r="M41" s="775"/>
      <c r="N41" s="775"/>
      <c r="O41" s="775"/>
      <c r="P41" s="775"/>
      <c r="Q41" s="775"/>
    </row>
    <row r="42" spans="1:17" s="560" customFormat="1" ht="15.75" x14ac:dyDescent="0.2">
      <c r="A42" s="770"/>
      <c r="B42" s="775" t="s">
        <v>792</v>
      </c>
      <c r="C42" s="775"/>
      <c r="D42" s="775"/>
      <c r="E42" s="775"/>
      <c r="F42" s="775"/>
      <c r="G42" s="775"/>
      <c r="H42" s="775"/>
      <c r="I42" s="775"/>
      <c r="J42" s="775"/>
      <c r="K42" s="775"/>
      <c r="L42" s="775"/>
      <c r="M42" s="775"/>
      <c r="N42" s="775"/>
      <c r="O42" s="775"/>
      <c r="P42" s="775"/>
      <c r="Q42" s="775"/>
    </row>
    <row r="43" spans="1:17" s="560" customFormat="1" ht="15.75" x14ac:dyDescent="0.25">
      <c r="A43" s="559"/>
      <c r="B43" s="564"/>
    </row>
    <row r="44" spans="1:17" s="560" customFormat="1" ht="15.75" x14ac:dyDescent="0.2">
      <c r="A44" s="770">
        <v>9</v>
      </c>
      <c r="B44" s="776" t="s">
        <v>903</v>
      </c>
      <c r="C44" s="776"/>
      <c r="D44" s="776"/>
      <c r="E44" s="776"/>
      <c r="F44" s="776"/>
      <c r="G44" s="776"/>
      <c r="H44" s="776"/>
      <c r="I44" s="776"/>
      <c r="J44" s="776"/>
      <c r="K44" s="776"/>
      <c r="L44" s="776"/>
      <c r="M44" s="776"/>
      <c r="N44" s="776"/>
      <c r="O44" s="776"/>
      <c r="P44" s="776"/>
      <c r="Q44" s="776"/>
    </row>
    <row r="45" spans="1:17" s="560" customFormat="1" ht="15.75" x14ac:dyDescent="0.2">
      <c r="A45" s="770"/>
      <c r="B45" s="776" t="s">
        <v>798</v>
      </c>
      <c r="C45" s="776"/>
      <c r="D45" s="776"/>
      <c r="E45" s="776"/>
      <c r="F45" s="776"/>
      <c r="G45" s="776"/>
      <c r="H45" s="776"/>
      <c r="I45" s="776"/>
      <c r="J45" s="776"/>
      <c r="K45" s="776"/>
      <c r="L45" s="776"/>
      <c r="M45" s="776"/>
      <c r="N45" s="776"/>
      <c r="O45" s="776"/>
      <c r="P45" s="776"/>
      <c r="Q45" s="776"/>
    </row>
    <row r="46" spans="1:17" s="560" customFormat="1" ht="15.75" x14ac:dyDescent="0.2">
      <c r="A46" s="770"/>
      <c r="B46" s="776" t="s">
        <v>793</v>
      </c>
      <c r="C46" s="776"/>
      <c r="D46" s="776"/>
      <c r="E46" s="776"/>
      <c r="F46" s="776"/>
      <c r="G46" s="776"/>
      <c r="H46" s="776"/>
      <c r="I46" s="776"/>
      <c r="J46" s="776"/>
      <c r="K46" s="776"/>
      <c r="L46" s="776"/>
      <c r="M46" s="776"/>
      <c r="N46" s="776"/>
      <c r="O46" s="776"/>
      <c r="P46" s="776"/>
      <c r="Q46" s="776"/>
    </row>
    <row r="47" spans="1:17" s="560" customFormat="1" ht="15.75" x14ac:dyDescent="0.25">
      <c r="A47" s="559"/>
      <c r="B47" s="564"/>
    </row>
    <row r="48" spans="1:17" s="560" customFormat="1" ht="15.75" x14ac:dyDescent="0.25">
      <c r="A48" s="770">
        <v>10</v>
      </c>
      <c r="B48" s="778" t="s">
        <v>904</v>
      </c>
      <c r="C48" s="778"/>
      <c r="D48" s="778"/>
      <c r="E48" s="778"/>
      <c r="F48" s="778"/>
      <c r="G48" s="778"/>
      <c r="H48" s="778"/>
      <c r="I48" s="778"/>
      <c r="J48" s="778"/>
      <c r="K48" s="778"/>
      <c r="L48" s="778"/>
      <c r="M48" s="778"/>
    </row>
    <row r="49" spans="1:13" s="560" customFormat="1" ht="15.75" x14ac:dyDescent="0.25">
      <c r="A49" s="770"/>
      <c r="B49" s="778" t="s">
        <v>799</v>
      </c>
      <c r="C49" s="778"/>
      <c r="D49" s="778"/>
      <c r="E49" s="778"/>
      <c r="F49" s="778"/>
      <c r="G49" s="778"/>
      <c r="H49" s="778"/>
      <c r="I49" s="778"/>
      <c r="J49" s="778"/>
      <c r="K49" s="778"/>
      <c r="L49" s="778"/>
      <c r="M49" s="778"/>
    </row>
    <row r="50" spans="1:13" s="560" customFormat="1" ht="15.75" x14ac:dyDescent="0.25">
      <c r="A50" s="770"/>
      <c r="B50" s="778" t="s">
        <v>905</v>
      </c>
      <c r="C50" s="778"/>
      <c r="D50" s="778"/>
      <c r="E50" s="778"/>
      <c r="F50" s="778"/>
      <c r="G50" s="778"/>
      <c r="H50" s="778"/>
      <c r="I50" s="778"/>
      <c r="J50" s="778"/>
      <c r="K50" s="778"/>
      <c r="L50" s="778"/>
      <c r="M50" s="778"/>
    </row>
    <row r="51" spans="1:13" s="560" customFormat="1" ht="15.75" x14ac:dyDescent="0.25">
      <c r="A51" s="770"/>
      <c r="B51" s="778" t="s">
        <v>792</v>
      </c>
      <c r="C51" s="778"/>
      <c r="D51" s="778"/>
      <c r="E51" s="778"/>
      <c r="F51" s="778"/>
      <c r="G51" s="778"/>
      <c r="H51" s="778"/>
      <c r="I51" s="778"/>
      <c r="J51" s="778"/>
      <c r="K51" s="778"/>
      <c r="L51" s="778"/>
      <c r="M51" s="778"/>
    </row>
    <row r="52" spans="1:13" s="560" customFormat="1" ht="15.75" x14ac:dyDescent="0.25">
      <c r="A52" s="87"/>
      <c r="B52" s="564"/>
    </row>
    <row r="53" spans="1:13" s="560" customFormat="1" ht="15.75" x14ac:dyDescent="0.25">
      <c r="A53" s="770">
        <v>11</v>
      </c>
      <c r="B53" s="778" t="s">
        <v>906</v>
      </c>
      <c r="C53" s="778"/>
      <c r="D53" s="778"/>
      <c r="E53" s="778"/>
      <c r="F53" s="778"/>
      <c r="G53" s="778"/>
      <c r="H53" s="778"/>
      <c r="I53" s="778"/>
      <c r="J53" s="778"/>
      <c r="K53" s="778"/>
      <c r="L53" s="778"/>
      <c r="M53" s="778"/>
    </row>
    <row r="54" spans="1:13" s="560" customFormat="1" ht="15.75" x14ac:dyDescent="0.25">
      <c r="A54" s="770"/>
      <c r="B54" s="778" t="s">
        <v>799</v>
      </c>
      <c r="C54" s="778"/>
      <c r="D54" s="778"/>
      <c r="E54" s="778"/>
      <c r="F54" s="778"/>
      <c r="G54" s="778"/>
      <c r="H54" s="778"/>
      <c r="I54" s="778"/>
      <c r="J54" s="778"/>
      <c r="K54" s="778"/>
      <c r="L54" s="778"/>
      <c r="M54" s="778"/>
    </row>
    <row r="55" spans="1:13" s="560" customFormat="1" ht="15.75" x14ac:dyDescent="0.25">
      <c r="A55" s="770"/>
      <c r="B55" s="778" t="s">
        <v>905</v>
      </c>
      <c r="C55" s="778"/>
      <c r="D55" s="778"/>
      <c r="E55" s="778"/>
      <c r="F55" s="778"/>
      <c r="G55" s="778"/>
      <c r="H55" s="778"/>
      <c r="I55" s="778"/>
      <c r="J55" s="778"/>
      <c r="K55" s="778"/>
      <c r="L55" s="778"/>
      <c r="M55" s="778"/>
    </row>
    <row r="56" spans="1:13" s="560" customFormat="1" ht="15.75" x14ac:dyDescent="0.25">
      <c r="A56" s="770"/>
      <c r="B56" s="778" t="s">
        <v>792</v>
      </c>
      <c r="C56" s="778"/>
      <c r="D56" s="778"/>
      <c r="E56" s="778"/>
      <c r="F56" s="778"/>
      <c r="G56" s="778"/>
      <c r="H56" s="778"/>
      <c r="I56" s="778"/>
      <c r="J56" s="778"/>
      <c r="K56" s="778"/>
      <c r="L56" s="778"/>
      <c r="M56" s="778"/>
    </row>
    <row r="57" spans="1:13" s="560" customFormat="1" x14ac:dyDescent="0.2">
      <c r="A57" s="87"/>
    </row>
    <row r="58" spans="1:13" s="560" customFormat="1" ht="15.75" x14ac:dyDescent="0.2">
      <c r="A58" s="770">
        <v>12</v>
      </c>
      <c r="B58" s="774" t="s">
        <v>907</v>
      </c>
      <c r="C58" s="774"/>
      <c r="D58" s="774"/>
      <c r="E58" s="774"/>
      <c r="F58" s="774"/>
      <c r="G58" s="774"/>
      <c r="H58" s="774"/>
      <c r="I58" s="774"/>
      <c r="J58" s="774"/>
      <c r="K58" s="774"/>
      <c r="L58" s="774"/>
      <c r="M58" s="774"/>
    </row>
    <row r="59" spans="1:13" s="560" customFormat="1" ht="15.75" x14ac:dyDescent="0.2">
      <c r="A59" s="770"/>
      <c r="B59" s="774" t="s">
        <v>800</v>
      </c>
      <c r="C59" s="774"/>
      <c r="D59" s="774"/>
      <c r="E59" s="774"/>
      <c r="F59" s="774"/>
      <c r="G59" s="774"/>
      <c r="H59" s="774"/>
      <c r="I59" s="774"/>
      <c r="J59" s="774"/>
      <c r="K59" s="774"/>
      <c r="L59" s="774"/>
      <c r="M59" s="774"/>
    </row>
    <row r="60" spans="1:13" s="560" customFormat="1" ht="15.75" x14ac:dyDescent="0.2">
      <c r="A60" s="770"/>
      <c r="B60" s="774" t="s">
        <v>908</v>
      </c>
      <c r="C60" s="774"/>
      <c r="D60" s="774"/>
      <c r="E60" s="774"/>
      <c r="F60" s="774"/>
      <c r="G60" s="774"/>
      <c r="H60" s="774"/>
      <c r="I60" s="774"/>
      <c r="J60" s="774"/>
      <c r="K60" s="774"/>
      <c r="L60" s="774"/>
      <c r="M60" s="774"/>
    </row>
    <row r="61" spans="1:13" s="560" customFormat="1" ht="15.75" x14ac:dyDescent="0.2">
      <c r="A61" s="770"/>
      <c r="B61" s="774" t="s">
        <v>792</v>
      </c>
      <c r="C61" s="774"/>
      <c r="D61" s="774"/>
      <c r="E61" s="774"/>
      <c r="F61" s="774"/>
      <c r="G61" s="774"/>
      <c r="H61" s="774"/>
      <c r="I61" s="774"/>
      <c r="J61" s="774"/>
      <c r="K61" s="774"/>
      <c r="L61" s="774"/>
      <c r="M61" s="774"/>
    </row>
    <row r="62" spans="1:13" s="560" customFormat="1" x14ac:dyDescent="0.2">
      <c r="A62" s="87"/>
    </row>
    <row r="63" spans="1:13" s="560" customFormat="1" ht="15.75" x14ac:dyDescent="0.2">
      <c r="A63" s="779">
        <v>13</v>
      </c>
      <c r="B63" s="774" t="s">
        <v>909</v>
      </c>
      <c r="C63" s="774"/>
      <c r="D63" s="774"/>
      <c r="E63" s="774"/>
      <c r="F63" s="774"/>
      <c r="G63" s="774"/>
      <c r="H63" s="774"/>
      <c r="I63" s="774"/>
      <c r="J63" s="774"/>
      <c r="K63" s="774"/>
      <c r="L63" s="774"/>
      <c r="M63" s="774"/>
    </row>
    <row r="64" spans="1:13" s="560" customFormat="1" ht="15.75" x14ac:dyDescent="0.2">
      <c r="A64" s="779"/>
      <c r="B64" s="774" t="s">
        <v>801</v>
      </c>
      <c r="C64" s="774"/>
      <c r="D64" s="774"/>
      <c r="E64" s="774"/>
      <c r="F64" s="774"/>
      <c r="G64" s="774"/>
      <c r="H64" s="774"/>
      <c r="I64" s="774"/>
      <c r="J64" s="774"/>
      <c r="K64" s="774"/>
      <c r="L64" s="774"/>
      <c r="M64" s="774"/>
    </row>
    <row r="65" spans="1:13" s="560" customFormat="1" ht="15.75" x14ac:dyDescent="0.2">
      <c r="A65" s="779"/>
      <c r="B65" s="774" t="s">
        <v>908</v>
      </c>
      <c r="C65" s="774"/>
      <c r="D65" s="774"/>
      <c r="E65" s="774"/>
      <c r="F65" s="774"/>
      <c r="G65" s="774"/>
      <c r="H65" s="774"/>
      <c r="I65" s="774"/>
      <c r="J65" s="774"/>
      <c r="K65" s="774"/>
      <c r="L65" s="774"/>
      <c r="M65" s="774"/>
    </row>
    <row r="66" spans="1:13" s="560" customFormat="1" ht="15.75" x14ac:dyDescent="0.2">
      <c r="A66" s="779"/>
      <c r="B66" s="774" t="s">
        <v>792</v>
      </c>
      <c r="C66" s="774"/>
      <c r="D66" s="774"/>
      <c r="E66" s="774"/>
      <c r="F66" s="774"/>
      <c r="G66" s="774"/>
      <c r="H66" s="774"/>
      <c r="I66" s="774"/>
      <c r="J66" s="774"/>
      <c r="K66" s="774"/>
      <c r="L66" s="774"/>
      <c r="M66" s="774"/>
    </row>
    <row r="67" spans="1:13" s="560" customFormat="1" ht="15.75" x14ac:dyDescent="0.2">
      <c r="A67" s="74"/>
    </row>
    <row r="68" spans="1:13" s="560" customFormat="1" ht="15.75" x14ac:dyDescent="0.25">
      <c r="A68" s="779">
        <v>14</v>
      </c>
      <c r="B68" s="778" t="s">
        <v>910</v>
      </c>
      <c r="C68" s="778"/>
      <c r="D68" s="778"/>
      <c r="E68" s="778"/>
      <c r="F68" s="778"/>
      <c r="G68" s="778"/>
      <c r="H68" s="778"/>
      <c r="I68" s="778"/>
      <c r="J68" s="778"/>
      <c r="K68" s="778"/>
      <c r="L68" s="778"/>
      <c r="M68" s="778"/>
    </row>
    <row r="69" spans="1:13" s="560" customFormat="1" ht="15.75" x14ac:dyDescent="0.25">
      <c r="A69" s="779"/>
      <c r="B69" s="778" t="s">
        <v>800</v>
      </c>
      <c r="C69" s="778"/>
      <c r="D69" s="778"/>
      <c r="E69" s="778"/>
      <c r="F69" s="778"/>
      <c r="G69" s="778"/>
      <c r="H69" s="778"/>
      <c r="I69" s="778"/>
      <c r="J69" s="778"/>
      <c r="K69" s="778"/>
      <c r="L69" s="778"/>
      <c r="M69" s="778"/>
    </row>
    <row r="70" spans="1:13" s="560" customFormat="1" ht="15.75" x14ac:dyDescent="0.25">
      <c r="A70" s="779"/>
      <c r="B70" s="778" t="s">
        <v>908</v>
      </c>
      <c r="C70" s="778"/>
      <c r="D70" s="778"/>
      <c r="E70" s="778"/>
      <c r="F70" s="778"/>
      <c r="G70" s="778"/>
      <c r="H70" s="778"/>
      <c r="I70" s="778"/>
      <c r="J70" s="778"/>
      <c r="K70" s="778"/>
      <c r="L70" s="778"/>
      <c r="M70" s="778"/>
    </row>
    <row r="71" spans="1:13" s="560" customFormat="1" ht="15.75" x14ac:dyDescent="0.25">
      <c r="A71" s="779"/>
      <c r="B71" s="778" t="s">
        <v>792</v>
      </c>
      <c r="C71" s="778"/>
      <c r="D71" s="778"/>
      <c r="E71" s="778"/>
      <c r="F71" s="778"/>
      <c r="G71" s="778"/>
      <c r="H71" s="778"/>
      <c r="I71" s="778"/>
      <c r="J71" s="778"/>
      <c r="K71" s="778"/>
      <c r="L71" s="778"/>
      <c r="M71" s="778"/>
    </row>
    <row r="72" spans="1:13" s="560" customFormat="1" ht="15.75" x14ac:dyDescent="0.2">
      <c r="A72" s="74"/>
    </row>
    <row r="73" spans="1:13" s="560" customFormat="1" ht="15.75" x14ac:dyDescent="0.25">
      <c r="A73" s="779">
        <v>15</v>
      </c>
      <c r="B73" s="778" t="s">
        <v>911</v>
      </c>
      <c r="C73" s="778"/>
      <c r="D73" s="778"/>
      <c r="E73" s="778"/>
      <c r="F73" s="778"/>
      <c r="G73" s="778"/>
      <c r="H73" s="778"/>
      <c r="I73" s="778"/>
      <c r="J73" s="778"/>
      <c r="K73" s="778"/>
      <c r="L73" s="778"/>
      <c r="M73" s="778"/>
    </row>
    <row r="74" spans="1:13" s="560" customFormat="1" ht="15.75" x14ac:dyDescent="0.25">
      <c r="A74" s="779"/>
      <c r="B74" s="778" t="s">
        <v>800</v>
      </c>
      <c r="C74" s="778"/>
      <c r="D74" s="778"/>
      <c r="E74" s="778"/>
      <c r="F74" s="778"/>
      <c r="G74" s="778"/>
      <c r="H74" s="778"/>
      <c r="I74" s="778"/>
      <c r="J74" s="778"/>
      <c r="K74" s="778"/>
      <c r="L74" s="778"/>
      <c r="M74" s="778"/>
    </row>
    <row r="75" spans="1:13" s="560" customFormat="1" ht="15.75" x14ac:dyDescent="0.25">
      <c r="A75" s="779"/>
      <c r="B75" s="778" t="s">
        <v>908</v>
      </c>
      <c r="C75" s="778"/>
      <c r="D75" s="778"/>
      <c r="E75" s="778"/>
      <c r="F75" s="778"/>
      <c r="G75" s="778"/>
      <c r="H75" s="778"/>
      <c r="I75" s="778"/>
      <c r="J75" s="778"/>
      <c r="K75" s="778"/>
      <c r="L75" s="778"/>
      <c r="M75" s="778"/>
    </row>
    <row r="76" spans="1:13" s="560" customFormat="1" ht="15.75" x14ac:dyDescent="0.25">
      <c r="A76" s="779"/>
      <c r="B76" s="778" t="s">
        <v>792</v>
      </c>
      <c r="C76" s="778"/>
      <c r="D76" s="778"/>
      <c r="E76" s="778"/>
      <c r="F76" s="778"/>
      <c r="G76" s="778"/>
      <c r="H76" s="778"/>
      <c r="I76" s="778"/>
      <c r="J76" s="778"/>
      <c r="K76" s="778"/>
      <c r="L76" s="778"/>
      <c r="M76" s="778"/>
    </row>
    <row r="77" spans="1:13" s="560" customFormat="1" ht="15.75" x14ac:dyDescent="0.2">
      <c r="A77" s="74"/>
    </row>
    <row r="78" spans="1:13" s="560" customFormat="1" ht="15.75" x14ac:dyDescent="0.25">
      <c r="A78" s="779">
        <v>16</v>
      </c>
      <c r="B78" s="778" t="s">
        <v>912</v>
      </c>
      <c r="C78" s="778"/>
      <c r="D78" s="778"/>
      <c r="E78" s="778"/>
      <c r="F78" s="778"/>
      <c r="G78" s="778"/>
      <c r="H78" s="778"/>
      <c r="I78" s="778"/>
      <c r="J78" s="778"/>
      <c r="K78" s="778"/>
      <c r="L78" s="778"/>
    </row>
    <row r="79" spans="1:13" s="560" customFormat="1" ht="15.75" x14ac:dyDescent="0.25">
      <c r="A79" s="779"/>
      <c r="B79" s="778" t="s">
        <v>800</v>
      </c>
      <c r="C79" s="778"/>
      <c r="D79" s="778"/>
      <c r="E79" s="778"/>
      <c r="F79" s="778"/>
      <c r="G79" s="778"/>
      <c r="H79" s="778"/>
      <c r="I79" s="778"/>
      <c r="J79" s="778"/>
      <c r="K79" s="778"/>
      <c r="L79" s="778"/>
      <c r="M79" s="778"/>
    </row>
    <row r="80" spans="1:13" s="560" customFormat="1" ht="15.75" x14ac:dyDescent="0.25">
      <c r="A80" s="779"/>
      <c r="B80" s="778" t="s">
        <v>908</v>
      </c>
      <c r="C80" s="778"/>
      <c r="D80" s="778"/>
      <c r="E80" s="778"/>
      <c r="F80" s="778"/>
      <c r="G80" s="778"/>
      <c r="H80" s="778"/>
      <c r="I80" s="778"/>
      <c r="J80" s="778"/>
      <c r="K80" s="778"/>
      <c r="L80" s="778"/>
      <c r="M80" s="778"/>
    </row>
    <row r="81" spans="1:13" s="560" customFormat="1" ht="15.75" x14ac:dyDescent="0.25">
      <c r="A81" s="779"/>
      <c r="B81" s="780" t="s">
        <v>792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780"/>
    </row>
    <row r="82" spans="1:13" s="560" customFormat="1" ht="15.75" x14ac:dyDescent="0.2">
      <c r="A82" s="74"/>
    </row>
    <row r="83" spans="1:13" s="560" customFormat="1" ht="15.75" x14ac:dyDescent="0.25">
      <c r="A83" s="779">
        <v>17</v>
      </c>
      <c r="B83" s="778" t="s">
        <v>913</v>
      </c>
      <c r="C83" s="778"/>
      <c r="D83" s="778"/>
      <c r="E83" s="778"/>
      <c r="F83" s="778"/>
      <c r="G83" s="778"/>
      <c r="H83" s="778"/>
      <c r="I83" s="778"/>
      <c r="J83" s="778"/>
      <c r="K83" s="778"/>
      <c r="L83" s="778"/>
    </row>
    <row r="84" spans="1:13" s="560" customFormat="1" ht="15.75" x14ac:dyDescent="0.25">
      <c r="A84" s="779"/>
      <c r="B84" s="778" t="s">
        <v>800</v>
      </c>
      <c r="C84" s="778"/>
      <c r="D84" s="778"/>
      <c r="E84" s="778"/>
      <c r="F84" s="778"/>
      <c r="G84" s="778"/>
      <c r="H84" s="778"/>
      <c r="I84" s="778"/>
      <c r="J84" s="778"/>
      <c r="K84" s="778"/>
      <c r="L84" s="778"/>
      <c r="M84" s="778"/>
    </row>
    <row r="85" spans="1:13" s="560" customFormat="1" ht="15.75" x14ac:dyDescent="0.25">
      <c r="A85" s="779"/>
      <c r="B85" s="778" t="s">
        <v>908</v>
      </c>
      <c r="C85" s="778"/>
      <c r="D85" s="778"/>
      <c r="E85" s="778"/>
      <c r="F85" s="778"/>
      <c r="G85" s="778"/>
      <c r="H85" s="778"/>
      <c r="I85" s="778"/>
      <c r="J85" s="778"/>
      <c r="K85" s="778"/>
      <c r="L85" s="778"/>
      <c r="M85" s="778"/>
    </row>
    <row r="86" spans="1:13" s="560" customFormat="1" ht="15.75" x14ac:dyDescent="0.25">
      <c r="A86" s="779"/>
      <c r="B86" s="780" t="s">
        <v>792</v>
      </c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</row>
    <row r="87" spans="1:13" s="560" customFormat="1" ht="15.75" x14ac:dyDescent="0.2">
      <c r="A87" s="74"/>
    </row>
    <row r="88" spans="1:13" s="560" customFormat="1" ht="15.75" x14ac:dyDescent="0.25">
      <c r="A88" s="779">
        <v>18</v>
      </c>
      <c r="B88" s="778" t="s">
        <v>914</v>
      </c>
      <c r="C88" s="778"/>
      <c r="D88" s="778"/>
      <c r="E88" s="778"/>
      <c r="F88" s="778"/>
      <c r="G88" s="778"/>
      <c r="H88" s="778"/>
      <c r="I88" s="778"/>
      <c r="J88" s="778"/>
      <c r="K88" s="778"/>
      <c r="L88" s="778"/>
    </row>
    <row r="89" spans="1:13" s="560" customFormat="1" ht="15.75" x14ac:dyDescent="0.25">
      <c r="A89" s="779"/>
      <c r="B89" s="778" t="s">
        <v>800</v>
      </c>
      <c r="C89" s="778"/>
      <c r="D89" s="778"/>
      <c r="E89" s="778"/>
      <c r="F89" s="778"/>
      <c r="G89" s="778"/>
      <c r="H89" s="778"/>
      <c r="I89" s="778"/>
      <c r="J89" s="778"/>
      <c r="K89" s="778"/>
      <c r="L89" s="778"/>
      <c r="M89" s="778"/>
    </row>
    <row r="90" spans="1:13" s="560" customFormat="1" ht="15.75" x14ac:dyDescent="0.25">
      <c r="A90" s="779"/>
      <c r="B90" s="778" t="s">
        <v>908</v>
      </c>
      <c r="C90" s="778"/>
      <c r="D90" s="778"/>
      <c r="E90" s="778"/>
      <c r="F90" s="778"/>
      <c r="G90" s="778"/>
      <c r="H90" s="778"/>
      <c r="I90" s="778"/>
      <c r="J90" s="778"/>
      <c r="K90" s="778"/>
      <c r="L90" s="778"/>
      <c r="M90" s="778"/>
    </row>
    <row r="91" spans="1:13" s="560" customFormat="1" ht="15.75" x14ac:dyDescent="0.25">
      <c r="A91" s="779"/>
      <c r="B91" s="780" t="s">
        <v>792</v>
      </c>
      <c r="C91" s="780"/>
      <c r="D91" s="780"/>
      <c r="E91" s="780"/>
      <c r="F91" s="780"/>
      <c r="G91" s="780"/>
      <c r="H91" s="780"/>
      <c r="I91" s="780"/>
      <c r="J91" s="780"/>
      <c r="K91" s="780"/>
      <c r="L91" s="780"/>
      <c r="M91" s="780"/>
    </row>
    <row r="92" spans="1:13" s="560" customFormat="1" ht="15.75" x14ac:dyDescent="0.2">
      <c r="A92" s="74"/>
    </row>
    <row r="93" spans="1:13" s="560" customFormat="1" ht="15.75" x14ac:dyDescent="0.25">
      <c r="A93" s="779">
        <v>19</v>
      </c>
      <c r="B93" s="778" t="s">
        <v>915</v>
      </c>
      <c r="C93" s="778"/>
      <c r="D93" s="778"/>
      <c r="E93" s="778"/>
      <c r="F93" s="778"/>
      <c r="G93" s="778"/>
      <c r="H93" s="778"/>
      <c r="I93" s="778"/>
      <c r="J93" s="778"/>
      <c r="K93" s="778"/>
      <c r="L93" s="778"/>
    </row>
    <row r="94" spans="1:13" s="560" customFormat="1" ht="15.75" x14ac:dyDescent="0.25">
      <c r="A94" s="779"/>
      <c r="B94" s="778" t="s">
        <v>800</v>
      </c>
      <c r="C94" s="778"/>
      <c r="D94" s="778"/>
      <c r="E94" s="778"/>
      <c r="F94" s="778"/>
      <c r="G94" s="778"/>
      <c r="H94" s="778"/>
      <c r="I94" s="778"/>
      <c r="J94" s="778"/>
      <c r="K94" s="778"/>
      <c r="L94" s="778"/>
      <c r="M94" s="778"/>
    </row>
    <row r="95" spans="1:13" s="560" customFormat="1" ht="15.75" x14ac:dyDescent="0.25">
      <c r="A95" s="779"/>
      <c r="B95" s="778" t="s">
        <v>908</v>
      </c>
      <c r="C95" s="778"/>
      <c r="D95" s="778"/>
      <c r="E95" s="778"/>
      <c r="F95" s="778"/>
      <c r="G95" s="778"/>
      <c r="H95" s="778"/>
      <c r="I95" s="778"/>
      <c r="J95" s="778"/>
      <c r="K95" s="778"/>
      <c r="L95" s="778"/>
      <c r="M95" s="778"/>
    </row>
    <row r="96" spans="1:13" s="560" customFormat="1" ht="15.75" x14ac:dyDescent="0.25">
      <c r="A96" s="779"/>
      <c r="B96" s="780" t="s">
        <v>792</v>
      </c>
      <c r="C96" s="780"/>
      <c r="D96" s="780"/>
      <c r="E96" s="780"/>
      <c r="F96" s="780"/>
      <c r="G96" s="780"/>
      <c r="H96" s="780"/>
      <c r="I96" s="780"/>
      <c r="J96" s="780"/>
      <c r="K96" s="780"/>
      <c r="L96" s="780"/>
      <c r="M96" s="780"/>
    </row>
    <row r="97" spans="1:13" s="560" customFormat="1" ht="15.75" x14ac:dyDescent="0.2">
      <c r="A97" s="74"/>
    </row>
    <row r="98" spans="1:13" s="560" customFormat="1" ht="15.75" x14ac:dyDescent="0.25">
      <c r="A98" s="779">
        <v>20</v>
      </c>
      <c r="B98" s="778" t="s">
        <v>916</v>
      </c>
      <c r="C98" s="778"/>
      <c r="D98" s="778"/>
      <c r="E98" s="778"/>
      <c r="F98" s="778"/>
      <c r="G98" s="778"/>
      <c r="H98" s="778"/>
      <c r="I98" s="778"/>
      <c r="J98" s="778"/>
      <c r="K98" s="778"/>
      <c r="L98" s="778"/>
    </row>
    <row r="99" spans="1:13" s="560" customFormat="1" ht="15.75" x14ac:dyDescent="0.25">
      <c r="A99" s="779"/>
      <c r="B99" s="778" t="s">
        <v>800</v>
      </c>
      <c r="C99" s="778"/>
      <c r="D99" s="778"/>
      <c r="E99" s="778"/>
      <c r="F99" s="778"/>
      <c r="G99" s="778"/>
      <c r="H99" s="778"/>
      <c r="I99" s="778"/>
      <c r="J99" s="778"/>
      <c r="K99" s="778"/>
      <c r="L99" s="778"/>
      <c r="M99" s="778"/>
    </row>
    <row r="100" spans="1:13" s="560" customFormat="1" ht="15.75" x14ac:dyDescent="0.25">
      <c r="A100" s="779"/>
      <c r="B100" s="778" t="s">
        <v>908</v>
      </c>
      <c r="C100" s="778"/>
      <c r="D100" s="778"/>
      <c r="E100" s="778"/>
      <c r="F100" s="778"/>
      <c r="G100" s="778"/>
      <c r="H100" s="778"/>
      <c r="I100" s="778"/>
      <c r="J100" s="778"/>
      <c r="K100" s="778"/>
      <c r="L100" s="778"/>
      <c r="M100" s="778"/>
    </row>
    <row r="101" spans="1:13" s="560" customFormat="1" ht="15.75" x14ac:dyDescent="0.25">
      <c r="A101" s="779"/>
      <c r="B101" s="780" t="s">
        <v>792</v>
      </c>
      <c r="C101" s="780"/>
      <c r="D101" s="780"/>
      <c r="E101" s="780"/>
      <c r="F101" s="780"/>
      <c r="G101" s="780"/>
      <c r="H101" s="780"/>
      <c r="I101" s="780"/>
      <c r="J101" s="780"/>
      <c r="K101" s="780"/>
      <c r="L101" s="780"/>
      <c r="M101" s="780"/>
    </row>
    <row r="102" spans="1:13" s="560" customFormat="1" ht="15.75" x14ac:dyDescent="0.2">
      <c r="A102" s="74"/>
    </row>
    <row r="103" spans="1:13" s="560" customFormat="1" ht="15.75" x14ac:dyDescent="0.25">
      <c r="A103" s="779">
        <v>21</v>
      </c>
      <c r="B103" s="778" t="s">
        <v>917</v>
      </c>
      <c r="C103" s="778"/>
      <c r="D103" s="778"/>
      <c r="E103" s="778"/>
      <c r="F103" s="778"/>
      <c r="G103" s="778"/>
      <c r="H103" s="778"/>
      <c r="I103" s="778"/>
      <c r="J103" s="778"/>
      <c r="K103" s="778"/>
    </row>
    <row r="104" spans="1:13" s="560" customFormat="1" ht="15.75" x14ac:dyDescent="0.25">
      <c r="A104" s="779"/>
      <c r="B104" s="778" t="s">
        <v>800</v>
      </c>
      <c r="C104" s="778"/>
      <c r="D104" s="778"/>
      <c r="E104" s="778"/>
      <c r="F104" s="778"/>
      <c r="G104" s="778"/>
      <c r="H104" s="778"/>
      <c r="I104" s="778"/>
      <c r="J104" s="778"/>
      <c r="K104" s="778"/>
      <c r="L104" s="778"/>
      <c r="M104" s="778"/>
    </row>
    <row r="105" spans="1:13" s="560" customFormat="1" ht="15.75" x14ac:dyDescent="0.25">
      <c r="A105" s="779"/>
      <c r="B105" s="778" t="s">
        <v>908</v>
      </c>
      <c r="C105" s="778"/>
      <c r="D105" s="778"/>
      <c r="E105" s="778"/>
      <c r="F105" s="778"/>
      <c r="G105" s="778"/>
      <c r="H105" s="778"/>
      <c r="I105" s="778"/>
      <c r="J105" s="778"/>
      <c r="K105" s="778"/>
      <c r="L105" s="778"/>
      <c r="M105" s="778"/>
    </row>
    <row r="106" spans="1:13" s="560" customFormat="1" ht="15.75" x14ac:dyDescent="0.25">
      <c r="A106" s="779"/>
      <c r="B106" s="780" t="s">
        <v>792</v>
      </c>
      <c r="C106" s="780"/>
      <c r="D106" s="780"/>
      <c r="E106" s="780"/>
      <c r="F106" s="780"/>
      <c r="G106" s="780"/>
      <c r="H106" s="780"/>
      <c r="I106" s="780"/>
      <c r="J106" s="780"/>
      <c r="K106" s="780"/>
      <c r="L106" s="780"/>
      <c r="M106" s="780"/>
    </row>
    <row r="107" spans="1:13" s="560" customFormat="1" ht="15.75" x14ac:dyDescent="0.2">
      <c r="A107" s="74"/>
    </row>
    <row r="108" spans="1:13" s="560" customFormat="1" ht="15.75" x14ac:dyDescent="0.25">
      <c r="A108" s="779">
        <v>22</v>
      </c>
      <c r="B108" s="778" t="s">
        <v>918</v>
      </c>
      <c r="C108" s="778"/>
      <c r="D108" s="778"/>
      <c r="E108" s="778"/>
      <c r="F108" s="778"/>
      <c r="G108" s="778"/>
      <c r="H108" s="778"/>
      <c r="I108" s="778"/>
      <c r="J108" s="778"/>
      <c r="K108" s="778"/>
    </row>
    <row r="109" spans="1:13" s="560" customFormat="1" ht="15.75" x14ac:dyDescent="0.25">
      <c r="A109" s="779"/>
      <c r="B109" s="778" t="s">
        <v>800</v>
      </c>
      <c r="C109" s="778"/>
      <c r="D109" s="778"/>
      <c r="E109" s="778"/>
      <c r="F109" s="778"/>
      <c r="G109" s="778"/>
      <c r="H109" s="778"/>
      <c r="I109" s="778"/>
      <c r="J109" s="778"/>
      <c r="K109" s="778"/>
      <c r="L109" s="778"/>
      <c r="M109" s="778"/>
    </row>
    <row r="110" spans="1:13" s="560" customFormat="1" ht="15.75" x14ac:dyDescent="0.25">
      <c r="A110" s="779"/>
      <c r="B110" s="778" t="s">
        <v>908</v>
      </c>
      <c r="C110" s="778"/>
      <c r="D110" s="778"/>
      <c r="E110" s="778"/>
      <c r="F110" s="778"/>
      <c r="G110" s="778"/>
      <c r="H110" s="778"/>
      <c r="I110" s="778"/>
      <c r="J110" s="778"/>
      <c r="K110" s="778"/>
      <c r="L110" s="778"/>
      <c r="M110" s="778"/>
    </row>
    <row r="111" spans="1:13" s="560" customFormat="1" ht="15.75" x14ac:dyDescent="0.25">
      <c r="A111" s="779"/>
      <c r="B111" s="780" t="s">
        <v>792</v>
      </c>
      <c r="C111" s="780"/>
      <c r="D111" s="780"/>
      <c r="E111" s="780"/>
      <c r="F111" s="780"/>
      <c r="G111" s="780"/>
      <c r="H111" s="780"/>
      <c r="I111" s="780"/>
      <c r="J111" s="780"/>
      <c r="K111" s="780"/>
      <c r="L111" s="780"/>
      <c r="M111" s="780"/>
    </row>
    <row r="112" spans="1:13" s="560" customFormat="1" ht="15.75" x14ac:dyDescent="0.2">
      <c r="A112" s="74"/>
    </row>
    <row r="113" spans="1:13" s="560" customFormat="1" ht="15.75" x14ac:dyDescent="0.25">
      <c r="A113" s="779">
        <v>23</v>
      </c>
      <c r="B113" s="778" t="s">
        <v>919</v>
      </c>
      <c r="C113" s="778"/>
      <c r="D113" s="778"/>
      <c r="E113" s="778"/>
      <c r="F113" s="778"/>
      <c r="G113" s="778"/>
      <c r="H113" s="778"/>
      <c r="I113" s="778"/>
      <c r="J113" s="778"/>
      <c r="K113" s="778"/>
    </row>
    <row r="114" spans="1:13" s="560" customFormat="1" ht="15.75" x14ac:dyDescent="0.25">
      <c r="A114" s="779"/>
      <c r="B114" s="778" t="s">
        <v>800</v>
      </c>
      <c r="C114" s="778"/>
      <c r="D114" s="778"/>
      <c r="E114" s="778"/>
      <c r="F114" s="778"/>
      <c r="G114" s="778"/>
      <c r="H114" s="778"/>
      <c r="I114" s="778"/>
      <c r="J114" s="778"/>
      <c r="K114" s="778"/>
      <c r="L114" s="778"/>
      <c r="M114" s="778"/>
    </row>
    <row r="115" spans="1:13" s="560" customFormat="1" ht="15.75" x14ac:dyDescent="0.25">
      <c r="A115" s="779"/>
      <c r="B115" s="778" t="s">
        <v>908</v>
      </c>
      <c r="C115" s="778"/>
      <c r="D115" s="778"/>
      <c r="E115" s="778"/>
      <c r="F115" s="778"/>
      <c r="G115" s="778"/>
      <c r="H115" s="778"/>
      <c r="I115" s="778"/>
      <c r="J115" s="778"/>
      <c r="K115" s="778"/>
      <c r="L115" s="778"/>
      <c r="M115" s="778"/>
    </row>
    <row r="116" spans="1:13" s="560" customFormat="1" ht="15.75" x14ac:dyDescent="0.25">
      <c r="A116" s="779"/>
      <c r="B116" s="780" t="s">
        <v>792</v>
      </c>
      <c r="C116" s="780"/>
      <c r="D116" s="780"/>
      <c r="E116" s="780"/>
      <c r="F116" s="780"/>
      <c r="G116" s="780"/>
      <c r="H116" s="780"/>
      <c r="I116" s="780"/>
      <c r="J116" s="780"/>
      <c r="K116" s="780"/>
      <c r="L116" s="780"/>
      <c r="M116" s="780"/>
    </row>
    <row r="117" spans="1:13" s="560" customFormat="1" ht="15.75" x14ac:dyDescent="0.2">
      <c r="A117" s="74"/>
    </row>
    <row r="118" spans="1:13" s="560" customFormat="1" ht="15.75" x14ac:dyDescent="0.25">
      <c r="A118" s="779">
        <v>24</v>
      </c>
      <c r="B118" s="778" t="s">
        <v>920</v>
      </c>
      <c r="C118" s="778"/>
      <c r="D118" s="778"/>
      <c r="E118" s="778"/>
      <c r="F118" s="778"/>
      <c r="G118" s="778"/>
      <c r="H118" s="778"/>
      <c r="I118" s="778"/>
      <c r="J118" s="778"/>
      <c r="K118" s="778"/>
    </row>
    <row r="119" spans="1:13" s="560" customFormat="1" ht="15.75" x14ac:dyDescent="0.25">
      <c r="A119" s="779"/>
      <c r="B119" s="778" t="s">
        <v>800</v>
      </c>
      <c r="C119" s="778"/>
      <c r="D119" s="778"/>
      <c r="E119" s="778"/>
      <c r="F119" s="778"/>
      <c r="G119" s="778"/>
      <c r="H119" s="778"/>
      <c r="I119" s="778"/>
      <c r="J119" s="778"/>
      <c r="K119" s="778"/>
      <c r="L119" s="778"/>
      <c r="M119" s="778"/>
    </row>
    <row r="120" spans="1:13" s="560" customFormat="1" ht="15.75" x14ac:dyDescent="0.25">
      <c r="A120" s="779"/>
      <c r="B120" s="778" t="s">
        <v>908</v>
      </c>
      <c r="C120" s="778"/>
      <c r="D120" s="778"/>
      <c r="E120" s="778"/>
      <c r="F120" s="778"/>
      <c r="G120" s="778"/>
      <c r="H120" s="778"/>
      <c r="I120" s="778"/>
      <c r="J120" s="778"/>
      <c r="K120" s="778"/>
      <c r="L120" s="778"/>
      <c r="M120" s="778"/>
    </row>
    <row r="121" spans="1:13" s="560" customFormat="1" ht="15.75" x14ac:dyDescent="0.25">
      <c r="A121" s="779"/>
      <c r="B121" s="780" t="s">
        <v>792</v>
      </c>
      <c r="C121" s="780"/>
      <c r="D121" s="780"/>
      <c r="E121" s="780"/>
      <c r="F121" s="780"/>
      <c r="G121" s="780"/>
      <c r="H121" s="780"/>
      <c r="I121" s="780"/>
      <c r="J121" s="780"/>
      <c r="K121" s="780"/>
      <c r="L121" s="780"/>
      <c r="M121" s="780"/>
    </row>
    <row r="122" spans="1:13" s="560" customFormat="1" ht="15.75" x14ac:dyDescent="0.2">
      <c r="A122" s="74"/>
    </row>
    <row r="123" spans="1:13" s="560" customFormat="1" ht="15.75" x14ac:dyDescent="0.2">
      <c r="A123" s="779">
        <v>25</v>
      </c>
      <c r="B123" s="774" t="s">
        <v>802</v>
      </c>
      <c r="C123" s="774"/>
    </row>
    <row r="124" spans="1:13" s="560" customFormat="1" ht="15.75" x14ac:dyDescent="0.25">
      <c r="A124" s="779"/>
      <c r="B124" s="780" t="s">
        <v>792</v>
      </c>
      <c r="C124" s="780"/>
      <c r="D124" s="780"/>
      <c r="E124" s="780"/>
      <c r="F124" s="780"/>
      <c r="G124" s="780"/>
      <c r="H124" s="780"/>
      <c r="I124" s="780"/>
      <c r="J124" s="780"/>
      <c r="K124" s="780"/>
      <c r="L124" s="780"/>
      <c r="M124" s="780"/>
    </row>
    <row r="125" spans="1:13" s="560" customFormat="1" ht="15.75" x14ac:dyDescent="0.2">
      <c r="A125" s="74"/>
    </row>
    <row r="126" spans="1:13" s="560" customFormat="1" ht="15.75" x14ac:dyDescent="0.2">
      <c r="A126" s="781">
        <v>26</v>
      </c>
      <c r="B126" s="774" t="s">
        <v>803</v>
      </c>
      <c r="C126" s="774"/>
    </row>
    <row r="127" spans="1:13" s="560" customFormat="1" ht="15.75" x14ac:dyDescent="0.25">
      <c r="A127" s="781"/>
      <c r="B127" s="780" t="s">
        <v>792</v>
      </c>
      <c r="C127" s="780"/>
      <c r="D127" s="780"/>
      <c r="E127" s="780"/>
      <c r="F127" s="780"/>
      <c r="G127" s="780"/>
      <c r="H127" s="780"/>
      <c r="I127" s="780"/>
      <c r="J127" s="780"/>
      <c r="K127" s="780"/>
      <c r="L127" s="780"/>
      <c r="M127" s="780"/>
    </row>
    <row r="128" spans="1:13" ht="15.75" hidden="1" x14ac:dyDescent="0.2">
      <c r="A128" s="470"/>
    </row>
    <row r="129" spans="1:1" ht="15.75" hidden="1" x14ac:dyDescent="0.2">
      <c r="A129" s="470"/>
    </row>
    <row r="130" spans="1:1" ht="15.75" hidden="1" x14ac:dyDescent="0.2">
      <c r="A130" s="470"/>
    </row>
    <row r="131" spans="1:1" ht="15.75" hidden="1" x14ac:dyDescent="0.2">
      <c r="A131" s="470"/>
    </row>
    <row r="132" spans="1:1" ht="15.75" hidden="1" x14ac:dyDescent="0.2">
      <c r="A132" s="470"/>
    </row>
    <row r="133" spans="1:1" hidden="1" x14ac:dyDescent="0.2"/>
    <row r="134" spans="1:1" hidden="1" x14ac:dyDescent="0.2"/>
    <row r="135" spans="1:1" hidden="1" x14ac:dyDescent="0.2"/>
    <row r="136" spans="1:1" hidden="1" x14ac:dyDescent="0.2"/>
    <row r="137" spans="1:1" hidden="1" x14ac:dyDescent="0.2"/>
    <row r="138" spans="1:1" hidden="1" x14ac:dyDescent="0.2"/>
    <row r="139" spans="1:1" hidden="1" x14ac:dyDescent="0.2"/>
    <row r="140" spans="1:1" hidden="1" x14ac:dyDescent="0.2"/>
    <row r="141" spans="1:1" hidden="1" x14ac:dyDescent="0.2"/>
    <row r="142" spans="1:1" hidden="1" x14ac:dyDescent="0.2"/>
    <row r="143" spans="1:1" hidden="1" x14ac:dyDescent="0.2"/>
    <row r="144" spans="1:1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x14ac:dyDescent="0.2"/>
  </sheetData>
  <mergeCells count="125">
    <mergeCell ref="A5:A8"/>
    <mergeCell ref="B121:M121"/>
    <mergeCell ref="A118:A121"/>
    <mergeCell ref="B123:C123"/>
    <mergeCell ref="B126:C126"/>
    <mergeCell ref="B124:M124"/>
    <mergeCell ref="B127:M127"/>
    <mergeCell ref="A126:A127"/>
    <mergeCell ref="A123:A124"/>
    <mergeCell ref="B115:M115"/>
    <mergeCell ref="B116:M116"/>
    <mergeCell ref="A113:A116"/>
    <mergeCell ref="B118:K118"/>
    <mergeCell ref="B119:M119"/>
    <mergeCell ref="B120:M120"/>
    <mergeCell ref="B109:M109"/>
    <mergeCell ref="B110:M110"/>
    <mergeCell ref="B111:M111"/>
    <mergeCell ref="A108:A111"/>
    <mergeCell ref="B113:K113"/>
    <mergeCell ref="B114:M114"/>
    <mergeCell ref="B103:K103"/>
    <mergeCell ref="B104:M104"/>
    <mergeCell ref="B105:M105"/>
    <mergeCell ref="B106:M106"/>
    <mergeCell ref="A103:A106"/>
    <mergeCell ref="B108:K108"/>
    <mergeCell ref="B99:M99"/>
    <mergeCell ref="B100:M100"/>
    <mergeCell ref="B101:M101"/>
    <mergeCell ref="B93:L93"/>
    <mergeCell ref="B94:M94"/>
    <mergeCell ref="B95:M95"/>
    <mergeCell ref="B96:M96"/>
    <mergeCell ref="A93:A96"/>
    <mergeCell ref="B98:L98"/>
    <mergeCell ref="A98:A101"/>
    <mergeCell ref="A83:A86"/>
    <mergeCell ref="B88:L88"/>
    <mergeCell ref="B89:M89"/>
    <mergeCell ref="B90:M90"/>
    <mergeCell ref="B91:M91"/>
    <mergeCell ref="A88:A91"/>
    <mergeCell ref="B83:L83"/>
    <mergeCell ref="B84:M84"/>
    <mergeCell ref="B85:M85"/>
    <mergeCell ref="B86:M86"/>
    <mergeCell ref="B79:M79"/>
    <mergeCell ref="B80:M80"/>
    <mergeCell ref="B81:M81"/>
    <mergeCell ref="A78:A81"/>
    <mergeCell ref="B74:M74"/>
    <mergeCell ref="B75:M75"/>
    <mergeCell ref="B76:M76"/>
    <mergeCell ref="A73:A76"/>
    <mergeCell ref="B78:L78"/>
    <mergeCell ref="B68:M68"/>
    <mergeCell ref="B69:M69"/>
    <mergeCell ref="B70:M70"/>
    <mergeCell ref="B71:M71"/>
    <mergeCell ref="A68:A71"/>
    <mergeCell ref="B73:M73"/>
    <mergeCell ref="B61:M61"/>
    <mergeCell ref="A58:A61"/>
    <mergeCell ref="B63:M63"/>
    <mergeCell ref="B64:M64"/>
    <mergeCell ref="B65:M65"/>
    <mergeCell ref="B66:M66"/>
    <mergeCell ref="A63:A66"/>
    <mergeCell ref="B54:M54"/>
    <mergeCell ref="B55:M55"/>
    <mergeCell ref="B56:M56"/>
    <mergeCell ref="B58:M58"/>
    <mergeCell ref="B59:M59"/>
    <mergeCell ref="B60:M60"/>
    <mergeCell ref="B46:Q46"/>
    <mergeCell ref="B48:M48"/>
    <mergeCell ref="B49:M49"/>
    <mergeCell ref="B50:M50"/>
    <mergeCell ref="B51:M51"/>
    <mergeCell ref="B53:M53"/>
    <mergeCell ref="B29:G29"/>
    <mergeCell ref="B30:G30"/>
    <mergeCell ref="B17:R17"/>
    <mergeCell ref="B19:G19"/>
    <mergeCell ref="B20:G20"/>
    <mergeCell ref="B21:G21"/>
    <mergeCell ref="B22:G22"/>
    <mergeCell ref="A44:A46"/>
    <mergeCell ref="B39:Q39"/>
    <mergeCell ref="B40:Q40"/>
    <mergeCell ref="B41:Q41"/>
    <mergeCell ref="B42:Q42"/>
    <mergeCell ref="B44:Q44"/>
    <mergeCell ref="B45:Q45"/>
    <mergeCell ref="B31:G31"/>
    <mergeCell ref="B32:G32"/>
    <mergeCell ref="B34:Q34"/>
    <mergeCell ref="B35:Q35"/>
    <mergeCell ref="B36:Q36"/>
    <mergeCell ref="B37:Q37"/>
    <mergeCell ref="A48:A51"/>
    <mergeCell ref="A53:A56"/>
    <mergeCell ref="A1:B1"/>
    <mergeCell ref="A10:A13"/>
    <mergeCell ref="A15:A17"/>
    <mergeCell ref="A19:A22"/>
    <mergeCell ref="A24:A27"/>
    <mergeCell ref="B5:R5"/>
    <mergeCell ref="B6:R6"/>
    <mergeCell ref="B7:R7"/>
    <mergeCell ref="B8:R8"/>
    <mergeCell ref="B10:R10"/>
    <mergeCell ref="B11:R11"/>
    <mergeCell ref="B12:R12"/>
    <mergeCell ref="B13:R13"/>
    <mergeCell ref="B15:R15"/>
    <mergeCell ref="B16:R16"/>
    <mergeCell ref="A29:A32"/>
    <mergeCell ref="A34:A37"/>
    <mergeCell ref="A39:A42"/>
    <mergeCell ref="B24:G24"/>
    <mergeCell ref="B25:G25"/>
    <mergeCell ref="B26:G26"/>
    <mergeCell ref="B27:G27"/>
  </mergeCell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65"/>
  <sheetViews>
    <sheetView zoomScale="70" zoomScaleNormal="70" workbookViewId="0">
      <selection activeCell="P6" sqref="P6"/>
    </sheetView>
  </sheetViews>
  <sheetFormatPr baseColWidth="10" defaultColWidth="0" defaultRowHeight="15.75" zeroHeight="1" x14ac:dyDescent="0.25"/>
  <cols>
    <col min="1" max="1" width="86.5703125" style="728" customWidth="1"/>
    <col min="2" max="2" width="11.85546875" style="758" bestFit="1" customWidth="1"/>
    <col min="3" max="3" width="10.28515625" style="769" bestFit="1" customWidth="1"/>
    <col min="4" max="4" width="12" style="769" bestFit="1" customWidth="1"/>
    <col min="5" max="5" width="11.5703125" style="769" bestFit="1" customWidth="1"/>
    <col min="6" max="6" width="11" style="769" bestFit="1" customWidth="1"/>
    <col min="7" max="7" width="11.5703125" style="769" bestFit="1" customWidth="1"/>
    <col min="8" max="8" width="11.85546875" style="769" bestFit="1" customWidth="1"/>
    <col min="9" max="9" width="11.7109375" style="769" bestFit="1" customWidth="1"/>
    <col min="10" max="10" width="15.85546875" style="769" bestFit="1" customWidth="1"/>
    <col min="11" max="11" width="12.42578125" style="769" bestFit="1" customWidth="1"/>
    <col min="12" max="12" width="18.5703125" style="769" customWidth="1"/>
    <col min="13" max="13" width="15.85546875" style="769" customWidth="1"/>
    <col min="14" max="14" width="14.7109375" style="725" bestFit="1" customWidth="1"/>
    <col min="15" max="15" width="13" style="732" bestFit="1" customWidth="1"/>
    <col min="16" max="16" width="12.28515625" style="732" bestFit="1" customWidth="1"/>
    <col min="17" max="20" width="0" style="655" hidden="1" customWidth="1"/>
    <col min="21" max="16384" width="13.140625" style="655" hidden="1"/>
  </cols>
  <sheetData>
    <row r="1" spans="1:20" s="726" customFormat="1" x14ac:dyDescent="0.25">
      <c r="A1" s="724" t="s">
        <v>323</v>
      </c>
      <c r="B1" s="654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R1" s="727"/>
    </row>
    <row r="2" spans="1:20" s="656" customFormat="1" x14ac:dyDescent="0.25">
      <c r="A2" s="728"/>
      <c r="B2" s="654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</row>
    <row r="3" spans="1:20" s="656" customFormat="1" x14ac:dyDescent="0.25">
      <c r="A3" s="843" t="s">
        <v>879</v>
      </c>
      <c r="B3" s="843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3"/>
    </row>
    <row r="4" spans="1:20" s="656" customFormat="1" x14ac:dyDescent="0.25">
      <c r="A4" s="843" t="s">
        <v>631</v>
      </c>
      <c r="B4" s="843"/>
      <c r="C4" s="843"/>
      <c r="D4" s="843"/>
      <c r="E4" s="843"/>
      <c r="F4" s="843"/>
      <c r="G4" s="843"/>
      <c r="H4" s="843"/>
      <c r="I4" s="843"/>
      <c r="J4" s="843"/>
      <c r="K4" s="843"/>
      <c r="L4" s="843"/>
      <c r="M4" s="843"/>
      <c r="N4" s="843"/>
      <c r="O4" s="843"/>
      <c r="P4" s="843"/>
    </row>
    <row r="5" spans="1:20" s="656" customFormat="1" x14ac:dyDescent="0.25">
      <c r="A5" s="843" t="s">
        <v>625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</row>
    <row r="6" spans="1:20" s="656" customFormat="1" x14ac:dyDescent="0.25">
      <c r="A6" s="729"/>
      <c r="B6" s="730"/>
      <c r="C6" s="731"/>
      <c r="D6" s="731"/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2"/>
      <c r="P6" s="733"/>
    </row>
    <row r="7" spans="1:20" x14ac:dyDescent="0.25">
      <c r="A7" s="820" t="s">
        <v>779</v>
      </c>
      <c r="B7" s="811" t="s">
        <v>513</v>
      </c>
      <c r="C7" s="819" t="s">
        <v>777</v>
      </c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</row>
    <row r="8" spans="1:20" ht="20.25" customHeight="1" x14ac:dyDescent="0.25">
      <c r="A8" s="821"/>
      <c r="B8" s="812"/>
      <c r="C8" s="811" t="s">
        <v>231</v>
      </c>
      <c r="D8" s="811" t="s">
        <v>244</v>
      </c>
      <c r="E8" s="671" t="s">
        <v>245</v>
      </c>
      <c r="F8" s="811" t="s">
        <v>162</v>
      </c>
      <c r="G8" s="811" t="s">
        <v>246</v>
      </c>
      <c r="H8" s="811" t="s">
        <v>165</v>
      </c>
      <c r="I8" s="841" t="s">
        <v>923</v>
      </c>
      <c r="J8" s="672" t="s">
        <v>247</v>
      </c>
      <c r="K8" s="811" t="s">
        <v>167</v>
      </c>
      <c r="L8" s="671" t="s">
        <v>248</v>
      </c>
      <c r="M8" s="671" t="s">
        <v>249</v>
      </c>
      <c r="N8" s="673" t="s">
        <v>250</v>
      </c>
      <c r="O8" s="674" t="s">
        <v>251</v>
      </c>
      <c r="P8" s="809" t="s">
        <v>252</v>
      </c>
    </row>
    <row r="9" spans="1:20" ht="22.5" customHeight="1" x14ac:dyDescent="0.25">
      <c r="A9" s="822"/>
      <c r="B9" s="817"/>
      <c r="C9" s="817"/>
      <c r="D9" s="812"/>
      <c r="E9" s="671" t="s">
        <v>253</v>
      </c>
      <c r="F9" s="812"/>
      <c r="G9" s="812"/>
      <c r="H9" s="812"/>
      <c r="I9" s="842"/>
      <c r="J9" s="675" t="s">
        <v>254</v>
      </c>
      <c r="K9" s="812"/>
      <c r="L9" s="671" t="s">
        <v>255</v>
      </c>
      <c r="M9" s="671" t="s">
        <v>924</v>
      </c>
      <c r="N9" s="673" t="s">
        <v>256</v>
      </c>
      <c r="O9" s="674" t="s">
        <v>254</v>
      </c>
      <c r="P9" s="810"/>
    </row>
    <row r="10" spans="1:20" x14ac:dyDescent="0.25">
      <c r="A10" s="734"/>
      <c r="B10" s="735"/>
      <c r="C10" s="736"/>
      <c r="D10" s="737"/>
      <c r="E10" s="738"/>
      <c r="F10" s="738"/>
      <c r="G10" s="738"/>
      <c r="H10" s="737"/>
      <c r="I10" s="738"/>
      <c r="J10" s="738"/>
      <c r="K10" s="737"/>
      <c r="L10" s="738"/>
      <c r="M10" s="738"/>
      <c r="N10" s="738"/>
      <c r="O10" s="739"/>
      <c r="P10" s="740"/>
    </row>
    <row r="11" spans="1:20" x14ac:dyDescent="0.25">
      <c r="A11" s="741" t="s">
        <v>157</v>
      </c>
      <c r="B11" s="742">
        <f>SUM(C11:P11)</f>
        <v>982918</v>
      </c>
      <c r="C11" s="743">
        <f>SUM(C61,C76,C202,C236,C314,C322,C386)</f>
        <v>71809</v>
      </c>
      <c r="D11" s="743">
        <f>SUM(D76+D89+D236+D314+D322+D386)</f>
        <v>424203</v>
      </c>
      <c r="E11" s="743">
        <f>SUM(E83)</f>
        <v>17740</v>
      </c>
      <c r="F11" s="743">
        <f>SUM(F93,F202,F224)</f>
        <v>19483</v>
      </c>
      <c r="G11" s="743">
        <f>SUM(G61,G124,G202)</f>
        <v>6938</v>
      </c>
      <c r="H11" s="743">
        <f>SUM(H137,H202,H247,H314,H322,H386)</f>
        <v>45820</v>
      </c>
      <c r="I11" s="743">
        <f>SUM(I17,I149,I392)</f>
        <v>109968</v>
      </c>
      <c r="J11" s="743">
        <f>SUM(J257,J322)</f>
        <v>23156</v>
      </c>
      <c r="K11" s="743">
        <f>SUM(K276,K322,K386,K257)</f>
        <v>29475</v>
      </c>
      <c r="L11" s="743">
        <f>SUM(L257,L293,L305,L322)</f>
        <v>172045</v>
      </c>
      <c r="M11" s="743">
        <f>SUM(M190,M202,M224,M392)</f>
        <v>10730</v>
      </c>
      <c r="N11" s="743">
        <f>SUM(N109,N202,N224,N305,N322)</f>
        <v>47272</v>
      </c>
      <c r="O11" s="744">
        <f>SUM(O15)</f>
        <v>1114</v>
      </c>
      <c r="P11" s="744">
        <f>SUM(P13)</f>
        <v>3165</v>
      </c>
    </row>
    <row r="12" spans="1:20" s="656" customFormat="1" x14ac:dyDescent="0.25">
      <c r="A12" s="745"/>
      <c r="B12" s="651"/>
      <c r="C12" s="654"/>
      <c r="D12" s="654"/>
      <c r="E12" s="654"/>
      <c r="F12" s="654"/>
      <c r="G12" s="654"/>
      <c r="H12" s="654"/>
      <c r="I12" s="654"/>
      <c r="J12" s="654"/>
      <c r="K12" s="654"/>
      <c r="L12" s="654"/>
      <c r="M12" s="654"/>
      <c r="N12" s="654"/>
      <c r="O12" s="654"/>
      <c r="P12" s="654"/>
      <c r="S12" s="655"/>
      <c r="T12" s="655"/>
    </row>
    <row r="13" spans="1:20" s="656" customFormat="1" x14ac:dyDescent="0.25">
      <c r="A13" s="745" t="s">
        <v>688</v>
      </c>
      <c r="B13" s="651">
        <f>SUM(C13:P13)</f>
        <v>3165</v>
      </c>
      <c r="C13" s="654" t="s">
        <v>257</v>
      </c>
      <c r="D13" s="654" t="s">
        <v>257</v>
      </c>
      <c r="E13" s="654" t="s">
        <v>257</v>
      </c>
      <c r="F13" s="654" t="s">
        <v>257</v>
      </c>
      <c r="G13" s="654" t="s">
        <v>257</v>
      </c>
      <c r="H13" s="654" t="s">
        <v>257</v>
      </c>
      <c r="I13" s="654" t="s">
        <v>257</v>
      </c>
      <c r="J13" s="654" t="s">
        <v>257</v>
      </c>
      <c r="K13" s="654" t="s">
        <v>257</v>
      </c>
      <c r="L13" s="654" t="s">
        <v>257</v>
      </c>
      <c r="M13" s="654" t="s">
        <v>257</v>
      </c>
      <c r="N13" s="654" t="s">
        <v>257</v>
      </c>
      <c r="O13" s="654" t="s">
        <v>257</v>
      </c>
      <c r="P13" s="654">
        <v>3165</v>
      </c>
      <c r="S13" s="655"/>
      <c r="T13" s="655"/>
    </row>
    <row r="14" spans="1:20" x14ac:dyDescent="0.25">
      <c r="A14" s="745"/>
      <c r="B14" s="651"/>
      <c r="C14" s="654"/>
      <c r="D14" s="654"/>
      <c r="E14" s="654"/>
      <c r="F14" s="654"/>
      <c r="G14" s="654"/>
      <c r="H14" s="654"/>
      <c r="I14" s="654"/>
      <c r="J14" s="654"/>
      <c r="K14" s="654"/>
      <c r="L14" s="654"/>
      <c r="M14" s="654"/>
      <c r="N14" s="654"/>
      <c r="O14" s="654"/>
      <c r="P14" s="654"/>
    </row>
    <row r="15" spans="1:20" x14ac:dyDescent="0.25">
      <c r="A15" s="745" t="s">
        <v>832</v>
      </c>
      <c r="B15" s="651">
        <f>SUM(C15:P15)</f>
        <v>1114</v>
      </c>
      <c r="C15" s="654" t="s">
        <v>257</v>
      </c>
      <c r="D15" s="654" t="s">
        <v>257</v>
      </c>
      <c r="E15" s="654" t="s">
        <v>257</v>
      </c>
      <c r="F15" s="654" t="s">
        <v>257</v>
      </c>
      <c r="G15" s="654" t="s">
        <v>257</v>
      </c>
      <c r="H15" s="654" t="s">
        <v>257</v>
      </c>
      <c r="I15" s="654" t="s">
        <v>257</v>
      </c>
      <c r="J15" s="654" t="s">
        <v>257</v>
      </c>
      <c r="K15" s="654" t="s">
        <v>257</v>
      </c>
      <c r="L15" s="654" t="s">
        <v>257</v>
      </c>
      <c r="M15" s="654" t="s">
        <v>257</v>
      </c>
      <c r="N15" s="654" t="s">
        <v>257</v>
      </c>
      <c r="O15" s="654">
        <v>1114</v>
      </c>
      <c r="P15" s="744" t="s">
        <v>257</v>
      </c>
    </row>
    <row r="16" spans="1:20" x14ac:dyDescent="0.25">
      <c r="A16" s="745"/>
      <c r="B16" s="651"/>
      <c r="C16" s="654"/>
      <c r="D16" s="654"/>
      <c r="E16" s="654"/>
      <c r="F16" s="654"/>
      <c r="G16" s="654"/>
      <c r="H16" s="654"/>
      <c r="I16" s="654"/>
      <c r="J16" s="654"/>
      <c r="K16" s="654"/>
      <c r="L16" s="654"/>
      <c r="M16" s="654"/>
      <c r="N16" s="654"/>
      <c r="O16" s="654"/>
      <c r="P16" s="654"/>
    </row>
    <row r="17" spans="1:20" x14ac:dyDescent="0.25">
      <c r="A17" s="734" t="s">
        <v>258</v>
      </c>
      <c r="B17" s="746">
        <f>SUM(B19:B57)</f>
        <v>29845</v>
      </c>
      <c r="C17" s="743" t="s">
        <v>257</v>
      </c>
      <c r="D17" s="743" t="s">
        <v>257</v>
      </c>
      <c r="E17" s="743" t="s">
        <v>257</v>
      </c>
      <c r="F17" s="743" t="s">
        <v>257</v>
      </c>
      <c r="G17" s="743" t="s">
        <v>257</v>
      </c>
      <c r="H17" s="743" t="s">
        <v>257</v>
      </c>
      <c r="I17" s="743">
        <f>SUM(I19:I57)</f>
        <v>29845</v>
      </c>
      <c r="J17" s="743" t="s">
        <v>257</v>
      </c>
      <c r="K17" s="743" t="s">
        <v>257</v>
      </c>
      <c r="L17" s="743" t="s">
        <v>257</v>
      </c>
      <c r="M17" s="743" t="s">
        <v>257</v>
      </c>
      <c r="N17" s="743" t="s">
        <v>257</v>
      </c>
      <c r="O17" s="744" t="s">
        <v>257</v>
      </c>
      <c r="P17" s="744" t="s">
        <v>257</v>
      </c>
    </row>
    <row r="18" spans="1:20" x14ac:dyDescent="0.25">
      <c r="A18" s="734"/>
      <c r="B18" s="746"/>
      <c r="C18" s="744"/>
      <c r="D18" s="744"/>
      <c r="E18" s="744"/>
      <c r="F18" s="744"/>
      <c r="G18" s="744"/>
      <c r="H18" s="744"/>
      <c r="I18" s="743"/>
      <c r="J18" s="744"/>
      <c r="K18" s="744"/>
      <c r="L18" s="744"/>
      <c r="M18" s="744"/>
      <c r="N18" s="744"/>
      <c r="O18" s="654"/>
      <c r="P18" s="654"/>
    </row>
    <row r="19" spans="1:20" x14ac:dyDescent="0.25">
      <c r="A19" s="747" t="s">
        <v>653</v>
      </c>
      <c r="B19" s="651">
        <f>SUM(C19:P19)</f>
        <v>1991</v>
      </c>
      <c r="C19" s="652" t="s">
        <v>257</v>
      </c>
      <c r="D19" s="652" t="s">
        <v>257</v>
      </c>
      <c r="E19" s="652" t="s">
        <v>257</v>
      </c>
      <c r="F19" s="652" t="s">
        <v>257</v>
      </c>
      <c r="G19" s="652" t="s">
        <v>257</v>
      </c>
      <c r="H19" s="652" t="s">
        <v>257</v>
      </c>
      <c r="I19" s="653">
        <v>1991</v>
      </c>
      <c r="J19" s="652" t="s">
        <v>257</v>
      </c>
      <c r="K19" s="652" t="s">
        <v>257</v>
      </c>
      <c r="L19" s="652" t="s">
        <v>257</v>
      </c>
      <c r="M19" s="652" t="s">
        <v>257</v>
      </c>
      <c r="N19" s="652" t="s">
        <v>257</v>
      </c>
      <c r="O19" s="654" t="s">
        <v>257</v>
      </c>
      <c r="P19" s="654" t="s">
        <v>257</v>
      </c>
    </row>
    <row r="20" spans="1:20" x14ac:dyDescent="0.25">
      <c r="A20" s="747" t="s">
        <v>637</v>
      </c>
      <c r="B20" s="651">
        <f t="shared" ref="B20:B57" si="0">SUM(C20:P20)</f>
        <v>834</v>
      </c>
      <c r="C20" s="652" t="s">
        <v>257</v>
      </c>
      <c r="D20" s="652" t="s">
        <v>257</v>
      </c>
      <c r="E20" s="652" t="s">
        <v>257</v>
      </c>
      <c r="F20" s="652" t="s">
        <v>257</v>
      </c>
      <c r="G20" s="652" t="s">
        <v>257</v>
      </c>
      <c r="H20" s="652" t="s">
        <v>257</v>
      </c>
      <c r="I20" s="653">
        <v>834</v>
      </c>
      <c r="J20" s="652" t="s">
        <v>257</v>
      </c>
      <c r="K20" s="652" t="s">
        <v>257</v>
      </c>
      <c r="L20" s="652" t="s">
        <v>257</v>
      </c>
      <c r="M20" s="652" t="s">
        <v>257</v>
      </c>
      <c r="N20" s="652" t="s">
        <v>257</v>
      </c>
      <c r="O20" s="654" t="s">
        <v>257</v>
      </c>
      <c r="P20" s="654" t="s">
        <v>257</v>
      </c>
    </row>
    <row r="21" spans="1:20" x14ac:dyDescent="0.25">
      <c r="A21" s="747" t="s">
        <v>433</v>
      </c>
      <c r="B21" s="651">
        <f t="shared" si="0"/>
        <v>1819</v>
      </c>
      <c r="C21" s="652" t="s">
        <v>257</v>
      </c>
      <c r="D21" s="652" t="s">
        <v>257</v>
      </c>
      <c r="E21" s="652" t="s">
        <v>257</v>
      </c>
      <c r="F21" s="652" t="s">
        <v>257</v>
      </c>
      <c r="G21" s="652" t="s">
        <v>257</v>
      </c>
      <c r="H21" s="652" t="s">
        <v>257</v>
      </c>
      <c r="I21" s="653">
        <v>1819</v>
      </c>
      <c r="J21" s="652" t="s">
        <v>257</v>
      </c>
      <c r="K21" s="652" t="s">
        <v>257</v>
      </c>
      <c r="L21" s="652" t="s">
        <v>257</v>
      </c>
      <c r="M21" s="652" t="s">
        <v>257</v>
      </c>
      <c r="N21" s="652" t="s">
        <v>257</v>
      </c>
      <c r="O21" s="654" t="s">
        <v>257</v>
      </c>
      <c r="P21" s="654" t="s">
        <v>257</v>
      </c>
    </row>
    <row r="22" spans="1:20" x14ac:dyDescent="0.25">
      <c r="A22" s="747" t="s">
        <v>432</v>
      </c>
      <c r="B22" s="651">
        <f t="shared" si="0"/>
        <v>462</v>
      </c>
      <c r="C22" s="652" t="s">
        <v>257</v>
      </c>
      <c r="D22" s="652" t="s">
        <v>257</v>
      </c>
      <c r="E22" s="652" t="s">
        <v>257</v>
      </c>
      <c r="F22" s="652" t="s">
        <v>257</v>
      </c>
      <c r="G22" s="652" t="s">
        <v>257</v>
      </c>
      <c r="H22" s="652" t="s">
        <v>257</v>
      </c>
      <c r="I22" s="653">
        <v>462</v>
      </c>
      <c r="J22" s="652" t="s">
        <v>257</v>
      </c>
      <c r="K22" s="652" t="s">
        <v>257</v>
      </c>
      <c r="L22" s="652" t="s">
        <v>257</v>
      </c>
      <c r="M22" s="652" t="s">
        <v>257</v>
      </c>
      <c r="N22" s="652" t="s">
        <v>257</v>
      </c>
      <c r="O22" s="654" t="s">
        <v>257</v>
      </c>
      <c r="P22" s="654" t="s">
        <v>257</v>
      </c>
    </row>
    <row r="23" spans="1:20" x14ac:dyDescent="0.25">
      <c r="A23" s="747" t="s">
        <v>649</v>
      </c>
      <c r="B23" s="651">
        <f t="shared" si="0"/>
        <v>1591</v>
      </c>
      <c r="C23" s="652" t="s">
        <v>257</v>
      </c>
      <c r="D23" s="652" t="s">
        <v>257</v>
      </c>
      <c r="E23" s="652" t="s">
        <v>257</v>
      </c>
      <c r="F23" s="652" t="s">
        <v>257</v>
      </c>
      <c r="G23" s="652" t="s">
        <v>257</v>
      </c>
      <c r="H23" s="652" t="s">
        <v>257</v>
      </c>
      <c r="I23" s="653">
        <v>1591</v>
      </c>
      <c r="J23" s="652" t="s">
        <v>257</v>
      </c>
      <c r="K23" s="652" t="s">
        <v>257</v>
      </c>
      <c r="L23" s="652" t="s">
        <v>257</v>
      </c>
      <c r="M23" s="652" t="s">
        <v>257</v>
      </c>
      <c r="N23" s="652" t="s">
        <v>257</v>
      </c>
      <c r="O23" s="654" t="s">
        <v>257</v>
      </c>
      <c r="P23" s="654" t="s">
        <v>257</v>
      </c>
      <c r="S23" s="656"/>
      <c r="T23" s="656"/>
    </row>
    <row r="24" spans="1:20" x14ac:dyDescent="0.25">
      <c r="A24" s="747" t="s">
        <v>638</v>
      </c>
      <c r="B24" s="651">
        <f t="shared" si="0"/>
        <v>855</v>
      </c>
      <c r="C24" s="652" t="s">
        <v>257</v>
      </c>
      <c r="D24" s="652" t="s">
        <v>257</v>
      </c>
      <c r="E24" s="652" t="s">
        <v>257</v>
      </c>
      <c r="F24" s="652" t="s">
        <v>257</v>
      </c>
      <c r="G24" s="652" t="s">
        <v>257</v>
      </c>
      <c r="H24" s="652" t="s">
        <v>257</v>
      </c>
      <c r="I24" s="653">
        <v>855</v>
      </c>
      <c r="J24" s="652" t="s">
        <v>257</v>
      </c>
      <c r="K24" s="652" t="s">
        <v>257</v>
      </c>
      <c r="L24" s="652" t="s">
        <v>257</v>
      </c>
      <c r="M24" s="652" t="s">
        <v>257</v>
      </c>
      <c r="N24" s="652" t="s">
        <v>257</v>
      </c>
      <c r="O24" s="654" t="s">
        <v>257</v>
      </c>
      <c r="P24" s="654" t="s">
        <v>257</v>
      </c>
      <c r="S24" s="656"/>
      <c r="T24" s="656"/>
    </row>
    <row r="25" spans="1:20" x14ac:dyDescent="0.25">
      <c r="A25" s="747" t="s">
        <v>66</v>
      </c>
      <c r="B25" s="651">
        <f t="shared" si="0"/>
        <v>310</v>
      </c>
      <c r="C25" s="652" t="s">
        <v>257</v>
      </c>
      <c r="D25" s="652" t="s">
        <v>257</v>
      </c>
      <c r="E25" s="652" t="s">
        <v>257</v>
      </c>
      <c r="F25" s="652" t="s">
        <v>257</v>
      </c>
      <c r="G25" s="652" t="s">
        <v>257</v>
      </c>
      <c r="H25" s="652" t="s">
        <v>257</v>
      </c>
      <c r="I25" s="653">
        <v>310</v>
      </c>
      <c r="J25" s="652" t="s">
        <v>257</v>
      </c>
      <c r="K25" s="652" t="s">
        <v>257</v>
      </c>
      <c r="L25" s="652" t="s">
        <v>257</v>
      </c>
      <c r="M25" s="652" t="s">
        <v>257</v>
      </c>
      <c r="N25" s="652" t="s">
        <v>257</v>
      </c>
      <c r="O25" s="654" t="s">
        <v>257</v>
      </c>
      <c r="P25" s="654" t="s">
        <v>257</v>
      </c>
      <c r="S25" s="656"/>
      <c r="T25" s="656"/>
    </row>
    <row r="26" spans="1:20" x14ac:dyDescent="0.25">
      <c r="A26" s="747" t="s">
        <v>833</v>
      </c>
      <c r="B26" s="651">
        <f t="shared" si="0"/>
        <v>183</v>
      </c>
      <c r="C26" s="652" t="s">
        <v>257</v>
      </c>
      <c r="D26" s="652" t="s">
        <v>257</v>
      </c>
      <c r="E26" s="652" t="s">
        <v>257</v>
      </c>
      <c r="F26" s="652" t="s">
        <v>257</v>
      </c>
      <c r="G26" s="652" t="s">
        <v>257</v>
      </c>
      <c r="H26" s="652" t="s">
        <v>257</v>
      </c>
      <c r="I26" s="653">
        <v>183</v>
      </c>
      <c r="J26" s="652" t="s">
        <v>257</v>
      </c>
      <c r="K26" s="652" t="s">
        <v>257</v>
      </c>
      <c r="L26" s="652" t="s">
        <v>257</v>
      </c>
      <c r="M26" s="652" t="s">
        <v>257</v>
      </c>
      <c r="N26" s="652" t="s">
        <v>257</v>
      </c>
      <c r="O26" s="654" t="s">
        <v>257</v>
      </c>
      <c r="P26" s="654" t="s">
        <v>257</v>
      </c>
    </row>
    <row r="27" spans="1:20" x14ac:dyDescent="0.25">
      <c r="A27" s="747" t="s">
        <v>656</v>
      </c>
      <c r="B27" s="651">
        <f t="shared" si="0"/>
        <v>991</v>
      </c>
      <c r="C27" s="652" t="s">
        <v>257</v>
      </c>
      <c r="D27" s="652" t="s">
        <v>257</v>
      </c>
      <c r="E27" s="652" t="s">
        <v>257</v>
      </c>
      <c r="F27" s="652" t="s">
        <v>257</v>
      </c>
      <c r="G27" s="652" t="s">
        <v>257</v>
      </c>
      <c r="H27" s="652" t="s">
        <v>257</v>
      </c>
      <c r="I27" s="653">
        <v>991</v>
      </c>
      <c r="J27" s="652" t="s">
        <v>257</v>
      </c>
      <c r="K27" s="652" t="s">
        <v>257</v>
      </c>
      <c r="L27" s="652" t="s">
        <v>257</v>
      </c>
      <c r="M27" s="652" t="s">
        <v>257</v>
      </c>
      <c r="N27" s="652" t="s">
        <v>257</v>
      </c>
      <c r="O27" s="654" t="s">
        <v>257</v>
      </c>
      <c r="P27" s="654" t="s">
        <v>257</v>
      </c>
    </row>
    <row r="28" spans="1:20" x14ac:dyDescent="0.25">
      <c r="A28" s="747" t="s">
        <v>834</v>
      </c>
      <c r="B28" s="651">
        <f t="shared" si="0"/>
        <v>277</v>
      </c>
      <c r="C28" s="652" t="s">
        <v>257</v>
      </c>
      <c r="D28" s="652" t="s">
        <v>257</v>
      </c>
      <c r="E28" s="652" t="s">
        <v>257</v>
      </c>
      <c r="F28" s="652" t="s">
        <v>257</v>
      </c>
      <c r="G28" s="652" t="s">
        <v>257</v>
      </c>
      <c r="H28" s="652" t="s">
        <v>257</v>
      </c>
      <c r="I28" s="653">
        <v>277</v>
      </c>
      <c r="J28" s="652" t="s">
        <v>257</v>
      </c>
      <c r="K28" s="652" t="s">
        <v>257</v>
      </c>
      <c r="L28" s="652" t="s">
        <v>257</v>
      </c>
      <c r="M28" s="652" t="s">
        <v>257</v>
      </c>
      <c r="N28" s="652" t="s">
        <v>257</v>
      </c>
      <c r="O28" s="654" t="s">
        <v>257</v>
      </c>
      <c r="P28" s="654" t="s">
        <v>257</v>
      </c>
    </row>
    <row r="29" spans="1:20" x14ac:dyDescent="0.25">
      <c r="A29" s="747" t="s">
        <v>63</v>
      </c>
      <c r="B29" s="651">
        <f t="shared" si="0"/>
        <v>251</v>
      </c>
      <c r="C29" s="652" t="s">
        <v>257</v>
      </c>
      <c r="D29" s="652" t="s">
        <v>257</v>
      </c>
      <c r="E29" s="652" t="s">
        <v>257</v>
      </c>
      <c r="F29" s="652" t="s">
        <v>257</v>
      </c>
      <c r="G29" s="652" t="s">
        <v>257</v>
      </c>
      <c r="H29" s="652" t="s">
        <v>257</v>
      </c>
      <c r="I29" s="653">
        <v>251</v>
      </c>
      <c r="J29" s="652" t="s">
        <v>257</v>
      </c>
      <c r="K29" s="652" t="s">
        <v>257</v>
      </c>
      <c r="L29" s="652" t="s">
        <v>257</v>
      </c>
      <c r="M29" s="652" t="s">
        <v>257</v>
      </c>
      <c r="N29" s="652" t="s">
        <v>257</v>
      </c>
      <c r="O29" s="654" t="s">
        <v>257</v>
      </c>
      <c r="P29" s="654" t="s">
        <v>257</v>
      </c>
    </row>
    <row r="30" spans="1:20" x14ac:dyDescent="0.25">
      <c r="A30" s="747" t="s">
        <v>686</v>
      </c>
      <c r="B30" s="651">
        <f t="shared" si="0"/>
        <v>222</v>
      </c>
      <c r="C30" s="652" t="s">
        <v>257</v>
      </c>
      <c r="D30" s="652" t="s">
        <v>257</v>
      </c>
      <c r="E30" s="652" t="s">
        <v>257</v>
      </c>
      <c r="F30" s="652" t="s">
        <v>257</v>
      </c>
      <c r="G30" s="652" t="s">
        <v>257</v>
      </c>
      <c r="H30" s="652" t="s">
        <v>257</v>
      </c>
      <c r="I30" s="653">
        <v>222</v>
      </c>
      <c r="J30" s="652" t="s">
        <v>257</v>
      </c>
      <c r="K30" s="652" t="s">
        <v>257</v>
      </c>
      <c r="L30" s="652" t="s">
        <v>257</v>
      </c>
      <c r="M30" s="652" t="s">
        <v>257</v>
      </c>
      <c r="N30" s="652" t="s">
        <v>257</v>
      </c>
      <c r="O30" s="654" t="s">
        <v>257</v>
      </c>
      <c r="P30" s="654" t="s">
        <v>257</v>
      </c>
    </row>
    <row r="31" spans="1:20" x14ac:dyDescent="0.25">
      <c r="A31" s="747" t="s">
        <v>448</v>
      </c>
      <c r="B31" s="651">
        <f t="shared" si="0"/>
        <v>191</v>
      </c>
      <c r="C31" s="652" t="s">
        <v>257</v>
      </c>
      <c r="D31" s="652" t="s">
        <v>257</v>
      </c>
      <c r="E31" s="652" t="s">
        <v>257</v>
      </c>
      <c r="F31" s="652" t="s">
        <v>257</v>
      </c>
      <c r="G31" s="652" t="s">
        <v>257</v>
      </c>
      <c r="H31" s="652" t="s">
        <v>257</v>
      </c>
      <c r="I31" s="653">
        <v>191</v>
      </c>
      <c r="J31" s="652" t="s">
        <v>257</v>
      </c>
      <c r="K31" s="652" t="s">
        <v>257</v>
      </c>
      <c r="L31" s="652" t="s">
        <v>257</v>
      </c>
      <c r="M31" s="652" t="s">
        <v>257</v>
      </c>
      <c r="N31" s="652" t="s">
        <v>257</v>
      </c>
      <c r="O31" s="654" t="s">
        <v>257</v>
      </c>
      <c r="P31" s="654" t="s">
        <v>257</v>
      </c>
    </row>
    <row r="32" spans="1:20" x14ac:dyDescent="0.25">
      <c r="A32" s="747" t="s">
        <v>640</v>
      </c>
      <c r="B32" s="651">
        <f t="shared" si="0"/>
        <v>611</v>
      </c>
      <c r="C32" s="652" t="s">
        <v>257</v>
      </c>
      <c r="D32" s="652" t="s">
        <v>257</v>
      </c>
      <c r="E32" s="652" t="s">
        <v>257</v>
      </c>
      <c r="F32" s="652" t="s">
        <v>257</v>
      </c>
      <c r="G32" s="652" t="s">
        <v>257</v>
      </c>
      <c r="H32" s="652" t="s">
        <v>257</v>
      </c>
      <c r="I32" s="653">
        <v>611</v>
      </c>
      <c r="J32" s="652" t="s">
        <v>257</v>
      </c>
      <c r="K32" s="652" t="s">
        <v>257</v>
      </c>
      <c r="L32" s="652" t="s">
        <v>257</v>
      </c>
      <c r="M32" s="652" t="s">
        <v>257</v>
      </c>
      <c r="N32" s="652" t="s">
        <v>257</v>
      </c>
      <c r="O32" s="654" t="s">
        <v>257</v>
      </c>
      <c r="P32" s="654" t="s">
        <v>257</v>
      </c>
    </row>
    <row r="33" spans="1:20" x14ac:dyDescent="0.25">
      <c r="A33" s="747" t="s">
        <v>835</v>
      </c>
      <c r="B33" s="651">
        <f t="shared" si="0"/>
        <v>675</v>
      </c>
      <c r="C33" s="652" t="s">
        <v>257</v>
      </c>
      <c r="D33" s="652" t="s">
        <v>257</v>
      </c>
      <c r="E33" s="652" t="s">
        <v>257</v>
      </c>
      <c r="F33" s="652" t="s">
        <v>257</v>
      </c>
      <c r="G33" s="652" t="s">
        <v>257</v>
      </c>
      <c r="H33" s="652" t="s">
        <v>257</v>
      </c>
      <c r="I33" s="653">
        <v>675</v>
      </c>
      <c r="J33" s="652" t="s">
        <v>257</v>
      </c>
      <c r="K33" s="652" t="s">
        <v>257</v>
      </c>
      <c r="L33" s="652" t="s">
        <v>257</v>
      </c>
      <c r="M33" s="652" t="s">
        <v>257</v>
      </c>
      <c r="N33" s="652" t="s">
        <v>257</v>
      </c>
      <c r="O33" s="654" t="s">
        <v>257</v>
      </c>
      <c r="P33" s="654" t="s">
        <v>257</v>
      </c>
    </row>
    <row r="34" spans="1:20" x14ac:dyDescent="0.25">
      <c r="A34" s="747" t="s">
        <v>176</v>
      </c>
      <c r="B34" s="651">
        <f t="shared" si="0"/>
        <v>1982</v>
      </c>
      <c r="C34" s="652" t="s">
        <v>257</v>
      </c>
      <c r="D34" s="652" t="s">
        <v>257</v>
      </c>
      <c r="E34" s="652" t="s">
        <v>257</v>
      </c>
      <c r="F34" s="652" t="s">
        <v>257</v>
      </c>
      <c r="G34" s="652" t="s">
        <v>257</v>
      </c>
      <c r="H34" s="652" t="s">
        <v>257</v>
      </c>
      <c r="I34" s="653">
        <v>1982</v>
      </c>
      <c r="J34" s="652" t="s">
        <v>257</v>
      </c>
      <c r="K34" s="652" t="s">
        <v>257</v>
      </c>
      <c r="L34" s="652" t="s">
        <v>257</v>
      </c>
      <c r="M34" s="652" t="s">
        <v>257</v>
      </c>
      <c r="N34" s="652" t="s">
        <v>257</v>
      </c>
      <c r="O34" s="654" t="s">
        <v>257</v>
      </c>
      <c r="P34" s="654" t="s">
        <v>257</v>
      </c>
    </row>
    <row r="35" spans="1:20" x14ac:dyDescent="0.25">
      <c r="A35" s="747" t="s">
        <v>641</v>
      </c>
      <c r="B35" s="651">
        <f t="shared" si="0"/>
        <v>235</v>
      </c>
      <c r="C35" s="652" t="s">
        <v>257</v>
      </c>
      <c r="D35" s="652" t="s">
        <v>257</v>
      </c>
      <c r="E35" s="652" t="s">
        <v>257</v>
      </c>
      <c r="F35" s="652" t="s">
        <v>257</v>
      </c>
      <c r="G35" s="652" t="s">
        <v>257</v>
      </c>
      <c r="H35" s="652" t="s">
        <v>257</v>
      </c>
      <c r="I35" s="653">
        <v>235</v>
      </c>
      <c r="J35" s="652" t="s">
        <v>257</v>
      </c>
      <c r="K35" s="652" t="s">
        <v>257</v>
      </c>
      <c r="L35" s="652" t="s">
        <v>257</v>
      </c>
      <c r="M35" s="652" t="s">
        <v>257</v>
      </c>
      <c r="N35" s="652" t="s">
        <v>257</v>
      </c>
      <c r="O35" s="654" t="s">
        <v>257</v>
      </c>
      <c r="P35" s="654" t="s">
        <v>257</v>
      </c>
    </row>
    <row r="36" spans="1:20" x14ac:dyDescent="0.25">
      <c r="A36" s="747" t="s">
        <v>453</v>
      </c>
      <c r="B36" s="651">
        <f t="shared" si="0"/>
        <v>287</v>
      </c>
      <c r="C36" s="652" t="s">
        <v>257</v>
      </c>
      <c r="D36" s="652" t="s">
        <v>257</v>
      </c>
      <c r="E36" s="652" t="s">
        <v>257</v>
      </c>
      <c r="F36" s="652" t="s">
        <v>257</v>
      </c>
      <c r="G36" s="652" t="s">
        <v>257</v>
      </c>
      <c r="H36" s="652" t="s">
        <v>257</v>
      </c>
      <c r="I36" s="653">
        <v>287</v>
      </c>
      <c r="J36" s="652" t="s">
        <v>257</v>
      </c>
      <c r="K36" s="652" t="s">
        <v>257</v>
      </c>
      <c r="L36" s="652" t="s">
        <v>257</v>
      </c>
      <c r="M36" s="652" t="s">
        <v>257</v>
      </c>
      <c r="N36" s="652" t="s">
        <v>257</v>
      </c>
      <c r="O36" s="654" t="s">
        <v>257</v>
      </c>
      <c r="P36" s="654" t="s">
        <v>257</v>
      </c>
    </row>
    <row r="37" spans="1:20" x14ac:dyDescent="0.25">
      <c r="A37" s="747" t="s">
        <v>399</v>
      </c>
      <c r="B37" s="651">
        <f t="shared" si="0"/>
        <v>1363</v>
      </c>
      <c r="C37" s="652" t="s">
        <v>257</v>
      </c>
      <c r="D37" s="652" t="s">
        <v>257</v>
      </c>
      <c r="E37" s="652" t="s">
        <v>257</v>
      </c>
      <c r="F37" s="652" t="s">
        <v>257</v>
      </c>
      <c r="G37" s="652" t="s">
        <v>257</v>
      </c>
      <c r="H37" s="652" t="s">
        <v>257</v>
      </c>
      <c r="I37" s="653">
        <v>1363</v>
      </c>
      <c r="J37" s="652" t="s">
        <v>257</v>
      </c>
      <c r="K37" s="652" t="s">
        <v>257</v>
      </c>
      <c r="L37" s="652" t="s">
        <v>257</v>
      </c>
      <c r="M37" s="652" t="s">
        <v>257</v>
      </c>
      <c r="N37" s="652" t="s">
        <v>257</v>
      </c>
      <c r="O37" s="654" t="s">
        <v>257</v>
      </c>
      <c r="P37" s="654" t="s">
        <v>257</v>
      </c>
    </row>
    <row r="38" spans="1:20" x14ac:dyDescent="0.25">
      <c r="A38" s="747" t="s">
        <v>704</v>
      </c>
      <c r="B38" s="651">
        <f t="shared" si="0"/>
        <v>515</v>
      </c>
      <c r="C38" s="652" t="s">
        <v>257</v>
      </c>
      <c r="D38" s="652" t="s">
        <v>257</v>
      </c>
      <c r="E38" s="652" t="s">
        <v>257</v>
      </c>
      <c r="F38" s="652" t="s">
        <v>257</v>
      </c>
      <c r="G38" s="652" t="s">
        <v>257</v>
      </c>
      <c r="H38" s="652" t="s">
        <v>257</v>
      </c>
      <c r="I38" s="653">
        <v>515</v>
      </c>
      <c r="J38" s="652" t="s">
        <v>257</v>
      </c>
      <c r="K38" s="652" t="s">
        <v>257</v>
      </c>
      <c r="L38" s="652" t="s">
        <v>257</v>
      </c>
      <c r="M38" s="652" t="s">
        <v>257</v>
      </c>
      <c r="N38" s="652" t="s">
        <v>257</v>
      </c>
      <c r="O38" s="654" t="s">
        <v>257</v>
      </c>
      <c r="P38" s="654" t="s">
        <v>257</v>
      </c>
      <c r="S38" s="656"/>
      <c r="T38" s="656"/>
    </row>
    <row r="39" spans="1:20" x14ac:dyDescent="0.25">
      <c r="A39" s="747" t="s">
        <v>459</v>
      </c>
      <c r="B39" s="651">
        <f t="shared" si="0"/>
        <v>349</v>
      </c>
      <c r="C39" s="652" t="s">
        <v>257</v>
      </c>
      <c r="D39" s="652" t="s">
        <v>257</v>
      </c>
      <c r="E39" s="652" t="s">
        <v>257</v>
      </c>
      <c r="F39" s="652" t="s">
        <v>257</v>
      </c>
      <c r="G39" s="652" t="s">
        <v>257</v>
      </c>
      <c r="H39" s="652" t="s">
        <v>257</v>
      </c>
      <c r="I39" s="653">
        <v>349</v>
      </c>
      <c r="J39" s="652" t="s">
        <v>257</v>
      </c>
      <c r="K39" s="652" t="s">
        <v>257</v>
      </c>
      <c r="L39" s="652" t="s">
        <v>257</v>
      </c>
      <c r="M39" s="652" t="s">
        <v>257</v>
      </c>
      <c r="N39" s="652" t="s">
        <v>257</v>
      </c>
      <c r="O39" s="654" t="s">
        <v>257</v>
      </c>
      <c r="P39" s="654" t="s">
        <v>257</v>
      </c>
    </row>
    <row r="40" spans="1:20" x14ac:dyDescent="0.25">
      <c r="A40" s="747" t="s">
        <v>655</v>
      </c>
      <c r="B40" s="651">
        <f t="shared" si="0"/>
        <v>1784</v>
      </c>
      <c r="C40" s="652" t="s">
        <v>257</v>
      </c>
      <c r="D40" s="652" t="s">
        <v>257</v>
      </c>
      <c r="E40" s="652" t="s">
        <v>257</v>
      </c>
      <c r="F40" s="652" t="s">
        <v>257</v>
      </c>
      <c r="G40" s="652" t="s">
        <v>257</v>
      </c>
      <c r="H40" s="652" t="s">
        <v>257</v>
      </c>
      <c r="I40" s="653">
        <v>1784</v>
      </c>
      <c r="J40" s="652" t="s">
        <v>257</v>
      </c>
      <c r="K40" s="652" t="s">
        <v>257</v>
      </c>
      <c r="L40" s="652" t="s">
        <v>257</v>
      </c>
      <c r="M40" s="652" t="s">
        <v>257</v>
      </c>
      <c r="N40" s="652" t="s">
        <v>257</v>
      </c>
      <c r="O40" s="654" t="s">
        <v>257</v>
      </c>
      <c r="P40" s="654" t="s">
        <v>257</v>
      </c>
    </row>
    <row r="41" spans="1:20" x14ac:dyDescent="0.25">
      <c r="A41" s="747" t="s">
        <v>705</v>
      </c>
      <c r="B41" s="651">
        <f t="shared" si="0"/>
        <v>499</v>
      </c>
      <c r="C41" s="652" t="s">
        <v>257</v>
      </c>
      <c r="D41" s="652" t="s">
        <v>257</v>
      </c>
      <c r="E41" s="652" t="s">
        <v>257</v>
      </c>
      <c r="F41" s="652" t="s">
        <v>257</v>
      </c>
      <c r="G41" s="652" t="s">
        <v>257</v>
      </c>
      <c r="H41" s="652" t="s">
        <v>257</v>
      </c>
      <c r="I41" s="653">
        <v>499</v>
      </c>
      <c r="J41" s="652" t="s">
        <v>257</v>
      </c>
      <c r="K41" s="652" t="s">
        <v>257</v>
      </c>
      <c r="L41" s="652" t="s">
        <v>257</v>
      </c>
      <c r="M41" s="652" t="s">
        <v>257</v>
      </c>
      <c r="N41" s="652" t="s">
        <v>257</v>
      </c>
      <c r="O41" s="654" t="s">
        <v>257</v>
      </c>
      <c r="P41" s="654" t="s">
        <v>257</v>
      </c>
    </row>
    <row r="42" spans="1:20" x14ac:dyDescent="0.25">
      <c r="A42" s="747" t="s">
        <v>463</v>
      </c>
      <c r="B42" s="651">
        <f t="shared" si="0"/>
        <v>238</v>
      </c>
      <c r="C42" s="652" t="s">
        <v>257</v>
      </c>
      <c r="D42" s="652" t="s">
        <v>257</v>
      </c>
      <c r="E42" s="652" t="s">
        <v>257</v>
      </c>
      <c r="F42" s="652" t="s">
        <v>257</v>
      </c>
      <c r="G42" s="652" t="s">
        <v>257</v>
      </c>
      <c r="H42" s="652" t="s">
        <v>257</v>
      </c>
      <c r="I42" s="653">
        <v>238</v>
      </c>
      <c r="J42" s="652" t="s">
        <v>257</v>
      </c>
      <c r="K42" s="652" t="s">
        <v>257</v>
      </c>
      <c r="L42" s="652" t="s">
        <v>257</v>
      </c>
      <c r="M42" s="652" t="s">
        <v>257</v>
      </c>
      <c r="N42" s="652" t="s">
        <v>257</v>
      </c>
      <c r="O42" s="654" t="s">
        <v>257</v>
      </c>
      <c r="P42" s="654" t="s">
        <v>257</v>
      </c>
    </row>
    <row r="43" spans="1:20" x14ac:dyDescent="0.25">
      <c r="A43" s="747" t="s">
        <v>325</v>
      </c>
      <c r="B43" s="651">
        <f t="shared" si="0"/>
        <v>914</v>
      </c>
      <c r="C43" s="652" t="s">
        <v>257</v>
      </c>
      <c r="D43" s="652" t="s">
        <v>257</v>
      </c>
      <c r="E43" s="652" t="s">
        <v>257</v>
      </c>
      <c r="F43" s="652" t="s">
        <v>257</v>
      </c>
      <c r="G43" s="652" t="s">
        <v>257</v>
      </c>
      <c r="H43" s="652" t="s">
        <v>257</v>
      </c>
      <c r="I43" s="653">
        <v>914</v>
      </c>
      <c r="J43" s="652" t="s">
        <v>257</v>
      </c>
      <c r="K43" s="652" t="s">
        <v>257</v>
      </c>
      <c r="L43" s="652" t="s">
        <v>257</v>
      </c>
      <c r="M43" s="652" t="s">
        <v>257</v>
      </c>
      <c r="N43" s="652" t="s">
        <v>257</v>
      </c>
      <c r="O43" s="654" t="s">
        <v>257</v>
      </c>
      <c r="P43" s="654" t="s">
        <v>257</v>
      </c>
    </row>
    <row r="44" spans="1:20" x14ac:dyDescent="0.25">
      <c r="A44" s="747" t="s">
        <v>65</v>
      </c>
      <c r="B44" s="651">
        <f t="shared" si="0"/>
        <v>1131</v>
      </c>
      <c r="C44" s="652" t="s">
        <v>257</v>
      </c>
      <c r="D44" s="652" t="s">
        <v>257</v>
      </c>
      <c r="E44" s="652" t="s">
        <v>257</v>
      </c>
      <c r="F44" s="652" t="s">
        <v>257</v>
      </c>
      <c r="G44" s="652" t="s">
        <v>257</v>
      </c>
      <c r="H44" s="652" t="s">
        <v>257</v>
      </c>
      <c r="I44" s="653">
        <v>1131</v>
      </c>
      <c r="J44" s="652" t="s">
        <v>257</v>
      </c>
      <c r="K44" s="652" t="s">
        <v>257</v>
      </c>
      <c r="L44" s="652" t="s">
        <v>257</v>
      </c>
      <c r="M44" s="652" t="s">
        <v>257</v>
      </c>
      <c r="N44" s="652" t="s">
        <v>257</v>
      </c>
      <c r="O44" s="654" t="s">
        <v>257</v>
      </c>
      <c r="P44" s="654" t="s">
        <v>257</v>
      </c>
    </row>
    <row r="45" spans="1:20" x14ac:dyDescent="0.25">
      <c r="A45" s="747" t="s">
        <v>382</v>
      </c>
      <c r="B45" s="651">
        <f t="shared" si="0"/>
        <v>405</v>
      </c>
      <c r="C45" s="652" t="s">
        <v>257</v>
      </c>
      <c r="D45" s="652" t="s">
        <v>257</v>
      </c>
      <c r="E45" s="652" t="s">
        <v>257</v>
      </c>
      <c r="F45" s="652" t="s">
        <v>257</v>
      </c>
      <c r="G45" s="652" t="s">
        <v>257</v>
      </c>
      <c r="H45" s="652" t="s">
        <v>257</v>
      </c>
      <c r="I45" s="653">
        <v>405</v>
      </c>
      <c r="J45" s="652" t="s">
        <v>257</v>
      </c>
      <c r="K45" s="652" t="s">
        <v>257</v>
      </c>
      <c r="L45" s="652" t="s">
        <v>257</v>
      </c>
      <c r="M45" s="652" t="s">
        <v>257</v>
      </c>
      <c r="N45" s="652" t="s">
        <v>257</v>
      </c>
      <c r="O45" s="654" t="s">
        <v>257</v>
      </c>
      <c r="P45" s="654" t="s">
        <v>257</v>
      </c>
    </row>
    <row r="46" spans="1:20" x14ac:dyDescent="0.25">
      <c r="A46" s="748" t="s">
        <v>180</v>
      </c>
      <c r="B46" s="651">
        <f t="shared" si="0"/>
        <v>1369</v>
      </c>
      <c r="C46" s="652" t="s">
        <v>257</v>
      </c>
      <c r="D46" s="652" t="s">
        <v>257</v>
      </c>
      <c r="E46" s="652" t="s">
        <v>257</v>
      </c>
      <c r="F46" s="652" t="s">
        <v>257</v>
      </c>
      <c r="G46" s="652" t="s">
        <v>257</v>
      </c>
      <c r="H46" s="652" t="s">
        <v>257</v>
      </c>
      <c r="I46" s="653">
        <v>1369</v>
      </c>
      <c r="J46" s="652" t="s">
        <v>257</v>
      </c>
      <c r="K46" s="652" t="s">
        <v>257</v>
      </c>
      <c r="L46" s="652" t="s">
        <v>257</v>
      </c>
      <c r="M46" s="652" t="s">
        <v>257</v>
      </c>
      <c r="N46" s="652" t="s">
        <v>257</v>
      </c>
      <c r="O46" s="654" t="s">
        <v>257</v>
      </c>
      <c r="P46" s="654" t="s">
        <v>257</v>
      </c>
    </row>
    <row r="47" spans="1:20" x14ac:dyDescent="0.25">
      <c r="A47" s="748" t="s">
        <v>836</v>
      </c>
      <c r="B47" s="651">
        <f t="shared" si="0"/>
        <v>553</v>
      </c>
      <c r="C47" s="652" t="s">
        <v>257</v>
      </c>
      <c r="D47" s="652" t="s">
        <v>257</v>
      </c>
      <c r="E47" s="652" t="s">
        <v>257</v>
      </c>
      <c r="F47" s="652" t="s">
        <v>257</v>
      </c>
      <c r="G47" s="652" t="s">
        <v>257</v>
      </c>
      <c r="H47" s="652" t="s">
        <v>257</v>
      </c>
      <c r="I47" s="653">
        <v>553</v>
      </c>
      <c r="J47" s="652" t="s">
        <v>257</v>
      </c>
      <c r="K47" s="652" t="s">
        <v>257</v>
      </c>
      <c r="L47" s="652" t="s">
        <v>257</v>
      </c>
      <c r="M47" s="652" t="s">
        <v>257</v>
      </c>
      <c r="N47" s="652" t="s">
        <v>257</v>
      </c>
      <c r="O47" s="654" t="s">
        <v>257</v>
      </c>
      <c r="P47" s="654" t="s">
        <v>257</v>
      </c>
    </row>
    <row r="48" spans="1:20" x14ac:dyDescent="0.25">
      <c r="A48" s="748" t="s">
        <v>658</v>
      </c>
      <c r="B48" s="651">
        <f t="shared" si="0"/>
        <v>309</v>
      </c>
      <c r="C48" s="652" t="s">
        <v>257</v>
      </c>
      <c r="D48" s="652" t="s">
        <v>257</v>
      </c>
      <c r="E48" s="652" t="s">
        <v>257</v>
      </c>
      <c r="F48" s="652" t="s">
        <v>257</v>
      </c>
      <c r="G48" s="652" t="s">
        <v>257</v>
      </c>
      <c r="H48" s="652" t="s">
        <v>257</v>
      </c>
      <c r="I48" s="653">
        <v>309</v>
      </c>
      <c r="J48" s="652" t="s">
        <v>257</v>
      </c>
      <c r="K48" s="652" t="s">
        <v>257</v>
      </c>
      <c r="L48" s="652" t="s">
        <v>257</v>
      </c>
      <c r="M48" s="652" t="s">
        <v>257</v>
      </c>
      <c r="N48" s="652" t="s">
        <v>257</v>
      </c>
      <c r="O48" s="654" t="s">
        <v>257</v>
      </c>
      <c r="P48" s="654" t="s">
        <v>257</v>
      </c>
    </row>
    <row r="49" spans="1:20" x14ac:dyDescent="0.25">
      <c r="A49" s="748" t="s">
        <v>143</v>
      </c>
      <c r="B49" s="651">
        <f t="shared" si="0"/>
        <v>472</v>
      </c>
      <c r="C49" s="652" t="s">
        <v>257</v>
      </c>
      <c r="D49" s="652" t="s">
        <v>257</v>
      </c>
      <c r="E49" s="652" t="s">
        <v>257</v>
      </c>
      <c r="F49" s="652" t="s">
        <v>257</v>
      </c>
      <c r="G49" s="652" t="s">
        <v>257</v>
      </c>
      <c r="H49" s="652" t="s">
        <v>257</v>
      </c>
      <c r="I49" s="653">
        <v>472</v>
      </c>
      <c r="J49" s="652" t="s">
        <v>257</v>
      </c>
      <c r="K49" s="652" t="s">
        <v>257</v>
      </c>
      <c r="L49" s="652" t="s">
        <v>257</v>
      </c>
      <c r="M49" s="652" t="s">
        <v>257</v>
      </c>
      <c r="N49" s="652" t="s">
        <v>257</v>
      </c>
      <c r="O49" s="654" t="s">
        <v>257</v>
      </c>
      <c r="P49" s="654" t="s">
        <v>257</v>
      </c>
    </row>
    <row r="50" spans="1:20" x14ac:dyDescent="0.25">
      <c r="A50" s="748" t="s">
        <v>144</v>
      </c>
      <c r="B50" s="651">
        <f t="shared" si="0"/>
        <v>376</v>
      </c>
      <c r="C50" s="652" t="s">
        <v>257</v>
      </c>
      <c r="D50" s="652" t="s">
        <v>257</v>
      </c>
      <c r="E50" s="652" t="s">
        <v>257</v>
      </c>
      <c r="F50" s="652" t="s">
        <v>257</v>
      </c>
      <c r="G50" s="652" t="s">
        <v>257</v>
      </c>
      <c r="H50" s="652" t="s">
        <v>257</v>
      </c>
      <c r="I50" s="653">
        <v>376</v>
      </c>
      <c r="J50" s="652" t="s">
        <v>257</v>
      </c>
      <c r="K50" s="652" t="s">
        <v>257</v>
      </c>
      <c r="L50" s="652" t="s">
        <v>257</v>
      </c>
      <c r="M50" s="652" t="s">
        <v>257</v>
      </c>
      <c r="N50" s="652" t="s">
        <v>257</v>
      </c>
      <c r="O50" s="654" t="s">
        <v>257</v>
      </c>
      <c r="P50" s="654" t="s">
        <v>257</v>
      </c>
    </row>
    <row r="51" spans="1:20" x14ac:dyDescent="0.25">
      <c r="A51" s="748" t="s">
        <v>67</v>
      </c>
      <c r="B51" s="651">
        <f t="shared" si="0"/>
        <v>928</v>
      </c>
      <c r="C51" s="652" t="s">
        <v>257</v>
      </c>
      <c r="D51" s="652" t="s">
        <v>257</v>
      </c>
      <c r="E51" s="652" t="s">
        <v>257</v>
      </c>
      <c r="F51" s="652" t="s">
        <v>257</v>
      </c>
      <c r="G51" s="652" t="s">
        <v>257</v>
      </c>
      <c r="H51" s="652" t="s">
        <v>257</v>
      </c>
      <c r="I51" s="653">
        <v>928</v>
      </c>
      <c r="J51" s="652" t="s">
        <v>257</v>
      </c>
      <c r="K51" s="652" t="s">
        <v>257</v>
      </c>
      <c r="L51" s="652" t="s">
        <v>257</v>
      </c>
      <c r="M51" s="652" t="s">
        <v>257</v>
      </c>
      <c r="N51" s="652" t="s">
        <v>257</v>
      </c>
      <c r="O51" s="654" t="s">
        <v>257</v>
      </c>
      <c r="P51" s="654" t="s">
        <v>257</v>
      </c>
    </row>
    <row r="52" spans="1:20" x14ac:dyDescent="0.25">
      <c r="A52" s="748" t="s">
        <v>706</v>
      </c>
      <c r="B52" s="651">
        <f t="shared" si="0"/>
        <v>136</v>
      </c>
      <c r="C52" s="652" t="s">
        <v>257</v>
      </c>
      <c r="D52" s="652" t="s">
        <v>257</v>
      </c>
      <c r="E52" s="652" t="s">
        <v>257</v>
      </c>
      <c r="F52" s="652" t="s">
        <v>257</v>
      </c>
      <c r="G52" s="652" t="s">
        <v>257</v>
      </c>
      <c r="H52" s="652" t="s">
        <v>257</v>
      </c>
      <c r="I52" s="653">
        <v>136</v>
      </c>
      <c r="J52" s="652" t="s">
        <v>257</v>
      </c>
      <c r="K52" s="652" t="s">
        <v>257</v>
      </c>
      <c r="L52" s="652" t="s">
        <v>257</v>
      </c>
      <c r="M52" s="652" t="s">
        <v>257</v>
      </c>
      <c r="N52" s="652" t="s">
        <v>257</v>
      </c>
      <c r="O52" s="654" t="s">
        <v>257</v>
      </c>
      <c r="P52" s="654" t="s">
        <v>257</v>
      </c>
      <c r="S52" s="656"/>
      <c r="T52" s="656"/>
    </row>
    <row r="53" spans="1:20" x14ac:dyDescent="0.25">
      <c r="A53" s="747" t="s">
        <v>643</v>
      </c>
      <c r="B53" s="651">
        <f t="shared" si="0"/>
        <v>2219</v>
      </c>
      <c r="C53" s="652" t="s">
        <v>257</v>
      </c>
      <c r="D53" s="652" t="s">
        <v>257</v>
      </c>
      <c r="E53" s="652" t="s">
        <v>257</v>
      </c>
      <c r="F53" s="652" t="s">
        <v>257</v>
      </c>
      <c r="G53" s="652" t="s">
        <v>257</v>
      </c>
      <c r="H53" s="652" t="s">
        <v>257</v>
      </c>
      <c r="I53" s="653">
        <v>2219</v>
      </c>
      <c r="J53" s="652" t="s">
        <v>257</v>
      </c>
      <c r="K53" s="652" t="s">
        <v>257</v>
      </c>
      <c r="L53" s="652" t="s">
        <v>257</v>
      </c>
      <c r="M53" s="652" t="s">
        <v>257</v>
      </c>
      <c r="N53" s="652" t="s">
        <v>257</v>
      </c>
      <c r="O53" s="654" t="s">
        <v>257</v>
      </c>
      <c r="P53" s="654" t="s">
        <v>257</v>
      </c>
    </row>
    <row r="54" spans="1:20" s="656" customFormat="1" x14ac:dyDescent="0.25">
      <c r="A54" s="747" t="s">
        <v>644</v>
      </c>
      <c r="B54" s="651">
        <f t="shared" si="0"/>
        <v>276</v>
      </c>
      <c r="C54" s="652" t="s">
        <v>257</v>
      </c>
      <c r="D54" s="652" t="s">
        <v>257</v>
      </c>
      <c r="E54" s="652" t="s">
        <v>257</v>
      </c>
      <c r="F54" s="652" t="s">
        <v>257</v>
      </c>
      <c r="G54" s="652" t="s">
        <v>257</v>
      </c>
      <c r="H54" s="652" t="s">
        <v>257</v>
      </c>
      <c r="I54" s="653">
        <v>276</v>
      </c>
      <c r="J54" s="652" t="s">
        <v>257</v>
      </c>
      <c r="K54" s="652" t="s">
        <v>257</v>
      </c>
      <c r="L54" s="652" t="s">
        <v>257</v>
      </c>
      <c r="M54" s="652" t="s">
        <v>257</v>
      </c>
      <c r="N54" s="652" t="s">
        <v>257</v>
      </c>
      <c r="O54" s="654" t="s">
        <v>257</v>
      </c>
      <c r="P54" s="654" t="s">
        <v>257</v>
      </c>
      <c r="S54" s="655"/>
      <c r="T54" s="655"/>
    </row>
    <row r="55" spans="1:20" s="656" customFormat="1" x14ac:dyDescent="0.25">
      <c r="A55" s="747" t="s">
        <v>645</v>
      </c>
      <c r="B55" s="651">
        <f t="shared" si="0"/>
        <v>1516</v>
      </c>
      <c r="C55" s="652" t="s">
        <v>257</v>
      </c>
      <c r="D55" s="652" t="s">
        <v>257</v>
      </c>
      <c r="E55" s="652" t="s">
        <v>257</v>
      </c>
      <c r="F55" s="652" t="s">
        <v>257</v>
      </c>
      <c r="G55" s="652" t="s">
        <v>257</v>
      </c>
      <c r="H55" s="652" t="s">
        <v>257</v>
      </c>
      <c r="I55" s="653">
        <v>1516</v>
      </c>
      <c r="J55" s="652" t="s">
        <v>257</v>
      </c>
      <c r="K55" s="652" t="s">
        <v>257</v>
      </c>
      <c r="L55" s="652" t="s">
        <v>257</v>
      </c>
      <c r="M55" s="652" t="s">
        <v>257</v>
      </c>
      <c r="N55" s="652" t="s">
        <v>257</v>
      </c>
      <c r="O55" s="654" t="s">
        <v>257</v>
      </c>
      <c r="P55" s="654" t="s">
        <v>257</v>
      </c>
      <c r="S55" s="655"/>
      <c r="T55" s="655"/>
    </row>
    <row r="56" spans="1:20" s="656" customFormat="1" x14ac:dyDescent="0.25">
      <c r="A56" s="747" t="s">
        <v>646</v>
      </c>
      <c r="B56" s="651">
        <f t="shared" si="0"/>
        <v>571</v>
      </c>
      <c r="C56" s="652" t="s">
        <v>257</v>
      </c>
      <c r="D56" s="652" t="s">
        <v>257</v>
      </c>
      <c r="E56" s="652" t="s">
        <v>257</v>
      </c>
      <c r="F56" s="652" t="s">
        <v>257</v>
      </c>
      <c r="G56" s="652" t="s">
        <v>257</v>
      </c>
      <c r="H56" s="652" t="s">
        <v>257</v>
      </c>
      <c r="I56" s="653">
        <v>571</v>
      </c>
      <c r="J56" s="652" t="s">
        <v>257</v>
      </c>
      <c r="K56" s="652" t="s">
        <v>257</v>
      </c>
      <c r="L56" s="652" t="s">
        <v>257</v>
      </c>
      <c r="M56" s="652" t="s">
        <v>257</v>
      </c>
      <c r="N56" s="652" t="s">
        <v>257</v>
      </c>
      <c r="O56" s="654" t="s">
        <v>257</v>
      </c>
      <c r="P56" s="654" t="s">
        <v>257</v>
      </c>
      <c r="S56" s="655"/>
      <c r="T56" s="655"/>
    </row>
    <row r="57" spans="1:20" x14ac:dyDescent="0.25">
      <c r="A57" s="747" t="s">
        <v>154</v>
      </c>
      <c r="B57" s="651">
        <f t="shared" si="0"/>
        <v>155</v>
      </c>
      <c r="C57" s="652" t="s">
        <v>257</v>
      </c>
      <c r="D57" s="652" t="s">
        <v>257</v>
      </c>
      <c r="E57" s="652" t="s">
        <v>257</v>
      </c>
      <c r="F57" s="652" t="s">
        <v>257</v>
      </c>
      <c r="G57" s="652" t="s">
        <v>257</v>
      </c>
      <c r="H57" s="652" t="s">
        <v>257</v>
      </c>
      <c r="I57" s="653">
        <v>155</v>
      </c>
      <c r="J57" s="652" t="s">
        <v>257</v>
      </c>
      <c r="K57" s="652" t="s">
        <v>257</v>
      </c>
      <c r="L57" s="652" t="s">
        <v>257</v>
      </c>
      <c r="M57" s="652" t="s">
        <v>257</v>
      </c>
      <c r="N57" s="652" t="s">
        <v>257</v>
      </c>
      <c r="O57" s="654" t="s">
        <v>257</v>
      </c>
      <c r="P57" s="654" t="s">
        <v>257</v>
      </c>
    </row>
    <row r="58" spans="1:20" x14ac:dyDescent="0.25">
      <c r="A58" s="745"/>
      <c r="B58" s="651"/>
      <c r="C58" s="654"/>
      <c r="D58" s="654"/>
      <c r="E58" s="654"/>
      <c r="F58" s="654"/>
      <c r="G58" s="654"/>
      <c r="H58" s="654"/>
      <c r="I58" s="654"/>
      <c r="J58" s="652"/>
      <c r="K58" s="652"/>
      <c r="L58" s="652"/>
      <c r="M58" s="652"/>
      <c r="N58" s="652"/>
      <c r="O58" s="654"/>
      <c r="P58" s="654"/>
    </row>
    <row r="59" spans="1:20" x14ac:dyDescent="0.25">
      <c r="A59" s="734" t="s">
        <v>350</v>
      </c>
      <c r="B59" s="742"/>
      <c r="C59" s="744"/>
      <c r="D59" s="744"/>
      <c r="E59" s="744"/>
      <c r="F59" s="744"/>
      <c r="G59" s="744"/>
      <c r="H59" s="744"/>
      <c r="I59" s="744"/>
      <c r="J59" s="744"/>
      <c r="K59" s="744"/>
      <c r="L59" s="744"/>
      <c r="M59" s="744"/>
      <c r="N59" s="744"/>
      <c r="O59" s="744"/>
      <c r="P59" s="654"/>
    </row>
    <row r="60" spans="1:20" x14ac:dyDescent="0.25">
      <c r="A60" s="734"/>
      <c r="B60" s="742"/>
      <c r="C60" s="744"/>
      <c r="D60" s="744"/>
      <c r="E60" s="744"/>
      <c r="F60" s="744"/>
      <c r="G60" s="744"/>
      <c r="H60" s="744"/>
      <c r="I60" s="744"/>
      <c r="J60" s="744"/>
      <c r="K60" s="744"/>
      <c r="L60" s="652"/>
      <c r="M60" s="744"/>
      <c r="N60" s="744"/>
      <c r="O60" s="654"/>
      <c r="P60" s="654"/>
    </row>
    <row r="61" spans="1:20" x14ac:dyDescent="0.25">
      <c r="A61" s="734" t="s">
        <v>351</v>
      </c>
      <c r="B61" s="749">
        <f>SUM(B63:B74)</f>
        <v>18436</v>
      </c>
      <c r="C61" s="743">
        <f>SUM(C63:C74)</f>
        <v>17918</v>
      </c>
      <c r="D61" s="743" t="s">
        <v>257</v>
      </c>
      <c r="E61" s="743" t="s">
        <v>257</v>
      </c>
      <c r="F61" s="743" t="s">
        <v>257</v>
      </c>
      <c r="G61" s="743">
        <f>SUM(G63:G74)</f>
        <v>518</v>
      </c>
      <c r="H61" s="743" t="s">
        <v>257</v>
      </c>
      <c r="I61" s="743" t="s">
        <v>257</v>
      </c>
      <c r="J61" s="743" t="s">
        <v>257</v>
      </c>
      <c r="K61" s="743" t="s">
        <v>257</v>
      </c>
      <c r="L61" s="743" t="s">
        <v>257</v>
      </c>
      <c r="M61" s="743" t="s">
        <v>257</v>
      </c>
      <c r="N61" s="743" t="s">
        <v>257</v>
      </c>
      <c r="O61" s="744" t="s">
        <v>257</v>
      </c>
      <c r="P61" s="744" t="s">
        <v>257</v>
      </c>
    </row>
    <row r="62" spans="1:20" x14ac:dyDescent="0.25">
      <c r="A62" s="650"/>
      <c r="B62" s="750"/>
      <c r="C62" s="652"/>
      <c r="D62" s="652"/>
      <c r="E62" s="654"/>
      <c r="F62" s="654"/>
      <c r="G62" s="654"/>
      <c r="H62" s="654"/>
      <c r="I62" s="654"/>
      <c r="J62" s="654"/>
      <c r="K62" s="654"/>
      <c r="L62" s="652"/>
      <c r="M62" s="654"/>
      <c r="N62" s="652"/>
      <c r="O62" s="654"/>
      <c r="P62" s="654"/>
    </row>
    <row r="63" spans="1:20" x14ac:dyDescent="0.25">
      <c r="A63" s="650" t="s">
        <v>659</v>
      </c>
      <c r="B63" s="651">
        <f t="shared" ref="B63:B74" si="1">SUM(C63:P63)</f>
        <v>1817</v>
      </c>
      <c r="C63" s="652">
        <v>1817</v>
      </c>
      <c r="D63" s="653" t="s">
        <v>257</v>
      </c>
      <c r="E63" s="652" t="s">
        <v>257</v>
      </c>
      <c r="F63" s="652" t="s">
        <v>257</v>
      </c>
      <c r="G63" s="652" t="s">
        <v>257</v>
      </c>
      <c r="H63" s="652" t="s">
        <v>257</v>
      </c>
      <c r="I63" s="652" t="s">
        <v>257</v>
      </c>
      <c r="J63" s="652" t="s">
        <v>257</v>
      </c>
      <c r="K63" s="652" t="s">
        <v>257</v>
      </c>
      <c r="L63" s="652" t="s">
        <v>257</v>
      </c>
      <c r="M63" s="652" t="s">
        <v>257</v>
      </c>
      <c r="N63" s="652" t="s">
        <v>257</v>
      </c>
      <c r="O63" s="654" t="s">
        <v>257</v>
      </c>
      <c r="P63" s="654" t="s">
        <v>257</v>
      </c>
    </row>
    <row r="64" spans="1:20" x14ac:dyDescent="0.25">
      <c r="A64" s="650" t="s">
        <v>647</v>
      </c>
      <c r="B64" s="651">
        <f t="shared" si="1"/>
        <v>1998</v>
      </c>
      <c r="C64" s="652">
        <v>1998</v>
      </c>
      <c r="D64" s="653" t="s">
        <v>257</v>
      </c>
      <c r="E64" s="652" t="s">
        <v>257</v>
      </c>
      <c r="F64" s="652" t="s">
        <v>257</v>
      </c>
      <c r="G64" s="652" t="s">
        <v>257</v>
      </c>
      <c r="H64" s="652" t="s">
        <v>257</v>
      </c>
      <c r="I64" s="652" t="s">
        <v>257</v>
      </c>
      <c r="J64" s="652" t="s">
        <v>257</v>
      </c>
      <c r="K64" s="652" t="s">
        <v>257</v>
      </c>
      <c r="L64" s="652" t="s">
        <v>257</v>
      </c>
      <c r="M64" s="652" t="s">
        <v>257</v>
      </c>
      <c r="N64" s="652" t="s">
        <v>257</v>
      </c>
      <c r="O64" s="654" t="s">
        <v>257</v>
      </c>
      <c r="P64" s="654" t="s">
        <v>257</v>
      </c>
    </row>
    <row r="65" spans="1:20" x14ac:dyDescent="0.25">
      <c r="A65" s="650" t="s">
        <v>648</v>
      </c>
      <c r="B65" s="651">
        <f t="shared" si="1"/>
        <v>1960</v>
      </c>
      <c r="C65" s="652">
        <v>1960</v>
      </c>
      <c r="D65" s="653" t="s">
        <v>257</v>
      </c>
      <c r="E65" s="652" t="s">
        <v>257</v>
      </c>
      <c r="F65" s="652" t="s">
        <v>257</v>
      </c>
      <c r="G65" s="652" t="s">
        <v>257</v>
      </c>
      <c r="H65" s="652" t="s">
        <v>257</v>
      </c>
      <c r="I65" s="652" t="s">
        <v>257</v>
      </c>
      <c r="J65" s="652" t="s">
        <v>257</v>
      </c>
      <c r="K65" s="652" t="s">
        <v>257</v>
      </c>
      <c r="L65" s="652" t="s">
        <v>257</v>
      </c>
      <c r="M65" s="652" t="s">
        <v>257</v>
      </c>
      <c r="N65" s="652" t="s">
        <v>257</v>
      </c>
      <c r="O65" s="654" t="s">
        <v>257</v>
      </c>
      <c r="P65" s="654" t="s">
        <v>257</v>
      </c>
    </row>
    <row r="66" spans="1:20" x14ac:dyDescent="0.25">
      <c r="A66" s="650" t="s">
        <v>837</v>
      </c>
      <c r="B66" s="651">
        <f t="shared" si="1"/>
        <v>2157</v>
      </c>
      <c r="C66" s="652">
        <v>2157</v>
      </c>
      <c r="D66" s="653" t="s">
        <v>257</v>
      </c>
      <c r="E66" s="652" t="s">
        <v>257</v>
      </c>
      <c r="F66" s="652" t="s">
        <v>257</v>
      </c>
      <c r="G66" s="652" t="s">
        <v>257</v>
      </c>
      <c r="H66" s="652" t="s">
        <v>257</v>
      </c>
      <c r="I66" s="652" t="s">
        <v>257</v>
      </c>
      <c r="J66" s="652" t="s">
        <v>257</v>
      </c>
      <c r="K66" s="652" t="s">
        <v>257</v>
      </c>
      <c r="L66" s="652" t="s">
        <v>257</v>
      </c>
      <c r="M66" s="652" t="s">
        <v>257</v>
      </c>
      <c r="N66" s="652" t="s">
        <v>257</v>
      </c>
      <c r="O66" s="654" t="s">
        <v>257</v>
      </c>
      <c r="P66" s="654" t="s">
        <v>257</v>
      </c>
    </row>
    <row r="67" spans="1:20" x14ac:dyDescent="0.25">
      <c r="A67" s="650" t="s">
        <v>649</v>
      </c>
      <c r="B67" s="651">
        <f t="shared" si="1"/>
        <v>1457</v>
      </c>
      <c r="C67" s="751">
        <v>1457</v>
      </c>
      <c r="D67" s="653" t="s">
        <v>257</v>
      </c>
      <c r="E67" s="652" t="s">
        <v>257</v>
      </c>
      <c r="F67" s="652" t="s">
        <v>257</v>
      </c>
      <c r="G67" s="653" t="s">
        <v>257</v>
      </c>
      <c r="H67" s="652" t="s">
        <v>257</v>
      </c>
      <c r="I67" s="652" t="s">
        <v>257</v>
      </c>
      <c r="J67" s="652" t="s">
        <v>257</v>
      </c>
      <c r="K67" s="652" t="s">
        <v>257</v>
      </c>
      <c r="L67" s="652" t="s">
        <v>257</v>
      </c>
      <c r="M67" s="652" t="s">
        <v>257</v>
      </c>
      <c r="N67" s="652" t="s">
        <v>257</v>
      </c>
      <c r="O67" s="654" t="s">
        <v>257</v>
      </c>
      <c r="P67" s="654" t="s">
        <v>257</v>
      </c>
    </row>
    <row r="68" spans="1:20" x14ac:dyDescent="0.25">
      <c r="A68" s="650" t="s">
        <v>650</v>
      </c>
      <c r="B68" s="651">
        <f t="shared" si="1"/>
        <v>175</v>
      </c>
      <c r="C68" s="751">
        <v>175</v>
      </c>
      <c r="D68" s="653" t="s">
        <v>257</v>
      </c>
      <c r="E68" s="652" t="s">
        <v>257</v>
      </c>
      <c r="F68" s="652" t="s">
        <v>257</v>
      </c>
      <c r="G68" s="652" t="s">
        <v>257</v>
      </c>
      <c r="H68" s="652" t="s">
        <v>257</v>
      </c>
      <c r="I68" s="652" t="s">
        <v>257</v>
      </c>
      <c r="J68" s="652" t="s">
        <v>257</v>
      </c>
      <c r="K68" s="652" t="s">
        <v>257</v>
      </c>
      <c r="L68" s="652" t="s">
        <v>257</v>
      </c>
      <c r="M68" s="652" t="s">
        <v>257</v>
      </c>
      <c r="N68" s="652" t="s">
        <v>257</v>
      </c>
      <c r="O68" s="654" t="s">
        <v>257</v>
      </c>
      <c r="P68" s="654" t="s">
        <v>257</v>
      </c>
    </row>
    <row r="69" spans="1:20" s="656" customFormat="1" x14ac:dyDescent="0.25">
      <c r="A69" s="650" t="s">
        <v>656</v>
      </c>
      <c r="B69" s="651">
        <f t="shared" si="1"/>
        <v>1361</v>
      </c>
      <c r="C69" s="751">
        <v>1361</v>
      </c>
      <c r="D69" s="653" t="s">
        <v>257</v>
      </c>
      <c r="E69" s="652" t="s">
        <v>257</v>
      </c>
      <c r="F69" s="652" t="s">
        <v>257</v>
      </c>
      <c r="G69" s="652" t="s">
        <v>257</v>
      </c>
      <c r="H69" s="652" t="s">
        <v>257</v>
      </c>
      <c r="I69" s="652" t="s">
        <v>257</v>
      </c>
      <c r="J69" s="652" t="s">
        <v>257</v>
      </c>
      <c r="K69" s="652" t="s">
        <v>257</v>
      </c>
      <c r="L69" s="652" t="s">
        <v>257</v>
      </c>
      <c r="M69" s="652" t="s">
        <v>257</v>
      </c>
      <c r="N69" s="652" t="s">
        <v>257</v>
      </c>
      <c r="O69" s="654" t="s">
        <v>257</v>
      </c>
      <c r="P69" s="654" t="s">
        <v>257</v>
      </c>
      <c r="S69" s="655"/>
      <c r="T69" s="655"/>
    </row>
    <row r="70" spans="1:20" x14ac:dyDescent="0.25">
      <c r="A70" s="650" t="s">
        <v>176</v>
      </c>
      <c r="B70" s="651">
        <f t="shared" si="1"/>
        <v>2757</v>
      </c>
      <c r="C70" s="751">
        <v>2757</v>
      </c>
      <c r="D70" s="653" t="s">
        <v>257</v>
      </c>
      <c r="E70" s="652" t="s">
        <v>257</v>
      </c>
      <c r="F70" s="652" t="s">
        <v>257</v>
      </c>
      <c r="G70" s="653" t="s">
        <v>257</v>
      </c>
      <c r="H70" s="652" t="s">
        <v>257</v>
      </c>
      <c r="I70" s="652" t="s">
        <v>257</v>
      </c>
      <c r="J70" s="652" t="s">
        <v>257</v>
      </c>
      <c r="K70" s="652" t="s">
        <v>257</v>
      </c>
      <c r="L70" s="652" t="s">
        <v>257</v>
      </c>
      <c r="M70" s="652" t="s">
        <v>257</v>
      </c>
      <c r="N70" s="652" t="s">
        <v>257</v>
      </c>
      <c r="O70" s="654" t="s">
        <v>257</v>
      </c>
      <c r="P70" s="654" t="s">
        <v>257</v>
      </c>
    </row>
    <row r="71" spans="1:20" x14ac:dyDescent="0.25">
      <c r="A71" s="650" t="s">
        <v>399</v>
      </c>
      <c r="B71" s="651">
        <f t="shared" si="1"/>
        <v>1740</v>
      </c>
      <c r="C71" s="751">
        <v>1740</v>
      </c>
      <c r="D71" s="653" t="s">
        <v>257</v>
      </c>
      <c r="E71" s="652" t="s">
        <v>257</v>
      </c>
      <c r="F71" s="652" t="s">
        <v>257</v>
      </c>
      <c r="G71" s="652" t="s">
        <v>257</v>
      </c>
      <c r="H71" s="652" t="s">
        <v>257</v>
      </c>
      <c r="I71" s="652" t="s">
        <v>257</v>
      </c>
      <c r="J71" s="652" t="s">
        <v>257</v>
      </c>
      <c r="K71" s="652" t="s">
        <v>257</v>
      </c>
      <c r="L71" s="652" t="s">
        <v>257</v>
      </c>
      <c r="M71" s="652" t="s">
        <v>257</v>
      </c>
      <c r="N71" s="652" t="s">
        <v>257</v>
      </c>
      <c r="O71" s="654" t="s">
        <v>257</v>
      </c>
      <c r="P71" s="654" t="s">
        <v>257</v>
      </c>
    </row>
    <row r="72" spans="1:20" x14ac:dyDescent="0.25">
      <c r="A72" s="650" t="s">
        <v>180</v>
      </c>
      <c r="B72" s="651">
        <f t="shared" si="1"/>
        <v>1631</v>
      </c>
      <c r="C72" s="751">
        <v>1113</v>
      </c>
      <c r="D72" s="653" t="s">
        <v>257</v>
      </c>
      <c r="E72" s="652" t="s">
        <v>257</v>
      </c>
      <c r="F72" s="652" t="s">
        <v>257</v>
      </c>
      <c r="G72" s="653">
        <v>518</v>
      </c>
      <c r="H72" s="652" t="s">
        <v>257</v>
      </c>
      <c r="I72" s="652" t="s">
        <v>257</v>
      </c>
      <c r="J72" s="652" t="s">
        <v>257</v>
      </c>
      <c r="K72" s="652" t="s">
        <v>257</v>
      </c>
      <c r="L72" s="652" t="s">
        <v>257</v>
      </c>
      <c r="M72" s="652" t="s">
        <v>257</v>
      </c>
      <c r="N72" s="652" t="s">
        <v>257</v>
      </c>
      <c r="O72" s="654" t="s">
        <v>257</v>
      </c>
      <c r="P72" s="654" t="s">
        <v>257</v>
      </c>
    </row>
    <row r="73" spans="1:20" x14ac:dyDescent="0.25">
      <c r="A73" s="650" t="s">
        <v>643</v>
      </c>
      <c r="B73" s="651">
        <f t="shared" si="1"/>
        <v>708</v>
      </c>
      <c r="C73" s="751">
        <v>708</v>
      </c>
      <c r="D73" s="653" t="s">
        <v>257</v>
      </c>
      <c r="E73" s="652" t="s">
        <v>257</v>
      </c>
      <c r="F73" s="652" t="s">
        <v>257</v>
      </c>
      <c r="G73" s="652" t="s">
        <v>257</v>
      </c>
      <c r="H73" s="652" t="s">
        <v>257</v>
      </c>
      <c r="I73" s="652" t="s">
        <v>257</v>
      </c>
      <c r="J73" s="652" t="s">
        <v>257</v>
      </c>
      <c r="K73" s="652" t="s">
        <v>257</v>
      </c>
      <c r="L73" s="652" t="s">
        <v>257</v>
      </c>
      <c r="M73" s="652" t="s">
        <v>257</v>
      </c>
      <c r="N73" s="652" t="s">
        <v>257</v>
      </c>
      <c r="O73" s="654" t="s">
        <v>257</v>
      </c>
      <c r="P73" s="654" t="s">
        <v>257</v>
      </c>
    </row>
    <row r="74" spans="1:20" x14ac:dyDescent="0.25">
      <c r="A74" s="650" t="s">
        <v>645</v>
      </c>
      <c r="B74" s="651">
        <f t="shared" si="1"/>
        <v>675</v>
      </c>
      <c r="C74" s="751">
        <v>675</v>
      </c>
      <c r="D74" s="653" t="s">
        <v>257</v>
      </c>
      <c r="E74" s="652" t="s">
        <v>257</v>
      </c>
      <c r="F74" s="652" t="s">
        <v>257</v>
      </c>
      <c r="G74" s="652" t="s">
        <v>257</v>
      </c>
      <c r="H74" s="652" t="s">
        <v>257</v>
      </c>
      <c r="I74" s="652" t="s">
        <v>257</v>
      </c>
      <c r="J74" s="652" t="s">
        <v>257</v>
      </c>
      <c r="K74" s="652" t="s">
        <v>257</v>
      </c>
      <c r="L74" s="652" t="s">
        <v>257</v>
      </c>
      <c r="M74" s="652" t="s">
        <v>257</v>
      </c>
      <c r="N74" s="652" t="s">
        <v>257</v>
      </c>
      <c r="O74" s="654" t="s">
        <v>257</v>
      </c>
      <c r="P74" s="654" t="s">
        <v>257</v>
      </c>
    </row>
    <row r="75" spans="1:20" x14ac:dyDescent="0.25">
      <c r="A75" s="745"/>
      <c r="B75" s="651"/>
      <c r="C75" s="752"/>
      <c r="D75" s="654"/>
      <c r="E75" s="654"/>
      <c r="F75" s="654"/>
      <c r="G75" s="654"/>
      <c r="H75" s="654"/>
      <c r="I75" s="654"/>
      <c r="J75" s="654"/>
      <c r="K75" s="654"/>
      <c r="L75" s="652"/>
      <c r="M75" s="654"/>
      <c r="N75" s="654"/>
      <c r="O75" s="654"/>
      <c r="P75" s="654"/>
    </row>
    <row r="76" spans="1:20" x14ac:dyDescent="0.25">
      <c r="A76" s="734" t="s">
        <v>159</v>
      </c>
      <c r="B76" s="746">
        <f>SUM(B78:B81)</f>
        <v>268501</v>
      </c>
      <c r="C76" s="753" t="s">
        <v>257</v>
      </c>
      <c r="D76" s="743">
        <f>SUM(D78:D81)</f>
        <v>268501</v>
      </c>
      <c r="E76" s="652" t="s">
        <v>257</v>
      </c>
      <c r="F76" s="743" t="s">
        <v>257</v>
      </c>
      <c r="G76" s="743" t="s">
        <v>257</v>
      </c>
      <c r="H76" s="743" t="s">
        <v>257</v>
      </c>
      <c r="I76" s="743" t="s">
        <v>257</v>
      </c>
      <c r="J76" s="743" t="s">
        <v>257</v>
      </c>
      <c r="K76" s="743" t="s">
        <v>257</v>
      </c>
      <c r="L76" s="743" t="s">
        <v>257</v>
      </c>
      <c r="M76" s="743" t="s">
        <v>257</v>
      </c>
      <c r="N76" s="743" t="s">
        <v>257</v>
      </c>
      <c r="O76" s="744" t="s">
        <v>257</v>
      </c>
      <c r="P76" s="744" t="s">
        <v>257</v>
      </c>
    </row>
    <row r="77" spans="1:20" x14ac:dyDescent="0.25">
      <c r="A77" s="745"/>
      <c r="B77" s="651"/>
      <c r="C77" s="752"/>
      <c r="D77" s="654"/>
      <c r="E77" s="654"/>
      <c r="F77" s="654"/>
      <c r="G77" s="654"/>
      <c r="H77" s="654"/>
      <c r="I77" s="654"/>
      <c r="J77" s="654"/>
      <c r="K77" s="654"/>
      <c r="L77" s="652"/>
      <c r="M77" s="654"/>
      <c r="N77" s="654"/>
      <c r="O77" s="654"/>
      <c r="P77" s="654"/>
    </row>
    <row r="78" spans="1:20" x14ac:dyDescent="0.25">
      <c r="A78" s="650" t="s">
        <v>689</v>
      </c>
      <c r="B78" s="651">
        <f>SUM(C78:P78)</f>
        <v>60909</v>
      </c>
      <c r="C78" s="751" t="s">
        <v>257</v>
      </c>
      <c r="D78" s="653">
        <v>60909</v>
      </c>
      <c r="E78" s="652" t="s">
        <v>257</v>
      </c>
      <c r="F78" s="652" t="s">
        <v>257</v>
      </c>
      <c r="G78" s="652" t="s">
        <v>257</v>
      </c>
      <c r="H78" s="652" t="s">
        <v>257</v>
      </c>
      <c r="I78" s="652" t="s">
        <v>257</v>
      </c>
      <c r="J78" s="652" t="s">
        <v>257</v>
      </c>
      <c r="K78" s="652" t="s">
        <v>257</v>
      </c>
      <c r="L78" s="652" t="s">
        <v>257</v>
      </c>
      <c r="M78" s="652" t="s">
        <v>257</v>
      </c>
      <c r="N78" s="652" t="s">
        <v>257</v>
      </c>
      <c r="O78" s="654" t="s">
        <v>257</v>
      </c>
      <c r="P78" s="654" t="s">
        <v>257</v>
      </c>
    </row>
    <row r="79" spans="1:20" x14ac:dyDescent="0.25">
      <c r="A79" s="650" t="s">
        <v>690</v>
      </c>
      <c r="B79" s="651">
        <f>SUM(C79:P79)</f>
        <v>53865</v>
      </c>
      <c r="C79" s="652" t="s">
        <v>257</v>
      </c>
      <c r="D79" s="653">
        <v>53865</v>
      </c>
      <c r="E79" s="652" t="s">
        <v>257</v>
      </c>
      <c r="F79" s="652" t="s">
        <v>257</v>
      </c>
      <c r="G79" s="652" t="s">
        <v>257</v>
      </c>
      <c r="H79" s="652" t="s">
        <v>257</v>
      </c>
      <c r="I79" s="652" t="s">
        <v>257</v>
      </c>
      <c r="J79" s="652" t="s">
        <v>257</v>
      </c>
      <c r="K79" s="652" t="s">
        <v>257</v>
      </c>
      <c r="L79" s="652" t="s">
        <v>257</v>
      </c>
      <c r="M79" s="652" t="s">
        <v>257</v>
      </c>
      <c r="N79" s="652" t="s">
        <v>257</v>
      </c>
      <c r="O79" s="654" t="s">
        <v>257</v>
      </c>
      <c r="P79" s="654" t="s">
        <v>257</v>
      </c>
    </row>
    <row r="80" spans="1:20" x14ac:dyDescent="0.25">
      <c r="A80" s="650" t="s">
        <v>691</v>
      </c>
      <c r="B80" s="651">
        <f>SUM(C80:P80)</f>
        <v>45445</v>
      </c>
      <c r="C80" s="652" t="s">
        <v>257</v>
      </c>
      <c r="D80" s="653">
        <v>45445</v>
      </c>
      <c r="E80" s="652" t="s">
        <v>257</v>
      </c>
      <c r="F80" s="652" t="s">
        <v>257</v>
      </c>
      <c r="G80" s="652" t="s">
        <v>257</v>
      </c>
      <c r="H80" s="652" t="s">
        <v>257</v>
      </c>
      <c r="I80" s="652" t="s">
        <v>257</v>
      </c>
      <c r="J80" s="652" t="s">
        <v>257</v>
      </c>
      <c r="K80" s="652" t="s">
        <v>257</v>
      </c>
      <c r="L80" s="652" t="s">
        <v>257</v>
      </c>
      <c r="M80" s="652" t="s">
        <v>257</v>
      </c>
      <c r="N80" s="652" t="s">
        <v>257</v>
      </c>
      <c r="O80" s="654" t="s">
        <v>257</v>
      </c>
      <c r="P80" s="654" t="s">
        <v>257</v>
      </c>
      <c r="S80" s="656"/>
      <c r="T80" s="656"/>
    </row>
    <row r="81" spans="1:20" x14ac:dyDescent="0.25">
      <c r="A81" s="650" t="s">
        <v>838</v>
      </c>
      <c r="B81" s="651">
        <f>SUM(C81:P81)</f>
        <v>108282</v>
      </c>
      <c r="C81" s="652" t="s">
        <v>257</v>
      </c>
      <c r="D81" s="652">
        <v>108282</v>
      </c>
      <c r="E81" s="652" t="s">
        <v>257</v>
      </c>
      <c r="F81" s="652" t="s">
        <v>257</v>
      </c>
      <c r="G81" s="652" t="s">
        <v>257</v>
      </c>
      <c r="H81" s="652" t="s">
        <v>257</v>
      </c>
      <c r="I81" s="652" t="s">
        <v>257</v>
      </c>
      <c r="J81" s="652" t="s">
        <v>257</v>
      </c>
      <c r="K81" s="652" t="s">
        <v>257</v>
      </c>
      <c r="L81" s="652" t="s">
        <v>257</v>
      </c>
      <c r="M81" s="652" t="s">
        <v>257</v>
      </c>
      <c r="N81" s="652" t="s">
        <v>257</v>
      </c>
      <c r="O81" s="652" t="s">
        <v>257</v>
      </c>
      <c r="P81" s="652" t="s">
        <v>257</v>
      </c>
    </row>
    <row r="82" spans="1:20" x14ac:dyDescent="0.25">
      <c r="A82" s="745"/>
      <c r="B82" s="651"/>
      <c r="C82" s="752"/>
      <c r="D82" s="654"/>
      <c r="E82" s="654"/>
      <c r="F82" s="654"/>
      <c r="G82" s="654"/>
      <c r="H82" s="654"/>
      <c r="I82" s="654"/>
      <c r="J82" s="654"/>
      <c r="K82" s="654"/>
      <c r="L82" s="652"/>
      <c r="M82" s="654"/>
      <c r="N82" s="654"/>
      <c r="O82" s="654"/>
      <c r="P82" s="654"/>
      <c r="S82" s="754"/>
      <c r="T82" s="754"/>
    </row>
    <row r="83" spans="1:20" x14ac:dyDescent="0.25">
      <c r="A83" s="734" t="s">
        <v>316</v>
      </c>
      <c r="B83" s="746">
        <f>SUM(B85:B87)</f>
        <v>17740</v>
      </c>
      <c r="C83" s="753" t="s">
        <v>257</v>
      </c>
      <c r="D83" s="743" t="s">
        <v>257</v>
      </c>
      <c r="E83" s="755">
        <f>SUM(E85:E87)</f>
        <v>17740</v>
      </c>
      <c r="F83" s="743" t="s">
        <v>257</v>
      </c>
      <c r="G83" s="743" t="s">
        <v>257</v>
      </c>
      <c r="H83" s="743" t="s">
        <v>257</v>
      </c>
      <c r="I83" s="743" t="s">
        <v>257</v>
      </c>
      <c r="J83" s="743" t="s">
        <v>257</v>
      </c>
      <c r="K83" s="743" t="s">
        <v>257</v>
      </c>
      <c r="L83" s="743" t="s">
        <v>257</v>
      </c>
      <c r="M83" s="743" t="s">
        <v>257</v>
      </c>
      <c r="N83" s="743" t="s">
        <v>257</v>
      </c>
      <c r="O83" s="744" t="s">
        <v>257</v>
      </c>
      <c r="P83" s="744" t="s">
        <v>257</v>
      </c>
    </row>
    <row r="84" spans="1:20" s="656" customFormat="1" x14ac:dyDescent="0.25">
      <c r="A84" s="650"/>
      <c r="B84" s="750"/>
      <c r="C84" s="752"/>
      <c r="D84" s="654"/>
      <c r="E84" s="652"/>
      <c r="F84" s="654"/>
      <c r="G84" s="654"/>
      <c r="H84" s="654"/>
      <c r="I84" s="654"/>
      <c r="J84" s="654"/>
      <c r="K84" s="654"/>
      <c r="L84" s="652"/>
      <c r="M84" s="654"/>
      <c r="N84" s="654"/>
      <c r="O84" s="654"/>
      <c r="P84" s="654"/>
      <c r="S84" s="655"/>
      <c r="T84" s="655"/>
    </row>
    <row r="85" spans="1:20" x14ac:dyDescent="0.25">
      <c r="A85" s="650" t="s">
        <v>692</v>
      </c>
      <c r="B85" s="651">
        <f>SUM(C85:P85)</f>
        <v>229</v>
      </c>
      <c r="C85" s="756" t="s">
        <v>257</v>
      </c>
      <c r="D85" s="652" t="s">
        <v>257</v>
      </c>
      <c r="E85" s="653">
        <v>229</v>
      </c>
      <c r="F85" s="652" t="s">
        <v>257</v>
      </c>
      <c r="G85" s="652" t="s">
        <v>257</v>
      </c>
      <c r="H85" s="652" t="s">
        <v>257</v>
      </c>
      <c r="I85" s="652" t="s">
        <v>257</v>
      </c>
      <c r="J85" s="652" t="s">
        <v>257</v>
      </c>
      <c r="K85" s="652" t="s">
        <v>257</v>
      </c>
      <c r="L85" s="652" t="s">
        <v>257</v>
      </c>
      <c r="M85" s="652" t="s">
        <v>257</v>
      </c>
      <c r="N85" s="652" t="s">
        <v>257</v>
      </c>
      <c r="O85" s="654" t="s">
        <v>257</v>
      </c>
      <c r="P85" s="654" t="s">
        <v>257</v>
      </c>
    </row>
    <row r="86" spans="1:20" x14ac:dyDescent="0.25">
      <c r="A86" s="650" t="s">
        <v>693</v>
      </c>
      <c r="B86" s="651">
        <f>SUM(C86:P86)</f>
        <v>3329</v>
      </c>
      <c r="C86" s="756" t="s">
        <v>257</v>
      </c>
      <c r="D86" s="652" t="s">
        <v>257</v>
      </c>
      <c r="E86" s="653">
        <v>3329</v>
      </c>
      <c r="F86" s="652" t="s">
        <v>257</v>
      </c>
      <c r="G86" s="652" t="s">
        <v>257</v>
      </c>
      <c r="H86" s="652" t="s">
        <v>257</v>
      </c>
      <c r="I86" s="652" t="s">
        <v>257</v>
      </c>
      <c r="J86" s="652" t="s">
        <v>257</v>
      </c>
      <c r="K86" s="652" t="s">
        <v>257</v>
      </c>
      <c r="L86" s="652" t="s">
        <v>257</v>
      </c>
      <c r="M86" s="652" t="s">
        <v>257</v>
      </c>
      <c r="N86" s="652" t="s">
        <v>257</v>
      </c>
      <c r="O86" s="654" t="s">
        <v>257</v>
      </c>
      <c r="P86" s="654" t="s">
        <v>257</v>
      </c>
    </row>
    <row r="87" spans="1:20" x14ac:dyDescent="0.25">
      <c r="A87" s="650" t="s">
        <v>694</v>
      </c>
      <c r="B87" s="651">
        <f>SUM(C87:P87)</f>
        <v>14182</v>
      </c>
      <c r="C87" s="756" t="s">
        <v>257</v>
      </c>
      <c r="D87" s="652" t="s">
        <v>257</v>
      </c>
      <c r="E87" s="653">
        <v>14182</v>
      </c>
      <c r="F87" s="652" t="s">
        <v>257</v>
      </c>
      <c r="G87" s="652" t="s">
        <v>257</v>
      </c>
      <c r="H87" s="652" t="s">
        <v>257</v>
      </c>
      <c r="I87" s="652" t="s">
        <v>257</v>
      </c>
      <c r="J87" s="652" t="s">
        <v>257</v>
      </c>
      <c r="K87" s="652" t="s">
        <v>257</v>
      </c>
      <c r="L87" s="652" t="s">
        <v>257</v>
      </c>
      <c r="M87" s="652" t="s">
        <v>257</v>
      </c>
      <c r="N87" s="652" t="s">
        <v>257</v>
      </c>
      <c r="O87" s="654" t="s">
        <v>257</v>
      </c>
      <c r="P87" s="654" t="s">
        <v>257</v>
      </c>
    </row>
    <row r="88" spans="1:20" x14ac:dyDescent="0.25">
      <c r="A88" s="745"/>
      <c r="B88" s="651"/>
      <c r="C88" s="654"/>
      <c r="D88" s="654"/>
      <c r="E88" s="654"/>
      <c r="F88" s="654"/>
      <c r="G88" s="654"/>
      <c r="H88" s="654"/>
      <c r="I88" s="654"/>
      <c r="J88" s="654"/>
      <c r="K88" s="654"/>
      <c r="L88" s="652"/>
      <c r="M88" s="654"/>
      <c r="N88" s="654"/>
      <c r="O88" s="654"/>
      <c r="P88" s="654"/>
    </row>
    <row r="89" spans="1:20" x14ac:dyDescent="0.25">
      <c r="A89" s="734" t="s">
        <v>317</v>
      </c>
      <c r="B89" s="746">
        <f>SUM(B91:B91)</f>
        <v>21223</v>
      </c>
      <c r="C89" s="743" t="s">
        <v>257</v>
      </c>
      <c r="D89" s="755">
        <f>SUM(D91:D91)</f>
        <v>21223</v>
      </c>
      <c r="E89" s="743" t="s">
        <v>257</v>
      </c>
      <c r="F89" s="743" t="s">
        <v>257</v>
      </c>
      <c r="G89" s="743" t="s">
        <v>257</v>
      </c>
      <c r="H89" s="743" t="s">
        <v>257</v>
      </c>
      <c r="I89" s="743" t="s">
        <v>257</v>
      </c>
      <c r="J89" s="743" t="s">
        <v>257</v>
      </c>
      <c r="K89" s="743" t="s">
        <v>257</v>
      </c>
      <c r="L89" s="743" t="s">
        <v>257</v>
      </c>
      <c r="M89" s="743" t="s">
        <v>257</v>
      </c>
      <c r="N89" s="743" t="s">
        <v>257</v>
      </c>
      <c r="O89" s="744" t="s">
        <v>257</v>
      </c>
      <c r="P89" s="744" t="s">
        <v>257</v>
      </c>
    </row>
    <row r="90" spans="1:20" x14ac:dyDescent="0.25">
      <c r="A90" s="650"/>
      <c r="B90" s="750"/>
      <c r="C90" s="654"/>
      <c r="D90" s="654"/>
      <c r="E90" s="652"/>
      <c r="F90" s="654"/>
      <c r="G90" s="654"/>
      <c r="H90" s="654"/>
      <c r="I90" s="654"/>
      <c r="J90" s="654"/>
      <c r="K90" s="654"/>
      <c r="L90" s="652"/>
      <c r="M90" s="654"/>
      <c r="N90" s="654"/>
      <c r="O90" s="654"/>
      <c r="P90" s="654"/>
    </row>
    <row r="91" spans="1:20" x14ac:dyDescent="0.25">
      <c r="A91" s="650" t="s">
        <v>651</v>
      </c>
      <c r="B91" s="651">
        <f>SUM(C91:P91)</f>
        <v>21223</v>
      </c>
      <c r="C91" s="652" t="s">
        <v>257</v>
      </c>
      <c r="D91" s="652">
        <v>21223</v>
      </c>
      <c r="E91" s="652" t="s">
        <v>257</v>
      </c>
      <c r="F91" s="652" t="s">
        <v>257</v>
      </c>
      <c r="G91" s="652" t="s">
        <v>257</v>
      </c>
      <c r="H91" s="652" t="s">
        <v>257</v>
      </c>
      <c r="I91" s="652" t="s">
        <v>257</v>
      </c>
      <c r="J91" s="652" t="s">
        <v>257</v>
      </c>
      <c r="K91" s="652" t="s">
        <v>257</v>
      </c>
      <c r="L91" s="652" t="s">
        <v>257</v>
      </c>
      <c r="M91" s="652" t="s">
        <v>257</v>
      </c>
      <c r="N91" s="652" t="s">
        <v>257</v>
      </c>
      <c r="O91" s="654" t="s">
        <v>257</v>
      </c>
      <c r="P91" s="654" t="s">
        <v>257</v>
      </c>
    </row>
    <row r="92" spans="1:20" x14ac:dyDescent="0.25">
      <c r="A92" s="745"/>
      <c r="B92" s="651"/>
      <c r="C92" s="654"/>
      <c r="D92" s="654"/>
      <c r="E92" s="654"/>
      <c r="F92" s="654"/>
      <c r="G92" s="654"/>
      <c r="H92" s="654"/>
      <c r="I92" s="654"/>
      <c r="J92" s="654"/>
      <c r="K92" s="654"/>
      <c r="L92" s="652"/>
      <c r="M92" s="654"/>
      <c r="N92" s="654"/>
      <c r="O92" s="654"/>
      <c r="P92" s="654"/>
    </row>
    <row r="93" spans="1:20" x14ac:dyDescent="0.25">
      <c r="A93" s="734" t="s">
        <v>162</v>
      </c>
      <c r="B93" s="746">
        <f>SUM(B95:B107)</f>
        <v>14087</v>
      </c>
      <c r="C93" s="743" t="s">
        <v>257</v>
      </c>
      <c r="D93" s="743" t="s">
        <v>257</v>
      </c>
      <c r="E93" s="743" t="s">
        <v>257</v>
      </c>
      <c r="F93" s="743">
        <f>SUM(F95:F107)</f>
        <v>14087</v>
      </c>
      <c r="G93" s="743" t="s">
        <v>257</v>
      </c>
      <c r="H93" s="743" t="s">
        <v>257</v>
      </c>
      <c r="I93" s="743" t="s">
        <v>257</v>
      </c>
      <c r="J93" s="743" t="s">
        <v>257</v>
      </c>
      <c r="K93" s="743" t="s">
        <v>257</v>
      </c>
      <c r="L93" s="743" t="s">
        <v>257</v>
      </c>
      <c r="M93" s="743" t="s">
        <v>257</v>
      </c>
      <c r="N93" s="743" t="s">
        <v>257</v>
      </c>
      <c r="O93" s="744" t="s">
        <v>257</v>
      </c>
      <c r="P93" s="744" t="s">
        <v>257</v>
      </c>
      <c r="S93" s="656"/>
      <c r="T93" s="656"/>
    </row>
    <row r="94" spans="1:20" x14ac:dyDescent="0.25">
      <c r="A94" s="650"/>
      <c r="B94" s="750"/>
      <c r="C94" s="654"/>
      <c r="D94" s="654"/>
      <c r="E94" s="654"/>
      <c r="F94" s="652"/>
      <c r="G94" s="654"/>
      <c r="H94" s="654"/>
      <c r="I94" s="654"/>
      <c r="J94" s="654"/>
      <c r="K94" s="654"/>
      <c r="L94" s="652"/>
      <c r="M94" s="654"/>
      <c r="N94" s="652"/>
      <c r="O94" s="654"/>
      <c r="P94" s="654"/>
    </row>
    <row r="95" spans="1:20" x14ac:dyDescent="0.25">
      <c r="A95" s="650" t="s">
        <v>659</v>
      </c>
      <c r="B95" s="651">
        <f t="shared" ref="B95:B107" si="2">SUM(C95:P95)</f>
        <v>1722</v>
      </c>
      <c r="C95" s="652" t="s">
        <v>257</v>
      </c>
      <c r="D95" s="652" t="s">
        <v>257</v>
      </c>
      <c r="E95" s="652" t="s">
        <v>257</v>
      </c>
      <c r="F95" s="654">
        <v>1722</v>
      </c>
      <c r="G95" s="652" t="s">
        <v>257</v>
      </c>
      <c r="H95" s="652" t="s">
        <v>257</v>
      </c>
      <c r="I95" s="652" t="s">
        <v>257</v>
      </c>
      <c r="J95" s="652" t="s">
        <v>257</v>
      </c>
      <c r="K95" s="652" t="s">
        <v>257</v>
      </c>
      <c r="L95" s="652" t="s">
        <v>257</v>
      </c>
      <c r="M95" s="652" t="s">
        <v>257</v>
      </c>
      <c r="N95" s="652" t="s">
        <v>257</v>
      </c>
      <c r="O95" s="654" t="s">
        <v>257</v>
      </c>
      <c r="P95" s="654" t="s">
        <v>257</v>
      </c>
    </row>
    <row r="96" spans="1:20" x14ac:dyDescent="0.25">
      <c r="A96" s="650" t="s">
        <v>647</v>
      </c>
      <c r="B96" s="651">
        <f t="shared" si="2"/>
        <v>2041</v>
      </c>
      <c r="C96" s="652" t="s">
        <v>257</v>
      </c>
      <c r="D96" s="652" t="s">
        <v>257</v>
      </c>
      <c r="E96" s="652" t="s">
        <v>257</v>
      </c>
      <c r="F96" s="654">
        <v>2041</v>
      </c>
      <c r="G96" s="652" t="s">
        <v>257</v>
      </c>
      <c r="H96" s="652" t="s">
        <v>257</v>
      </c>
      <c r="I96" s="652" t="s">
        <v>257</v>
      </c>
      <c r="J96" s="652" t="s">
        <v>257</v>
      </c>
      <c r="K96" s="652" t="s">
        <v>257</v>
      </c>
      <c r="L96" s="652" t="s">
        <v>257</v>
      </c>
      <c r="M96" s="652" t="s">
        <v>257</v>
      </c>
      <c r="N96" s="652" t="s">
        <v>257</v>
      </c>
      <c r="O96" s="654" t="s">
        <v>257</v>
      </c>
      <c r="P96" s="654" t="s">
        <v>257</v>
      </c>
    </row>
    <row r="97" spans="1:20" x14ac:dyDescent="0.25">
      <c r="A97" s="650" t="s">
        <v>652</v>
      </c>
      <c r="B97" s="651">
        <f t="shared" si="2"/>
        <v>604</v>
      </c>
      <c r="C97" s="652" t="s">
        <v>257</v>
      </c>
      <c r="D97" s="652" t="s">
        <v>257</v>
      </c>
      <c r="E97" s="652" t="s">
        <v>257</v>
      </c>
      <c r="F97" s="654">
        <v>604</v>
      </c>
      <c r="G97" s="652" t="s">
        <v>257</v>
      </c>
      <c r="H97" s="652" t="s">
        <v>257</v>
      </c>
      <c r="I97" s="652" t="s">
        <v>257</v>
      </c>
      <c r="J97" s="652" t="s">
        <v>257</v>
      </c>
      <c r="K97" s="652" t="s">
        <v>257</v>
      </c>
      <c r="L97" s="652" t="s">
        <v>257</v>
      </c>
      <c r="M97" s="652" t="s">
        <v>257</v>
      </c>
      <c r="N97" s="652" t="s">
        <v>257</v>
      </c>
      <c r="O97" s="654" t="s">
        <v>257</v>
      </c>
      <c r="P97" s="654" t="s">
        <v>257</v>
      </c>
    </row>
    <row r="98" spans="1:20" x14ac:dyDescent="0.25">
      <c r="A98" s="650" t="s">
        <v>649</v>
      </c>
      <c r="B98" s="651">
        <f t="shared" si="2"/>
        <v>1579</v>
      </c>
      <c r="C98" s="652" t="s">
        <v>257</v>
      </c>
      <c r="D98" s="652" t="s">
        <v>257</v>
      </c>
      <c r="E98" s="652" t="s">
        <v>257</v>
      </c>
      <c r="F98" s="654">
        <v>1579</v>
      </c>
      <c r="G98" s="652" t="s">
        <v>257</v>
      </c>
      <c r="H98" s="652" t="s">
        <v>257</v>
      </c>
      <c r="I98" s="652" t="s">
        <v>257</v>
      </c>
      <c r="J98" s="652" t="s">
        <v>257</v>
      </c>
      <c r="K98" s="652" t="s">
        <v>257</v>
      </c>
      <c r="L98" s="652" t="s">
        <v>257</v>
      </c>
      <c r="M98" s="652" t="s">
        <v>257</v>
      </c>
      <c r="N98" s="652" t="s">
        <v>257</v>
      </c>
      <c r="O98" s="654" t="s">
        <v>257</v>
      </c>
      <c r="P98" s="654" t="s">
        <v>257</v>
      </c>
    </row>
    <row r="99" spans="1:20" x14ac:dyDescent="0.25">
      <c r="A99" s="650" t="s">
        <v>432</v>
      </c>
      <c r="B99" s="651">
        <f t="shared" si="2"/>
        <v>765</v>
      </c>
      <c r="C99" s="652" t="s">
        <v>257</v>
      </c>
      <c r="D99" s="652" t="s">
        <v>257</v>
      </c>
      <c r="E99" s="652" t="s">
        <v>257</v>
      </c>
      <c r="F99" s="654">
        <v>765</v>
      </c>
      <c r="G99" s="652" t="s">
        <v>257</v>
      </c>
      <c r="H99" s="652" t="s">
        <v>257</v>
      </c>
      <c r="I99" s="652" t="s">
        <v>257</v>
      </c>
      <c r="J99" s="652" t="s">
        <v>257</v>
      </c>
      <c r="K99" s="652" t="s">
        <v>257</v>
      </c>
      <c r="L99" s="652" t="s">
        <v>257</v>
      </c>
      <c r="M99" s="652" t="s">
        <v>257</v>
      </c>
      <c r="N99" s="652" t="s">
        <v>257</v>
      </c>
      <c r="O99" s="654" t="s">
        <v>257</v>
      </c>
      <c r="P99" s="654" t="s">
        <v>257</v>
      </c>
    </row>
    <row r="100" spans="1:20" x14ac:dyDescent="0.25">
      <c r="A100" s="650" t="s">
        <v>656</v>
      </c>
      <c r="B100" s="651">
        <f t="shared" si="2"/>
        <v>1230</v>
      </c>
      <c r="C100" s="652" t="s">
        <v>257</v>
      </c>
      <c r="D100" s="652" t="s">
        <v>257</v>
      </c>
      <c r="E100" s="652" t="s">
        <v>257</v>
      </c>
      <c r="F100" s="654">
        <v>1230</v>
      </c>
      <c r="G100" s="652" t="s">
        <v>257</v>
      </c>
      <c r="H100" s="652" t="s">
        <v>257</v>
      </c>
      <c r="I100" s="652" t="s">
        <v>257</v>
      </c>
      <c r="J100" s="652" t="s">
        <v>257</v>
      </c>
      <c r="K100" s="652" t="s">
        <v>257</v>
      </c>
      <c r="L100" s="652" t="s">
        <v>257</v>
      </c>
      <c r="M100" s="652" t="s">
        <v>257</v>
      </c>
      <c r="N100" s="652" t="s">
        <v>257</v>
      </c>
      <c r="O100" s="654" t="s">
        <v>257</v>
      </c>
      <c r="P100" s="654" t="s">
        <v>257</v>
      </c>
    </row>
    <row r="101" spans="1:20" x14ac:dyDescent="0.25">
      <c r="A101" s="650" t="s">
        <v>640</v>
      </c>
      <c r="B101" s="651">
        <f t="shared" si="2"/>
        <v>518</v>
      </c>
      <c r="C101" s="652" t="s">
        <v>257</v>
      </c>
      <c r="D101" s="652" t="s">
        <v>257</v>
      </c>
      <c r="E101" s="652" t="s">
        <v>257</v>
      </c>
      <c r="F101" s="654">
        <v>518</v>
      </c>
      <c r="G101" s="652" t="s">
        <v>257</v>
      </c>
      <c r="H101" s="652" t="s">
        <v>257</v>
      </c>
      <c r="I101" s="652" t="s">
        <v>257</v>
      </c>
      <c r="J101" s="652" t="s">
        <v>257</v>
      </c>
      <c r="K101" s="652" t="s">
        <v>257</v>
      </c>
      <c r="L101" s="652" t="s">
        <v>257</v>
      </c>
      <c r="M101" s="652" t="s">
        <v>257</v>
      </c>
      <c r="N101" s="652" t="s">
        <v>257</v>
      </c>
      <c r="O101" s="654" t="s">
        <v>257</v>
      </c>
      <c r="P101" s="654" t="s">
        <v>257</v>
      </c>
    </row>
    <row r="102" spans="1:20" x14ac:dyDescent="0.25">
      <c r="A102" s="650" t="s">
        <v>176</v>
      </c>
      <c r="B102" s="651">
        <f t="shared" si="2"/>
        <v>1412</v>
      </c>
      <c r="C102" s="652" t="s">
        <v>257</v>
      </c>
      <c r="D102" s="652" t="s">
        <v>257</v>
      </c>
      <c r="E102" s="652" t="s">
        <v>257</v>
      </c>
      <c r="F102" s="654">
        <v>1412</v>
      </c>
      <c r="G102" s="652" t="s">
        <v>257</v>
      </c>
      <c r="H102" s="652" t="s">
        <v>257</v>
      </c>
      <c r="I102" s="652" t="s">
        <v>257</v>
      </c>
      <c r="J102" s="652" t="s">
        <v>257</v>
      </c>
      <c r="K102" s="652" t="s">
        <v>257</v>
      </c>
      <c r="L102" s="652" t="s">
        <v>257</v>
      </c>
      <c r="M102" s="652" t="s">
        <v>257</v>
      </c>
      <c r="N102" s="652" t="s">
        <v>257</v>
      </c>
      <c r="O102" s="654" t="s">
        <v>257</v>
      </c>
      <c r="P102" s="654" t="s">
        <v>257</v>
      </c>
      <c r="S102" s="656"/>
      <c r="T102" s="656"/>
    </row>
    <row r="103" spans="1:20" x14ac:dyDescent="0.25">
      <c r="A103" s="650" t="s">
        <v>399</v>
      </c>
      <c r="B103" s="651">
        <f t="shared" si="2"/>
        <v>2248</v>
      </c>
      <c r="C103" s="652" t="s">
        <v>257</v>
      </c>
      <c r="D103" s="652" t="s">
        <v>257</v>
      </c>
      <c r="E103" s="652" t="s">
        <v>257</v>
      </c>
      <c r="F103" s="654">
        <v>2248</v>
      </c>
      <c r="G103" s="652" t="s">
        <v>257</v>
      </c>
      <c r="H103" s="652" t="s">
        <v>257</v>
      </c>
      <c r="I103" s="652" t="s">
        <v>257</v>
      </c>
      <c r="J103" s="652" t="s">
        <v>257</v>
      </c>
      <c r="K103" s="652" t="s">
        <v>257</v>
      </c>
      <c r="L103" s="652" t="s">
        <v>257</v>
      </c>
      <c r="M103" s="652" t="s">
        <v>257</v>
      </c>
      <c r="N103" s="652" t="s">
        <v>257</v>
      </c>
      <c r="O103" s="654" t="s">
        <v>257</v>
      </c>
      <c r="P103" s="654" t="s">
        <v>257</v>
      </c>
      <c r="S103" s="656"/>
      <c r="T103" s="656"/>
    </row>
    <row r="104" spans="1:20" x14ac:dyDescent="0.25">
      <c r="A104" s="650" t="s">
        <v>180</v>
      </c>
      <c r="B104" s="651">
        <f t="shared" si="2"/>
        <v>410</v>
      </c>
      <c r="C104" s="652" t="s">
        <v>257</v>
      </c>
      <c r="D104" s="652" t="s">
        <v>257</v>
      </c>
      <c r="E104" s="652" t="s">
        <v>257</v>
      </c>
      <c r="F104" s="654">
        <v>410</v>
      </c>
      <c r="G104" s="652" t="s">
        <v>257</v>
      </c>
      <c r="H104" s="652" t="s">
        <v>257</v>
      </c>
      <c r="I104" s="652" t="s">
        <v>257</v>
      </c>
      <c r="J104" s="652" t="s">
        <v>257</v>
      </c>
      <c r="K104" s="652" t="s">
        <v>257</v>
      </c>
      <c r="L104" s="652" t="s">
        <v>257</v>
      </c>
      <c r="M104" s="652" t="s">
        <v>257</v>
      </c>
      <c r="N104" s="652" t="s">
        <v>257</v>
      </c>
      <c r="O104" s="654" t="s">
        <v>257</v>
      </c>
      <c r="P104" s="654" t="s">
        <v>257</v>
      </c>
      <c r="S104" s="656"/>
      <c r="T104" s="656"/>
    </row>
    <row r="105" spans="1:20" x14ac:dyDescent="0.25">
      <c r="A105" s="650" t="s">
        <v>66</v>
      </c>
      <c r="B105" s="651">
        <f t="shared" si="2"/>
        <v>239</v>
      </c>
      <c r="C105" s="652" t="s">
        <v>257</v>
      </c>
      <c r="D105" s="652" t="s">
        <v>257</v>
      </c>
      <c r="E105" s="652" t="s">
        <v>257</v>
      </c>
      <c r="F105" s="653">
        <v>239</v>
      </c>
      <c r="G105" s="652" t="s">
        <v>257</v>
      </c>
      <c r="H105" s="652" t="s">
        <v>257</v>
      </c>
      <c r="I105" s="652" t="s">
        <v>257</v>
      </c>
      <c r="J105" s="652" t="s">
        <v>257</v>
      </c>
      <c r="K105" s="652" t="s">
        <v>257</v>
      </c>
      <c r="L105" s="652" t="s">
        <v>257</v>
      </c>
      <c r="M105" s="652" t="s">
        <v>257</v>
      </c>
      <c r="N105" s="652" t="s">
        <v>257</v>
      </c>
      <c r="O105" s="654" t="s">
        <v>257</v>
      </c>
      <c r="P105" s="654" t="s">
        <v>257</v>
      </c>
    </row>
    <row r="106" spans="1:20" x14ac:dyDescent="0.25">
      <c r="A106" s="650" t="s">
        <v>643</v>
      </c>
      <c r="B106" s="651">
        <f>SUM(C106:P106)</f>
        <v>479</v>
      </c>
      <c r="C106" s="652" t="s">
        <v>257</v>
      </c>
      <c r="D106" s="652" t="s">
        <v>257</v>
      </c>
      <c r="E106" s="652" t="s">
        <v>257</v>
      </c>
      <c r="F106" s="654">
        <v>479</v>
      </c>
      <c r="G106" s="652" t="s">
        <v>257</v>
      </c>
      <c r="H106" s="652" t="s">
        <v>257</v>
      </c>
      <c r="I106" s="652" t="s">
        <v>257</v>
      </c>
      <c r="J106" s="652" t="s">
        <v>257</v>
      </c>
      <c r="K106" s="652" t="s">
        <v>257</v>
      </c>
      <c r="L106" s="652" t="s">
        <v>257</v>
      </c>
      <c r="M106" s="652" t="s">
        <v>257</v>
      </c>
      <c r="N106" s="652" t="s">
        <v>257</v>
      </c>
      <c r="O106" s="654" t="s">
        <v>257</v>
      </c>
      <c r="P106" s="654" t="s">
        <v>257</v>
      </c>
      <c r="S106" s="656"/>
      <c r="T106" s="656"/>
    </row>
    <row r="107" spans="1:20" x14ac:dyDescent="0.25">
      <c r="A107" s="650" t="s">
        <v>645</v>
      </c>
      <c r="B107" s="651">
        <f t="shared" si="2"/>
        <v>840</v>
      </c>
      <c r="C107" s="652" t="s">
        <v>257</v>
      </c>
      <c r="D107" s="652" t="s">
        <v>257</v>
      </c>
      <c r="E107" s="652" t="s">
        <v>257</v>
      </c>
      <c r="F107" s="654">
        <v>840</v>
      </c>
      <c r="G107" s="652" t="s">
        <v>257</v>
      </c>
      <c r="H107" s="652" t="s">
        <v>257</v>
      </c>
      <c r="I107" s="652" t="s">
        <v>257</v>
      </c>
      <c r="J107" s="652" t="s">
        <v>257</v>
      </c>
      <c r="K107" s="652" t="s">
        <v>257</v>
      </c>
      <c r="L107" s="652" t="s">
        <v>257</v>
      </c>
      <c r="M107" s="652" t="s">
        <v>257</v>
      </c>
      <c r="N107" s="652" t="s">
        <v>257</v>
      </c>
      <c r="O107" s="654" t="s">
        <v>257</v>
      </c>
      <c r="P107" s="654" t="s">
        <v>257</v>
      </c>
    </row>
    <row r="108" spans="1:20" x14ac:dyDescent="0.25">
      <c r="A108" s="650"/>
      <c r="B108" s="750"/>
      <c r="C108" s="652"/>
      <c r="D108" s="652"/>
      <c r="E108" s="652"/>
      <c r="F108" s="652"/>
      <c r="G108" s="652"/>
      <c r="H108" s="652"/>
      <c r="I108" s="652"/>
      <c r="J108" s="652"/>
      <c r="K108" s="652"/>
      <c r="L108" s="652"/>
      <c r="M108" s="652"/>
      <c r="N108" s="652"/>
      <c r="O108" s="654"/>
      <c r="P108" s="654"/>
    </row>
    <row r="109" spans="1:20" x14ac:dyDescent="0.25">
      <c r="A109" s="734" t="s">
        <v>164</v>
      </c>
      <c r="B109" s="746">
        <f>SUM(B111:B122)</f>
        <v>21849</v>
      </c>
      <c r="C109" s="743" t="s">
        <v>257</v>
      </c>
      <c r="D109" s="743" t="s">
        <v>257</v>
      </c>
      <c r="E109" s="743" t="s">
        <v>257</v>
      </c>
      <c r="F109" s="743" t="s">
        <v>257</v>
      </c>
      <c r="G109" s="743" t="s">
        <v>257</v>
      </c>
      <c r="H109" s="743" t="s">
        <v>257</v>
      </c>
      <c r="I109" s="743" t="s">
        <v>257</v>
      </c>
      <c r="J109" s="743" t="s">
        <v>257</v>
      </c>
      <c r="K109" s="743" t="s">
        <v>257</v>
      </c>
      <c r="L109" s="743" t="s">
        <v>257</v>
      </c>
      <c r="M109" s="743" t="s">
        <v>257</v>
      </c>
      <c r="N109" s="743">
        <f>SUM(N111:N122)</f>
        <v>21849</v>
      </c>
      <c r="O109" s="744" t="s">
        <v>257</v>
      </c>
      <c r="P109" s="744" t="s">
        <v>257</v>
      </c>
    </row>
    <row r="110" spans="1:20" x14ac:dyDescent="0.25">
      <c r="A110" s="650"/>
      <c r="B110" s="750"/>
      <c r="C110" s="654"/>
      <c r="D110" s="654"/>
      <c r="E110" s="654"/>
      <c r="F110" s="652"/>
      <c r="G110" s="654"/>
      <c r="H110" s="654"/>
      <c r="I110" s="654"/>
      <c r="J110" s="654"/>
      <c r="K110" s="654"/>
      <c r="L110" s="652"/>
      <c r="M110" s="654"/>
      <c r="N110" s="652"/>
      <c r="O110" s="654"/>
      <c r="P110" s="654"/>
    </row>
    <row r="111" spans="1:20" x14ac:dyDescent="0.25">
      <c r="A111" s="650" t="s">
        <v>653</v>
      </c>
      <c r="B111" s="651">
        <f t="shared" ref="B111:B122" si="3">SUM(C111:P111)</f>
        <v>1096</v>
      </c>
      <c r="C111" s="652" t="s">
        <v>257</v>
      </c>
      <c r="D111" s="652" t="s">
        <v>257</v>
      </c>
      <c r="E111" s="652" t="s">
        <v>257</v>
      </c>
      <c r="F111" s="652" t="s">
        <v>257</v>
      </c>
      <c r="G111" s="652" t="s">
        <v>257</v>
      </c>
      <c r="H111" s="652" t="s">
        <v>257</v>
      </c>
      <c r="I111" s="652" t="s">
        <v>257</v>
      </c>
      <c r="J111" s="652" t="s">
        <v>257</v>
      </c>
      <c r="K111" s="652" t="s">
        <v>257</v>
      </c>
      <c r="L111" s="652" t="s">
        <v>257</v>
      </c>
      <c r="M111" s="652" t="s">
        <v>257</v>
      </c>
      <c r="N111" s="654">
        <v>1096</v>
      </c>
      <c r="O111" s="654" t="s">
        <v>257</v>
      </c>
      <c r="P111" s="654" t="s">
        <v>257</v>
      </c>
    </row>
    <row r="112" spans="1:20" x14ac:dyDescent="0.25">
      <c r="A112" s="650" t="s">
        <v>649</v>
      </c>
      <c r="B112" s="651">
        <f t="shared" si="3"/>
        <v>4780</v>
      </c>
      <c r="C112" s="652" t="s">
        <v>257</v>
      </c>
      <c r="D112" s="652" t="s">
        <v>257</v>
      </c>
      <c r="E112" s="652" t="s">
        <v>257</v>
      </c>
      <c r="F112" s="652" t="s">
        <v>257</v>
      </c>
      <c r="G112" s="652" t="s">
        <v>257</v>
      </c>
      <c r="H112" s="652" t="s">
        <v>257</v>
      </c>
      <c r="I112" s="652" t="s">
        <v>257</v>
      </c>
      <c r="J112" s="652" t="s">
        <v>257</v>
      </c>
      <c r="K112" s="652" t="s">
        <v>257</v>
      </c>
      <c r="L112" s="652" t="s">
        <v>257</v>
      </c>
      <c r="M112" s="652" t="s">
        <v>257</v>
      </c>
      <c r="N112" s="654">
        <v>4780</v>
      </c>
      <c r="O112" s="654" t="s">
        <v>257</v>
      </c>
      <c r="P112" s="654" t="s">
        <v>257</v>
      </c>
    </row>
    <row r="113" spans="1:20" x14ac:dyDescent="0.25">
      <c r="A113" s="650" t="s">
        <v>432</v>
      </c>
      <c r="B113" s="651">
        <f t="shared" si="3"/>
        <v>2000</v>
      </c>
      <c r="C113" s="652" t="s">
        <v>257</v>
      </c>
      <c r="D113" s="652" t="s">
        <v>257</v>
      </c>
      <c r="E113" s="652" t="s">
        <v>257</v>
      </c>
      <c r="F113" s="652" t="s">
        <v>257</v>
      </c>
      <c r="G113" s="652" t="s">
        <v>257</v>
      </c>
      <c r="H113" s="652" t="s">
        <v>257</v>
      </c>
      <c r="I113" s="652" t="s">
        <v>257</v>
      </c>
      <c r="J113" s="652" t="s">
        <v>257</v>
      </c>
      <c r="K113" s="652" t="s">
        <v>257</v>
      </c>
      <c r="L113" s="652" t="s">
        <v>257</v>
      </c>
      <c r="M113" s="652" t="s">
        <v>257</v>
      </c>
      <c r="N113" s="654">
        <v>2000</v>
      </c>
      <c r="O113" s="654" t="s">
        <v>257</v>
      </c>
      <c r="P113" s="654" t="s">
        <v>257</v>
      </c>
    </row>
    <row r="114" spans="1:20" s="656" customFormat="1" x14ac:dyDescent="0.25">
      <c r="A114" s="650" t="s">
        <v>431</v>
      </c>
      <c r="B114" s="651">
        <f t="shared" si="3"/>
        <v>1441</v>
      </c>
      <c r="C114" s="652" t="s">
        <v>257</v>
      </c>
      <c r="D114" s="652" t="s">
        <v>257</v>
      </c>
      <c r="E114" s="652" t="s">
        <v>257</v>
      </c>
      <c r="F114" s="652" t="s">
        <v>257</v>
      </c>
      <c r="G114" s="652" t="s">
        <v>257</v>
      </c>
      <c r="H114" s="652" t="s">
        <v>257</v>
      </c>
      <c r="I114" s="652" t="s">
        <v>257</v>
      </c>
      <c r="J114" s="652" t="s">
        <v>257</v>
      </c>
      <c r="K114" s="652" t="s">
        <v>257</v>
      </c>
      <c r="L114" s="652" t="s">
        <v>257</v>
      </c>
      <c r="M114" s="652" t="s">
        <v>257</v>
      </c>
      <c r="N114" s="654">
        <v>1441</v>
      </c>
      <c r="O114" s="654" t="s">
        <v>257</v>
      </c>
      <c r="P114" s="654" t="s">
        <v>257</v>
      </c>
      <c r="S114" s="655"/>
      <c r="T114" s="655"/>
    </row>
    <row r="115" spans="1:20" x14ac:dyDescent="0.25">
      <c r="A115" s="650" t="s">
        <v>839</v>
      </c>
      <c r="B115" s="651">
        <f t="shared" si="3"/>
        <v>1038</v>
      </c>
      <c r="C115" s="652" t="s">
        <v>257</v>
      </c>
      <c r="D115" s="652" t="s">
        <v>257</v>
      </c>
      <c r="E115" s="652" t="s">
        <v>257</v>
      </c>
      <c r="F115" s="652" t="s">
        <v>257</v>
      </c>
      <c r="G115" s="652" t="s">
        <v>257</v>
      </c>
      <c r="H115" s="652" t="s">
        <v>257</v>
      </c>
      <c r="I115" s="652" t="s">
        <v>257</v>
      </c>
      <c r="J115" s="652" t="s">
        <v>257</v>
      </c>
      <c r="K115" s="652" t="s">
        <v>257</v>
      </c>
      <c r="L115" s="652" t="s">
        <v>257</v>
      </c>
      <c r="M115" s="652" t="s">
        <v>257</v>
      </c>
      <c r="N115" s="654">
        <v>1038</v>
      </c>
      <c r="O115" s="654" t="s">
        <v>257</v>
      </c>
      <c r="P115" s="654" t="s">
        <v>257</v>
      </c>
    </row>
    <row r="116" spans="1:20" s="754" customFormat="1" x14ac:dyDescent="0.25">
      <c r="A116" s="650" t="s">
        <v>656</v>
      </c>
      <c r="B116" s="651">
        <f t="shared" si="3"/>
        <v>2631</v>
      </c>
      <c r="C116" s="652" t="s">
        <v>257</v>
      </c>
      <c r="D116" s="652" t="s">
        <v>257</v>
      </c>
      <c r="E116" s="652" t="s">
        <v>257</v>
      </c>
      <c r="F116" s="652" t="s">
        <v>257</v>
      </c>
      <c r="G116" s="652" t="s">
        <v>257</v>
      </c>
      <c r="H116" s="652" t="s">
        <v>257</v>
      </c>
      <c r="I116" s="652" t="s">
        <v>257</v>
      </c>
      <c r="J116" s="652" t="s">
        <v>257</v>
      </c>
      <c r="K116" s="652" t="s">
        <v>257</v>
      </c>
      <c r="L116" s="652" t="s">
        <v>257</v>
      </c>
      <c r="M116" s="652" t="s">
        <v>257</v>
      </c>
      <c r="N116" s="654">
        <v>2631</v>
      </c>
      <c r="O116" s="654" t="s">
        <v>257</v>
      </c>
      <c r="P116" s="654" t="s">
        <v>257</v>
      </c>
      <c r="S116" s="655"/>
      <c r="T116" s="655"/>
    </row>
    <row r="117" spans="1:20" x14ac:dyDescent="0.25">
      <c r="A117" s="650" t="s">
        <v>654</v>
      </c>
      <c r="B117" s="651">
        <f t="shared" si="3"/>
        <v>980</v>
      </c>
      <c r="C117" s="652" t="s">
        <v>257</v>
      </c>
      <c r="D117" s="652" t="s">
        <v>257</v>
      </c>
      <c r="E117" s="652" t="s">
        <v>257</v>
      </c>
      <c r="F117" s="652" t="s">
        <v>257</v>
      </c>
      <c r="G117" s="652" t="s">
        <v>257</v>
      </c>
      <c r="H117" s="652" t="s">
        <v>257</v>
      </c>
      <c r="I117" s="652" t="s">
        <v>257</v>
      </c>
      <c r="J117" s="652" t="s">
        <v>257</v>
      </c>
      <c r="K117" s="652" t="s">
        <v>257</v>
      </c>
      <c r="L117" s="652" t="s">
        <v>257</v>
      </c>
      <c r="M117" s="652" t="s">
        <v>257</v>
      </c>
      <c r="N117" s="654">
        <v>980</v>
      </c>
      <c r="O117" s="654" t="s">
        <v>257</v>
      </c>
      <c r="P117" s="654" t="s">
        <v>257</v>
      </c>
    </row>
    <row r="118" spans="1:20" x14ac:dyDescent="0.25">
      <c r="A118" s="650" t="s">
        <v>176</v>
      </c>
      <c r="B118" s="651">
        <f t="shared" si="3"/>
        <v>1813</v>
      </c>
      <c r="C118" s="652" t="s">
        <v>257</v>
      </c>
      <c r="D118" s="652" t="s">
        <v>257</v>
      </c>
      <c r="E118" s="652" t="s">
        <v>257</v>
      </c>
      <c r="F118" s="652" t="s">
        <v>257</v>
      </c>
      <c r="G118" s="652" t="s">
        <v>257</v>
      </c>
      <c r="H118" s="652" t="s">
        <v>257</v>
      </c>
      <c r="I118" s="652" t="s">
        <v>257</v>
      </c>
      <c r="J118" s="652" t="s">
        <v>257</v>
      </c>
      <c r="K118" s="652" t="s">
        <v>257</v>
      </c>
      <c r="L118" s="652" t="s">
        <v>257</v>
      </c>
      <c r="M118" s="652" t="s">
        <v>257</v>
      </c>
      <c r="N118" s="654">
        <v>1813</v>
      </c>
      <c r="O118" s="654" t="s">
        <v>257</v>
      </c>
      <c r="P118" s="654" t="s">
        <v>257</v>
      </c>
    </row>
    <row r="119" spans="1:20" x14ac:dyDescent="0.25">
      <c r="A119" s="650" t="s">
        <v>399</v>
      </c>
      <c r="B119" s="651">
        <f t="shared" si="3"/>
        <v>1314</v>
      </c>
      <c r="C119" s="652" t="s">
        <v>257</v>
      </c>
      <c r="D119" s="652" t="s">
        <v>257</v>
      </c>
      <c r="E119" s="652" t="s">
        <v>257</v>
      </c>
      <c r="F119" s="652" t="s">
        <v>257</v>
      </c>
      <c r="G119" s="652" t="s">
        <v>257</v>
      </c>
      <c r="H119" s="652" t="s">
        <v>257</v>
      </c>
      <c r="I119" s="652" t="s">
        <v>257</v>
      </c>
      <c r="J119" s="652" t="s">
        <v>257</v>
      </c>
      <c r="K119" s="652" t="s">
        <v>257</v>
      </c>
      <c r="L119" s="652" t="s">
        <v>257</v>
      </c>
      <c r="M119" s="652" t="s">
        <v>257</v>
      </c>
      <c r="N119" s="654">
        <v>1314</v>
      </c>
      <c r="O119" s="654" t="s">
        <v>257</v>
      </c>
      <c r="P119" s="654" t="s">
        <v>257</v>
      </c>
    </row>
    <row r="120" spans="1:20" x14ac:dyDescent="0.25">
      <c r="A120" s="650" t="s">
        <v>180</v>
      </c>
      <c r="B120" s="651">
        <f t="shared" si="3"/>
        <v>2907</v>
      </c>
      <c r="C120" s="652" t="s">
        <v>257</v>
      </c>
      <c r="D120" s="652" t="s">
        <v>257</v>
      </c>
      <c r="E120" s="652" t="s">
        <v>257</v>
      </c>
      <c r="F120" s="652" t="s">
        <v>257</v>
      </c>
      <c r="G120" s="652" t="s">
        <v>257</v>
      </c>
      <c r="H120" s="652" t="s">
        <v>257</v>
      </c>
      <c r="I120" s="652" t="s">
        <v>257</v>
      </c>
      <c r="J120" s="652" t="s">
        <v>257</v>
      </c>
      <c r="K120" s="652" t="s">
        <v>257</v>
      </c>
      <c r="L120" s="652" t="s">
        <v>257</v>
      </c>
      <c r="M120" s="652" t="s">
        <v>257</v>
      </c>
      <c r="N120" s="654">
        <v>2907</v>
      </c>
      <c r="O120" s="654" t="s">
        <v>257</v>
      </c>
      <c r="P120" s="654" t="s">
        <v>257</v>
      </c>
    </row>
    <row r="121" spans="1:20" x14ac:dyDescent="0.25">
      <c r="A121" s="650" t="s">
        <v>643</v>
      </c>
      <c r="B121" s="651">
        <f t="shared" si="3"/>
        <v>756</v>
      </c>
      <c r="C121" s="652" t="s">
        <v>257</v>
      </c>
      <c r="D121" s="652" t="s">
        <v>257</v>
      </c>
      <c r="E121" s="652" t="s">
        <v>257</v>
      </c>
      <c r="F121" s="652" t="s">
        <v>257</v>
      </c>
      <c r="G121" s="652" t="s">
        <v>257</v>
      </c>
      <c r="H121" s="652" t="s">
        <v>257</v>
      </c>
      <c r="I121" s="652" t="s">
        <v>257</v>
      </c>
      <c r="J121" s="652" t="s">
        <v>257</v>
      </c>
      <c r="K121" s="652" t="s">
        <v>257</v>
      </c>
      <c r="L121" s="652" t="s">
        <v>257</v>
      </c>
      <c r="M121" s="652" t="s">
        <v>257</v>
      </c>
      <c r="N121" s="654">
        <v>756</v>
      </c>
      <c r="O121" s="654" t="s">
        <v>257</v>
      </c>
      <c r="P121" s="654" t="s">
        <v>257</v>
      </c>
    </row>
    <row r="122" spans="1:20" x14ac:dyDescent="0.25">
      <c r="A122" s="650" t="s">
        <v>645</v>
      </c>
      <c r="B122" s="651">
        <f t="shared" si="3"/>
        <v>1093</v>
      </c>
      <c r="C122" s="652" t="s">
        <v>257</v>
      </c>
      <c r="D122" s="652" t="s">
        <v>257</v>
      </c>
      <c r="E122" s="652" t="s">
        <v>257</v>
      </c>
      <c r="F122" s="652" t="s">
        <v>257</v>
      </c>
      <c r="G122" s="652" t="s">
        <v>257</v>
      </c>
      <c r="H122" s="652" t="s">
        <v>257</v>
      </c>
      <c r="I122" s="652" t="s">
        <v>257</v>
      </c>
      <c r="J122" s="652" t="s">
        <v>257</v>
      </c>
      <c r="K122" s="652" t="s">
        <v>257</v>
      </c>
      <c r="L122" s="652" t="s">
        <v>257</v>
      </c>
      <c r="M122" s="652" t="s">
        <v>257</v>
      </c>
      <c r="N122" s="654">
        <v>1093</v>
      </c>
      <c r="O122" s="654" t="s">
        <v>257</v>
      </c>
      <c r="P122" s="654" t="s">
        <v>257</v>
      </c>
    </row>
    <row r="123" spans="1:20" x14ac:dyDescent="0.25">
      <c r="A123" s="650"/>
      <c r="B123" s="750"/>
      <c r="C123" s="652"/>
      <c r="D123" s="652"/>
      <c r="E123" s="652"/>
      <c r="F123" s="652"/>
      <c r="G123" s="652"/>
      <c r="H123" s="652"/>
      <c r="I123" s="652"/>
      <c r="J123" s="652"/>
      <c r="K123" s="652"/>
      <c r="L123" s="652"/>
      <c r="M123" s="652"/>
      <c r="N123" s="652"/>
      <c r="O123" s="654"/>
      <c r="P123" s="654"/>
    </row>
    <row r="124" spans="1:20" x14ac:dyDescent="0.25">
      <c r="A124" s="734" t="s">
        <v>524</v>
      </c>
      <c r="B124" s="746">
        <f>SUM(B126:B135)</f>
        <v>5360</v>
      </c>
      <c r="C124" s="743" t="s">
        <v>257</v>
      </c>
      <c r="D124" s="743" t="s">
        <v>257</v>
      </c>
      <c r="E124" s="743" t="s">
        <v>257</v>
      </c>
      <c r="F124" s="743" t="s">
        <v>257</v>
      </c>
      <c r="G124" s="743">
        <f>SUM(G126:G135)</f>
        <v>5360</v>
      </c>
      <c r="H124" s="743" t="s">
        <v>257</v>
      </c>
      <c r="I124" s="743" t="s">
        <v>257</v>
      </c>
      <c r="J124" s="743" t="s">
        <v>257</v>
      </c>
      <c r="K124" s="743" t="s">
        <v>257</v>
      </c>
      <c r="L124" s="743" t="s">
        <v>257</v>
      </c>
      <c r="M124" s="743" t="s">
        <v>257</v>
      </c>
      <c r="N124" s="743" t="s">
        <v>257</v>
      </c>
      <c r="O124" s="744" t="s">
        <v>257</v>
      </c>
      <c r="P124" s="744" t="s">
        <v>257</v>
      </c>
    </row>
    <row r="125" spans="1:20" x14ac:dyDescent="0.25">
      <c r="A125" s="650"/>
      <c r="B125" s="750"/>
      <c r="C125" s="654"/>
      <c r="D125" s="654"/>
      <c r="E125" s="654"/>
      <c r="F125" s="654"/>
      <c r="G125" s="652"/>
      <c r="H125" s="654"/>
      <c r="I125" s="652"/>
      <c r="J125" s="654"/>
      <c r="K125" s="654"/>
      <c r="L125" s="652"/>
      <c r="M125" s="654"/>
      <c r="N125" s="654"/>
      <c r="O125" s="654"/>
      <c r="P125" s="654"/>
    </row>
    <row r="126" spans="1:20" x14ac:dyDescent="0.25">
      <c r="A126" s="650" t="s">
        <v>649</v>
      </c>
      <c r="B126" s="651">
        <f t="shared" ref="B126:B135" si="4">SUM(C126:P126)</f>
        <v>427</v>
      </c>
      <c r="C126" s="654" t="s">
        <v>257</v>
      </c>
      <c r="D126" s="654" t="s">
        <v>257</v>
      </c>
      <c r="E126" s="654" t="s">
        <v>257</v>
      </c>
      <c r="F126" s="654" t="s">
        <v>257</v>
      </c>
      <c r="G126" s="652">
        <v>427</v>
      </c>
      <c r="H126" s="654" t="s">
        <v>257</v>
      </c>
      <c r="I126" s="654" t="s">
        <v>257</v>
      </c>
      <c r="J126" s="654" t="s">
        <v>257</v>
      </c>
      <c r="K126" s="654" t="s">
        <v>257</v>
      </c>
      <c r="L126" s="652" t="s">
        <v>257</v>
      </c>
      <c r="M126" s="654" t="s">
        <v>257</v>
      </c>
      <c r="N126" s="654" t="s">
        <v>257</v>
      </c>
      <c r="O126" s="654" t="s">
        <v>257</v>
      </c>
      <c r="P126" s="654" t="s">
        <v>257</v>
      </c>
    </row>
    <row r="127" spans="1:20" s="656" customFormat="1" x14ac:dyDescent="0.25">
      <c r="A127" s="650" t="s">
        <v>66</v>
      </c>
      <c r="B127" s="651">
        <f t="shared" si="4"/>
        <v>290</v>
      </c>
      <c r="C127" s="654" t="s">
        <v>257</v>
      </c>
      <c r="D127" s="654" t="s">
        <v>257</v>
      </c>
      <c r="E127" s="654" t="s">
        <v>257</v>
      </c>
      <c r="F127" s="654" t="s">
        <v>257</v>
      </c>
      <c r="G127" s="652">
        <v>290</v>
      </c>
      <c r="H127" s="654" t="s">
        <v>257</v>
      </c>
      <c r="I127" s="654" t="s">
        <v>257</v>
      </c>
      <c r="J127" s="654" t="s">
        <v>257</v>
      </c>
      <c r="K127" s="654" t="s">
        <v>257</v>
      </c>
      <c r="L127" s="652" t="s">
        <v>257</v>
      </c>
      <c r="M127" s="654" t="s">
        <v>257</v>
      </c>
      <c r="N127" s="654" t="s">
        <v>257</v>
      </c>
      <c r="O127" s="654" t="s">
        <v>257</v>
      </c>
      <c r="P127" s="654" t="s">
        <v>257</v>
      </c>
      <c r="S127" s="655"/>
      <c r="T127" s="655"/>
    </row>
    <row r="128" spans="1:20" x14ac:dyDescent="0.25">
      <c r="A128" s="650" t="s">
        <v>176</v>
      </c>
      <c r="B128" s="651">
        <f t="shared" si="4"/>
        <v>362</v>
      </c>
      <c r="C128" s="654" t="s">
        <v>257</v>
      </c>
      <c r="D128" s="654" t="s">
        <v>257</v>
      </c>
      <c r="E128" s="654" t="s">
        <v>257</v>
      </c>
      <c r="F128" s="654" t="s">
        <v>257</v>
      </c>
      <c r="G128" s="652">
        <v>362</v>
      </c>
      <c r="H128" s="654" t="s">
        <v>257</v>
      </c>
      <c r="I128" s="654" t="s">
        <v>257</v>
      </c>
      <c r="J128" s="654" t="s">
        <v>257</v>
      </c>
      <c r="K128" s="654" t="s">
        <v>257</v>
      </c>
      <c r="L128" s="652" t="s">
        <v>257</v>
      </c>
      <c r="M128" s="654" t="s">
        <v>257</v>
      </c>
      <c r="N128" s="654" t="s">
        <v>257</v>
      </c>
      <c r="O128" s="654" t="s">
        <v>257</v>
      </c>
      <c r="P128" s="654" t="s">
        <v>257</v>
      </c>
    </row>
    <row r="129" spans="1:20" x14ac:dyDescent="0.25">
      <c r="A129" s="650" t="s">
        <v>656</v>
      </c>
      <c r="B129" s="651">
        <f t="shared" si="4"/>
        <v>329</v>
      </c>
      <c r="C129" s="654" t="s">
        <v>257</v>
      </c>
      <c r="D129" s="654" t="s">
        <v>257</v>
      </c>
      <c r="E129" s="654" t="s">
        <v>257</v>
      </c>
      <c r="F129" s="654" t="s">
        <v>257</v>
      </c>
      <c r="G129" s="653">
        <v>329</v>
      </c>
      <c r="H129" s="654" t="s">
        <v>257</v>
      </c>
      <c r="I129" s="654" t="s">
        <v>257</v>
      </c>
      <c r="J129" s="654" t="s">
        <v>257</v>
      </c>
      <c r="K129" s="654" t="s">
        <v>257</v>
      </c>
      <c r="L129" s="654" t="s">
        <v>257</v>
      </c>
      <c r="M129" s="654" t="s">
        <v>257</v>
      </c>
      <c r="N129" s="654" t="s">
        <v>257</v>
      </c>
      <c r="O129" s="654" t="s">
        <v>257</v>
      </c>
      <c r="P129" s="654" t="s">
        <v>257</v>
      </c>
    </row>
    <row r="130" spans="1:20" x14ac:dyDescent="0.25">
      <c r="A130" s="650" t="s">
        <v>640</v>
      </c>
      <c r="B130" s="651">
        <f t="shared" si="4"/>
        <v>484</v>
      </c>
      <c r="C130" s="654" t="s">
        <v>257</v>
      </c>
      <c r="D130" s="654" t="s">
        <v>257</v>
      </c>
      <c r="E130" s="654" t="s">
        <v>257</v>
      </c>
      <c r="F130" s="654" t="s">
        <v>257</v>
      </c>
      <c r="G130" s="653">
        <v>484</v>
      </c>
      <c r="H130" s="654" t="s">
        <v>257</v>
      </c>
      <c r="I130" s="654" t="s">
        <v>257</v>
      </c>
      <c r="J130" s="654" t="s">
        <v>257</v>
      </c>
      <c r="K130" s="654" t="s">
        <v>257</v>
      </c>
      <c r="L130" s="654" t="s">
        <v>257</v>
      </c>
      <c r="M130" s="654" t="s">
        <v>257</v>
      </c>
      <c r="N130" s="654" t="s">
        <v>257</v>
      </c>
      <c r="O130" s="654" t="s">
        <v>257</v>
      </c>
      <c r="P130" s="654" t="s">
        <v>257</v>
      </c>
    </row>
    <row r="131" spans="1:20" x14ac:dyDescent="0.25">
      <c r="A131" s="650" t="s">
        <v>655</v>
      </c>
      <c r="B131" s="651">
        <f t="shared" si="4"/>
        <v>595</v>
      </c>
      <c r="C131" s="654" t="s">
        <v>257</v>
      </c>
      <c r="D131" s="654" t="s">
        <v>257</v>
      </c>
      <c r="E131" s="654" t="s">
        <v>257</v>
      </c>
      <c r="F131" s="654" t="s">
        <v>257</v>
      </c>
      <c r="G131" s="653">
        <v>595</v>
      </c>
      <c r="H131" s="654" t="s">
        <v>257</v>
      </c>
      <c r="I131" s="654" t="s">
        <v>257</v>
      </c>
      <c r="J131" s="654" t="s">
        <v>257</v>
      </c>
      <c r="K131" s="654" t="s">
        <v>257</v>
      </c>
      <c r="L131" s="654" t="s">
        <v>257</v>
      </c>
      <c r="M131" s="654" t="s">
        <v>257</v>
      </c>
      <c r="N131" s="654" t="s">
        <v>257</v>
      </c>
      <c r="O131" s="654" t="s">
        <v>257</v>
      </c>
      <c r="P131" s="654" t="s">
        <v>257</v>
      </c>
    </row>
    <row r="132" spans="1:20" x14ac:dyDescent="0.25">
      <c r="A132" s="650" t="s">
        <v>65</v>
      </c>
      <c r="B132" s="651">
        <f t="shared" si="4"/>
        <v>1064</v>
      </c>
      <c r="C132" s="654" t="s">
        <v>257</v>
      </c>
      <c r="D132" s="654" t="s">
        <v>257</v>
      </c>
      <c r="E132" s="654" t="s">
        <v>257</v>
      </c>
      <c r="F132" s="654" t="s">
        <v>257</v>
      </c>
      <c r="G132" s="653">
        <v>1064</v>
      </c>
      <c r="H132" s="654" t="s">
        <v>257</v>
      </c>
      <c r="I132" s="654" t="s">
        <v>257</v>
      </c>
      <c r="J132" s="654" t="s">
        <v>257</v>
      </c>
      <c r="K132" s="654" t="s">
        <v>257</v>
      </c>
      <c r="L132" s="654" t="s">
        <v>257</v>
      </c>
      <c r="M132" s="654" t="s">
        <v>257</v>
      </c>
      <c r="N132" s="654" t="s">
        <v>257</v>
      </c>
      <c r="O132" s="654" t="s">
        <v>257</v>
      </c>
      <c r="P132" s="654" t="s">
        <v>257</v>
      </c>
    </row>
    <row r="133" spans="1:20" x14ac:dyDescent="0.25">
      <c r="A133" s="747" t="s">
        <v>67</v>
      </c>
      <c r="B133" s="651">
        <f t="shared" si="4"/>
        <v>526</v>
      </c>
      <c r="C133" s="752" t="s">
        <v>257</v>
      </c>
      <c r="D133" s="654" t="s">
        <v>257</v>
      </c>
      <c r="E133" s="654" t="s">
        <v>257</v>
      </c>
      <c r="F133" s="654" t="s">
        <v>257</v>
      </c>
      <c r="G133" s="653">
        <v>526</v>
      </c>
      <c r="H133" s="654" t="s">
        <v>257</v>
      </c>
      <c r="I133" s="654" t="s">
        <v>257</v>
      </c>
      <c r="J133" s="654" t="s">
        <v>257</v>
      </c>
      <c r="K133" s="654" t="s">
        <v>257</v>
      </c>
      <c r="L133" s="654" t="s">
        <v>257</v>
      </c>
      <c r="M133" s="654" t="s">
        <v>257</v>
      </c>
      <c r="N133" s="654" t="s">
        <v>257</v>
      </c>
      <c r="O133" s="654" t="s">
        <v>257</v>
      </c>
      <c r="P133" s="654" t="s">
        <v>257</v>
      </c>
    </row>
    <row r="134" spans="1:20" s="656" customFormat="1" x14ac:dyDescent="0.25">
      <c r="A134" s="650" t="s">
        <v>643</v>
      </c>
      <c r="B134" s="651">
        <f t="shared" si="4"/>
        <v>580</v>
      </c>
      <c r="C134" s="654" t="s">
        <v>257</v>
      </c>
      <c r="D134" s="654" t="s">
        <v>257</v>
      </c>
      <c r="E134" s="654" t="s">
        <v>257</v>
      </c>
      <c r="F134" s="654" t="s">
        <v>257</v>
      </c>
      <c r="G134" s="653">
        <v>580</v>
      </c>
      <c r="H134" s="654" t="s">
        <v>257</v>
      </c>
      <c r="I134" s="654" t="s">
        <v>257</v>
      </c>
      <c r="J134" s="654" t="s">
        <v>257</v>
      </c>
      <c r="K134" s="654" t="s">
        <v>257</v>
      </c>
      <c r="L134" s="654" t="s">
        <v>257</v>
      </c>
      <c r="M134" s="654" t="s">
        <v>257</v>
      </c>
      <c r="N134" s="654" t="s">
        <v>257</v>
      </c>
      <c r="O134" s="654" t="s">
        <v>257</v>
      </c>
      <c r="P134" s="654" t="s">
        <v>257</v>
      </c>
      <c r="S134" s="655"/>
      <c r="T134" s="655"/>
    </row>
    <row r="135" spans="1:20" s="656" customFormat="1" x14ac:dyDescent="0.25">
      <c r="A135" s="650" t="s">
        <v>645</v>
      </c>
      <c r="B135" s="651">
        <f t="shared" si="4"/>
        <v>703</v>
      </c>
      <c r="C135" s="654" t="s">
        <v>257</v>
      </c>
      <c r="D135" s="654" t="s">
        <v>257</v>
      </c>
      <c r="E135" s="654" t="s">
        <v>257</v>
      </c>
      <c r="F135" s="654" t="s">
        <v>257</v>
      </c>
      <c r="G135" s="653">
        <v>703</v>
      </c>
      <c r="H135" s="654" t="s">
        <v>257</v>
      </c>
      <c r="I135" s="654" t="s">
        <v>257</v>
      </c>
      <c r="J135" s="654" t="s">
        <v>257</v>
      </c>
      <c r="K135" s="654" t="s">
        <v>257</v>
      </c>
      <c r="L135" s="654" t="s">
        <v>257</v>
      </c>
      <c r="M135" s="654" t="s">
        <v>257</v>
      </c>
      <c r="N135" s="654" t="s">
        <v>257</v>
      </c>
      <c r="O135" s="654" t="s">
        <v>257</v>
      </c>
      <c r="P135" s="654" t="s">
        <v>257</v>
      </c>
      <c r="S135" s="655"/>
      <c r="T135" s="655"/>
    </row>
    <row r="136" spans="1:20" x14ac:dyDescent="0.25">
      <c r="A136" s="650"/>
      <c r="B136" s="750"/>
      <c r="C136" s="654"/>
      <c r="D136" s="654"/>
      <c r="E136" s="654"/>
      <c r="F136" s="654"/>
      <c r="G136" s="653"/>
      <c r="H136" s="654"/>
      <c r="I136" s="654"/>
      <c r="J136" s="654"/>
      <c r="K136" s="654"/>
      <c r="L136" s="654"/>
      <c r="M136" s="654"/>
      <c r="N136" s="654"/>
      <c r="O136" s="654"/>
      <c r="P136" s="654"/>
    </row>
    <row r="137" spans="1:20" x14ac:dyDescent="0.25">
      <c r="A137" s="734" t="s">
        <v>128</v>
      </c>
      <c r="B137" s="746">
        <f>SUM(B139:B147)</f>
        <v>23893</v>
      </c>
      <c r="C137" s="743" t="s">
        <v>257</v>
      </c>
      <c r="D137" s="743" t="s">
        <v>257</v>
      </c>
      <c r="E137" s="743" t="s">
        <v>257</v>
      </c>
      <c r="F137" s="743" t="s">
        <v>257</v>
      </c>
      <c r="G137" s="743" t="s">
        <v>257</v>
      </c>
      <c r="H137" s="743">
        <f>SUM(H139:H147)</f>
        <v>23893</v>
      </c>
      <c r="I137" s="743" t="s">
        <v>257</v>
      </c>
      <c r="J137" s="743" t="s">
        <v>257</v>
      </c>
      <c r="K137" s="743" t="s">
        <v>257</v>
      </c>
      <c r="L137" s="743" t="s">
        <v>257</v>
      </c>
      <c r="M137" s="743" t="s">
        <v>257</v>
      </c>
      <c r="N137" s="743" t="s">
        <v>257</v>
      </c>
      <c r="O137" s="744" t="s">
        <v>257</v>
      </c>
      <c r="P137" s="744" t="s">
        <v>257</v>
      </c>
    </row>
    <row r="138" spans="1:20" x14ac:dyDescent="0.25">
      <c r="A138" s="650"/>
      <c r="B138" s="750"/>
      <c r="C138" s="654"/>
      <c r="D138" s="654"/>
      <c r="E138" s="654"/>
      <c r="F138" s="654"/>
      <c r="G138" s="654"/>
      <c r="H138" s="652"/>
      <c r="I138" s="654"/>
      <c r="J138" s="654"/>
      <c r="K138" s="654"/>
      <c r="L138" s="652"/>
      <c r="M138" s="654"/>
      <c r="N138" s="654"/>
      <c r="O138" s="654"/>
      <c r="P138" s="654"/>
    </row>
    <row r="139" spans="1:20" x14ac:dyDescent="0.25">
      <c r="A139" s="650" t="s">
        <v>840</v>
      </c>
      <c r="B139" s="651">
        <f t="shared" ref="B139:B147" si="5">SUM(C139:P139)</f>
        <v>3217</v>
      </c>
      <c r="C139" s="652" t="s">
        <v>257</v>
      </c>
      <c r="D139" s="652" t="s">
        <v>257</v>
      </c>
      <c r="E139" s="652" t="s">
        <v>257</v>
      </c>
      <c r="F139" s="652" t="s">
        <v>257</v>
      </c>
      <c r="G139" s="652" t="s">
        <v>257</v>
      </c>
      <c r="H139" s="654">
        <v>3217</v>
      </c>
      <c r="I139" s="652" t="s">
        <v>257</v>
      </c>
      <c r="J139" s="652" t="s">
        <v>257</v>
      </c>
      <c r="K139" s="652" t="s">
        <v>257</v>
      </c>
      <c r="L139" s="652" t="s">
        <v>257</v>
      </c>
      <c r="M139" s="652" t="s">
        <v>257</v>
      </c>
      <c r="N139" s="652" t="s">
        <v>257</v>
      </c>
      <c r="O139" s="654" t="s">
        <v>257</v>
      </c>
      <c r="P139" s="654" t="s">
        <v>257</v>
      </c>
    </row>
    <row r="140" spans="1:20" x14ac:dyDescent="0.25">
      <c r="A140" s="650" t="s">
        <v>649</v>
      </c>
      <c r="B140" s="651">
        <f t="shared" si="5"/>
        <v>5054</v>
      </c>
      <c r="C140" s="652" t="s">
        <v>257</v>
      </c>
      <c r="D140" s="652" t="s">
        <v>257</v>
      </c>
      <c r="E140" s="652" t="s">
        <v>257</v>
      </c>
      <c r="F140" s="652" t="s">
        <v>257</v>
      </c>
      <c r="G140" s="652" t="s">
        <v>257</v>
      </c>
      <c r="H140" s="654">
        <v>5054</v>
      </c>
      <c r="I140" s="652" t="s">
        <v>257</v>
      </c>
      <c r="J140" s="652" t="s">
        <v>257</v>
      </c>
      <c r="K140" s="652" t="s">
        <v>257</v>
      </c>
      <c r="L140" s="652" t="s">
        <v>257</v>
      </c>
      <c r="M140" s="652" t="s">
        <v>257</v>
      </c>
      <c r="N140" s="652" t="s">
        <v>257</v>
      </c>
      <c r="O140" s="654" t="s">
        <v>257</v>
      </c>
      <c r="P140" s="654" t="s">
        <v>257</v>
      </c>
    </row>
    <row r="141" spans="1:20" x14ac:dyDescent="0.25">
      <c r="A141" s="650" t="s">
        <v>841</v>
      </c>
      <c r="B141" s="651">
        <f t="shared" si="5"/>
        <v>4332</v>
      </c>
      <c r="C141" s="652" t="s">
        <v>257</v>
      </c>
      <c r="D141" s="652" t="s">
        <v>257</v>
      </c>
      <c r="E141" s="652" t="s">
        <v>257</v>
      </c>
      <c r="F141" s="652" t="s">
        <v>257</v>
      </c>
      <c r="G141" s="652" t="s">
        <v>257</v>
      </c>
      <c r="H141" s="654">
        <v>4332</v>
      </c>
      <c r="I141" s="652" t="s">
        <v>257</v>
      </c>
      <c r="J141" s="652" t="s">
        <v>257</v>
      </c>
      <c r="K141" s="652" t="s">
        <v>257</v>
      </c>
      <c r="L141" s="652" t="s">
        <v>257</v>
      </c>
      <c r="M141" s="652" t="s">
        <v>257</v>
      </c>
      <c r="N141" s="652" t="s">
        <v>257</v>
      </c>
      <c r="O141" s="654" t="s">
        <v>257</v>
      </c>
      <c r="P141" s="654" t="s">
        <v>257</v>
      </c>
    </row>
    <row r="142" spans="1:20" x14ac:dyDescent="0.25">
      <c r="A142" s="650" t="s">
        <v>656</v>
      </c>
      <c r="B142" s="651">
        <f t="shared" si="5"/>
        <v>2133</v>
      </c>
      <c r="C142" s="652" t="s">
        <v>257</v>
      </c>
      <c r="D142" s="652" t="s">
        <v>257</v>
      </c>
      <c r="E142" s="652" t="s">
        <v>257</v>
      </c>
      <c r="F142" s="652" t="s">
        <v>257</v>
      </c>
      <c r="G142" s="652" t="s">
        <v>257</v>
      </c>
      <c r="H142" s="653">
        <v>2133</v>
      </c>
      <c r="I142" s="652" t="s">
        <v>257</v>
      </c>
      <c r="J142" s="652" t="s">
        <v>257</v>
      </c>
      <c r="K142" s="652" t="s">
        <v>257</v>
      </c>
      <c r="L142" s="652" t="s">
        <v>257</v>
      </c>
      <c r="M142" s="652" t="s">
        <v>257</v>
      </c>
      <c r="N142" s="652" t="s">
        <v>257</v>
      </c>
      <c r="O142" s="654" t="s">
        <v>257</v>
      </c>
      <c r="P142" s="654" t="s">
        <v>257</v>
      </c>
    </row>
    <row r="143" spans="1:20" x14ac:dyDescent="0.25">
      <c r="A143" s="650" t="s">
        <v>176</v>
      </c>
      <c r="B143" s="651">
        <f t="shared" si="5"/>
        <v>1205</v>
      </c>
      <c r="C143" s="652" t="s">
        <v>257</v>
      </c>
      <c r="D143" s="652" t="s">
        <v>257</v>
      </c>
      <c r="E143" s="652" t="s">
        <v>257</v>
      </c>
      <c r="F143" s="652" t="s">
        <v>257</v>
      </c>
      <c r="G143" s="652" t="s">
        <v>257</v>
      </c>
      <c r="H143" s="653">
        <v>1205</v>
      </c>
      <c r="I143" s="652" t="s">
        <v>257</v>
      </c>
      <c r="J143" s="652" t="s">
        <v>257</v>
      </c>
      <c r="K143" s="652" t="s">
        <v>257</v>
      </c>
      <c r="L143" s="652" t="s">
        <v>257</v>
      </c>
      <c r="M143" s="652" t="s">
        <v>257</v>
      </c>
      <c r="N143" s="652" t="s">
        <v>257</v>
      </c>
      <c r="O143" s="654" t="s">
        <v>257</v>
      </c>
      <c r="P143" s="654" t="s">
        <v>257</v>
      </c>
    </row>
    <row r="144" spans="1:20" x14ac:dyDescent="0.25">
      <c r="A144" s="650" t="s">
        <v>399</v>
      </c>
      <c r="B144" s="651">
        <f t="shared" si="5"/>
        <v>967</v>
      </c>
      <c r="C144" s="652" t="s">
        <v>257</v>
      </c>
      <c r="D144" s="652" t="s">
        <v>257</v>
      </c>
      <c r="E144" s="652" t="s">
        <v>257</v>
      </c>
      <c r="F144" s="652" t="s">
        <v>257</v>
      </c>
      <c r="G144" s="652" t="s">
        <v>257</v>
      </c>
      <c r="H144" s="653">
        <v>967</v>
      </c>
      <c r="I144" s="652" t="s">
        <v>257</v>
      </c>
      <c r="J144" s="652" t="s">
        <v>257</v>
      </c>
      <c r="K144" s="652" t="s">
        <v>257</v>
      </c>
      <c r="L144" s="652" t="s">
        <v>257</v>
      </c>
      <c r="M144" s="652" t="s">
        <v>257</v>
      </c>
      <c r="N144" s="652" t="s">
        <v>257</v>
      </c>
      <c r="O144" s="654" t="s">
        <v>257</v>
      </c>
      <c r="P144" s="654" t="s">
        <v>257</v>
      </c>
    </row>
    <row r="145" spans="1:20" x14ac:dyDescent="0.25">
      <c r="A145" s="650" t="s">
        <v>180</v>
      </c>
      <c r="B145" s="651">
        <f t="shared" si="5"/>
        <v>2647</v>
      </c>
      <c r="C145" s="652" t="s">
        <v>257</v>
      </c>
      <c r="D145" s="652" t="s">
        <v>257</v>
      </c>
      <c r="E145" s="652" t="s">
        <v>257</v>
      </c>
      <c r="F145" s="652" t="s">
        <v>257</v>
      </c>
      <c r="G145" s="652" t="s">
        <v>257</v>
      </c>
      <c r="H145" s="653">
        <v>2647</v>
      </c>
      <c r="I145" s="652" t="s">
        <v>257</v>
      </c>
      <c r="J145" s="652" t="s">
        <v>257</v>
      </c>
      <c r="K145" s="652" t="s">
        <v>257</v>
      </c>
      <c r="L145" s="652" t="s">
        <v>257</v>
      </c>
      <c r="M145" s="652" t="s">
        <v>257</v>
      </c>
      <c r="N145" s="652" t="s">
        <v>257</v>
      </c>
      <c r="O145" s="654" t="s">
        <v>257</v>
      </c>
      <c r="P145" s="654" t="s">
        <v>257</v>
      </c>
    </row>
    <row r="146" spans="1:20" x14ac:dyDescent="0.25">
      <c r="A146" s="650" t="s">
        <v>643</v>
      </c>
      <c r="B146" s="651">
        <f t="shared" si="5"/>
        <v>2513</v>
      </c>
      <c r="C146" s="652" t="s">
        <v>257</v>
      </c>
      <c r="D146" s="652" t="s">
        <v>257</v>
      </c>
      <c r="E146" s="652" t="s">
        <v>257</v>
      </c>
      <c r="F146" s="652" t="s">
        <v>257</v>
      </c>
      <c r="G146" s="652" t="s">
        <v>257</v>
      </c>
      <c r="H146" s="653">
        <v>2513</v>
      </c>
      <c r="I146" s="652" t="s">
        <v>257</v>
      </c>
      <c r="J146" s="652" t="s">
        <v>257</v>
      </c>
      <c r="K146" s="652" t="s">
        <v>257</v>
      </c>
      <c r="L146" s="652" t="s">
        <v>257</v>
      </c>
      <c r="M146" s="652" t="s">
        <v>257</v>
      </c>
      <c r="N146" s="652" t="s">
        <v>257</v>
      </c>
      <c r="O146" s="654" t="s">
        <v>257</v>
      </c>
      <c r="P146" s="654" t="s">
        <v>257</v>
      </c>
    </row>
    <row r="147" spans="1:20" x14ac:dyDescent="0.25">
      <c r="A147" s="650" t="s">
        <v>645</v>
      </c>
      <c r="B147" s="651">
        <f t="shared" si="5"/>
        <v>1825</v>
      </c>
      <c r="C147" s="652" t="s">
        <v>257</v>
      </c>
      <c r="D147" s="652" t="s">
        <v>257</v>
      </c>
      <c r="E147" s="652" t="s">
        <v>257</v>
      </c>
      <c r="F147" s="652" t="s">
        <v>257</v>
      </c>
      <c r="G147" s="652" t="s">
        <v>257</v>
      </c>
      <c r="H147" s="653">
        <v>1825</v>
      </c>
      <c r="I147" s="652" t="s">
        <v>257</v>
      </c>
      <c r="J147" s="652" t="s">
        <v>257</v>
      </c>
      <c r="K147" s="652" t="s">
        <v>257</v>
      </c>
      <c r="L147" s="652" t="s">
        <v>257</v>
      </c>
      <c r="M147" s="652" t="s">
        <v>257</v>
      </c>
      <c r="N147" s="652" t="s">
        <v>257</v>
      </c>
      <c r="O147" s="654" t="s">
        <v>257</v>
      </c>
      <c r="P147" s="654" t="s">
        <v>257</v>
      </c>
    </row>
    <row r="148" spans="1:20" x14ac:dyDescent="0.25">
      <c r="A148" s="757" t="s">
        <v>129</v>
      </c>
      <c r="B148" s="651"/>
      <c r="C148" s="654"/>
      <c r="D148" s="654"/>
      <c r="E148" s="654"/>
      <c r="F148" s="654"/>
      <c r="G148" s="654"/>
      <c r="H148" s="654"/>
      <c r="I148" s="654"/>
      <c r="J148" s="654"/>
      <c r="K148" s="654"/>
      <c r="L148" s="652"/>
      <c r="M148" s="654"/>
      <c r="N148" s="654"/>
      <c r="O148" s="654"/>
      <c r="P148" s="654"/>
      <c r="S148" s="656"/>
      <c r="T148" s="656"/>
    </row>
    <row r="149" spans="1:20" x14ac:dyDescent="0.25">
      <c r="A149" s="734" t="s">
        <v>324</v>
      </c>
      <c r="B149" s="746">
        <f>SUM(B151:B188)</f>
        <v>34293</v>
      </c>
      <c r="C149" s="743" t="s">
        <v>257</v>
      </c>
      <c r="D149" s="743" t="s">
        <v>257</v>
      </c>
      <c r="E149" s="743" t="s">
        <v>257</v>
      </c>
      <c r="F149" s="743" t="s">
        <v>257</v>
      </c>
      <c r="G149" s="743" t="s">
        <v>257</v>
      </c>
      <c r="H149" s="743" t="s">
        <v>257</v>
      </c>
      <c r="I149" s="743">
        <f>SUM(I151:I188)</f>
        <v>34293</v>
      </c>
      <c r="J149" s="743" t="s">
        <v>257</v>
      </c>
      <c r="K149" s="743" t="s">
        <v>257</v>
      </c>
      <c r="L149" s="743" t="s">
        <v>257</v>
      </c>
      <c r="M149" s="743" t="s">
        <v>257</v>
      </c>
      <c r="N149" s="743" t="s">
        <v>257</v>
      </c>
      <c r="O149" s="744" t="s">
        <v>257</v>
      </c>
      <c r="P149" s="744" t="s">
        <v>257</v>
      </c>
    </row>
    <row r="150" spans="1:20" x14ac:dyDescent="0.25">
      <c r="A150" s="650"/>
      <c r="B150" s="750"/>
      <c r="C150" s="654"/>
      <c r="D150" s="654"/>
      <c r="E150" s="654"/>
      <c r="F150" s="654"/>
      <c r="G150" s="654"/>
      <c r="H150" s="654"/>
      <c r="I150" s="652"/>
      <c r="J150" s="654"/>
      <c r="K150" s="654"/>
      <c r="L150" s="652"/>
      <c r="M150" s="654"/>
      <c r="N150" s="654"/>
      <c r="O150" s="654"/>
      <c r="P150" s="654"/>
    </row>
    <row r="151" spans="1:20" x14ac:dyDescent="0.25">
      <c r="A151" s="650" t="s">
        <v>653</v>
      </c>
      <c r="B151" s="651">
        <f t="shared" ref="B151:B188" si="6">SUM(C151:P151)</f>
        <v>5267</v>
      </c>
      <c r="C151" s="652" t="s">
        <v>257</v>
      </c>
      <c r="D151" s="652" t="s">
        <v>257</v>
      </c>
      <c r="E151" s="652" t="s">
        <v>257</v>
      </c>
      <c r="F151" s="652" t="s">
        <v>257</v>
      </c>
      <c r="G151" s="652" t="s">
        <v>257</v>
      </c>
      <c r="H151" s="652" t="s">
        <v>257</v>
      </c>
      <c r="I151" s="653">
        <v>5267</v>
      </c>
      <c r="J151" s="652" t="s">
        <v>257</v>
      </c>
      <c r="K151" s="652" t="s">
        <v>257</v>
      </c>
      <c r="L151" s="652" t="s">
        <v>257</v>
      </c>
      <c r="M151" s="652" t="s">
        <v>257</v>
      </c>
      <c r="N151" s="652" t="s">
        <v>257</v>
      </c>
      <c r="O151" s="654" t="s">
        <v>257</v>
      </c>
      <c r="P151" s="654" t="s">
        <v>257</v>
      </c>
    </row>
    <row r="152" spans="1:20" x14ac:dyDescent="0.25">
      <c r="A152" s="757" t="s">
        <v>431</v>
      </c>
      <c r="B152" s="651">
        <f t="shared" si="6"/>
        <v>1051</v>
      </c>
      <c r="C152" s="652" t="s">
        <v>257</v>
      </c>
      <c r="D152" s="652" t="s">
        <v>257</v>
      </c>
      <c r="E152" s="652" t="s">
        <v>257</v>
      </c>
      <c r="F152" s="652" t="s">
        <v>257</v>
      </c>
      <c r="G152" s="652" t="s">
        <v>257</v>
      </c>
      <c r="H152" s="652" t="s">
        <v>257</v>
      </c>
      <c r="I152" s="653">
        <v>1051</v>
      </c>
      <c r="J152" s="652" t="s">
        <v>257</v>
      </c>
      <c r="K152" s="652" t="s">
        <v>257</v>
      </c>
      <c r="L152" s="652" t="s">
        <v>257</v>
      </c>
      <c r="M152" s="652" t="s">
        <v>257</v>
      </c>
      <c r="N152" s="652" t="s">
        <v>257</v>
      </c>
      <c r="O152" s="654" t="s">
        <v>257</v>
      </c>
      <c r="P152" s="654" t="s">
        <v>257</v>
      </c>
      <c r="S152" s="656"/>
      <c r="T152" s="656"/>
    </row>
    <row r="153" spans="1:20" x14ac:dyDescent="0.25">
      <c r="A153" s="650" t="s">
        <v>432</v>
      </c>
      <c r="B153" s="651">
        <f t="shared" si="6"/>
        <v>1440</v>
      </c>
      <c r="C153" s="652" t="s">
        <v>257</v>
      </c>
      <c r="D153" s="652" t="s">
        <v>257</v>
      </c>
      <c r="E153" s="652" t="s">
        <v>257</v>
      </c>
      <c r="F153" s="652" t="s">
        <v>257</v>
      </c>
      <c r="G153" s="652" t="s">
        <v>257</v>
      </c>
      <c r="H153" s="652" t="s">
        <v>257</v>
      </c>
      <c r="I153" s="653">
        <v>1440</v>
      </c>
      <c r="J153" s="652" t="s">
        <v>257</v>
      </c>
      <c r="K153" s="652" t="s">
        <v>257</v>
      </c>
      <c r="L153" s="652" t="s">
        <v>257</v>
      </c>
      <c r="M153" s="652" t="s">
        <v>257</v>
      </c>
      <c r="N153" s="652" t="s">
        <v>257</v>
      </c>
      <c r="O153" s="654" t="s">
        <v>257</v>
      </c>
      <c r="P153" s="654" t="s">
        <v>257</v>
      </c>
    </row>
    <row r="154" spans="1:20" x14ac:dyDescent="0.25">
      <c r="A154" s="650" t="s">
        <v>433</v>
      </c>
      <c r="B154" s="651">
        <f t="shared" si="6"/>
        <v>1530</v>
      </c>
      <c r="C154" s="652" t="s">
        <v>257</v>
      </c>
      <c r="D154" s="652" t="s">
        <v>257</v>
      </c>
      <c r="E154" s="652" t="s">
        <v>257</v>
      </c>
      <c r="F154" s="652" t="s">
        <v>257</v>
      </c>
      <c r="G154" s="652" t="s">
        <v>257</v>
      </c>
      <c r="H154" s="652" t="s">
        <v>257</v>
      </c>
      <c r="I154" s="653">
        <v>1530</v>
      </c>
      <c r="J154" s="652" t="s">
        <v>257</v>
      </c>
      <c r="K154" s="652" t="s">
        <v>257</v>
      </c>
      <c r="L154" s="652" t="s">
        <v>257</v>
      </c>
      <c r="M154" s="652" t="s">
        <v>257</v>
      </c>
      <c r="N154" s="652" t="s">
        <v>257</v>
      </c>
      <c r="O154" s="654" t="s">
        <v>257</v>
      </c>
      <c r="P154" s="654" t="s">
        <v>257</v>
      </c>
    </row>
    <row r="155" spans="1:20" x14ac:dyDescent="0.25">
      <c r="A155" s="650" t="s">
        <v>60</v>
      </c>
      <c r="B155" s="651">
        <f t="shared" si="6"/>
        <v>320</v>
      </c>
      <c r="C155" s="652" t="s">
        <v>257</v>
      </c>
      <c r="D155" s="652" t="s">
        <v>257</v>
      </c>
      <c r="E155" s="652" t="s">
        <v>257</v>
      </c>
      <c r="F155" s="652" t="s">
        <v>257</v>
      </c>
      <c r="G155" s="652" t="s">
        <v>257</v>
      </c>
      <c r="H155" s="652" t="s">
        <v>257</v>
      </c>
      <c r="I155" s="653">
        <v>320</v>
      </c>
      <c r="J155" s="652" t="s">
        <v>257</v>
      </c>
      <c r="K155" s="652" t="s">
        <v>257</v>
      </c>
      <c r="L155" s="652" t="s">
        <v>257</v>
      </c>
      <c r="M155" s="652" t="s">
        <v>257</v>
      </c>
      <c r="N155" s="652" t="s">
        <v>257</v>
      </c>
      <c r="O155" s="654" t="s">
        <v>257</v>
      </c>
      <c r="P155" s="654" t="s">
        <v>257</v>
      </c>
    </row>
    <row r="156" spans="1:20" x14ac:dyDescent="0.25">
      <c r="A156" s="650" t="s">
        <v>649</v>
      </c>
      <c r="B156" s="651">
        <f t="shared" si="6"/>
        <v>1005</v>
      </c>
      <c r="C156" s="652" t="s">
        <v>257</v>
      </c>
      <c r="D156" s="652" t="s">
        <v>257</v>
      </c>
      <c r="E156" s="652" t="s">
        <v>257</v>
      </c>
      <c r="F156" s="652" t="s">
        <v>257</v>
      </c>
      <c r="G156" s="652" t="s">
        <v>257</v>
      </c>
      <c r="H156" s="652" t="s">
        <v>257</v>
      </c>
      <c r="I156" s="653">
        <v>1005</v>
      </c>
      <c r="J156" s="652" t="s">
        <v>257</v>
      </c>
      <c r="K156" s="652" t="s">
        <v>257</v>
      </c>
      <c r="L156" s="652" t="s">
        <v>257</v>
      </c>
      <c r="M156" s="652" t="s">
        <v>257</v>
      </c>
      <c r="N156" s="652" t="s">
        <v>257</v>
      </c>
      <c r="O156" s="654" t="s">
        <v>257</v>
      </c>
      <c r="P156" s="654" t="s">
        <v>257</v>
      </c>
    </row>
    <row r="157" spans="1:20" x14ac:dyDescent="0.25">
      <c r="A157" s="650" t="s">
        <v>66</v>
      </c>
      <c r="B157" s="651">
        <f t="shared" si="6"/>
        <v>348</v>
      </c>
      <c r="C157" s="652" t="s">
        <v>257</v>
      </c>
      <c r="D157" s="652" t="s">
        <v>257</v>
      </c>
      <c r="E157" s="652" t="s">
        <v>257</v>
      </c>
      <c r="F157" s="652" t="s">
        <v>257</v>
      </c>
      <c r="G157" s="652" t="s">
        <v>257</v>
      </c>
      <c r="H157" s="652" t="s">
        <v>257</v>
      </c>
      <c r="I157" s="653">
        <v>348</v>
      </c>
      <c r="J157" s="652" t="s">
        <v>257</v>
      </c>
      <c r="K157" s="652" t="s">
        <v>257</v>
      </c>
      <c r="L157" s="652" t="s">
        <v>257</v>
      </c>
      <c r="M157" s="652" t="s">
        <v>257</v>
      </c>
      <c r="N157" s="652" t="s">
        <v>257</v>
      </c>
      <c r="O157" s="654" t="s">
        <v>257</v>
      </c>
      <c r="P157" s="654" t="s">
        <v>257</v>
      </c>
    </row>
    <row r="158" spans="1:20" x14ac:dyDescent="0.25">
      <c r="A158" s="650" t="s">
        <v>656</v>
      </c>
      <c r="B158" s="651">
        <f t="shared" si="6"/>
        <v>2045</v>
      </c>
      <c r="C158" s="652" t="s">
        <v>257</v>
      </c>
      <c r="D158" s="652" t="s">
        <v>257</v>
      </c>
      <c r="E158" s="652" t="s">
        <v>257</v>
      </c>
      <c r="F158" s="652" t="s">
        <v>257</v>
      </c>
      <c r="G158" s="652" t="s">
        <v>257</v>
      </c>
      <c r="H158" s="652" t="s">
        <v>257</v>
      </c>
      <c r="I158" s="653">
        <v>2045</v>
      </c>
      <c r="J158" s="652" t="s">
        <v>257</v>
      </c>
      <c r="K158" s="652" t="s">
        <v>257</v>
      </c>
      <c r="L158" s="652" t="s">
        <v>257</v>
      </c>
      <c r="M158" s="652" t="s">
        <v>257</v>
      </c>
      <c r="N158" s="652" t="s">
        <v>257</v>
      </c>
      <c r="O158" s="654" t="s">
        <v>257</v>
      </c>
      <c r="P158" s="654" t="s">
        <v>257</v>
      </c>
    </row>
    <row r="159" spans="1:20" x14ac:dyDescent="0.25">
      <c r="A159" s="650" t="s">
        <v>438</v>
      </c>
      <c r="B159" s="651">
        <f t="shared" si="6"/>
        <v>151</v>
      </c>
      <c r="C159" s="652" t="s">
        <v>257</v>
      </c>
      <c r="D159" s="652" t="s">
        <v>257</v>
      </c>
      <c r="E159" s="652" t="s">
        <v>257</v>
      </c>
      <c r="F159" s="652" t="s">
        <v>257</v>
      </c>
      <c r="G159" s="652" t="s">
        <v>257</v>
      </c>
      <c r="H159" s="652" t="s">
        <v>257</v>
      </c>
      <c r="I159" s="653">
        <v>151</v>
      </c>
      <c r="J159" s="652" t="s">
        <v>257</v>
      </c>
      <c r="K159" s="652" t="s">
        <v>257</v>
      </c>
      <c r="L159" s="652" t="s">
        <v>257</v>
      </c>
      <c r="M159" s="652" t="s">
        <v>257</v>
      </c>
      <c r="N159" s="652" t="s">
        <v>257</v>
      </c>
      <c r="O159" s="654" t="s">
        <v>257</v>
      </c>
      <c r="P159" s="654" t="s">
        <v>257</v>
      </c>
    </row>
    <row r="160" spans="1:20" x14ac:dyDescent="0.25">
      <c r="A160" s="650" t="s">
        <v>448</v>
      </c>
      <c r="B160" s="651">
        <f t="shared" si="6"/>
        <v>355</v>
      </c>
      <c r="C160" s="652" t="s">
        <v>257</v>
      </c>
      <c r="D160" s="652" t="s">
        <v>257</v>
      </c>
      <c r="E160" s="652" t="s">
        <v>257</v>
      </c>
      <c r="F160" s="652" t="s">
        <v>257</v>
      </c>
      <c r="G160" s="652" t="s">
        <v>257</v>
      </c>
      <c r="H160" s="652" t="s">
        <v>257</v>
      </c>
      <c r="I160" s="653">
        <v>355</v>
      </c>
      <c r="J160" s="652" t="s">
        <v>257</v>
      </c>
      <c r="K160" s="652" t="s">
        <v>257</v>
      </c>
      <c r="L160" s="652" t="s">
        <v>257</v>
      </c>
      <c r="M160" s="652" t="s">
        <v>257</v>
      </c>
      <c r="N160" s="652" t="s">
        <v>257</v>
      </c>
      <c r="O160" s="654" t="s">
        <v>257</v>
      </c>
      <c r="P160" s="654" t="s">
        <v>257</v>
      </c>
    </row>
    <row r="161" spans="1:16" x14ac:dyDescent="0.25">
      <c r="A161" s="650" t="s">
        <v>63</v>
      </c>
      <c r="B161" s="651">
        <f t="shared" si="6"/>
        <v>575</v>
      </c>
      <c r="C161" s="652" t="s">
        <v>257</v>
      </c>
      <c r="D161" s="652" t="s">
        <v>257</v>
      </c>
      <c r="E161" s="652" t="s">
        <v>257</v>
      </c>
      <c r="F161" s="652" t="s">
        <v>257</v>
      </c>
      <c r="G161" s="652" t="s">
        <v>257</v>
      </c>
      <c r="H161" s="652" t="s">
        <v>257</v>
      </c>
      <c r="I161" s="653">
        <v>575</v>
      </c>
      <c r="J161" s="652" t="s">
        <v>257</v>
      </c>
      <c r="K161" s="652" t="s">
        <v>257</v>
      </c>
      <c r="L161" s="652" t="s">
        <v>257</v>
      </c>
      <c r="M161" s="652" t="s">
        <v>257</v>
      </c>
      <c r="N161" s="652" t="s">
        <v>257</v>
      </c>
      <c r="O161" s="654" t="s">
        <v>257</v>
      </c>
      <c r="P161" s="654" t="s">
        <v>257</v>
      </c>
    </row>
    <row r="162" spans="1:16" x14ac:dyDescent="0.25">
      <c r="A162" s="650" t="s">
        <v>640</v>
      </c>
      <c r="B162" s="651">
        <f t="shared" si="6"/>
        <v>528</v>
      </c>
      <c r="C162" s="652" t="s">
        <v>257</v>
      </c>
      <c r="D162" s="652" t="s">
        <v>257</v>
      </c>
      <c r="E162" s="652" t="s">
        <v>257</v>
      </c>
      <c r="F162" s="652" t="s">
        <v>257</v>
      </c>
      <c r="G162" s="652" t="s">
        <v>257</v>
      </c>
      <c r="H162" s="652" t="s">
        <v>257</v>
      </c>
      <c r="I162" s="653">
        <v>528</v>
      </c>
      <c r="J162" s="652" t="s">
        <v>257</v>
      </c>
      <c r="K162" s="652" t="s">
        <v>257</v>
      </c>
      <c r="L162" s="652" t="s">
        <v>257</v>
      </c>
      <c r="M162" s="652" t="s">
        <v>257</v>
      </c>
      <c r="N162" s="652" t="s">
        <v>257</v>
      </c>
      <c r="O162" s="654" t="s">
        <v>257</v>
      </c>
      <c r="P162" s="654" t="s">
        <v>257</v>
      </c>
    </row>
    <row r="163" spans="1:16" x14ac:dyDescent="0.25">
      <c r="A163" s="650" t="s">
        <v>312</v>
      </c>
      <c r="B163" s="651">
        <f t="shared" si="6"/>
        <v>67</v>
      </c>
      <c r="C163" s="652" t="s">
        <v>257</v>
      </c>
      <c r="D163" s="652" t="s">
        <v>257</v>
      </c>
      <c r="E163" s="652" t="s">
        <v>257</v>
      </c>
      <c r="F163" s="652" t="s">
        <v>257</v>
      </c>
      <c r="G163" s="652" t="s">
        <v>257</v>
      </c>
      <c r="H163" s="652" t="s">
        <v>257</v>
      </c>
      <c r="I163" s="653">
        <v>67</v>
      </c>
      <c r="J163" s="652" t="s">
        <v>257</v>
      </c>
      <c r="K163" s="652" t="s">
        <v>257</v>
      </c>
      <c r="L163" s="652" t="s">
        <v>257</v>
      </c>
      <c r="M163" s="652" t="s">
        <v>257</v>
      </c>
      <c r="N163" s="652" t="s">
        <v>257</v>
      </c>
      <c r="O163" s="654" t="s">
        <v>257</v>
      </c>
      <c r="P163" s="654" t="s">
        <v>257</v>
      </c>
    </row>
    <row r="164" spans="1:16" x14ac:dyDescent="0.25">
      <c r="A164" s="757" t="s">
        <v>444</v>
      </c>
      <c r="B164" s="651">
        <f t="shared" si="6"/>
        <v>411</v>
      </c>
      <c r="C164" s="652" t="s">
        <v>257</v>
      </c>
      <c r="D164" s="652" t="s">
        <v>257</v>
      </c>
      <c r="E164" s="652" t="s">
        <v>257</v>
      </c>
      <c r="F164" s="652" t="s">
        <v>257</v>
      </c>
      <c r="G164" s="652" t="s">
        <v>257</v>
      </c>
      <c r="H164" s="652" t="s">
        <v>257</v>
      </c>
      <c r="I164" s="653">
        <v>411</v>
      </c>
      <c r="J164" s="652" t="s">
        <v>257</v>
      </c>
      <c r="K164" s="652" t="s">
        <v>257</v>
      </c>
      <c r="L164" s="652" t="s">
        <v>257</v>
      </c>
      <c r="M164" s="652" t="s">
        <v>257</v>
      </c>
      <c r="N164" s="652" t="s">
        <v>257</v>
      </c>
      <c r="O164" s="654" t="s">
        <v>257</v>
      </c>
      <c r="P164" s="654" t="s">
        <v>257</v>
      </c>
    </row>
    <row r="165" spans="1:16" x14ac:dyDescent="0.25">
      <c r="A165" s="757" t="s">
        <v>442</v>
      </c>
      <c r="B165" s="651">
        <f t="shared" si="6"/>
        <v>110</v>
      </c>
      <c r="C165" s="652" t="s">
        <v>257</v>
      </c>
      <c r="D165" s="652" t="s">
        <v>257</v>
      </c>
      <c r="E165" s="652" t="s">
        <v>257</v>
      </c>
      <c r="F165" s="652" t="s">
        <v>257</v>
      </c>
      <c r="G165" s="652" t="s">
        <v>257</v>
      </c>
      <c r="H165" s="652" t="s">
        <v>257</v>
      </c>
      <c r="I165" s="653">
        <v>110</v>
      </c>
      <c r="J165" s="652" t="s">
        <v>257</v>
      </c>
      <c r="K165" s="652" t="s">
        <v>257</v>
      </c>
      <c r="L165" s="652" t="s">
        <v>257</v>
      </c>
      <c r="M165" s="652" t="s">
        <v>257</v>
      </c>
      <c r="N165" s="652" t="s">
        <v>257</v>
      </c>
      <c r="O165" s="654" t="s">
        <v>257</v>
      </c>
      <c r="P165" s="654" t="s">
        <v>257</v>
      </c>
    </row>
    <row r="166" spans="1:16" x14ac:dyDescent="0.25">
      <c r="A166" s="757" t="s">
        <v>176</v>
      </c>
      <c r="B166" s="651">
        <f t="shared" si="6"/>
        <v>878</v>
      </c>
      <c r="C166" s="652" t="s">
        <v>257</v>
      </c>
      <c r="D166" s="652" t="s">
        <v>257</v>
      </c>
      <c r="E166" s="652" t="s">
        <v>257</v>
      </c>
      <c r="F166" s="652" t="s">
        <v>257</v>
      </c>
      <c r="G166" s="652" t="s">
        <v>257</v>
      </c>
      <c r="H166" s="652" t="s">
        <v>257</v>
      </c>
      <c r="I166" s="653">
        <v>878</v>
      </c>
      <c r="J166" s="652" t="s">
        <v>257</v>
      </c>
      <c r="K166" s="652" t="s">
        <v>257</v>
      </c>
      <c r="L166" s="652" t="s">
        <v>257</v>
      </c>
      <c r="M166" s="652" t="s">
        <v>257</v>
      </c>
      <c r="N166" s="652" t="s">
        <v>257</v>
      </c>
      <c r="O166" s="654" t="s">
        <v>257</v>
      </c>
      <c r="P166" s="654" t="s">
        <v>257</v>
      </c>
    </row>
    <row r="167" spans="1:16" x14ac:dyDescent="0.25">
      <c r="A167" s="757" t="s">
        <v>453</v>
      </c>
      <c r="B167" s="651">
        <f t="shared" si="6"/>
        <v>1650</v>
      </c>
      <c r="C167" s="652" t="s">
        <v>257</v>
      </c>
      <c r="D167" s="652" t="s">
        <v>257</v>
      </c>
      <c r="E167" s="652" t="s">
        <v>257</v>
      </c>
      <c r="F167" s="652" t="s">
        <v>257</v>
      </c>
      <c r="G167" s="652" t="s">
        <v>257</v>
      </c>
      <c r="H167" s="652" t="s">
        <v>257</v>
      </c>
      <c r="I167" s="653">
        <v>1650</v>
      </c>
      <c r="J167" s="652" t="s">
        <v>257</v>
      </c>
      <c r="K167" s="652" t="s">
        <v>257</v>
      </c>
      <c r="L167" s="652" t="s">
        <v>257</v>
      </c>
      <c r="M167" s="652" t="s">
        <v>257</v>
      </c>
      <c r="N167" s="652" t="s">
        <v>257</v>
      </c>
      <c r="O167" s="654" t="s">
        <v>257</v>
      </c>
      <c r="P167" s="654" t="s">
        <v>257</v>
      </c>
    </row>
    <row r="168" spans="1:16" x14ac:dyDescent="0.25">
      <c r="A168" s="757" t="s">
        <v>452</v>
      </c>
      <c r="B168" s="651">
        <f t="shared" si="6"/>
        <v>262</v>
      </c>
      <c r="C168" s="652" t="s">
        <v>257</v>
      </c>
      <c r="D168" s="652" t="s">
        <v>257</v>
      </c>
      <c r="E168" s="652" t="s">
        <v>257</v>
      </c>
      <c r="F168" s="652" t="s">
        <v>257</v>
      </c>
      <c r="G168" s="652" t="s">
        <v>257</v>
      </c>
      <c r="H168" s="652" t="s">
        <v>257</v>
      </c>
      <c r="I168" s="653">
        <v>262</v>
      </c>
      <c r="J168" s="652" t="s">
        <v>257</v>
      </c>
      <c r="K168" s="652" t="s">
        <v>257</v>
      </c>
      <c r="L168" s="652" t="s">
        <v>257</v>
      </c>
      <c r="M168" s="652" t="s">
        <v>257</v>
      </c>
      <c r="N168" s="652" t="s">
        <v>257</v>
      </c>
      <c r="O168" s="654" t="s">
        <v>257</v>
      </c>
      <c r="P168" s="654" t="s">
        <v>257</v>
      </c>
    </row>
    <row r="169" spans="1:16" x14ac:dyDescent="0.25">
      <c r="A169" s="757" t="s">
        <v>399</v>
      </c>
      <c r="B169" s="651">
        <f t="shared" si="6"/>
        <v>6117</v>
      </c>
      <c r="C169" s="652" t="s">
        <v>257</v>
      </c>
      <c r="D169" s="652" t="s">
        <v>257</v>
      </c>
      <c r="E169" s="652" t="s">
        <v>257</v>
      </c>
      <c r="F169" s="652" t="s">
        <v>257</v>
      </c>
      <c r="G169" s="652" t="s">
        <v>257</v>
      </c>
      <c r="H169" s="652" t="s">
        <v>257</v>
      </c>
      <c r="I169" s="653">
        <v>6117</v>
      </c>
      <c r="J169" s="652" t="s">
        <v>257</v>
      </c>
      <c r="K169" s="652" t="s">
        <v>257</v>
      </c>
      <c r="L169" s="652" t="s">
        <v>257</v>
      </c>
      <c r="M169" s="652" t="s">
        <v>257</v>
      </c>
      <c r="N169" s="652" t="s">
        <v>257</v>
      </c>
      <c r="O169" s="654" t="s">
        <v>257</v>
      </c>
      <c r="P169" s="654" t="s">
        <v>257</v>
      </c>
    </row>
    <row r="170" spans="1:16" x14ac:dyDescent="0.25">
      <c r="A170" s="757" t="s">
        <v>458</v>
      </c>
      <c r="B170" s="651">
        <f t="shared" si="6"/>
        <v>287</v>
      </c>
      <c r="C170" s="652" t="s">
        <v>257</v>
      </c>
      <c r="D170" s="652" t="s">
        <v>257</v>
      </c>
      <c r="E170" s="652" t="s">
        <v>257</v>
      </c>
      <c r="F170" s="652" t="s">
        <v>257</v>
      </c>
      <c r="G170" s="652" t="s">
        <v>257</v>
      </c>
      <c r="H170" s="652" t="s">
        <v>257</v>
      </c>
      <c r="I170" s="653">
        <v>287</v>
      </c>
      <c r="J170" s="652" t="s">
        <v>257</v>
      </c>
      <c r="K170" s="652" t="s">
        <v>257</v>
      </c>
      <c r="L170" s="652" t="s">
        <v>257</v>
      </c>
      <c r="M170" s="652" t="s">
        <v>257</v>
      </c>
      <c r="N170" s="652" t="s">
        <v>257</v>
      </c>
      <c r="O170" s="654" t="s">
        <v>257</v>
      </c>
      <c r="P170" s="654" t="s">
        <v>257</v>
      </c>
    </row>
    <row r="171" spans="1:16" x14ac:dyDescent="0.25">
      <c r="A171" s="757" t="s">
        <v>459</v>
      </c>
      <c r="B171" s="651">
        <f t="shared" si="6"/>
        <v>610</v>
      </c>
      <c r="C171" s="652" t="s">
        <v>257</v>
      </c>
      <c r="D171" s="652" t="s">
        <v>257</v>
      </c>
      <c r="E171" s="652" t="s">
        <v>257</v>
      </c>
      <c r="F171" s="652" t="s">
        <v>257</v>
      </c>
      <c r="G171" s="652" t="s">
        <v>257</v>
      </c>
      <c r="H171" s="652" t="s">
        <v>257</v>
      </c>
      <c r="I171" s="653">
        <v>610</v>
      </c>
      <c r="J171" s="652" t="s">
        <v>257</v>
      </c>
      <c r="K171" s="652" t="s">
        <v>257</v>
      </c>
      <c r="L171" s="652" t="s">
        <v>257</v>
      </c>
      <c r="M171" s="652" t="s">
        <v>257</v>
      </c>
      <c r="N171" s="652" t="s">
        <v>257</v>
      </c>
      <c r="O171" s="654" t="s">
        <v>257</v>
      </c>
      <c r="P171" s="654" t="s">
        <v>257</v>
      </c>
    </row>
    <row r="172" spans="1:16" x14ac:dyDescent="0.25">
      <c r="A172" s="757" t="s">
        <v>655</v>
      </c>
      <c r="B172" s="651">
        <f t="shared" si="6"/>
        <v>973</v>
      </c>
      <c r="C172" s="652" t="s">
        <v>257</v>
      </c>
      <c r="D172" s="652" t="s">
        <v>257</v>
      </c>
      <c r="E172" s="652" t="s">
        <v>257</v>
      </c>
      <c r="F172" s="652" t="s">
        <v>257</v>
      </c>
      <c r="G172" s="652" t="s">
        <v>257</v>
      </c>
      <c r="H172" s="652" t="s">
        <v>257</v>
      </c>
      <c r="I172" s="653">
        <v>973</v>
      </c>
      <c r="J172" s="652" t="s">
        <v>257</v>
      </c>
      <c r="K172" s="652" t="s">
        <v>257</v>
      </c>
      <c r="L172" s="652" t="s">
        <v>257</v>
      </c>
      <c r="M172" s="652" t="s">
        <v>257</v>
      </c>
      <c r="N172" s="652" t="s">
        <v>257</v>
      </c>
      <c r="O172" s="654" t="s">
        <v>257</v>
      </c>
      <c r="P172" s="654" t="s">
        <v>257</v>
      </c>
    </row>
    <row r="173" spans="1:16" x14ac:dyDescent="0.25">
      <c r="A173" s="757" t="s">
        <v>463</v>
      </c>
      <c r="B173" s="651">
        <f t="shared" si="6"/>
        <v>433</v>
      </c>
      <c r="C173" s="652" t="s">
        <v>257</v>
      </c>
      <c r="D173" s="652" t="s">
        <v>257</v>
      </c>
      <c r="E173" s="652" t="s">
        <v>257</v>
      </c>
      <c r="F173" s="652" t="s">
        <v>257</v>
      </c>
      <c r="G173" s="652" t="s">
        <v>257</v>
      </c>
      <c r="H173" s="652" t="s">
        <v>257</v>
      </c>
      <c r="I173" s="653">
        <v>433</v>
      </c>
      <c r="J173" s="652" t="s">
        <v>257</v>
      </c>
      <c r="K173" s="652" t="s">
        <v>257</v>
      </c>
      <c r="L173" s="652" t="s">
        <v>257</v>
      </c>
      <c r="M173" s="652" t="s">
        <v>257</v>
      </c>
      <c r="N173" s="652" t="s">
        <v>257</v>
      </c>
      <c r="O173" s="654" t="s">
        <v>257</v>
      </c>
      <c r="P173" s="654" t="s">
        <v>257</v>
      </c>
    </row>
    <row r="174" spans="1:16" x14ac:dyDescent="0.25">
      <c r="A174" s="757" t="s">
        <v>325</v>
      </c>
      <c r="B174" s="651">
        <f t="shared" si="6"/>
        <v>506</v>
      </c>
      <c r="C174" s="652" t="s">
        <v>257</v>
      </c>
      <c r="D174" s="652" t="s">
        <v>257</v>
      </c>
      <c r="E174" s="652" t="s">
        <v>257</v>
      </c>
      <c r="F174" s="652" t="s">
        <v>257</v>
      </c>
      <c r="G174" s="652" t="s">
        <v>257</v>
      </c>
      <c r="H174" s="652" t="s">
        <v>257</v>
      </c>
      <c r="I174" s="653">
        <v>506</v>
      </c>
      <c r="J174" s="652" t="s">
        <v>257</v>
      </c>
      <c r="K174" s="652" t="s">
        <v>257</v>
      </c>
      <c r="L174" s="652" t="s">
        <v>257</v>
      </c>
      <c r="M174" s="652" t="s">
        <v>257</v>
      </c>
      <c r="N174" s="652" t="s">
        <v>257</v>
      </c>
      <c r="O174" s="654" t="s">
        <v>257</v>
      </c>
      <c r="P174" s="654" t="s">
        <v>257</v>
      </c>
    </row>
    <row r="175" spans="1:16" x14ac:dyDescent="0.25">
      <c r="A175" s="757" t="s">
        <v>65</v>
      </c>
      <c r="B175" s="651">
        <f t="shared" si="6"/>
        <v>1006</v>
      </c>
      <c r="C175" s="652" t="s">
        <v>257</v>
      </c>
      <c r="D175" s="652" t="s">
        <v>257</v>
      </c>
      <c r="E175" s="652" t="s">
        <v>257</v>
      </c>
      <c r="F175" s="652" t="s">
        <v>257</v>
      </c>
      <c r="G175" s="652" t="s">
        <v>257</v>
      </c>
      <c r="H175" s="652" t="s">
        <v>257</v>
      </c>
      <c r="I175" s="653">
        <v>1006</v>
      </c>
      <c r="J175" s="652" t="s">
        <v>257</v>
      </c>
      <c r="K175" s="652" t="s">
        <v>257</v>
      </c>
      <c r="L175" s="652" t="s">
        <v>257</v>
      </c>
      <c r="M175" s="652" t="s">
        <v>257</v>
      </c>
      <c r="N175" s="652" t="s">
        <v>257</v>
      </c>
      <c r="O175" s="654" t="s">
        <v>257</v>
      </c>
      <c r="P175" s="654" t="s">
        <v>257</v>
      </c>
    </row>
    <row r="176" spans="1:16" x14ac:dyDescent="0.25">
      <c r="A176" s="757" t="s">
        <v>180</v>
      </c>
      <c r="B176" s="651">
        <f t="shared" si="6"/>
        <v>683</v>
      </c>
      <c r="C176" s="652" t="s">
        <v>257</v>
      </c>
      <c r="D176" s="652" t="s">
        <v>257</v>
      </c>
      <c r="E176" s="652" t="s">
        <v>257</v>
      </c>
      <c r="F176" s="652" t="s">
        <v>257</v>
      </c>
      <c r="G176" s="652" t="s">
        <v>257</v>
      </c>
      <c r="H176" s="652" t="s">
        <v>257</v>
      </c>
      <c r="I176" s="653">
        <v>683</v>
      </c>
      <c r="J176" s="652" t="s">
        <v>257</v>
      </c>
      <c r="K176" s="652" t="s">
        <v>257</v>
      </c>
      <c r="L176" s="652" t="s">
        <v>257</v>
      </c>
      <c r="M176" s="652" t="s">
        <v>257</v>
      </c>
      <c r="N176" s="652" t="s">
        <v>257</v>
      </c>
      <c r="O176" s="654" t="s">
        <v>257</v>
      </c>
      <c r="P176" s="654" t="s">
        <v>257</v>
      </c>
    </row>
    <row r="177" spans="1:20" x14ac:dyDescent="0.25">
      <c r="A177" s="757" t="s">
        <v>842</v>
      </c>
      <c r="B177" s="651">
        <f t="shared" si="6"/>
        <v>349</v>
      </c>
      <c r="C177" s="652" t="s">
        <v>257</v>
      </c>
      <c r="D177" s="652" t="s">
        <v>257</v>
      </c>
      <c r="E177" s="652" t="s">
        <v>257</v>
      </c>
      <c r="F177" s="652" t="s">
        <v>257</v>
      </c>
      <c r="G177" s="652" t="s">
        <v>257</v>
      </c>
      <c r="H177" s="652" t="s">
        <v>257</v>
      </c>
      <c r="I177" s="653">
        <v>349</v>
      </c>
      <c r="J177" s="652" t="s">
        <v>257</v>
      </c>
      <c r="K177" s="652" t="s">
        <v>257</v>
      </c>
      <c r="L177" s="652" t="s">
        <v>257</v>
      </c>
      <c r="M177" s="652" t="s">
        <v>257</v>
      </c>
      <c r="N177" s="652" t="s">
        <v>257</v>
      </c>
      <c r="O177" s="654" t="s">
        <v>257</v>
      </c>
      <c r="P177" s="654" t="s">
        <v>257</v>
      </c>
      <c r="S177" s="656"/>
      <c r="T177" s="656"/>
    </row>
    <row r="178" spans="1:20" x14ac:dyDescent="0.25">
      <c r="A178" s="757" t="s">
        <v>134</v>
      </c>
      <c r="B178" s="651">
        <f t="shared" si="6"/>
        <v>245</v>
      </c>
      <c r="C178" s="652" t="s">
        <v>257</v>
      </c>
      <c r="D178" s="652" t="s">
        <v>257</v>
      </c>
      <c r="E178" s="652" t="s">
        <v>257</v>
      </c>
      <c r="F178" s="652" t="s">
        <v>257</v>
      </c>
      <c r="G178" s="652" t="s">
        <v>257</v>
      </c>
      <c r="H178" s="652" t="s">
        <v>257</v>
      </c>
      <c r="I178" s="653">
        <v>245</v>
      </c>
      <c r="J178" s="652" t="s">
        <v>257</v>
      </c>
      <c r="K178" s="652" t="s">
        <v>257</v>
      </c>
      <c r="L178" s="652" t="s">
        <v>257</v>
      </c>
      <c r="M178" s="652" t="s">
        <v>257</v>
      </c>
      <c r="N178" s="652" t="s">
        <v>257</v>
      </c>
      <c r="O178" s="654" t="s">
        <v>257</v>
      </c>
      <c r="P178" s="654" t="s">
        <v>257</v>
      </c>
    </row>
    <row r="179" spans="1:20" x14ac:dyDescent="0.25">
      <c r="A179" s="757" t="s">
        <v>843</v>
      </c>
      <c r="B179" s="651">
        <f>SUM(C179:P179)</f>
        <v>122</v>
      </c>
      <c r="C179" s="652" t="s">
        <v>257</v>
      </c>
      <c r="D179" s="652" t="s">
        <v>257</v>
      </c>
      <c r="E179" s="652" t="s">
        <v>257</v>
      </c>
      <c r="F179" s="652" t="s">
        <v>257</v>
      </c>
      <c r="G179" s="652" t="s">
        <v>257</v>
      </c>
      <c r="H179" s="652" t="s">
        <v>257</v>
      </c>
      <c r="I179" s="653">
        <v>122</v>
      </c>
      <c r="J179" s="652" t="s">
        <v>257</v>
      </c>
      <c r="K179" s="652" t="s">
        <v>257</v>
      </c>
      <c r="L179" s="652" t="s">
        <v>257</v>
      </c>
      <c r="M179" s="652" t="s">
        <v>257</v>
      </c>
      <c r="N179" s="652" t="s">
        <v>257</v>
      </c>
      <c r="O179" s="654" t="s">
        <v>257</v>
      </c>
      <c r="P179" s="654" t="s">
        <v>257</v>
      </c>
    </row>
    <row r="180" spans="1:20" s="656" customFormat="1" x14ac:dyDescent="0.25">
      <c r="A180" s="757" t="s">
        <v>143</v>
      </c>
      <c r="B180" s="651">
        <f t="shared" si="6"/>
        <v>285</v>
      </c>
      <c r="C180" s="652" t="s">
        <v>257</v>
      </c>
      <c r="D180" s="652" t="s">
        <v>257</v>
      </c>
      <c r="E180" s="652" t="s">
        <v>257</v>
      </c>
      <c r="F180" s="652" t="s">
        <v>257</v>
      </c>
      <c r="G180" s="652" t="s">
        <v>257</v>
      </c>
      <c r="H180" s="652" t="s">
        <v>257</v>
      </c>
      <c r="I180" s="653">
        <v>285</v>
      </c>
      <c r="J180" s="652" t="s">
        <v>257</v>
      </c>
      <c r="K180" s="652" t="s">
        <v>257</v>
      </c>
      <c r="L180" s="652" t="s">
        <v>257</v>
      </c>
      <c r="M180" s="652" t="s">
        <v>257</v>
      </c>
      <c r="N180" s="652" t="s">
        <v>257</v>
      </c>
      <c r="O180" s="654" t="s">
        <v>257</v>
      </c>
      <c r="P180" s="654" t="s">
        <v>257</v>
      </c>
      <c r="S180" s="655"/>
      <c r="T180" s="655"/>
    </row>
    <row r="181" spans="1:20" x14ac:dyDescent="0.25">
      <c r="A181" s="757" t="s">
        <v>144</v>
      </c>
      <c r="B181" s="651">
        <f t="shared" si="6"/>
        <v>386</v>
      </c>
      <c r="C181" s="652" t="s">
        <v>257</v>
      </c>
      <c r="D181" s="652" t="s">
        <v>257</v>
      </c>
      <c r="E181" s="652" t="s">
        <v>257</v>
      </c>
      <c r="F181" s="652" t="s">
        <v>257</v>
      </c>
      <c r="G181" s="652" t="s">
        <v>257</v>
      </c>
      <c r="H181" s="652" t="s">
        <v>257</v>
      </c>
      <c r="I181" s="653">
        <v>386</v>
      </c>
      <c r="J181" s="652" t="s">
        <v>257</v>
      </c>
      <c r="K181" s="652" t="s">
        <v>257</v>
      </c>
      <c r="L181" s="652" t="s">
        <v>257</v>
      </c>
      <c r="M181" s="652" t="s">
        <v>257</v>
      </c>
      <c r="N181" s="652" t="s">
        <v>257</v>
      </c>
      <c r="O181" s="654" t="s">
        <v>257</v>
      </c>
      <c r="P181" s="654" t="s">
        <v>257</v>
      </c>
    </row>
    <row r="182" spans="1:20" x14ac:dyDescent="0.25">
      <c r="A182" s="757" t="s">
        <v>67</v>
      </c>
      <c r="B182" s="651">
        <f t="shared" si="6"/>
        <v>127</v>
      </c>
      <c r="C182" s="652" t="s">
        <v>257</v>
      </c>
      <c r="D182" s="652" t="s">
        <v>257</v>
      </c>
      <c r="E182" s="652" t="s">
        <v>257</v>
      </c>
      <c r="F182" s="652" t="s">
        <v>257</v>
      </c>
      <c r="G182" s="652" t="s">
        <v>257</v>
      </c>
      <c r="H182" s="652" t="s">
        <v>257</v>
      </c>
      <c r="I182" s="653">
        <v>127</v>
      </c>
      <c r="J182" s="652" t="s">
        <v>257</v>
      </c>
      <c r="K182" s="652" t="s">
        <v>257</v>
      </c>
      <c r="L182" s="652" t="s">
        <v>257</v>
      </c>
      <c r="M182" s="652" t="s">
        <v>257</v>
      </c>
      <c r="N182" s="652" t="s">
        <v>257</v>
      </c>
      <c r="O182" s="654" t="s">
        <v>257</v>
      </c>
      <c r="P182" s="654" t="s">
        <v>257</v>
      </c>
    </row>
    <row r="183" spans="1:20" x14ac:dyDescent="0.25">
      <c r="A183" s="757" t="s">
        <v>139</v>
      </c>
      <c r="B183" s="651">
        <f t="shared" si="6"/>
        <v>129</v>
      </c>
      <c r="C183" s="652" t="s">
        <v>257</v>
      </c>
      <c r="D183" s="652" t="s">
        <v>257</v>
      </c>
      <c r="E183" s="652" t="s">
        <v>257</v>
      </c>
      <c r="F183" s="652" t="s">
        <v>257</v>
      </c>
      <c r="G183" s="652" t="s">
        <v>257</v>
      </c>
      <c r="H183" s="652" t="s">
        <v>257</v>
      </c>
      <c r="I183" s="653">
        <v>129</v>
      </c>
      <c r="J183" s="652" t="s">
        <v>257</v>
      </c>
      <c r="K183" s="652" t="s">
        <v>257</v>
      </c>
      <c r="L183" s="652" t="s">
        <v>257</v>
      </c>
      <c r="M183" s="652" t="s">
        <v>257</v>
      </c>
      <c r="N183" s="652" t="s">
        <v>257</v>
      </c>
      <c r="O183" s="654" t="s">
        <v>257</v>
      </c>
      <c r="P183" s="654" t="s">
        <v>257</v>
      </c>
    </row>
    <row r="184" spans="1:20" s="656" customFormat="1" x14ac:dyDescent="0.25">
      <c r="A184" s="757" t="s">
        <v>146</v>
      </c>
      <c r="B184" s="651">
        <f t="shared" si="6"/>
        <v>95</v>
      </c>
      <c r="C184" s="652" t="s">
        <v>257</v>
      </c>
      <c r="D184" s="652" t="s">
        <v>257</v>
      </c>
      <c r="E184" s="652" t="s">
        <v>257</v>
      </c>
      <c r="F184" s="652" t="s">
        <v>257</v>
      </c>
      <c r="G184" s="652" t="s">
        <v>257</v>
      </c>
      <c r="H184" s="652" t="s">
        <v>257</v>
      </c>
      <c r="I184" s="653">
        <v>95</v>
      </c>
      <c r="J184" s="652" t="s">
        <v>257</v>
      </c>
      <c r="K184" s="652" t="s">
        <v>257</v>
      </c>
      <c r="L184" s="652" t="s">
        <v>257</v>
      </c>
      <c r="M184" s="652" t="s">
        <v>257</v>
      </c>
      <c r="N184" s="652" t="s">
        <v>257</v>
      </c>
      <c r="O184" s="654" t="s">
        <v>257</v>
      </c>
      <c r="P184" s="654" t="s">
        <v>257</v>
      </c>
      <c r="S184" s="655"/>
      <c r="T184" s="655"/>
    </row>
    <row r="185" spans="1:20" x14ac:dyDescent="0.25">
      <c r="A185" s="650" t="s">
        <v>643</v>
      </c>
      <c r="B185" s="651">
        <f t="shared" si="6"/>
        <v>744</v>
      </c>
      <c r="C185" s="652" t="s">
        <v>257</v>
      </c>
      <c r="D185" s="652" t="s">
        <v>257</v>
      </c>
      <c r="E185" s="652" t="s">
        <v>257</v>
      </c>
      <c r="F185" s="652" t="s">
        <v>257</v>
      </c>
      <c r="G185" s="652" t="s">
        <v>257</v>
      </c>
      <c r="H185" s="652" t="s">
        <v>257</v>
      </c>
      <c r="I185" s="653">
        <v>744</v>
      </c>
      <c r="J185" s="652" t="s">
        <v>257</v>
      </c>
      <c r="K185" s="652" t="s">
        <v>257</v>
      </c>
      <c r="L185" s="652" t="s">
        <v>257</v>
      </c>
      <c r="M185" s="652" t="s">
        <v>257</v>
      </c>
      <c r="N185" s="652" t="s">
        <v>257</v>
      </c>
      <c r="O185" s="654" t="s">
        <v>257</v>
      </c>
      <c r="P185" s="654" t="s">
        <v>257</v>
      </c>
    </row>
    <row r="186" spans="1:20" x14ac:dyDescent="0.25">
      <c r="A186" s="650" t="s">
        <v>645</v>
      </c>
      <c r="B186" s="651">
        <f t="shared" si="6"/>
        <v>2502</v>
      </c>
      <c r="C186" s="652" t="s">
        <v>257</v>
      </c>
      <c r="D186" s="652" t="s">
        <v>257</v>
      </c>
      <c r="E186" s="652" t="s">
        <v>257</v>
      </c>
      <c r="F186" s="652" t="s">
        <v>257</v>
      </c>
      <c r="G186" s="652" t="s">
        <v>257</v>
      </c>
      <c r="H186" s="652" t="s">
        <v>257</v>
      </c>
      <c r="I186" s="653">
        <v>2502</v>
      </c>
      <c r="J186" s="652" t="s">
        <v>257</v>
      </c>
      <c r="K186" s="652" t="s">
        <v>257</v>
      </c>
      <c r="L186" s="652" t="s">
        <v>257</v>
      </c>
      <c r="M186" s="652" t="s">
        <v>257</v>
      </c>
      <c r="N186" s="652" t="s">
        <v>257</v>
      </c>
      <c r="O186" s="654" t="s">
        <v>257</v>
      </c>
      <c r="P186" s="654" t="s">
        <v>257</v>
      </c>
    </row>
    <row r="187" spans="1:20" x14ac:dyDescent="0.25">
      <c r="A187" s="650" t="s">
        <v>150</v>
      </c>
      <c r="B187" s="651">
        <f t="shared" si="6"/>
        <v>213</v>
      </c>
      <c r="C187" s="652" t="s">
        <v>257</v>
      </c>
      <c r="D187" s="652" t="s">
        <v>257</v>
      </c>
      <c r="E187" s="652" t="s">
        <v>257</v>
      </c>
      <c r="F187" s="652" t="s">
        <v>257</v>
      </c>
      <c r="G187" s="652" t="s">
        <v>257</v>
      </c>
      <c r="H187" s="652" t="s">
        <v>257</v>
      </c>
      <c r="I187" s="653">
        <v>213</v>
      </c>
      <c r="J187" s="652" t="s">
        <v>257</v>
      </c>
      <c r="K187" s="652" t="s">
        <v>257</v>
      </c>
      <c r="L187" s="652" t="s">
        <v>257</v>
      </c>
      <c r="M187" s="652" t="s">
        <v>257</v>
      </c>
      <c r="N187" s="652" t="s">
        <v>257</v>
      </c>
      <c r="O187" s="654" t="s">
        <v>257</v>
      </c>
      <c r="P187" s="654" t="s">
        <v>257</v>
      </c>
    </row>
    <row r="188" spans="1:20" x14ac:dyDescent="0.25">
      <c r="A188" s="757" t="s">
        <v>154</v>
      </c>
      <c r="B188" s="651">
        <f t="shared" si="6"/>
        <v>488</v>
      </c>
      <c r="C188" s="652" t="s">
        <v>257</v>
      </c>
      <c r="D188" s="652" t="s">
        <v>257</v>
      </c>
      <c r="E188" s="652" t="s">
        <v>257</v>
      </c>
      <c r="F188" s="652" t="s">
        <v>257</v>
      </c>
      <c r="G188" s="652" t="s">
        <v>257</v>
      </c>
      <c r="H188" s="652" t="s">
        <v>257</v>
      </c>
      <c r="I188" s="653">
        <v>488</v>
      </c>
      <c r="J188" s="652" t="s">
        <v>257</v>
      </c>
      <c r="K188" s="652" t="s">
        <v>257</v>
      </c>
      <c r="L188" s="652" t="s">
        <v>257</v>
      </c>
      <c r="M188" s="652" t="s">
        <v>257</v>
      </c>
      <c r="N188" s="652" t="s">
        <v>257</v>
      </c>
      <c r="O188" s="654" t="s">
        <v>257</v>
      </c>
      <c r="P188" s="654" t="s">
        <v>257</v>
      </c>
    </row>
    <row r="189" spans="1:20" x14ac:dyDescent="0.25">
      <c r="A189" s="745"/>
      <c r="B189" s="651"/>
      <c r="C189" s="654"/>
      <c r="D189" s="654"/>
      <c r="E189" s="654"/>
      <c r="F189" s="654"/>
      <c r="G189" s="654"/>
      <c r="H189" s="654"/>
      <c r="I189" s="652"/>
      <c r="J189" s="654"/>
      <c r="K189" s="654"/>
      <c r="L189" s="652"/>
      <c r="M189" s="654"/>
      <c r="N189" s="654"/>
      <c r="O189" s="654"/>
      <c r="P189" s="654"/>
    </row>
    <row r="190" spans="1:20" x14ac:dyDescent="0.25">
      <c r="A190" s="734" t="s">
        <v>318</v>
      </c>
      <c r="B190" s="746">
        <f>SUM(B192:B199)</f>
        <v>7102</v>
      </c>
      <c r="C190" s="743" t="s">
        <v>257</v>
      </c>
      <c r="D190" s="743" t="s">
        <v>257</v>
      </c>
      <c r="E190" s="743" t="s">
        <v>257</v>
      </c>
      <c r="F190" s="743" t="s">
        <v>257</v>
      </c>
      <c r="G190" s="743" t="s">
        <v>257</v>
      </c>
      <c r="H190" s="743" t="s">
        <v>257</v>
      </c>
      <c r="I190" s="743" t="s">
        <v>257</v>
      </c>
      <c r="J190" s="743" t="s">
        <v>257</v>
      </c>
      <c r="K190" s="743" t="s">
        <v>257</v>
      </c>
      <c r="L190" s="743" t="s">
        <v>257</v>
      </c>
      <c r="M190" s="743">
        <f>SUM(M192:M200)</f>
        <v>8094</v>
      </c>
      <c r="N190" s="743" t="s">
        <v>257</v>
      </c>
      <c r="O190" s="744" t="s">
        <v>257</v>
      </c>
      <c r="P190" s="744" t="s">
        <v>257</v>
      </c>
    </row>
    <row r="191" spans="1:20" x14ac:dyDescent="0.25">
      <c r="A191" s="650"/>
      <c r="B191" s="750"/>
      <c r="C191" s="654"/>
      <c r="D191" s="654"/>
      <c r="E191" s="654"/>
      <c r="F191" s="654"/>
      <c r="G191" s="654"/>
      <c r="H191" s="654"/>
      <c r="I191" s="654"/>
      <c r="J191" s="654"/>
      <c r="K191" s="654"/>
      <c r="L191" s="652"/>
      <c r="M191" s="652"/>
      <c r="N191" s="654"/>
      <c r="O191" s="654"/>
      <c r="P191" s="654"/>
    </row>
    <row r="192" spans="1:20" x14ac:dyDescent="0.25">
      <c r="A192" s="650" t="s">
        <v>653</v>
      </c>
      <c r="B192" s="651">
        <f t="shared" ref="B192:B200" si="7">SUM(C192:P192)</f>
        <v>3162</v>
      </c>
      <c r="C192" s="652" t="s">
        <v>257</v>
      </c>
      <c r="D192" s="652" t="s">
        <v>257</v>
      </c>
      <c r="E192" s="652" t="s">
        <v>257</v>
      </c>
      <c r="F192" s="652" t="s">
        <v>257</v>
      </c>
      <c r="G192" s="652" t="s">
        <v>257</v>
      </c>
      <c r="H192" s="652" t="s">
        <v>257</v>
      </c>
      <c r="I192" s="652" t="s">
        <v>257</v>
      </c>
      <c r="J192" s="652" t="s">
        <v>257</v>
      </c>
      <c r="K192" s="652" t="s">
        <v>257</v>
      </c>
      <c r="L192" s="652" t="s">
        <v>257</v>
      </c>
      <c r="M192" s="653">
        <v>3162</v>
      </c>
      <c r="N192" s="652" t="s">
        <v>257</v>
      </c>
      <c r="O192" s="654" t="s">
        <v>257</v>
      </c>
      <c r="P192" s="654" t="s">
        <v>257</v>
      </c>
    </row>
    <row r="193" spans="1:20" x14ac:dyDescent="0.25">
      <c r="A193" s="650" t="s">
        <v>656</v>
      </c>
      <c r="B193" s="651">
        <f t="shared" si="7"/>
        <v>304</v>
      </c>
      <c r="C193" s="652" t="s">
        <v>257</v>
      </c>
      <c r="D193" s="652" t="s">
        <v>257</v>
      </c>
      <c r="E193" s="652" t="s">
        <v>257</v>
      </c>
      <c r="F193" s="652" t="s">
        <v>257</v>
      </c>
      <c r="G193" s="652" t="s">
        <v>257</v>
      </c>
      <c r="H193" s="652" t="s">
        <v>257</v>
      </c>
      <c r="I193" s="652" t="s">
        <v>257</v>
      </c>
      <c r="J193" s="652" t="s">
        <v>257</v>
      </c>
      <c r="K193" s="652" t="s">
        <v>257</v>
      </c>
      <c r="L193" s="652" t="s">
        <v>257</v>
      </c>
      <c r="M193" s="653">
        <v>304</v>
      </c>
      <c r="N193" s="652" t="s">
        <v>257</v>
      </c>
      <c r="O193" s="654" t="s">
        <v>257</v>
      </c>
      <c r="P193" s="654" t="s">
        <v>257</v>
      </c>
    </row>
    <row r="194" spans="1:20" x14ac:dyDescent="0.25">
      <c r="A194" s="650" t="s">
        <v>640</v>
      </c>
      <c r="B194" s="651">
        <f t="shared" si="7"/>
        <v>352</v>
      </c>
      <c r="C194" s="652" t="s">
        <v>257</v>
      </c>
      <c r="D194" s="652" t="s">
        <v>257</v>
      </c>
      <c r="E194" s="652" t="s">
        <v>257</v>
      </c>
      <c r="F194" s="652" t="s">
        <v>257</v>
      </c>
      <c r="G194" s="652" t="s">
        <v>257</v>
      </c>
      <c r="H194" s="652" t="s">
        <v>257</v>
      </c>
      <c r="I194" s="652" t="s">
        <v>257</v>
      </c>
      <c r="J194" s="652" t="s">
        <v>257</v>
      </c>
      <c r="K194" s="652" t="s">
        <v>257</v>
      </c>
      <c r="L194" s="652" t="s">
        <v>257</v>
      </c>
      <c r="M194" s="653">
        <v>352</v>
      </c>
      <c r="N194" s="652" t="s">
        <v>257</v>
      </c>
      <c r="O194" s="652" t="s">
        <v>257</v>
      </c>
      <c r="P194" s="654" t="s">
        <v>257</v>
      </c>
    </row>
    <row r="195" spans="1:20" x14ac:dyDescent="0.25">
      <c r="A195" s="650" t="s">
        <v>176</v>
      </c>
      <c r="B195" s="651">
        <f t="shared" si="7"/>
        <v>566</v>
      </c>
      <c r="C195" s="652" t="s">
        <v>257</v>
      </c>
      <c r="D195" s="652" t="s">
        <v>257</v>
      </c>
      <c r="E195" s="652" t="s">
        <v>257</v>
      </c>
      <c r="F195" s="652" t="s">
        <v>257</v>
      </c>
      <c r="G195" s="652" t="s">
        <v>257</v>
      </c>
      <c r="H195" s="652" t="s">
        <v>257</v>
      </c>
      <c r="I195" s="652" t="s">
        <v>257</v>
      </c>
      <c r="J195" s="652" t="s">
        <v>257</v>
      </c>
      <c r="K195" s="652" t="s">
        <v>257</v>
      </c>
      <c r="L195" s="652" t="s">
        <v>257</v>
      </c>
      <c r="M195" s="653">
        <v>566</v>
      </c>
      <c r="N195" s="652" t="s">
        <v>257</v>
      </c>
      <c r="O195" s="654" t="s">
        <v>257</v>
      </c>
      <c r="P195" s="654" t="s">
        <v>257</v>
      </c>
      <c r="S195" s="656"/>
      <c r="T195" s="656"/>
    </row>
    <row r="196" spans="1:20" x14ac:dyDescent="0.25">
      <c r="A196" s="650" t="s">
        <v>399</v>
      </c>
      <c r="B196" s="651">
        <f t="shared" si="7"/>
        <v>799</v>
      </c>
      <c r="C196" s="652" t="s">
        <v>257</v>
      </c>
      <c r="D196" s="652" t="s">
        <v>257</v>
      </c>
      <c r="E196" s="652" t="s">
        <v>257</v>
      </c>
      <c r="F196" s="652" t="s">
        <v>257</v>
      </c>
      <c r="G196" s="652" t="s">
        <v>257</v>
      </c>
      <c r="H196" s="652" t="s">
        <v>257</v>
      </c>
      <c r="I196" s="652" t="s">
        <v>257</v>
      </c>
      <c r="J196" s="652" t="s">
        <v>257</v>
      </c>
      <c r="K196" s="652" t="s">
        <v>257</v>
      </c>
      <c r="L196" s="652" t="s">
        <v>257</v>
      </c>
      <c r="M196" s="653">
        <v>799</v>
      </c>
      <c r="N196" s="652" t="s">
        <v>257</v>
      </c>
      <c r="O196" s="654" t="s">
        <v>257</v>
      </c>
      <c r="P196" s="654" t="s">
        <v>257</v>
      </c>
    </row>
    <row r="197" spans="1:20" x14ac:dyDescent="0.25">
      <c r="A197" s="650" t="s">
        <v>180</v>
      </c>
      <c r="B197" s="651">
        <f t="shared" si="7"/>
        <v>617</v>
      </c>
      <c r="C197" s="652" t="s">
        <v>257</v>
      </c>
      <c r="D197" s="652" t="s">
        <v>257</v>
      </c>
      <c r="E197" s="652" t="s">
        <v>257</v>
      </c>
      <c r="F197" s="652" t="s">
        <v>257</v>
      </c>
      <c r="G197" s="652" t="s">
        <v>257</v>
      </c>
      <c r="H197" s="652" t="s">
        <v>257</v>
      </c>
      <c r="I197" s="652" t="s">
        <v>257</v>
      </c>
      <c r="J197" s="652" t="s">
        <v>257</v>
      </c>
      <c r="K197" s="652" t="s">
        <v>257</v>
      </c>
      <c r="L197" s="652" t="s">
        <v>257</v>
      </c>
      <c r="M197" s="653">
        <v>617</v>
      </c>
      <c r="N197" s="652" t="s">
        <v>257</v>
      </c>
      <c r="O197" s="654" t="s">
        <v>257</v>
      </c>
      <c r="P197" s="654" t="s">
        <v>257</v>
      </c>
    </row>
    <row r="198" spans="1:20" x14ac:dyDescent="0.25">
      <c r="A198" s="650" t="s">
        <v>66</v>
      </c>
      <c r="B198" s="651">
        <f t="shared" si="7"/>
        <v>250</v>
      </c>
      <c r="C198" s="652" t="s">
        <v>257</v>
      </c>
      <c r="D198" s="652" t="s">
        <v>257</v>
      </c>
      <c r="E198" s="652" t="s">
        <v>257</v>
      </c>
      <c r="F198" s="652" t="s">
        <v>257</v>
      </c>
      <c r="G198" s="652" t="s">
        <v>257</v>
      </c>
      <c r="H198" s="652" t="s">
        <v>257</v>
      </c>
      <c r="I198" s="652" t="s">
        <v>257</v>
      </c>
      <c r="J198" s="652" t="s">
        <v>257</v>
      </c>
      <c r="K198" s="652" t="s">
        <v>257</v>
      </c>
      <c r="L198" s="652" t="s">
        <v>257</v>
      </c>
      <c r="M198" s="653">
        <v>250</v>
      </c>
      <c r="N198" s="652" t="s">
        <v>257</v>
      </c>
      <c r="O198" s="654" t="s">
        <v>257</v>
      </c>
      <c r="P198" s="654" t="s">
        <v>257</v>
      </c>
    </row>
    <row r="199" spans="1:20" x14ac:dyDescent="0.25">
      <c r="A199" s="650" t="s">
        <v>643</v>
      </c>
      <c r="B199" s="651">
        <f t="shared" si="7"/>
        <v>1052</v>
      </c>
      <c r="C199" s="652" t="s">
        <v>257</v>
      </c>
      <c r="D199" s="652" t="s">
        <v>257</v>
      </c>
      <c r="E199" s="652" t="s">
        <v>257</v>
      </c>
      <c r="F199" s="652" t="s">
        <v>257</v>
      </c>
      <c r="G199" s="652" t="s">
        <v>257</v>
      </c>
      <c r="H199" s="652" t="s">
        <v>257</v>
      </c>
      <c r="I199" s="652" t="s">
        <v>257</v>
      </c>
      <c r="J199" s="652" t="s">
        <v>257</v>
      </c>
      <c r="K199" s="652" t="s">
        <v>257</v>
      </c>
      <c r="L199" s="652" t="s">
        <v>257</v>
      </c>
      <c r="M199" s="653">
        <v>1052</v>
      </c>
      <c r="N199" s="652" t="s">
        <v>257</v>
      </c>
      <c r="O199" s="654" t="s">
        <v>257</v>
      </c>
      <c r="P199" s="654" t="s">
        <v>257</v>
      </c>
    </row>
    <row r="200" spans="1:20" x14ac:dyDescent="0.25">
      <c r="A200" s="650" t="s">
        <v>645</v>
      </c>
      <c r="B200" s="651">
        <f t="shared" si="7"/>
        <v>992</v>
      </c>
      <c r="C200" s="652" t="s">
        <v>257</v>
      </c>
      <c r="D200" s="652" t="s">
        <v>257</v>
      </c>
      <c r="E200" s="652" t="s">
        <v>257</v>
      </c>
      <c r="F200" s="652" t="s">
        <v>257</v>
      </c>
      <c r="G200" s="652" t="s">
        <v>257</v>
      </c>
      <c r="H200" s="652" t="s">
        <v>257</v>
      </c>
      <c r="I200" s="652" t="s">
        <v>257</v>
      </c>
      <c r="J200" s="652" t="s">
        <v>257</v>
      </c>
      <c r="K200" s="652" t="s">
        <v>257</v>
      </c>
      <c r="L200" s="652" t="s">
        <v>257</v>
      </c>
      <c r="M200" s="653">
        <v>992</v>
      </c>
      <c r="N200" s="652" t="s">
        <v>257</v>
      </c>
      <c r="O200" s="652" t="s">
        <v>257</v>
      </c>
      <c r="P200" s="654" t="s">
        <v>257</v>
      </c>
    </row>
    <row r="201" spans="1:20" x14ac:dyDescent="0.25">
      <c r="A201" s="745"/>
      <c r="B201" s="651"/>
      <c r="C201" s="654"/>
      <c r="D201" s="654"/>
      <c r="E201" s="654"/>
      <c r="F201" s="654"/>
      <c r="G201" s="654"/>
      <c r="H201" s="654"/>
      <c r="I201" s="654"/>
      <c r="J201" s="654"/>
      <c r="K201" s="654"/>
      <c r="L201" s="652"/>
      <c r="M201" s="654"/>
      <c r="N201" s="654"/>
      <c r="O201" s="654"/>
      <c r="P201" s="654"/>
    </row>
    <row r="202" spans="1:20" x14ac:dyDescent="0.25">
      <c r="A202" s="734" t="s">
        <v>319</v>
      </c>
      <c r="B202" s="749">
        <f>SUM(B204:B222)</f>
        <v>22547</v>
      </c>
      <c r="C202" s="743">
        <f t="shared" ref="C202:H202" si="8">SUM(C204:C222)</f>
        <v>9237</v>
      </c>
      <c r="D202" s="743">
        <f t="shared" si="8"/>
        <v>0</v>
      </c>
      <c r="E202" s="743">
        <f t="shared" si="8"/>
        <v>0</v>
      </c>
      <c r="F202" s="743">
        <f t="shared" si="8"/>
        <v>2395</v>
      </c>
      <c r="G202" s="743">
        <f t="shared" si="8"/>
        <v>1060</v>
      </c>
      <c r="H202" s="743">
        <f t="shared" si="8"/>
        <v>6947</v>
      </c>
      <c r="I202" s="743" t="s">
        <v>257</v>
      </c>
      <c r="J202" s="743" t="s">
        <v>257</v>
      </c>
      <c r="K202" s="743" t="s">
        <v>257</v>
      </c>
      <c r="L202" s="743" t="s">
        <v>257</v>
      </c>
      <c r="M202" s="743">
        <f>SUM(M204:M222)</f>
        <v>469</v>
      </c>
      <c r="N202" s="743">
        <f>SUM(N204:N222)</f>
        <v>2439</v>
      </c>
      <c r="O202" s="744" t="s">
        <v>257</v>
      </c>
      <c r="P202" s="744" t="s">
        <v>257</v>
      </c>
    </row>
    <row r="203" spans="1:20" x14ac:dyDescent="0.25">
      <c r="A203" s="650"/>
      <c r="B203" s="750"/>
      <c r="C203" s="652"/>
      <c r="D203" s="652"/>
      <c r="E203" s="654"/>
      <c r="F203" s="654"/>
      <c r="G203" s="654"/>
      <c r="H203" s="652"/>
      <c r="I203" s="654"/>
      <c r="J203" s="654"/>
      <c r="K203" s="654"/>
      <c r="L203" s="652"/>
      <c r="M203" s="652"/>
      <c r="N203" s="652"/>
      <c r="O203" s="654"/>
      <c r="P203" s="654"/>
    </row>
    <row r="204" spans="1:20" x14ac:dyDescent="0.25">
      <c r="A204" s="650" t="s">
        <v>431</v>
      </c>
      <c r="B204" s="651">
        <f t="shared" ref="B204:B222" si="9">SUM(C204:P204)</f>
        <v>1795</v>
      </c>
      <c r="C204" s="751">
        <v>505</v>
      </c>
      <c r="D204" s="653" t="s">
        <v>257</v>
      </c>
      <c r="E204" s="652" t="s">
        <v>257</v>
      </c>
      <c r="F204" s="654">
        <v>1162</v>
      </c>
      <c r="G204" s="652" t="s">
        <v>257</v>
      </c>
      <c r="H204" s="654">
        <v>128</v>
      </c>
      <c r="I204" s="652" t="s">
        <v>257</v>
      </c>
      <c r="J204" s="652" t="s">
        <v>257</v>
      </c>
      <c r="K204" s="652" t="s">
        <v>257</v>
      </c>
      <c r="L204" s="652" t="s">
        <v>257</v>
      </c>
      <c r="M204" s="652" t="s">
        <v>257</v>
      </c>
      <c r="N204" s="652" t="s">
        <v>257</v>
      </c>
      <c r="O204" s="654" t="s">
        <v>257</v>
      </c>
      <c r="P204" s="654" t="s">
        <v>257</v>
      </c>
    </row>
    <row r="205" spans="1:20" x14ac:dyDescent="0.25">
      <c r="A205" s="650" t="s">
        <v>432</v>
      </c>
      <c r="B205" s="651">
        <f t="shared" si="9"/>
        <v>1126</v>
      </c>
      <c r="C205" s="751">
        <v>697</v>
      </c>
      <c r="D205" s="653" t="s">
        <v>257</v>
      </c>
      <c r="E205" s="652" t="s">
        <v>257</v>
      </c>
      <c r="F205" s="652" t="s">
        <v>257</v>
      </c>
      <c r="G205" s="652" t="s">
        <v>257</v>
      </c>
      <c r="H205" s="654">
        <v>429</v>
      </c>
      <c r="I205" s="652" t="s">
        <v>257</v>
      </c>
      <c r="J205" s="652" t="s">
        <v>257</v>
      </c>
      <c r="K205" s="652" t="s">
        <v>257</v>
      </c>
      <c r="L205" s="652" t="s">
        <v>257</v>
      </c>
      <c r="M205" s="652" t="s">
        <v>257</v>
      </c>
      <c r="N205" s="652" t="s">
        <v>257</v>
      </c>
      <c r="O205" s="654" t="s">
        <v>257</v>
      </c>
      <c r="P205" s="654" t="s">
        <v>257</v>
      </c>
    </row>
    <row r="206" spans="1:20" x14ac:dyDescent="0.25">
      <c r="A206" s="650" t="s">
        <v>60</v>
      </c>
      <c r="B206" s="651">
        <f t="shared" si="9"/>
        <v>986</v>
      </c>
      <c r="C206" s="758">
        <v>235</v>
      </c>
      <c r="D206" s="653" t="s">
        <v>257</v>
      </c>
      <c r="E206" s="652" t="s">
        <v>257</v>
      </c>
      <c r="F206" s="654">
        <v>183</v>
      </c>
      <c r="G206" s="652" t="s">
        <v>257</v>
      </c>
      <c r="H206" s="654">
        <v>116</v>
      </c>
      <c r="I206" s="652" t="s">
        <v>257</v>
      </c>
      <c r="J206" s="652" t="s">
        <v>257</v>
      </c>
      <c r="K206" s="652" t="s">
        <v>257</v>
      </c>
      <c r="L206" s="652" t="s">
        <v>257</v>
      </c>
      <c r="M206" s="652">
        <v>46</v>
      </c>
      <c r="N206" s="654">
        <v>406</v>
      </c>
      <c r="O206" s="654" t="s">
        <v>257</v>
      </c>
      <c r="P206" s="654" t="s">
        <v>257</v>
      </c>
    </row>
    <row r="207" spans="1:20" x14ac:dyDescent="0.25">
      <c r="A207" s="650" t="s">
        <v>66</v>
      </c>
      <c r="B207" s="651">
        <f t="shared" si="9"/>
        <v>1048</v>
      </c>
      <c r="C207" s="751">
        <v>480</v>
      </c>
      <c r="D207" s="653" t="s">
        <v>257</v>
      </c>
      <c r="E207" s="652" t="s">
        <v>257</v>
      </c>
      <c r="F207" s="652" t="s">
        <v>257</v>
      </c>
      <c r="G207" s="653" t="s">
        <v>257</v>
      </c>
      <c r="H207" s="654">
        <v>568</v>
      </c>
      <c r="I207" s="652" t="s">
        <v>257</v>
      </c>
      <c r="J207" s="652" t="s">
        <v>257</v>
      </c>
      <c r="K207" s="652" t="s">
        <v>257</v>
      </c>
      <c r="L207" s="652" t="s">
        <v>257</v>
      </c>
      <c r="M207" s="652" t="s">
        <v>257</v>
      </c>
      <c r="N207" s="652" t="s">
        <v>257</v>
      </c>
      <c r="O207" s="654" t="s">
        <v>257</v>
      </c>
      <c r="P207" s="654" t="s">
        <v>257</v>
      </c>
    </row>
    <row r="208" spans="1:20" x14ac:dyDescent="0.25">
      <c r="A208" s="650" t="s">
        <v>448</v>
      </c>
      <c r="B208" s="651">
        <f t="shared" si="9"/>
        <v>1208</v>
      </c>
      <c r="C208" s="751">
        <v>672</v>
      </c>
      <c r="D208" s="653" t="s">
        <v>257</v>
      </c>
      <c r="E208" s="652" t="s">
        <v>257</v>
      </c>
      <c r="F208" s="652" t="s">
        <v>257</v>
      </c>
      <c r="G208" s="652" t="s">
        <v>257</v>
      </c>
      <c r="H208" s="654">
        <v>536</v>
      </c>
      <c r="I208" s="652" t="s">
        <v>257</v>
      </c>
      <c r="J208" s="652" t="s">
        <v>257</v>
      </c>
      <c r="K208" s="652" t="s">
        <v>257</v>
      </c>
      <c r="L208" s="652" t="s">
        <v>257</v>
      </c>
      <c r="M208" s="652" t="s">
        <v>257</v>
      </c>
      <c r="N208" s="652" t="s">
        <v>257</v>
      </c>
      <c r="O208" s="654" t="s">
        <v>257</v>
      </c>
      <c r="P208" s="654" t="s">
        <v>257</v>
      </c>
    </row>
    <row r="209" spans="1:20" x14ac:dyDescent="0.25">
      <c r="A209" s="650" t="s">
        <v>63</v>
      </c>
      <c r="B209" s="651">
        <f t="shared" si="9"/>
        <v>1467</v>
      </c>
      <c r="C209" s="751">
        <v>634</v>
      </c>
      <c r="D209" s="653" t="s">
        <v>257</v>
      </c>
      <c r="E209" s="652" t="s">
        <v>257</v>
      </c>
      <c r="F209" s="652" t="s">
        <v>257</v>
      </c>
      <c r="G209" s="652">
        <v>320</v>
      </c>
      <c r="H209" s="654">
        <v>513</v>
      </c>
      <c r="I209" s="652" t="s">
        <v>257</v>
      </c>
      <c r="J209" s="652" t="s">
        <v>257</v>
      </c>
      <c r="K209" s="652" t="s">
        <v>257</v>
      </c>
      <c r="L209" s="652" t="s">
        <v>257</v>
      </c>
      <c r="M209" s="652" t="s">
        <v>257</v>
      </c>
      <c r="N209" s="652" t="s">
        <v>257</v>
      </c>
      <c r="O209" s="654" t="s">
        <v>257</v>
      </c>
      <c r="P209" s="654" t="s">
        <v>257</v>
      </c>
    </row>
    <row r="210" spans="1:20" x14ac:dyDescent="0.25">
      <c r="A210" s="650" t="s">
        <v>844</v>
      </c>
      <c r="B210" s="651">
        <f t="shared" si="9"/>
        <v>1914</v>
      </c>
      <c r="C210" s="751">
        <v>849</v>
      </c>
      <c r="D210" s="653" t="s">
        <v>257</v>
      </c>
      <c r="E210" s="652" t="s">
        <v>257</v>
      </c>
      <c r="F210" s="652" t="s">
        <v>257</v>
      </c>
      <c r="G210" s="652" t="s">
        <v>257</v>
      </c>
      <c r="H210" s="654">
        <v>1065</v>
      </c>
      <c r="I210" s="652" t="s">
        <v>257</v>
      </c>
      <c r="J210" s="652" t="s">
        <v>257</v>
      </c>
      <c r="K210" s="652" t="s">
        <v>257</v>
      </c>
      <c r="L210" s="652" t="s">
        <v>257</v>
      </c>
      <c r="M210" s="652" t="s">
        <v>257</v>
      </c>
      <c r="N210" s="652" t="s">
        <v>257</v>
      </c>
      <c r="O210" s="654" t="s">
        <v>257</v>
      </c>
      <c r="P210" s="654" t="s">
        <v>257</v>
      </c>
    </row>
    <row r="211" spans="1:20" x14ac:dyDescent="0.25">
      <c r="A211" s="650" t="s">
        <v>444</v>
      </c>
      <c r="B211" s="651">
        <f>SUM(C211:P211)</f>
        <v>1424</v>
      </c>
      <c r="C211" s="751">
        <v>119</v>
      </c>
      <c r="D211" s="653" t="s">
        <v>257</v>
      </c>
      <c r="E211" s="652" t="s">
        <v>257</v>
      </c>
      <c r="F211" s="652">
        <v>249</v>
      </c>
      <c r="G211" s="652">
        <v>288</v>
      </c>
      <c r="H211" s="654">
        <v>121</v>
      </c>
      <c r="I211" s="652" t="s">
        <v>257</v>
      </c>
      <c r="J211" s="652" t="s">
        <v>257</v>
      </c>
      <c r="K211" s="652" t="s">
        <v>257</v>
      </c>
      <c r="L211" s="652" t="s">
        <v>257</v>
      </c>
      <c r="M211" s="652">
        <v>67</v>
      </c>
      <c r="N211" s="652">
        <v>580</v>
      </c>
      <c r="O211" s="654" t="s">
        <v>257</v>
      </c>
      <c r="P211" s="654" t="s">
        <v>257</v>
      </c>
    </row>
    <row r="212" spans="1:20" x14ac:dyDescent="0.25">
      <c r="A212" s="650" t="s">
        <v>453</v>
      </c>
      <c r="B212" s="651">
        <f t="shared" si="9"/>
        <v>1063</v>
      </c>
      <c r="C212" s="751">
        <v>382</v>
      </c>
      <c r="D212" s="653" t="s">
        <v>257</v>
      </c>
      <c r="E212" s="652" t="s">
        <v>257</v>
      </c>
      <c r="F212" s="652" t="s">
        <v>257</v>
      </c>
      <c r="G212" s="653">
        <v>165</v>
      </c>
      <c r="H212" s="653">
        <v>516</v>
      </c>
      <c r="I212" s="652" t="s">
        <v>257</v>
      </c>
      <c r="J212" s="652" t="s">
        <v>257</v>
      </c>
      <c r="K212" s="652" t="s">
        <v>257</v>
      </c>
      <c r="L212" s="652" t="s">
        <v>257</v>
      </c>
      <c r="M212" s="652" t="s">
        <v>257</v>
      </c>
      <c r="N212" s="652" t="s">
        <v>257</v>
      </c>
      <c r="O212" s="654" t="s">
        <v>257</v>
      </c>
      <c r="P212" s="654" t="s">
        <v>257</v>
      </c>
    </row>
    <row r="213" spans="1:20" s="656" customFormat="1" x14ac:dyDescent="0.25">
      <c r="A213" s="650" t="s">
        <v>459</v>
      </c>
      <c r="B213" s="651">
        <f>SUM(C213:P213)</f>
        <v>770</v>
      </c>
      <c r="C213" s="751">
        <v>140</v>
      </c>
      <c r="D213" s="653" t="s">
        <v>257</v>
      </c>
      <c r="E213" s="652" t="s">
        <v>257</v>
      </c>
      <c r="F213" s="652">
        <v>276</v>
      </c>
      <c r="G213" s="652" t="s">
        <v>257</v>
      </c>
      <c r="H213" s="653">
        <v>222</v>
      </c>
      <c r="I213" s="652" t="s">
        <v>257</v>
      </c>
      <c r="J213" s="652" t="s">
        <v>257</v>
      </c>
      <c r="K213" s="652" t="s">
        <v>257</v>
      </c>
      <c r="L213" s="652" t="s">
        <v>257</v>
      </c>
      <c r="M213" s="652">
        <v>132</v>
      </c>
      <c r="N213" s="652" t="s">
        <v>257</v>
      </c>
      <c r="O213" s="654" t="s">
        <v>257</v>
      </c>
      <c r="P213" s="654" t="s">
        <v>257</v>
      </c>
      <c r="S213" s="655"/>
      <c r="T213" s="655"/>
    </row>
    <row r="214" spans="1:20" x14ac:dyDescent="0.25">
      <c r="A214" s="650" t="s">
        <v>655</v>
      </c>
      <c r="B214" s="651">
        <f t="shared" si="9"/>
        <v>1225</v>
      </c>
      <c r="C214" s="751">
        <v>658</v>
      </c>
      <c r="D214" s="653" t="s">
        <v>257</v>
      </c>
      <c r="E214" s="652" t="s">
        <v>257</v>
      </c>
      <c r="F214" s="652" t="s">
        <v>257</v>
      </c>
      <c r="G214" s="652" t="s">
        <v>257</v>
      </c>
      <c r="H214" s="654">
        <v>567</v>
      </c>
      <c r="I214" s="652" t="s">
        <v>257</v>
      </c>
      <c r="J214" s="652" t="s">
        <v>257</v>
      </c>
      <c r="K214" s="652" t="s">
        <v>257</v>
      </c>
      <c r="L214" s="652" t="s">
        <v>257</v>
      </c>
      <c r="M214" s="652" t="s">
        <v>257</v>
      </c>
      <c r="N214" s="652" t="s">
        <v>257</v>
      </c>
      <c r="O214" s="654" t="s">
        <v>257</v>
      </c>
      <c r="P214" s="654" t="s">
        <v>257</v>
      </c>
    </row>
    <row r="215" spans="1:20" x14ac:dyDescent="0.25">
      <c r="A215" s="650" t="s">
        <v>463</v>
      </c>
      <c r="B215" s="651">
        <f t="shared" si="9"/>
        <v>874</v>
      </c>
      <c r="C215" s="751">
        <v>512</v>
      </c>
      <c r="D215" s="653" t="s">
        <v>257</v>
      </c>
      <c r="E215" s="652" t="s">
        <v>257</v>
      </c>
      <c r="F215" s="652" t="s">
        <v>257</v>
      </c>
      <c r="G215" s="652" t="s">
        <v>257</v>
      </c>
      <c r="H215" s="654">
        <v>362</v>
      </c>
      <c r="I215" s="652" t="s">
        <v>257</v>
      </c>
      <c r="J215" s="652" t="s">
        <v>257</v>
      </c>
      <c r="K215" s="652" t="s">
        <v>257</v>
      </c>
      <c r="L215" s="652" t="s">
        <v>257</v>
      </c>
      <c r="M215" s="652" t="s">
        <v>257</v>
      </c>
      <c r="N215" s="652" t="s">
        <v>257</v>
      </c>
      <c r="O215" s="654" t="s">
        <v>257</v>
      </c>
      <c r="P215" s="654" t="s">
        <v>257</v>
      </c>
    </row>
    <row r="216" spans="1:20" x14ac:dyDescent="0.25">
      <c r="A216" s="650" t="s">
        <v>325</v>
      </c>
      <c r="B216" s="651">
        <f t="shared" si="9"/>
        <v>771</v>
      </c>
      <c r="C216" s="751">
        <v>441</v>
      </c>
      <c r="D216" s="653" t="s">
        <v>257</v>
      </c>
      <c r="E216" s="652" t="s">
        <v>257</v>
      </c>
      <c r="F216" s="652" t="s">
        <v>257</v>
      </c>
      <c r="G216" s="652" t="s">
        <v>257</v>
      </c>
      <c r="H216" s="654">
        <v>330</v>
      </c>
      <c r="I216" s="652" t="s">
        <v>257</v>
      </c>
      <c r="J216" s="652" t="s">
        <v>257</v>
      </c>
      <c r="K216" s="652" t="s">
        <v>257</v>
      </c>
      <c r="L216" s="652" t="s">
        <v>257</v>
      </c>
      <c r="M216" s="652" t="s">
        <v>257</v>
      </c>
      <c r="N216" s="654" t="s">
        <v>257</v>
      </c>
      <c r="O216" s="654" t="s">
        <v>257</v>
      </c>
      <c r="P216" s="654" t="s">
        <v>257</v>
      </c>
    </row>
    <row r="217" spans="1:20" x14ac:dyDescent="0.25">
      <c r="A217" s="650" t="s">
        <v>65</v>
      </c>
      <c r="B217" s="651">
        <f t="shared" si="9"/>
        <v>2214</v>
      </c>
      <c r="C217" s="751">
        <v>1622</v>
      </c>
      <c r="D217" s="653" t="s">
        <v>257</v>
      </c>
      <c r="E217" s="652" t="s">
        <v>257</v>
      </c>
      <c r="F217" s="652" t="s">
        <v>257</v>
      </c>
      <c r="G217" s="652" t="s">
        <v>257</v>
      </c>
      <c r="H217" s="654">
        <v>592</v>
      </c>
      <c r="I217" s="652" t="s">
        <v>257</v>
      </c>
      <c r="J217" s="652" t="s">
        <v>257</v>
      </c>
      <c r="K217" s="652" t="s">
        <v>257</v>
      </c>
      <c r="L217" s="652" t="s">
        <v>257</v>
      </c>
      <c r="M217" s="652" t="s">
        <v>257</v>
      </c>
      <c r="N217" s="652" t="s">
        <v>257</v>
      </c>
      <c r="O217" s="654" t="s">
        <v>257</v>
      </c>
      <c r="P217" s="654" t="s">
        <v>257</v>
      </c>
      <c r="S217" s="656"/>
      <c r="T217" s="656"/>
    </row>
    <row r="218" spans="1:20" x14ac:dyDescent="0.25">
      <c r="A218" s="650" t="s">
        <v>658</v>
      </c>
      <c r="B218" s="651">
        <f t="shared" si="9"/>
        <v>1199</v>
      </c>
      <c r="C218" s="751">
        <v>270</v>
      </c>
      <c r="D218" s="653" t="s">
        <v>257</v>
      </c>
      <c r="E218" s="652" t="s">
        <v>257</v>
      </c>
      <c r="F218" s="654">
        <v>217</v>
      </c>
      <c r="G218" s="652" t="s">
        <v>257</v>
      </c>
      <c r="H218" s="654">
        <v>308</v>
      </c>
      <c r="I218" s="652" t="s">
        <v>257</v>
      </c>
      <c r="J218" s="652" t="s">
        <v>257</v>
      </c>
      <c r="K218" s="652" t="s">
        <v>257</v>
      </c>
      <c r="L218" s="652" t="s">
        <v>257</v>
      </c>
      <c r="M218" s="652">
        <v>80</v>
      </c>
      <c r="N218" s="653">
        <v>324</v>
      </c>
      <c r="O218" s="654" t="s">
        <v>257</v>
      </c>
      <c r="P218" s="654" t="s">
        <v>257</v>
      </c>
      <c r="S218" s="656"/>
      <c r="T218" s="656"/>
    </row>
    <row r="219" spans="1:20" x14ac:dyDescent="0.25">
      <c r="A219" s="650" t="s">
        <v>143</v>
      </c>
      <c r="B219" s="651">
        <f t="shared" si="9"/>
        <v>340</v>
      </c>
      <c r="C219" s="751">
        <v>213</v>
      </c>
      <c r="D219" s="653" t="s">
        <v>257</v>
      </c>
      <c r="E219" s="652" t="s">
        <v>257</v>
      </c>
      <c r="F219" s="653" t="s">
        <v>257</v>
      </c>
      <c r="G219" s="652" t="s">
        <v>257</v>
      </c>
      <c r="H219" s="654">
        <v>127</v>
      </c>
      <c r="I219" s="652" t="s">
        <v>257</v>
      </c>
      <c r="J219" s="652" t="s">
        <v>257</v>
      </c>
      <c r="K219" s="652" t="s">
        <v>257</v>
      </c>
      <c r="L219" s="652" t="s">
        <v>257</v>
      </c>
      <c r="M219" s="653" t="s">
        <v>257</v>
      </c>
      <c r="N219" s="653" t="s">
        <v>257</v>
      </c>
      <c r="O219" s="654" t="s">
        <v>257</v>
      </c>
      <c r="P219" s="654" t="s">
        <v>257</v>
      </c>
      <c r="S219" s="656"/>
      <c r="T219" s="656"/>
    </row>
    <row r="220" spans="1:20" x14ac:dyDescent="0.25">
      <c r="A220" s="650" t="s">
        <v>144</v>
      </c>
      <c r="B220" s="651">
        <f t="shared" si="9"/>
        <v>706</v>
      </c>
      <c r="C220" s="751">
        <v>141</v>
      </c>
      <c r="D220" s="653" t="s">
        <v>257</v>
      </c>
      <c r="E220" s="652" t="s">
        <v>257</v>
      </c>
      <c r="F220" s="654">
        <v>117</v>
      </c>
      <c r="G220" s="652" t="s">
        <v>257</v>
      </c>
      <c r="H220" s="654">
        <v>71</v>
      </c>
      <c r="I220" s="652" t="s">
        <v>257</v>
      </c>
      <c r="J220" s="652" t="s">
        <v>257</v>
      </c>
      <c r="K220" s="652" t="s">
        <v>257</v>
      </c>
      <c r="L220" s="652" t="s">
        <v>257</v>
      </c>
      <c r="M220" s="652">
        <v>31</v>
      </c>
      <c r="N220" s="653">
        <v>346</v>
      </c>
      <c r="O220" s="654" t="s">
        <v>257</v>
      </c>
      <c r="P220" s="654" t="s">
        <v>257</v>
      </c>
      <c r="S220" s="656"/>
      <c r="T220" s="656"/>
    </row>
    <row r="221" spans="1:20" x14ac:dyDescent="0.25">
      <c r="A221" s="650" t="s">
        <v>67</v>
      </c>
      <c r="B221" s="651">
        <f t="shared" si="9"/>
        <v>796</v>
      </c>
      <c r="C221" s="751">
        <v>508</v>
      </c>
      <c r="D221" s="653" t="s">
        <v>257</v>
      </c>
      <c r="E221" s="652" t="s">
        <v>257</v>
      </c>
      <c r="F221" s="652" t="s">
        <v>257</v>
      </c>
      <c r="G221" s="652" t="s">
        <v>257</v>
      </c>
      <c r="H221" s="654">
        <v>288</v>
      </c>
      <c r="I221" s="652" t="s">
        <v>257</v>
      </c>
      <c r="J221" s="652" t="s">
        <v>257</v>
      </c>
      <c r="K221" s="652" t="s">
        <v>257</v>
      </c>
      <c r="L221" s="652" t="s">
        <v>257</v>
      </c>
      <c r="M221" s="652" t="s">
        <v>257</v>
      </c>
      <c r="N221" s="652" t="s">
        <v>257</v>
      </c>
      <c r="O221" s="654" t="s">
        <v>257</v>
      </c>
      <c r="P221" s="654" t="s">
        <v>257</v>
      </c>
    </row>
    <row r="222" spans="1:20" x14ac:dyDescent="0.25">
      <c r="A222" s="728" t="s">
        <v>695</v>
      </c>
      <c r="B222" s="651">
        <f t="shared" si="9"/>
        <v>1621</v>
      </c>
      <c r="C222" s="652">
        <v>159</v>
      </c>
      <c r="D222" s="653" t="s">
        <v>257</v>
      </c>
      <c r="E222" s="652" t="s">
        <v>257</v>
      </c>
      <c r="F222" s="652">
        <v>191</v>
      </c>
      <c r="G222" s="652">
        <v>287</v>
      </c>
      <c r="H222" s="652">
        <v>88</v>
      </c>
      <c r="I222" s="652" t="s">
        <v>257</v>
      </c>
      <c r="J222" s="652" t="s">
        <v>257</v>
      </c>
      <c r="K222" s="652" t="s">
        <v>257</v>
      </c>
      <c r="L222" s="652" t="s">
        <v>257</v>
      </c>
      <c r="M222" s="652">
        <v>113</v>
      </c>
      <c r="N222" s="652">
        <v>783</v>
      </c>
      <c r="O222" s="652" t="s">
        <v>257</v>
      </c>
      <c r="P222" s="652" t="s">
        <v>257</v>
      </c>
    </row>
    <row r="223" spans="1:20" x14ac:dyDescent="0.25">
      <c r="A223" s="745"/>
      <c r="B223" s="651"/>
      <c r="C223" s="654"/>
      <c r="D223" s="654"/>
      <c r="E223" s="654"/>
      <c r="F223" s="654"/>
      <c r="G223" s="654"/>
      <c r="H223" s="654"/>
      <c r="I223" s="654"/>
      <c r="J223" s="654"/>
      <c r="K223" s="654"/>
      <c r="L223" s="652"/>
      <c r="M223" s="654"/>
      <c r="N223" s="654"/>
      <c r="O223" s="654"/>
      <c r="P223" s="654"/>
    </row>
    <row r="224" spans="1:20" x14ac:dyDescent="0.25">
      <c r="A224" s="734" t="s">
        <v>320</v>
      </c>
      <c r="B224" s="749">
        <f>SUM(B226:B234)</f>
        <v>10817</v>
      </c>
      <c r="C224" s="743" t="s">
        <v>257</v>
      </c>
      <c r="D224" s="743" t="s">
        <v>257</v>
      </c>
      <c r="E224" s="743" t="s">
        <v>257</v>
      </c>
      <c r="F224" s="743">
        <f>SUM(F226:F234)</f>
        <v>3001</v>
      </c>
      <c r="G224" s="743" t="s">
        <v>257</v>
      </c>
      <c r="H224" s="743" t="s">
        <v>257</v>
      </c>
      <c r="I224" s="743" t="s">
        <v>257</v>
      </c>
      <c r="J224" s="743" t="s">
        <v>257</v>
      </c>
      <c r="K224" s="743" t="s">
        <v>257</v>
      </c>
      <c r="L224" s="743" t="s">
        <v>257</v>
      </c>
      <c r="M224" s="743">
        <f>SUM(M226:M234)</f>
        <v>1162</v>
      </c>
      <c r="N224" s="743">
        <f>SUM(N226:N234)</f>
        <v>6654</v>
      </c>
      <c r="O224" s="744" t="s">
        <v>257</v>
      </c>
      <c r="P224" s="744" t="s">
        <v>257</v>
      </c>
    </row>
    <row r="225" spans="1:20" x14ac:dyDescent="0.25">
      <c r="A225" s="650"/>
      <c r="B225" s="750"/>
      <c r="C225" s="652"/>
      <c r="D225" s="652"/>
      <c r="E225" s="652"/>
      <c r="F225" s="652"/>
      <c r="G225" s="654"/>
      <c r="H225" s="654"/>
      <c r="I225" s="654"/>
      <c r="J225" s="654"/>
      <c r="K225" s="654"/>
      <c r="L225" s="652"/>
      <c r="M225" s="652"/>
      <c r="N225" s="652"/>
      <c r="O225" s="654"/>
      <c r="P225" s="654"/>
    </row>
    <row r="226" spans="1:20" x14ac:dyDescent="0.25">
      <c r="A226" s="650" t="s">
        <v>448</v>
      </c>
      <c r="B226" s="651">
        <f t="shared" ref="B226:B234" si="10">SUM(C226:P226)</f>
        <v>933</v>
      </c>
      <c r="C226" s="652" t="s">
        <v>257</v>
      </c>
      <c r="D226" s="652" t="s">
        <v>257</v>
      </c>
      <c r="E226" s="652" t="s">
        <v>257</v>
      </c>
      <c r="F226" s="654">
        <v>346</v>
      </c>
      <c r="G226" s="652" t="s">
        <v>257</v>
      </c>
      <c r="H226" s="652" t="s">
        <v>257</v>
      </c>
      <c r="I226" s="652" t="s">
        <v>257</v>
      </c>
      <c r="J226" s="652" t="s">
        <v>257</v>
      </c>
      <c r="K226" s="652" t="s">
        <v>257</v>
      </c>
      <c r="L226" s="652" t="s">
        <v>257</v>
      </c>
      <c r="M226" s="652">
        <v>99</v>
      </c>
      <c r="N226" s="653">
        <v>488</v>
      </c>
      <c r="O226" s="654" t="s">
        <v>257</v>
      </c>
      <c r="P226" s="654" t="s">
        <v>257</v>
      </c>
    </row>
    <row r="227" spans="1:20" s="656" customFormat="1" x14ac:dyDescent="0.25">
      <c r="A227" s="650" t="s">
        <v>63</v>
      </c>
      <c r="B227" s="651">
        <f t="shared" si="10"/>
        <v>1346</v>
      </c>
      <c r="C227" s="652" t="s">
        <v>257</v>
      </c>
      <c r="D227" s="652" t="s">
        <v>257</v>
      </c>
      <c r="E227" s="652" t="s">
        <v>257</v>
      </c>
      <c r="F227" s="654">
        <v>508</v>
      </c>
      <c r="G227" s="652" t="s">
        <v>257</v>
      </c>
      <c r="H227" s="652" t="s">
        <v>257</v>
      </c>
      <c r="I227" s="652" t="s">
        <v>257</v>
      </c>
      <c r="J227" s="652" t="s">
        <v>257</v>
      </c>
      <c r="K227" s="652" t="s">
        <v>257</v>
      </c>
      <c r="L227" s="652" t="s">
        <v>257</v>
      </c>
      <c r="M227" s="652">
        <v>104</v>
      </c>
      <c r="N227" s="653">
        <v>734</v>
      </c>
      <c r="O227" s="654" t="s">
        <v>257</v>
      </c>
      <c r="P227" s="654" t="s">
        <v>257</v>
      </c>
      <c r="S227" s="655"/>
      <c r="T227" s="655"/>
    </row>
    <row r="228" spans="1:20" x14ac:dyDescent="0.25">
      <c r="A228" s="650" t="s">
        <v>453</v>
      </c>
      <c r="B228" s="651">
        <f t="shared" si="10"/>
        <v>1051</v>
      </c>
      <c r="C228" s="652" t="s">
        <v>257</v>
      </c>
      <c r="D228" s="652" t="s">
        <v>257</v>
      </c>
      <c r="E228" s="652" t="s">
        <v>257</v>
      </c>
      <c r="F228" s="654">
        <v>274</v>
      </c>
      <c r="G228" s="652" t="s">
        <v>257</v>
      </c>
      <c r="H228" s="652" t="s">
        <v>257</v>
      </c>
      <c r="I228" s="652" t="s">
        <v>257</v>
      </c>
      <c r="J228" s="652" t="s">
        <v>257</v>
      </c>
      <c r="K228" s="652" t="s">
        <v>257</v>
      </c>
      <c r="L228" s="652" t="s">
        <v>257</v>
      </c>
      <c r="M228" s="652">
        <v>86</v>
      </c>
      <c r="N228" s="653">
        <v>691</v>
      </c>
      <c r="O228" s="654" t="s">
        <v>257</v>
      </c>
      <c r="P228" s="654" t="s">
        <v>257</v>
      </c>
    </row>
    <row r="229" spans="1:20" x14ac:dyDescent="0.25">
      <c r="A229" s="650" t="s">
        <v>655</v>
      </c>
      <c r="B229" s="651">
        <f t="shared" si="10"/>
        <v>1455</v>
      </c>
      <c r="C229" s="652" t="s">
        <v>257</v>
      </c>
      <c r="D229" s="652" t="s">
        <v>257</v>
      </c>
      <c r="E229" s="652" t="s">
        <v>257</v>
      </c>
      <c r="F229" s="654">
        <v>198</v>
      </c>
      <c r="G229" s="652" t="s">
        <v>257</v>
      </c>
      <c r="H229" s="652" t="s">
        <v>257</v>
      </c>
      <c r="I229" s="652" t="s">
        <v>257</v>
      </c>
      <c r="J229" s="652" t="s">
        <v>257</v>
      </c>
      <c r="K229" s="652" t="s">
        <v>257</v>
      </c>
      <c r="L229" s="652" t="s">
        <v>257</v>
      </c>
      <c r="M229" s="652">
        <v>237</v>
      </c>
      <c r="N229" s="653">
        <v>1020</v>
      </c>
      <c r="O229" s="654" t="s">
        <v>257</v>
      </c>
      <c r="P229" s="654" t="s">
        <v>257</v>
      </c>
    </row>
    <row r="230" spans="1:20" x14ac:dyDescent="0.25">
      <c r="A230" s="650" t="s">
        <v>463</v>
      </c>
      <c r="B230" s="651">
        <f t="shared" si="10"/>
        <v>732</v>
      </c>
      <c r="C230" s="652" t="s">
        <v>257</v>
      </c>
      <c r="D230" s="652" t="s">
        <v>257</v>
      </c>
      <c r="E230" s="652" t="s">
        <v>257</v>
      </c>
      <c r="F230" s="653">
        <v>186</v>
      </c>
      <c r="G230" s="652" t="s">
        <v>257</v>
      </c>
      <c r="H230" s="652" t="s">
        <v>257</v>
      </c>
      <c r="I230" s="652" t="s">
        <v>257</v>
      </c>
      <c r="J230" s="652" t="s">
        <v>257</v>
      </c>
      <c r="K230" s="652" t="s">
        <v>257</v>
      </c>
      <c r="L230" s="652" t="s">
        <v>257</v>
      </c>
      <c r="M230" s="652">
        <v>162</v>
      </c>
      <c r="N230" s="653">
        <v>384</v>
      </c>
      <c r="O230" s="654" t="s">
        <v>257</v>
      </c>
      <c r="P230" s="654" t="s">
        <v>257</v>
      </c>
    </row>
    <row r="231" spans="1:20" x14ac:dyDescent="0.25">
      <c r="A231" s="650" t="s">
        <v>325</v>
      </c>
      <c r="B231" s="651">
        <f t="shared" si="10"/>
        <v>1298</v>
      </c>
      <c r="C231" s="652" t="s">
        <v>257</v>
      </c>
      <c r="D231" s="652" t="s">
        <v>257</v>
      </c>
      <c r="E231" s="652" t="s">
        <v>257</v>
      </c>
      <c r="F231" s="654">
        <v>319</v>
      </c>
      <c r="G231" s="652" t="s">
        <v>257</v>
      </c>
      <c r="H231" s="652" t="s">
        <v>257</v>
      </c>
      <c r="I231" s="652" t="s">
        <v>257</v>
      </c>
      <c r="J231" s="652" t="s">
        <v>257</v>
      </c>
      <c r="K231" s="652" t="s">
        <v>257</v>
      </c>
      <c r="L231" s="652" t="s">
        <v>257</v>
      </c>
      <c r="M231" s="652">
        <v>44</v>
      </c>
      <c r="N231" s="653">
        <v>935</v>
      </c>
      <c r="O231" s="654" t="s">
        <v>257</v>
      </c>
      <c r="P231" s="654" t="s">
        <v>257</v>
      </c>
    </row>
    <row r="232" spans="1:20" x14ac:dyDescent="0.25">
      <c r="A232" s="650" t="s">
        <v>65</v>
      </c>
      <c r="B232" s="651">
        <f t="shared" si="10"/>
        <v>1961</v>
      </c>
      <c r="C232" s="652" t="s">
        <v>257</v>
      </c>
      <c r="D232" s="652" t="s">
        <v>257</v>
      </c>
      <c r="E232" s="652" t="s">
        <v>257</v>
      </c>
      <c r="F232" s="654">
        <v>429</v>
      </c>
      <c r="G232" s="652" t="s">
        <v>257</v>
      </c>
      <c r="H232" s="652" t="s">
        <v>257</v>
      </c>
      <c r="I232" s="652" t="s">
        <v>257</v>
      </c>
      <c r="J232" s="652" t="s">
        <v>257</v>
      </c>
      <c r="K232" s="652" t="s">
        <v>257</v>
      </c>
      <c r="L232" s="652" t="s">
        <v>257</v>
      </c>
      <c r="M232" s="652">
        <v>236</v>
      </c>
      <c r="N232" s="653">
        <v>1296</v>
      </c>
      <c r="O232" s="654" t="s">
        <v>257</v>
      </c>
      <c r="P232" s="654" t="s">
        <v>257</v>
      </c>
    </row>
    <row r="233" spans="1:20" x14ac:dyDescent="0.25">
      <c r="A233" s="650" t="s">
        <v>143</v>
      </c>
      <c r="B233" s="651">
        <f t="shared" si="10"/>
        <v>789</v>
      </c>
      <c r="C233" s="653" t="s">
        <v>257</v>
      </c>
      <c r="D233" s="653" t="s">
        <v>257</v>
      </c>
      <c r="E233" s="652" t="s">
        <v>257</v>
      </c>
      <c r="F233" s="654">
        <v>213</v>
      </c>
      <c r="G233" s="652" t="s">
        <v>257</v>
      </c>
      <c r="H233" s="653" t="s">
        <v>257</v>
      </c>
      <c r="I233" s="652" t="s">
        <v>257</v>
      </c>
      <c r="J233" s="652" t="s">
        <v>257</v>
      </c>
      <c r="K233" s="652" t="s">
        <v>257</v>
      </c>
      <c r="L233" s="652" t="s">
        <v>257</v>
      </c>
      <c r="M233" s="652">
        <v>68</v>
      </c>
      <c r="N233" s="653">
        <v>508</v>
      </c>
      <c r="O233" s="654" t="s">
        <v>257</v>
      </c>
      <c r="P233" s="654" t="s">
        <v>257</v>
      </c>
      <c r="S233" s="656"/>
      <c r="T233" s="656"/>
    </row>
    <row r="234" spans="1:20" x14ac:dyDescent="0.25">
      <c r="A234" s="650" t="s">
        <v>67</v>
      </c>
      <c r="B234" s="651">
        <f t="shared" si="10"/>
        <v>1252</v>
      </c>
      <c r="C234" s="652" t="s">
        <v>257</v>
      </c>
      <c r="D234" s="652" t="s">
        <v>257</v>
      </c>
      <c r="E234" s="652" t="s">
        <v>257</v>
      </c>
      <c r="F234" s="654">
        <v>528</v>
      </c>
      <c r="G234" s="652" t="s">
        <v>257</v>
      </c>
      <c r="H234" s="652" t="s">
        <v>257</v>
      </c>
      <c r="I234" s="652" t="s">
        <v>257</v>
      </c>
      <c r="J234" s="652" t="s">
        <v>257</v>
      </c>
      <c r="K234" s="652" t="s">
        <v>257</v>
      </c>
      <c r="L234" s="652" t="s">
        <v>257</v>
      </c>
      <c r="M234" s="652">
        <v>126</v>
      </c>
      <c r="N234" s="652">
        <v>598</v>
      </c>
      <c r="O234" s="654" t="s">
        <v>257</v>
      </c>
      <c r="P234" s="654" t="s">
        <v>257</v>
      </c>
    </row>
    <row r="235" spans="1:20" x14ac:dyDescent="0.25">
      <c r="A235" s="759"/>
      <c r="B235" s="742"/>
      <c r="C235" s="744"/>
      <c r="D235" s="744"/>
      <c r="E235" s="744"/>
      <c r="F235" s="744"/>
      <c r="G235" s="744"/>
      <c r="H235" s="744"/>
      <c r="I235" s="744"/>
      <c r="J235" s="744"/>
      <c r="K235" s="744"/>
      <c r="L235" s="652"/>
      <c r="M235" s="744"/>
      <c r="N235" s="653"/>
      <c r="O235" s="654"/>
      <c r="P235" s="654"/>
    </row>
    <row r="236" spans="1:20" x14ac:dyDescent="0.25">
      <c r="A236" s="734" t="s">
        <v>321</v>
      </c>
      <c r="B236" s="746">
        <f>SUM(B238:B245)</f>
        <v>108153</v>
      </c>
      <c r="C236" s="753">
        <f>SUM(C238:C245)</f>
        <v>33274</v>
      </c>
      <c r="D236" s="743">
        <f>SUM(D238:D245)</f>
        <v>74879</v>
      </c>
      <c r="E236" s="743" t="s">
        <v>257</v>
      </c>
      <c r="F236" s="743" t="s">
        <v>257</v>
      </c>
      <c r="G236" s="743" t="s">
        <v>257</v>
      </c>
      <c r="H236" s="743" t="s">
        <v>257</v>
      </c>
      <c r="I236" s="743" t="s">
        <v>257</v>
      </c>
      <c r="J236" s="743" t="s">
        <v>257</v>
      </c>
      <c r="K236" s="743" t="s">
        <v>257</v>
      </c>
      <c r="L236" s="743" t="s">
        <v>257</v>
      </c>
      <c r="M236" s="743" t="s">
        <v>257</v>
      </c>
      <c r="N236" s="743" t="s">
        <v>257</v>
      </c>
      <c r="O236" s="744" t="s">
        <v>257</v>
      </c>
      <c r="P236" s="744" t="s">
        <v>257</v>
      </c>
      <c r="S236" s="656"/>
      <c r="T236" s="656"/>
    </row>
    <row r="237" spans="1:20" x14ac:dyDescent="0.25">
      <c r="A237" s="650"/>
      <c r="B237" s="750"/>
      <c r="C237" s="756"/>
      <c r="D237" s="652"/>
      <c r="E237" s="654"/>
      <c r="F237" s="654"/>
      <c r="G237" s="654"/>
      <c r="H237" s="654"/>
      <c r="I237" s="654"/>
      <c r="J237" s="654"/>
      <c r="K237" s="654"/>
      <c r="L237" s="652"/>
      <c r="M237" s="654"/>
      <c r="N237" s="654"/>
      <c r="O237" s="654"/>
      <c r="P237" s="654"/>
    </row>
    <row r="238" spans="1:20" x14ac:dyDescent="0.25">
      <c r="A238" s="650" t="s">
        <v>659</v>
      </c>
      <c r="B238" s="651">
        <f t="shared" ref="B238:B245" si="11">SUM(C238:P238)</f>
        <v>12021</v>
      </c>
      <c r="C238" s="756">
        <v>12021</v>
      </c>
      <c r="D238" s="653" t="s">
        <v>257</v>
      </c>
      <c r="E238" s="652" t="s">
        <v>257</v>
      </c>
      <c r="F238" s="652" t="s">
        <v>257</v>
      </c>
      <c r="G238" s="652" t="s">
        <v>257</v>
      </c>
      <c r="H238" s="652" t="s">
        <v>257</v>
      </c>
      <c r="I238" s="652" t="s">
        <v>257</v>
      </c>
      <c r="J238" s="652" t="s">
        <v>257</v>
      </c>
      <c r="K238" s="652" t="s">
        <v>257</v>
      </c>
      <c r="L238" s="652" t="s">
        <v>257</v>
      </c>
      <c r="M238" s="652" t="s">
        <v>257</v>
      </c>
      <c r="N238" s="652" t="s">
        <v>257</v>
      </c>
      <c r="O238" s="654" t="s">
        <v>257</v>
      </c>
      <c r="P238" s="654" t="s">
        <v>257</v>
      </c>
    </row>
    <row r="239" spans="1:20" x14ac:dyDescent="0.25">
      <c r="A239" s="650" t="s">
        <v>647</v>
      </c>
      <c r="B239" s="651">
        <f t="shared" si="11"/>
        <v>11219</v>
      </c>
      <c r="C239" s="756">
        <v>11219</v>
      </c>
      <c r="D239" s="653" t="s">
        <v>257</v>
      </c>
      <c r="E239" s="652" t="s">
        <v>257</v>
      </c>
      <c r="F239" s="652" t="s">
        <v>257</v>
      </c>
      <c r="G239" s="652" t="s">
        <v>257</v>
      </c>
      <c r="H239" s="652" t="s">
        <v>257</v>
      </c>
      <c r="I239" s="652" t="s">
        <v>257</v>
      </c>
      <c r="J239" s="652" t="s">
        <v>257</v>
      </c>
      <c r="K239" s="652" t="s">
        <v>257</v>
      </c>
      <c r="L239" s="652" t="s">
        <v>257</v>
      </c>
      <c r="M239" s="652" t="s">
        <v>257</v>
      </c>
      <c r="N239" s="652" t="s">
        <v>257</v>
      </c>
      <c r="O239" s="654" t="s">
        <v>257</v>
      </c>
      <c r="P239" s="654" t="s">
        <v>257</v>
      </c>
    </row>
    <row r="240" spans="1:20" x14ac:dyDescent="0.25">
      <c r="A240" s="650" t="s">
        <v>649</v>
      </c>
      <c r="B240" s="651">
        <f t="shared" si="11"/>
        <v>1388</v>
      </c>
      <c r="C240" s="751">
        <v>1388</v>
      </c>
      <c r="D240" s="653" t="s">
        <v>257</v>
      </c>
      <c r="E240" s="652" t="s">
        <v>257</v>
      </c>
      <c r="F240" s="652" t="s">
        <v>257</v>
      </c>
      <c r="G240" s="652" t="s">
        <v>257</v>
      </c>
      <c r="H240" s="652" t="s">
        <v>257</v>
      </c>
      <c r="I240" s="652" t="s">
        <v>257</v>
      </c>
      <c r="J240" s="652" t="s">
        <v>257</v>
      </c>
      <c r="K240" s="652" t="s">
        <v>257</v>
      </c>
      <c r="L240" s="652" t="s">
        <v>257</v>
      </c>
      <c r="M240" s="652" t="s">
        <v>257</v>
      </c>
      <c r="N240" s="652" t="s">
        <v>257</v>
      </c>
      <c r="O240" s="654" t="s">
        <v>257</v>
      </c>
      <c r="P240" s="654" t="s">
        <v>257</v>
      </c>
    </row>
    <row r="241" spans="1:20" x14ac:dyDescent="0.25">
      <c r="A241" s="650" t="s">
        <v>656</v>
      </c>
      <c r="B241" s="651">
        <f t="shared" si="11"/>
        <v>17322</v>
      </c>
      <c r="C241" s="751">
        <v>900</v>
      </c>
      <c r="D241" s="653">
        <v>16422</v>
      </c>
      <c r="E241" s="652" t="s">
        <v>257</v>
      </c>
      <c r="F241" s="652" t="s">
        <v>257</v>
      </c>
      <c r="G241" s="652" t="s">
        <v>257</v>
      </c>
      <c r="H241" s="652" t="s">
        <v>257</v>
      </c>
      <c r="I241" s="652" t="s">
        <v>257</v>
      </c>
      <c r="J241" s="652" t="s">
        <v>257</v>
      </c>
      <c r="K241" s="652" t="s">
        <v>257</v>
      </c>
      <c r="L241" s="652" t="s">
        <v>257</v>
      </c>
      <c r="M241" s="652" t="s">
        <v>257</v>
      </c>
      <c r="N241" s="652" t="s">
        <v>257</v>
      </c>
      <c r="O241" s="654" t="s">
        <v>257</v>
      </c>
      <c r="P241" s="654" t="s">
        <v>257</v>
      </c>
    </row>
    <row r="242" spans="1:20" x14ac:dyDescent="0.25">
      <c r="A242" s="650" t="s">
        <v>176</v>
      </c>
      <c r="B242" s="651">
        <f t="shared" si="11"/>
        <v>23329</v>
      </c>
      <c r="C242" s="751">
        <v>2501</v>
      </c>
      <c r="D242" s="653">
        <v>20828</v>
      </c>
      <c r="E242" s="652" t="s">
        <v>257</v>
      </c>
      <c r="F242" s="652" t="s">
        <v>257</v>
      </c>
      <c r="G242" s="652" t="s">
        <v>257</v>
      </c>
      <c r="H242" s="652" t="s">
        <v>257</v>
      </c>
      <c r="I242" s="652" t="s">
        <v>257</v>
      </c>
      <c r="J242" s="652" t="s">
        <v>257</v>
      </c>
      <c r="K242" s="652" t="s">
        <v>257</v>
      </c>
      <c r="L242" s="652" t="s">
        <v>257</v>
      </c>
      <c r="M242" s="652" t="s">
        <v>257</v>
      </c>
      <c r="N242" s="652" t="s">
        <v>257</v>
      </c>
      <c r="O242" s="654" t="s">
        <v>257</v>
      </c>
      <c r="P242" s="654" t="s">
        <v>257</v>
      </c>
    </row>
    <row r="243" spans="1:20" x14ac:dyDescent="0.25">
      <c r="A243" s="650" t="s">
        <v>399</v>
      </c>
      <c r="B243" s="651">
        <f t="shared" si="11"/>
        <v>19155</v>
      </c>
      <c r="C243" s="751">
        <v>3798</v>
      </c>
      <c r="D243" s="653">
        <v>15357</v>
      </c>
      <c r="E243" s="652" t="s">
        <v>257</v>
      </c>
      <c r="F243" s="652" t="s">
        <v>257</v>
      </c>
      <c r="G243" s="652" t="s">
        <v>257</v>
      </c>
      <c r="H243" s="652" t="s">
        <v>257</v>
      </c>
      <c r="I243" s="652" t="s">
        <v>257</v>
      </c>
      <c r="J243" s="652" t="s">
        <v>257</v>
      </c>
      <c r="K243" s="652" t="s">
        <v>257</v>
      </c>
      <c r="L243" s="652" t="s">
        <v>257</v>
      </c>
      <c r="M243" s="652" t="s">
        <v>257</v>
      </c>
      <c r="N243" s="652" t="s">
        <v>257</v>
      </c>
      <c r="O243" s="654" t="s">
        <v>257</v>
      </c>
      <c r="P243" s="654" t="s">
        <v>257</v>
      </c>
    </row>
    <row r="244" spans="1:20" s="656" customFormat="1" x14ac:dyDescent="0.25">
      <c r="A244" s="650" t="s">
        <v>180</v>
      </c>
      <c r="B244" s="651">
        <f t="shared" si="11"/>
        <v>9853</v>
      </c>
      <c r="C244" s="751">
        <v>950</v>
      </c>
      <c r="D244" s="653">
        <v>8903</v>
      </c>
      <c r="E244" s="652" t="s">
        <v>257</v>
      </c>
      <c r="F244" s="652" t="s">
        <v>257</v>
      </c>
      <c r="G244" s="652" t="s">
        <v>257</v>
      </c>
      <c r="H244" s="652" t="s">
        <v>257</v>
      </c>
      <c r="I244" s="652" t="s">
        <v>257</v>
      </c>
      <c r="J244" s="652" t="s">
        <v>257</v>
      </c>
      <c r="K244" s="652" t="s">
        <v>257</v>
      </c>
      <c r="L244" s="652" t="s">
        <v>257</v>
      </c>
      <c r="M244" s="652" t="s">
        <v>257</v>
      </c>
      <c r="N244" s="652" t="s">
        <v>257</v>
      </c>
      <c r="O244" s="654" t="s">
        <v>257</v>
      </c>
      <c r="P244" s="654" t="s">
        <v>257</v>
      </c>
      <c r="S244" s="655"/>
      <c r="T244" s="655"/>
    </row>
    <row r="245" spans="1:20" s="656" customFormat="1" x14ac:dyDescent="0.25">
      <c r="A245" s="650" t="s">
        <v>643</v>
      </c>
      <c r="B245" s="651">
        <f t="shared" si="11"/>
        <v>13866</v>
      </c>
      <c r="C245" s="751">
        <v>497</v>
      </c>
      <c r="D245" s="653">
        <v>13369</v>
      </c>
      <c r="E245" s="652" t="s">
        <v>257</v>
      </c>
      <c r="F245" s="652" t="s">
        <v>257</v>
      </c>
      <c r="G245" s="652" t="s">
        <v>257</v>
      </c>
      <c r="H245" s="652" t="s">
        <v>257</v>
      </c>
      <c r="I245" s="652" t="s">
        <v>257</v>
      </c>
      <c r="J245" s="652" t="s">
        <v>257</v>
      </c>
      <c r="K245" s="652" t="s">
        <v>257</v>
      </c>
      <c r="L245" s="652" t="s">
        <v>257</v>
      </c>
      <c r="M245" s="652" t="s">
        <v>257</v>
      </c>
      <c r="N245" s="652" t="s">
        <v>257</v>
      </c>
      <c r="O245" s="654" t="s">
        <v>257</v>
      </c>
      <c r="P245" s="654" t="s">
        <v>257</v>
      </c>
      <c r="S245" s="655"/>
      <c r="T245" s="655"/>
    </row>
    <row r="246" spans="1:20" x14ac:dyDescent="0.25">
      <c r="A246" s="650"/>
      <c r="B246" s="750"/>
      <c r="C246" s="751"/>
      <c r="D246" s="653"/>
      <c r="E246" s="652"/>
      <c r="F246" s="652"/>
      <c r="G246" s="652"/>
      <c r="H246" s="652"/>
      <c r="I246" s="652"/>
      <c r="J246" s="652"/>
      <c r="K246" s="652"/>
      <c r="L246" s="652"/>
      <c r="M246" s="652"/>
      <c r="N246" s="652"/>
      <c r="O246" s="654"/>
      <c r="P246" s="654"/>
    </row>
    <row r="247" spans="1:20" x14ac:dyDescent="0.25">
      <c r="A247" s="734" t="s">
        <v>322</v>
      </c>
      <c r="B247" s="746">
        <f>SUM(B249:B255)</f>
        <v>6211</v>
      </c>
      <c r="C247" s="743" t="s">
        <v>257</v>
      </c>
      <c r="D247" s="743" t="s">
        <v>257</v>
      </c>
      <c r="E247" s="743" t="s">
        <v>257</v>
      </c>
      <c r="F247" s="743" t="s">
        <v>257</v>
      </c>
      <c r="G247" s="743" t="s">
        <v>257</v>
      </c>
      <c r="H247" s="743">
        <f>SUM(H249:H255)</f>
        <v>6211</v>
      </c>
      <c r="I247" s="743" t="s">
        <v>257</v>
      </c>
      <c r="J247" s="743" t="s">
        <v>257</v>
      </c>
      <c r="K247" s="743" t="s">
        <v>257</v>
      </c>
      <c r="L247" s="743" t="s">
        <v>257</v>
      </c>
      <c r="M247" s="743" t="s">
        <v>257</v>
      </c>
      <c r="N247" s="743" t="s">
        <v>257</v>
      </c>
      <c r="O247" s="744" t="s">
        <v>257</v>
      </c>
      <c r="P247" s="744" t="s">
        <v>257</v>
      </c>
    </row>
    <row r="248" spans="1:20" x14ac:dyDescent="0.25">
      <c r="A248" s="650"/>
      <c r="B248" s="750"/>
      <c r="C248" s="654"/>
      <c r="D248" s="654"/>
      <c r="E248" s="654"/>
      <c r="F248" s="654"/>
      <c r="G248" s="654"/>
      <c r="H248" s="652"/>
      <c r="I248" s="654"/>
      <c r="J248" s="654"/>
      <c r="K248" s="654"/>
      <c r="L248" s="652"/>
      <c r="M248" s="654"/>
      <c r="N248" s="654"/>
      <c r="O248" s="654"/>
      <c r="P248" s="654"/>
      <c r="S248" s="656"/>
      <c r="T248" s="656"/>
    </row>
    <row r="249" spans="1:20" x14ac:dyDescent="0.25">
      <c r="A249" s="650" t="s">
        <v>660</v>
      </c>
      <c r="B249" s="651">
        <f t="shared" ref="B249:B255" si="12">SUM(C249:P249)</f>
        <v>2588</v>
      </c>
      <c r="C249" s="652" t="s">
        <v>257</v>
      </c>
      <c r="D249" s="652" t="s">
        <v>257</v>
      </c>
      <c r="E249" s="652" t="s">
        <v>257</v>
      </c>
      <c r="F249" s="652" t="s">
        <v>257</v>
      </c>
      <c r="G249" s="652" t="s">
        <v>257</v>
      </c>
      <c r="H249" s="654">
        <v>2588</v>
      </c>
      <c r="I249" s="652" t="s">
        <v>257</v>
      </c>
      <c r="J249" s="652" t="s">
        <v>257</v>
      </c>
      <c r="K249" s="652" t="s">
        <v>257</v>
      </c>
      <c r="L249" s="652" t="s">
        <v>257</v>
      </c>
      <c r="M249" s="652" t="s">
        <v>257</v>
      </c>
      <c r="N249" s="652" t="s">
        <v>257</v>
      </c>
      <c r="O249" s="654" t="s">
        <v>257</v>
      </c>
      <c r="P249" s="654" t="s">
        <v>257</v>
      </c>
    </row>
    <row r="250" spans="1:20" x14ac:dyDescent="0.25">
      <c r="A250" s="650" t="s">
        <v>661</v>
      </c>
      <c r="B250" s="651">
        <f t="shared" si="12"/>
        <v>615</v>
      </c>
      <c r="C250" s="652" t="s">
        <v>257</v>
      </c>
      <c r="D250" s="652" t="s">
        <v>257</v>
      </c>
      <c r="E250" s="652" t="s">
        <v>257</v>
      </c>
      <c r="F250" s="652" t="s">
        <v>257</v>
      </c>
      <c r="G250" s="652" t="s">
        <v>257</v>
      </c>
      <c r="H250" s="653">
        <v>615</v>
      </c>
      <c r="I250" s="652" t="s">
        <v>257</v>
      </c>
      <c r="J250" s="652" t="s">
        <v>257</v>
      </c>
      <c r="K250" s="652" t="s">
        <v>257</v>
      </c>
      <c r="L250" s="652" t="s">
        <v>257</v>
      </c>
      <c r="M250" s="652" t="s">
        <v>257</v>
      </c>
      <c r="N250" s="652" t="s">
        <v>257</v>
      </c>
      <c r="O250" s="654" t="s">
        <v>257</v>
      </c>
      <c r="P250" s="654" t="s">
        <v>257</v>
      </c>
    </row>
    <row r="251" spans="1:20" x14ac:dyDescent="0.25">
      <c r="A251" s="650" t="s">
        <v>845</v>
      </c>
      <c r="B251" s="651">
        <f t="shared" si="12"/>
        <v>865</v>
      </c>
      <c r="C251" s="652" t="s">
        <v>257</v>
      </c>
      <c r="D251" s="652" t="s">
        <v>257</v>
      </c>
      <c r="E251" s="652" t="s">
        <v>257</v>
      </c>
      <c r="F251" s="652" t="s">
        <v>257</v>
      </c>
      <c r="G251" s="652" t="s">
        <v>257</v>
      </c>
      <c r="H251" s="653">
        <v>865</v>
      </c>
      <c r="I251" s="652" t="s">
        <v>257</v>
      </c>
      <c r="J251" s="652" t="s">
        <v>257</v>
      </c>
      <c r="K251" s="652" t="s">
        <v>257</v>
      </c>
      <c r="L251" s="652" t="s">
        <v>257</v>
      </c>
      <c r="M251" s="652" t="s">
        <v>257</v>
      </c>
      <c r="N251" s="652" t="s">
        <v>257</v>
      </c>
      <c r="O251" s="654" t="s">
        <v>257</v>
      </c>
      <c r="P251" s="654" t="s">
        <v>257</v>
      </c>
    </row>
    <row r="252" spans="1:20" x14ac:dyDescent="0.25">
      <c r="A252" s="650" t="s">
        <v>662</v>
      </c>
      <c r="B252" s="651">
        <f t="shared" si="12"/>
        <v>1231</v>
      </c>
      <c r="C252" s="652" t="s">
        <v>257</v>
      </c>
      <c r="D252" s="652" t="s">
        <v>257</v>
      </c>
      <c r="E252" s="652" t="s">
        <v>257</v>
      </c>
      <c r="F252" s="652" t="s">
        <v>257</v>
      </c>
      <c r="G252" s="652" t="s">
        <v>257</v>
      </c>
      <c r="H252" s="654">
        <v>1231</v>
      </c>
      <c r="I252" s="652" t="s">
        <v>257</v>
      </c>
      <c r="J252" s="652" t="s">
        <v>257</v>
      </c>
      <c r="K252" s="652" t="s">
        <v>257</v>
      </c>
      <c r="L252" s="652" t="s">
        <v>257</v>
      </c>
      <c r="M252" s="652" t="s">
        <v>257</v>
      </c>
      <c r="N252" s="652" t="s">
        <v>257</v>
      </c>
      <c r="O252" s="654" t="s">
        <v>257</v>
      </c>
      <c r="P252" s="654" t="s">
        <v>257</v>
      </c>
    </row>
    <row r="253" spans="1:20" x14ac:dyDescent="0.25">
      <c r="A253" s="650" t="s">
        <v>663</v>
      </c>
      <c r="B253" s="651">
        <f t="shared" si="12"/>
        <v>216</v>
      </c>
      <c r="C253" s="652" t="s">
        <v>257</v>
      </c>
      <c r="D253" s="652" t="s">
        <v>257</v>
      </c>
      <c r="E253" s="652" t="s">
        <v>257</v>
      </c>
      <c r="F253" s="652" t="s">
        <v>257</v>
      </c>
      <c r="G253" s="652" t="s">
        <v>257</v>
      </c>
      <c r="H253" s="654">
        <v>216</v>
      </c>
      <c r="I253" s="652" t="s">
        <v>257</v>
      </c>
      <c r="J253" s="652" t="s">
        <v>257</v>
      </c>
      <c r="K253" s="652" t="s">
        <v>257</v>
      </c>
      <c r="L253" s="652" t="s">
        <v>257</v>
      </c>
      <c r="M253" s="652" t="s">
        <v>257</v>
      </c>
      <c r="N253" s="652" t="s">
        <v>257</v>
      </c>
      <c r="O253" s="652" t="s">
        <v>257</v>
      </c>
      <c r="P253" s="652" t="s">
        <v>257</v>
      </c>
    </row>
    <row r="254" spans="1:20" x14ac:dyDescent="0.25">
      <c r="A254" s="650" t="s">
        <v>664</v>
      </c>
      <c r="B254" s="651">
        <f t="shared" si="12"/>
        <v>429</v>
      </c>
      <c r="C254" s="652" t="s">
        <v>257</v>
      </c>
      <c r="D254" s="652" t="s">
        <v>257</v>
      </c>
      <c r="E254" s="652" t="s">
        <v>257</v>
      </c>
      <c r="F254" s="652" t="s">
        <v>257</v>
      </c>
      <c r="G254" s="652" t="s">
        <v>257</v>
      </c>
      <c r="H254" s="654">
        <v>429</v>
      </c>
      <c r="I254" s="652" t="s">
        <v>257</v>
      </c>
      <c r="J254" s="652" t="s">
        <v>257</v>
      </c>
      <c r="K254" s="652" t="s">
        <v>257</v>
      </c>
      <c r="L254" s="652" t="s">
        <v>257</v>
      </c>
      <c r="M254" s="652" t="s">
        <v>257</v>
      </c>
      <c r="N254" s="652" t="s">
        <v>257</v>
      </c>
      <c r="O254" s="654" t="s">
        <v>257</v>
      </c>
      <c r="P254" s="654" t="s">
        <v>257</v>
      </c>
    </row>
    <row r="255" spans="1:20" x14ac:dyDescent="0.25">
      <c r="A255" s="650" t="s">
        <v>665</v>
      </c>
      <c r="B255" s="651">
        <f t="shared" si="12"/>
        <v>267</v>
      </c>
      <c r="C255" s="652" t="s">
        <v>257</v>
      </c>
      <c r="D255" s="652" t="s">
        <v>257</v>
      </c>
      <c r="E255" s="652" t="s">
        <v>257</v>
      </c>
      <c r="F255" s="652" t="s">
        <v>257</v>
      </c>
      <c r="G255" s="652" t="s">
        <v>257</v>
      </c>
      <c r="H255" s="653">
        <v>267</v>
      </c>
      <c r="I255" s="652" t="s">
        <v>257</v>
      </c>
      <c r="J255" s="652" t="s">
        <v>257</v>
      </c>
      <c r="K255" s="652" t="s">
        <v>257</v>
      </c>
      <c r="L255" s="652" t="s">
        <v>257</v>
      </c>
      <c r="M255" s="652" t="s">
        <v>257</v>
      </c>
      <c r="N255" s="652" t="s">
        <v>257</v>
      </c>
      <c r="O255" s="654" t="s">
        <v>257</v>
      </c>
      <c r="P255" s="654" t="s">
        <v>257</v>
      </c>
    </row>
    <row r="256" spans="1:20" x14ac:dyDescent="0.25">
      <c r="A256" s="745"/>
      <c r="B256" s="651"/>
      <c r="C256" s="654"/>
      <c r="D256" s="654"/>
      <c r="E256" s="654"/>
      <c r="F256" s="654"/>
      <c r="G256" s="654"/>
      <c r="H256" s="654"/>
      <c r="I256" s="654"/>
      <c r="J256" s="654"/>
      <c r="K256" s="654"/>
      <c r="L256" s="652"/>
      <c r="M256" s="654"/>
      <c r="N256" s="654"/>
      <c r="O256" s="654"/>
      <c r="P256" s="654"/>
    </row>
    <row r="257" spans="1:20" x14ac:dyDescent="0.25">
      <c r="A257" s="734" t="s">
        <v>226</v>
      </c>
      <c r="B257" s="746">
        <f>SUM(B259:B274)</f>
        <v>36469</v>
      </c>
      <c r="C257" s="743" t="s">
        <v>257</v>
      </c>
      <c r="D257" s="743" t="s">
        <v>257</v>
      </c>
      <c r="E257" s="743" t="s">
        <v>257</v>
      </c>
      <c r="F257" s="743" t="s">
        <v>257</v>
      </c>
      <c r="G257" s="743" t="s">
        <v>257</v>
      </c>
      <c r="H257" s="743" t="s">
        <v>257</v>
      </c>
      <c r="I257" s="743" t="s">
        <v>257</v>
      </c>
      <c r="J257" s="743">
        <f>SUM(J259:J274)</f>
        <v>12490</v>
      </c>
      <c r="K257" s="743">
        <f>SUM(K259:K274)</f>
        <v>544</v>
      </c>
      <c r="L257" s="743">
        <f>SUM(L259:L274)</f>
        <v>23435</v>
      </c>
      <c r="M257" s="743" t="s">
        <v>257</v>
      </c>
      <c r="N257" s="743" t="s">
        <v>257</v>
      </c>
      <c r="O257" s="744" t="s">
        <v>257</v>
      </c>
      <c r="P257" s="744" t="s">
        <v>257</v>
      </c>
    </row>
    <row r="258" spans="1:20" x14ac:dyDescent="0.25">
      <c r="A258" s="650"/>
      <c r="B258" s="750"/>
      <c r="C258" s="654"/>
      <c r="D258" s="654"/>
      <c r="E258" s="654"/>
      <c r="F258" s="654"/>
      <c r="G258" s="654"/>
      <c r="H258" s="654"/>
      <c r="I258" s="654"/>
      <c r="J258" s="652"/>
      <c r="K258" s="652"/>
      <c r="L258" s="652"/>
      <c r="M258" s="654"/>
      <c r="N258" s="654"/>
      <c r="O258" s="654"/>
      <c r="P258" s="654"/>
    </row>
    <row r="259" spans="1:20" x14ac:dyDescent="0.25">
      <c r="A259" s="650" t="s">
        <v>653</v>
      </c>
      <c r="B259" s="651">
        <f t="shared" ref="B259:B274" si="13">SUM(C259:P259)</f>
        <v>3275</v>
      </c>
      <c r="C259" s="652" t="s">
        <v>257</v>
      </c>
      <c r="D259" s="652" t="s">
        <v>257</v>
      </c>
      <c r="E259" s="652" t="s">
        <v>257</v>
      </c>
      <c r="F259" s="652" t="s">
        <v>257</v>
      </c>
      <c r="G259" s="652" t="s">
        <v>257</v>
      </c>
      <c r="H259" s="652" t="s">
        <v>257</v>
      </c>
      <c r="I259" s="652" t="s">
        <v>257</v>
      </c>
      <c r="J259" s="654">
        <v>3275</v>
      </c>
      <c r="K259" s="652" t="s">
        <v>257</v>
      </c>
      <c r="L259" s="652" t="s">
        <v>257</v>
      </c>
      <c r="M259" s="652" t="s">
        <v>257</v>
      </c>
      <c r="N259" s="652" t="s">
        <v>257</v>
      </c>
      <c r="O259" s="654" t="s">
        <v>257</v>
      </c>
      <c r="P259" s="654" t="s">
        <v>257</v>
      </c>
    </row>
    <row r="260" spans="1:20" x14ac:dyDescent="0.25">
      <c r="A260" s="650" t="s">
        <v>432</v>
      </c>
      <c r="B260" s="651">
        <f t="shared" si="13"/>
        <v>1757</v>
      </c>
      <c r="C260" s="652" t="s">
        <v>257</v>
      </c>
      <c r="D260" s="652" t="s">
        <v>257</v>
      </c>
      <c r="E260" s="652" t="s">
        <v>257</v>
      </c>
      <c r="F260" s="652" t="s">
        <v>257</v>
      </c>
      <c r="G260" s="652" t="s">
        <v>257</v>
      </c>
      <c r="H260" s="652" t="s">
        <v>257</v>
      </c>
      <c r="I260" s="652" t="s">
        <v>257</v>
      </c>
      <c r="J260" s="654">
        <v>1757</v>
      </c>
      <c r="K260" s="652" t="s">
        <v>257</v>
      </c>
      <c r="L260" s="652" t="s">
        <v>257</v>
      </c>
      <c r="M260" s="652" t="s">
        <v>257</v>
      </c>
      <c r="N260" s="652" t="s">
        <v>257</v>
      </c>
      <c r="O260" s="654" t="s">
        <v>257</v>
      </c>
      <c r="P260" s="654" t="s">
        <v>257</v>
      </c>
    </row>
    <row r="261" spans="1:20" s="656" customFormat="1" x14ac:dyDescent="0.25">
      <c r="A261" s="650" t="s">
        <v>649</v>
      </c>
      <c r="B261" s="651">
        <f t="shared" si="13"/>
        <v>1945</v>
      </c>
      <c r="C261" s="652" t="s">
        <v>257</v>
      </c>
      <c r="D261" s="652" t="s">
        <v>257</v>
      </c>
      <c r="E261" s="652" t="s">
        <v>257</v>
      </c>
      <c r="F261" s="652" t="s">
        <v>257</v>
      </c>
      <c r="G261" s="652" t="s">
        <v>257</v>
      </c>
      <c r="H261" s="652" t="s">
        <v>257</v>
      </c>
      <c r="I261" s="652" t="s">
        <v>257</v>
      </c>
      <c r="J261" s="654">
        <v>1945</v>
      </c>
      <c r="K261" s="652" t="s">
        <v>257</v>
      </c>
      <c r="L261" s="652" t="s">
        <v>257</v>
      </c>
      <c r="M261" s="652" t="s">
        <v>257</v>
      </c>
      <c r="N261" s="652" t="s">
        <v>257</v>
      </c>
      <c r="O261" s="654" t="s">
        <v>257</v>
      </c>
      <c r="P261" s="654" t="s">
        <v>257</v>
      </c>
      <c r="S261" s="655"/>
      <c r="T261" s="655"/>
    </row>
    <row r="262" spans="1:20" x14ac:dyDescent="0.25">
      <c r="A262" s="650" t="s">
        <v>66</v>
      </c>
      <c r="B262" s="651">
        <f t="shared" si="13"/>
        <v>5661</v>
      </c>
      <c r="C262" s="652" t="s">
        <v>257</v>
      </c>
      <c r="D262" s="652" t="s">
        <v>257</v>
      </c>
      <c r="E262" s="652" t="s">
        <v>257</v>
      </c>
      <c r="F262" s="652" t="s">
        <v>257</v>
      </c>
      <c r="G262" s="652" t="s">
        <v>257</v>
      </c>
      <c r="H262" s="652" t="s">
        <v>257</v>
      </c>
      <c r="I262" s="652" t="s">
        <v>257</v>
      </c>
      <c r="J262" s="654">
        <v>560</v>
      </c>
      <c r="K262" s="652" t="s">
        <v>257</v>
      </c>
      <c r="L262" s="653">
        <v>5101</v>
      </c>
      <c r="M262" s="652" t="s">
        <v>257</v>
      </c>
      <c r="N262" s="652" t="s">
        <v>257</v>
      </c>
      <c r="O262" s="654" t="s">
        <v>257</v>
      </c>
      <c r="P262" s="654" t="s">
        <v>257</v>
      </c>
    </row>
    <row r="263" spans="1:20" x14ac:dyDescent="0.25">
      <c r="A263" s="650" t="s">
        <v>656</v>
      </c>
      <c r="B263" s="651">
        <f t="shared" si="13"/>
        <v>217</v>
      </c>
      <c r="C263" s="652" t="s">
        <v>257</v>
      </c>
      <c r="D263" s="652" t="s">
        <v>257</v>
      </c>
      <c r="E263" s="652" t="s">
        <v>257</v>
      </c>
      <c r="F263" s="652" t="s">
        <v>257</v>
      </c>
      <c r="G263" s="652" t="s">
        <v>257</v>
      </c>
      <c r="H263" s="652" t="s">
        <v>257</v>
      </c>
      <c r="I263" s="652" t="s">
        <v>257</v>
      </c>
      <c r="J263" s="654">
        <v>217</v>
      </c>
      <c r="K263" s="652" t="s">
        <v>257</v>
      </c>
      <c r="L263" s="652" t="s">
        <v>257</v>
      </c>
      <c r="M263" s="652" t="s">
        <v>257</v>
      </c>
      <c r="N263" s="652" t="s">
        <v>257</v>
      </c>
      <c r="O263" s="654" t="s">
        <v>257</v>
      </c>
      <c r="P263" s="654" t="s">
        <v>257</v>
      </c>
    </row>
    <row r="264" spans="1:20" x14ac:dyDescent="0.25">
      <c r="A264" s="650" t="s">
        <v>696</v>
      </c>
      <c r="B264" s="651">
        <f t="shared" si="13"/>
        <v>2214</v>
      </c>
      <c r="C264" s="652" t="s">
        <v>257</v>
      </c>
      <c r="D264" s="652" t="s">
        <v>257</v>
      </c>
      <c r="E264" s="652" t="s">
        <v>257</v>
      </c>
      <c r="F264" s="652" t="s">
        <v>257</v>
      </c>
      <c r="G264" s="652" t="s">
        <v>257</v>
      </c>
      <c r="H264" s="652" t="s">
        <v>257</v>
      </c>
      <c r="I264" s="652" t="s">
        <v>257</v>
      </c>
      <c r="J264" s="654">
        <v>257</v>
      </c>
      <c r="K264" s="652" t="s">
        <v>257</v>
      </c>
      <c r="L264" s="653">
        <v>1957</v>
      </c>
      <c r="M264" s="652" t="s">
        <v>257</v>
      </c>
      <c r="N264" s="652" t="s">
        <v>257</v>
      </c>
      <c r="O264" s="654" t="s">
        <v>257</v>
      </c>
      <c r="P264" s="654" t="s">
        <v>257</v>
      </c>
    </row>
    <row r="265" spans="1:20" x14ac:dyDescent="0.25">
      <c r="A265" s="650" t="s">
        <v>697</v>
      </c>
      <c r="B265" s="651">
        <f t="shared" si="13"/>
        <v>1514</v>
      </c>
      <c r="C265" s="652" t="s">
        <v>257</v>
      </c>
      <c r="D265" s="652" t="s">
        <v>257</v>
      </c>
      <c r="E265" s="652" t="s">
        <v>257</v>
      </c>
      <c r="F265" s="652" t="s">
        <v>257</v>
      </c>
      <c r="G265" s="652" t="s">
        <v>257</v>
      </c>
      <c r="H265" s="652" t="s">
        <v>257</v>
      </c>
      <c r="I265" s="652" t="s">
        <v>257</v>
      </c>
      <c r="J265" s="652" t="s">
        <v>257</v>
      </c>
      <c r="K265" s="652" t="s">
        <v>257</v>
      </c>
      <c r="L265" s="653">
        <v>1514</v>
      </c>
      <c r="M265" s="652" t="s">
        <v>257</v>
      </c>
      <c r="N265" s="652" t="s">
        <v>257</v>
      </c>
      <c r="O265" s="652" t="s">
        <v>257</v>
      </c>
      <c r="P265" s="652" t="s">
        <v>257</v>
      </c>
    </row>
    <row r="266" spans="1:20" x14ac:dyDescent="0.25">
      <c r="A266" s="650" t="s">
        <v>640</v>
      </c>
      <c r="B266" s="651">
        <f t="shared" si="13"/>
        <v>6615</v>
      </c>
      <c r="C266" s="652" t="s">
        <v>257</v>
      </c>
      <c r="D266" s="652" t="s">
        <v>257</v>
      </c>
      <c r="E266" s="652" t="s">
        <v>257</v>
      </c>
      <c r="F266" s="652" t="s">
        <v>257</v>
      </c>
      <c r="G266" s="652" t="s">
        <v>257</v>
      </c>
      <c r="H266" s="652" t="s">
        <v>257</v>
      </c>
      <c r="I266" s="652" t="s">
        <v>257</v>
      </c>
      <c r="J266" s="654">
        <v>400</v>
      </c>
      <c r="K266" s="652" t="s">
        <v>257</v>
      </c>
      <c r="L266" s="653">
        <v>6215</v>
      </c>
      <c r="M266" s="652" t="s">
        <v>257</v>
      </c>
      <c r="N266" s="652" t="s">
        <v>257</v>
      </c>
      <c r="O266" s="654" t="s">
        <v>257</v>
      </c>
      <c r="P266" s="654" t="s">
        <v>257</v>
      </c>
    </row>
    <row r="267" spans="1:20" x14ac:dyDescent="0.25">
      <c r="A267" s="650" t="s">
        <v>176</v>
      </c>
      <c r="B267" s="651">
        <f t="shared" si="13"/>
        <v>444</v>
      </c>
      <c r="C267" s="652" t="s">
        <v>257</v>
      </c>
      <c r="D267" s="652" t="s">
        <v>257</v>
      </c>
      <c r="E267" s="652" t="s">
        <v>257</v>
      </c>
      <c r="F267" s="652" t="s">
        <v>257</v>
      </c>
      <c r="G267" s="652" t="s">
        <v>257</v>
      </c>
      <c r="H267" s="652" t="s">
        <v>257</v>
      </c>
      <c r="I267" s="652" t="s">
        <v>257</v>
      </c>
      <c r="J267" s="654">
        <v>444</v>
      </c>
      <c r="K267" s="652" t="s">
        <v>257</v>
      </c>
      <c r="L267" s="652" t="s">
        <v>257</v>
      </c>
      <c r="M267" s="652" t="s">
        <v>257</v>
      </c>
      <c r="N267" s="652" t="s">
        <v>257</v>
      </c>
      <c r="O267" s="654" t="s">
        <v>257</v>
      </c>
      <c r="P267" s="654" t="s">
        <v>257</v>
      </c>
    </row>
    <row r="268" spans="1:20" x14ac:dyDescent="0.25">
      <c r="A268" s="650" t="s">
        <v>399</v>
      </c>
      <c r="B268" s="651">
        <f t="shared" si="13"/>
        <v>491</v>
      </c>
      <c r="C268" s="652" t="s">
        <v>257</v>
      </c>
      <c r="D268" s="652" t="s">
        <v>257</v>
      </c>
      <c r="E268" s="652" t="s">
        <v>257</v>
      </c>
      <c r="F268" s="652" t="s">
        <v>257</v>
      </c>
      <c r="G268" s="652" t="s">
        <v>257</v>
      </c>
      <c r="H268" s="652" t="s">
        <v>257</v>
      </c>
      <c r="I268" s="652" t="s">
        <v>257</v>
      </c>
      <c r="J268" s="654">
        <v>491</v>
      </c>
      <c r="K268" s="652" t="s">
        <v>257</v>
      </c>
      <c r="L268" s="652" t="s">
        <v>257</v>
      </c>
      <c r="M268" s="652" t="s">
        <v>257</v>
      </c>
      <c r="N268" s="652" t="s">
        <v>257</v>
      </c>
      <c r="O268" s="654" t="s">
        <v>257</v>
      </c>
      <c r="P268" s="654" t="s">
        <v>257</v>
      </c>
      <c r="S268" s="656"/>
      <c r="T268" s="656"/>
    </row>
    <row r="269" spans="1:20" x14ac:dyDescent="0.25">
      <c r="A269" s="650" t="s">
        <v>655</v>
      </c>
      <c r="B269" s="651">
        <f t="shared" si="13"/>
        <v>4499</v>
      </c>
      <c r="C269" s="652" t="s">
        <v>257</v>
      </c>
      <c r="D269" s="652" t="s">
        <v>257</v>
      </c>
      <c r="E269" s="652" t="s">
        <v>257</v>
      </c>
      <c r="F269" s="652" t="s">
        <v>257</v>
      </c>
      <c r="G269" s="652" t="s">
        <v>257</v>
      </c>
      <c r="H269" s="652" t="s">
        <v>257</v>
      </c>
      <c r="I269" s="652" t="s">
        <v>257</v>
      </c>
      <c r="J269" s="653">
        <v>464</v>
      </c>
      <c r="K269" s="652" t="s">
        <v>257</v>
      </c>
      <c r="L269" s="652">
        <v>4035</v>
      </c>
      <c r="M269" s="652" t="s">
        <v>257</v>
      </c>
      <c r="N269" s="652" t="s">
        <v>257</v>
      </c>
      <c r="O269" s="654" t="s">
        <v>257</v>
      </c>
      <c r="P269" s="654" t="s">
        <v>257</v>
      </c>
      <c r="S269" s="656"/>
      <c r="T269" s="656"/>
    </row>
    <row r="270" spans="1:20" x14ac:dyDescent="0.25">
      <c r="A270" s="650" t="s">
        <v>325</v>
      </c>
      <c r="B270" s="651">
        <f t="shared" si="13"/>
        <v>3337</v>
      </c>
      <c r="C270" s="652" t="s">
        <v>257</v>
      </c>
      <c r="D270" s="652" t="s">
        <v>257</v>
      </c>
      <c r="E270" s="652" t="s">
        <v>257</v>
      </c>
      <c r="F270" s="652" t="s">
        <v>257</v>
      </c>
      <c r="G270" s="652" t="s">
        <v>257</v>
      </c>
      <c r="H270" s="652" t="s">
        <v>257</v>
      </c>
      <c r="I270" s="652" t="s">
        <v>257</v>
      </c>
      <c r="J270" s="653">
        <v>576</v>
      </c>
      <c r="K270" s="652" t="s">
        <v>257</v>
      </c>
      <c r="L270" s="653">
        <v>2761</v>
      </c>
      <c r="M270" s="652" t="s">
        <v>257</v>
      </c>
      <c r="N270" s="652" t="s">
        <v>257</v>
      </c>
      <c r="O270" s="654" t="s">
        <v>257</v>
      </c>
      <c r="P270" s="654" t="s">
        <v>257</v>
      </c>
    </row>
    <row r="271" spans="1:20" x14ac:dyDescent="0.25">
      <c r="A271" s="650" t="s">
        <v>65</v>
      </c>
      <c r="B271" s="651">
        <f t="shared" si="13"/>
        <v>2568</v>
      </c>
      <c r="C271" s="652" t="s">
        <v>257</v>
      </c>
      <c r="D271" s="652" t="s">
        <v>257</v>
      </c>
      <c r="E271" s="652" t="s">
        <v>257</v>
      </c>
      <c r="F271" s="652" t="s">
        <v>257</v>
      </c>
      <c r="G271" s="652" t="s">
        <v>257</v>
      </c>
      <c r="H271" s="652" t="s">
        <v>257</v>
      </c>
      <c r="I271" s="652" t="s">
        <v>257</v>
      </c>
      <c r="J271" s="653">
        <v>716</v>
      </c>
      <c r="K271" s="652" t="s">
        <v>257</v>
      </c>
      <c r="L271" s="653">
        <v>1852</v>
      </c>
      <c r="M271" s="652" t="s">
        <v>257</v>
      </c>
      <c r="N271" s="652" t="s">
        <v>257</v>
      </c>
      <c r="O271" s="654" t="s">
        <v>257</v>
      </c>
      <c r="P271" s="654" t="s">
        <v>257</v>
      </c>
    </row>
    <row r="272" spans="1:20" x14ac:dyDescent="0.25">
      <c r="A272" s="650" t="s">
        <v>180</v>
      </c>
      <c r="B272" s="651">
        <f t="shared" si="13"/>
        <v>245</v>
      </c>
      <c r="C272" s="652" t="s">
        <v>257</v>
      </c>
      <c r="D272" s="652" t="s">
        <v>257</v>
      </c>
      <c r="E272" s="652" t="s">
        <v>257</v>
      </c>
      <c r="F272" s="652" t="s">
        <v>257</v>
      </c>
      <c r="G272" s="652" t="s">
        <v>257</v>
      </c>
      <c r="H272" s="652" t="s">
        <v>257</v>
      </c>
      <c r="I272" s="652" t="s">
        <v>257</v>
      </c>
      <c r="J272" s="653">
        <v>245</v>
      </c>
      <c r="K272" s="652" t="s">
        <v>257</v>
      </c>
      <c r="L272" s="652" t="s">
        <v>257</v>
      </c>
      <c r="M272" s="652" t="s">
        <v>257</v>
      </c>
      <c r="N272" s="652" t="s">
        <v>257</v>
      </c>
      <c r="O272" s="654" t="s">
        <v>257</v>
      </c>
      <c r="P272" s="654" t="s">
        <v>257</v>
      </c>
    </row>
    <row r="273" spans="1:20" x14ac:dyDescent="0.25">
      <c r="A273" s="650" t="s">
        <v>643</v>
      </c>
      <c r="B273" s="651">
        <f t="shared" si="13"/>
        <v>753</v>
      </c>
      <c r="C273" s="652" t="s">
        <v>257</v>
      </c>
      <c r="D273" s="652" t="s">
        <v>257</v>
      </c>
      <c r="E273" s="652" t="s">
        <v>257</v>
      </c>
      <c r="F273" s="652" t="s">
        <v>257</v>
      </c>
      <c r="G273" s="652" t="s">
        <v>257</v>
      </c>
      <c r="H273" s="652" t="s">
        <v>257</v>
      </c>
      <c r="I273" s="652" t="s">
        <v>257</v>
      </c>
      <c r="J273" s="654">
        <v>753</v>
      </c>
      <c r="K273" s="652" t="s">
        <v>257</v>
      </c>
      <c r="L273" s="652" t="s">
        <v>257</v>
      </c>
      <c r="M273" s="652" t="s">
        <v>257</v>
      </c>
      <c r="N273" s="652" t="s">
        <v>257</v>
      </c>
      <c r="O273" s="654" t="s">
        <v>257</v>
      </c>
      <c r="P273" s="654" t="s">
        <v>257</v>
      </c>
    </row>
    <row r="274" spans="1:20" x14ac:dyDescent="0.25">
      <c r="A274" s="650" t="s">
        <v>645</v>
      </c>
      <c r="B274" s="651">
        <f t="shared" si="13"/>
        <v>934</v>
      </c>
      <c r="C274" s="652" t="s">
        <v>257</v>
      </c>
      <c r="D274" s="652" t="s">
        <v>257</v>
      </c>
      <c r="E274" s="652" t="s">
        <v>257</v>
      </c>
      <c r="F274" s="652" t="s">
        <v>257</v>
      </c>
      <c r="G274" s="652" t="s">
        <v>257</v>
      </c>
      <c r="H274" s="652" t="s">
        <v>257</v>
      </c>
      <c r="I274" s="652" t="s">
        <v>257</v>
      </c>
      <c r="J274" s="654">
        <v>390</v>
      </c>
      <c r="K274" s="652">
        <v>544</v>
      </c>
      <c r="L274" s="652" t="s">
        <v>257</v>
      </c>
      <c r="M274" s="652" t="s">
        <v>257</v>
      </c>
      <c r="N274" s="652" t="s">
        <v>257</v>
      </c>
      <c r="O274" s="654" t="s">
        <v>257</v>
      </c>
      <c r="P274" s="654" t="s">
        <v>257</v>
      </c>
    </row>
    <row r="275" spans="1:20" x14ac:dyDescent="0.25">
      <c r="A275" s="745"/>
      <c r="B275" s="651"/>
      <c r="C275" s="652"/>
      <c r="D275" s="652"/>
      <c r="E275" s="652"/>
      <c r="F275" s="652"/>
      <c r="G275" s="652"/>
      <c r="H275" s="652"/>
      <c r="I275" s="654"/>
      <c r="J275" s="654"/>
      <c r="K275" s="654"/>
      <c r="L275" s="652"/>
      <c r="M275" s="654"/>
      <c r="N275" s="654"/>
      <c r="O275" s="654"/>
      <c r="P275" s="654"/>
    </row>
    <row r="276" spans="1:20" x14ac:dyDescent="0.25">
      <c r="A276" s="734" t="s">
        <v>167</v>
      </c>
      <c r="B276" s="746">
        <f>SUM(B278:B291)</f>
        <v>22932</v>
      </c>
      <c r="C276" s="743" t="s">
        <v>257</v>
      </c>
      <c r="D276" s="743" t="s">
        <v>257</v>
      </c>
      <c r="E276" s="743" t="s">
        <v>257</v>
      </c>
      <c r="F276" s="743" t="s">
        <v>257</v>
      </c>
      <c r="G276" s="743" t="s">
        <v>257</v>
      </c>
      <c r="H276" s="743" t="s">
        <v>257</v>
      </c>
      <c r="I276" s="743" t="s">
        <v>257</v>
      </c>
      <c r="J276" s="743" t="s">
        <v>257</v>
      </c>
      <c r="K276" s="743">
        <f>SUM(K278:K291)</f>
        <v>22932</v>
      </c>
      <c r="L276" s="743" t="s">
        <v>257</v>
      </c>
      <c r="M276" s="743" t="s">
        <v>257</v>
      </c>
      <c r="N276" s="743" t="s">
        <v>257</v>
      </c>
      <c r="O276" s="744" t="s">
        <v>257</v>
      </c>
      <c r="P276" s="744" t="s">
        <v>257</v>
      </c>
    </row>
    <row r="277" spans="1:20" x14ac:dyDescent="0.25">
      <c r="A277" s="650"/>
      <c r="B277" s="750"/>
      <c r="C277" s="652"/>
      <c r="D277" s="652"/>
      <c r="E277" s="652"/>
      <c r="F277" s="652"/>
      <c r="G277" s="652"/>
      <c r="H277" s="652"/>
      <c r="I277" s="652"/>
      <c r="J277" s="652"/>
      <c r="K277" s="652"/>
      <c r="L277" s="652"/>
      <c r="M277" s="652"/>
      <c r="N277" s="652"/>
      <c r="O277" s="654"/>
      <c r="P277" s="654"/>
    </row>
    <row r="278" spans="1:20" x14ac:dyDescent="0.25">
      <c r="A278" s="650" t="s">
        <v>653</v>
      </c>
      <c r="B278" s="651">
        <f t="shared" ref="B278:B291" si="14">SUM(C278:P278)</f>
        <v>4082</v>
      </c>
      <c r="C278" s="652" t="s">
        <v>257</v>
      </c>
      <c r="D278" s="652" t="s">
        <v>257</v>
      </c>
      <c r="E278" s="652" t="s">
        <v>257</v>
      </c>
      <c r="F278" s="652" t="s">
        <v>257</v>
      </c>
      <c r="G278" s="652" t="s">
        <v>257</v>
      </c>
      <c r="H278" s="652" t="s">
        <v>257</v>
      </c>
      <c r="I278" s="652" t="s">
        <v>257</v>
      </c>
      <c r="J278" s="652" t="s">
        <v>257</v>
      </c>
      <c r="K278" s="654">
        <v>4082</v>
      </c>
      <c r="L278" s="652" t="s">
        <v>257</v>
      </c>
      <c r="M278" s="652" t="s">
        <v>257</v>
      </c>
      <c r="N278" s="652" t="s">
        <v>257</v>
      </c>
      <c r="O278" s="654" t="s">
        <v>257</v>
      </c>
      <c r="P278" s="654" t="s">
        <v>257</v>
      </c>
    </row>
    <row r="279" spans="1:20" x14ac:dyDescent="0.25">
      <c r="A279" s="650" t="s">
        <v>649</v>
      </c>
      <c r="B279" s="651">
        <f t="shared" si="14"/>
        <v>7112</v>
      </c>
      <c r="C279" s="652" t="s">
        <v>257</v>
      </c>
      <c r="D279" s="652" t="s">
        <v>257</v>
      </c>
      <c r="E279" s="652" t="s">
        <v>257</v>
      </c>
      <c r="F279" s="652" t="s">
        <v>257</v>
      </c>
      <c r="G279" s="652" t="s">
        <v>257</v>
      </c>
      <c r="H279" s="652" t="s">
        <v>257</v>
      </c>
      <c r="I279" s="652" t="s">
        <v>257</v>
      </c>
      <c r="J279" s="652" t="s">
        <v>257</v>
      </c>
      <c r="K279" s="654">
        <v>7112</v>
      </c>
      <c r="L279" s="652" t="s">
        <v>257</v>
      </c>
      <c r="M279" s="652" t="s">
        <v>257</v>
      </c>
      <c r="N279" s="652" t="s">
        <v>257</v>
      </c>
      <c r="O279" s="654" t="s">
        <v>257</v>
      </c>
      <c r="P279" s="654" t="s">
        <v>257</v>
      </c>
    </row>
    <row r="280" spans="1:20" s="656" customFormat="1" x14ac:dyDescent="0.25">
      <c r="A280" s="650" t="s">
        <v>431</v>
      </c>
      <c r="B280" s="651">
        <f t="shared" si="14"/>
        <v>538</v>
      </c>
      <c r="C280" s="652" t="s">
        <v>257</v>
      </c>
      <c r="D280" s="652" t="s">
        <v>257</v>
      </c>
      <c r="E280" s="652" t="s">
        <v>257</v>
      </c>
      <c r="F280" s="652" t="s">
        <v>257</v>
      </c>
      <c r="G280" s="652" t="s">
        <v>257</v>
      </c>
      <c r="H280" s="652" t="s">
        <v>257</v>
      </c>
      <c r="I280" s="652" t="s">
        <v>257</v>
      </c>
      <c r="J280" s="652" t="s">
        <v>257</v>
      </c>
      <c r="K280" s="654">
        <v>538</v>
      </c>
      <c r="L280" s="652" t="s">
        <v>257</v>
      </c>
      <c r="M280" s="652" t="s">
        <v>257</v>
      </c>
      <c r="N280" s="652" t="s">
        <v>257</v>
      </c>
      <c r="O280" s="654" t="s">
        <v>257</v>
      </c>
      <c r="P280" s="654" t="s">
        <v>257</v>
      </c>
      <c r="S280" s="655"/>
      <c r="T280" s="655"/>
    </row>
    <row r="281" spans="1:20" x14ac:dyDescent="0.25">
      <c r="A281" s="650" t="s">
        <v>432</v>
      </c>
      <c r="B281" s="651">
        <f t="shared" si="14"/>
        <v>721</v>
      </c>
      <c r="C281" s="652" t="s">
        <v>257</v>
      </c>
      <c r="D281" s="652" t="s">
        <v>257</v>
      </c>
      <c r="E281" s="652" t="s">
        <v>257</v>
      </c>
      <c r="F281" s="652" t="s">
        <v>257</v>
      </c>
      <c r="G281" s="652" t="s">
        <v>257</v>
      </c>
      <c r="H281" s="652" t="s">
        <v>257</v>
      </c>
      <c r="I281" s="652" t="s">
        <v>257</v>
      </c>
      <c r="J281" s="652" t="s">
        <v>257</v>
      </c>
      <c r="K281" s="654">
        <v>721</v>
      </c>
      <c r="L281" s="652" t="s">
        <v>257</v>
      </c>
      <c r="M281" s="652" t="s">
        <v>257</v>
      </c>
      <c r="N281" s="652" t="s">
        <v>257</v>
      </c>
      <c r="O281" s="654" t="s">
        <v>257</v>
      </c>
      <c r="P281" s="654" t="s">
        <v>257</v>
      </c>
    </row>
    <row r="282" spans="1:20" x14ac:dyDescent="0.25">
      <c r="A282" s="650" t="s">
        <v>433</v>
      </c>
      <c r="B282" s="651">
        <f t="shared" si="14"/>
        <v>1026</v>
      </c>
      <c r="C282" s="652" t="s">
        <v>257</v>
      </c>
      <c r="D282" s="652" t="s">
        <v>257</v>
      </c>
      <c r="E282" s="652" t="s">
        <v>257</v>
      </c>
      <c r="F282" s="652" t="s">
        <v>257</v>
      </c>
      <c r="G282" s="652" t="s">
        <v>257</v>
      </c>
      <c r="H282" s="652" t="s">
        <v>257</v>
      </c>
      <c r="I282" s="652" t="s">
        <v>257</v>
      </c>
      <c r="J282" s="652" t="s">
        <v>257</v>
      </c>
      <c r="K282" s="654">
        <v>1026</v>
      </c>
      <c r="L282" s="652" t="s">
        <v>257</v>
      </c>
      <c r="M282" s="652" t="s">
        <v>257</v>
      </c>
      <c r="N282" s="652" t="s">
        <v>257</v>
      </c>
      <c r="O282" s="654" t="s">
        <v>257</v>
      </c>
      <c r="P282" s="654" t="s">
        <v>257</v>
      </c>
    </row>
    <row r="283" spans="1:20" x14ac:dyDescent="0.25">
      <c r="A283" s="650" t="s">
        <v>66</v>
      </c>
      <c r="B283" s="651">
        <f t="shared" si="14"/>
        <v>268</v>
      </c>
      <c r="C283" s="652" t="s">
        <v>257</v>
      </c>
      <c r="D283" s="652" t="s">
        <v>257</v>
      </c>
      <c r="E283" s="652" t="s">
        <v>257</v>
      </c>
      <c r="F283" s="652" t="s">
        <v>257</v>
      </c>
      <c r="G283" s="652" t="s">
        <v>257</v>
      </c>
      <c r="H283" s="652" t="s">
        <v>257</v>
      </c>
      <c r="I283" s="652" t="s">
        <v>257</v>
      </c>
      <c r="J283" s="652" t="s">
        <v>257</v>
      </c>
      <c r="K283" s="654">
        <v>268</v>
      </c>
      <c r="L283" s="652" t="s">
        <v>257</v>
      </c>
      <c r="M283" s="652" t="s">
        <v>257</v>
      </c>
      <c r="N283" s="652" t="s">
        <v>257</v>
      </c>
      <c r="O283" s="654" t="s">
        <v>257</v>
      </c>
      <c r="P283" s="654" t="s">
        <v>257</v>
      </c>
    </row>
    <row r="284" spans="1:20" x14ac:dyDescent="0.25">
      <c r="A284" s="650" t="s">
        <v>656</v>
      </c>
      <c r="B284" s="651">
        <f t="shared" si="14"/>
        <v>1366</v>
      </c>
      <c r="C284" s="652" t="s">
        <v>257</v>
      </c>
      <c r="D284" s="652" t="s">
        <v>257</v>
      </c>
      <c r="E284" s="652" t="s">
        <v>257</v>
      </c>
      <c r="F284" s="652" t="s">
        <v>257</v>
      </c>
      <c r="G284" s="652" t="s">
        <v>257</v>
      </c>
      <c r="H284" s="652" t="s">
        <v>257</v>
      </c>
      <c r="I284" s="652" t="s">
        <v>257</v>
      </c>
      <c r="J284" s="652" t="s">
        <v>257</v>
      </c>
      <c r="K284" s="654">
        <v>1366</v>
      </c>
      <c r="L284" s="652" t="s">
        <v>257</v>
      </c>
      <c r="M284" s="652" t="s">
        <v>257</v>
      </c>
      <c r="N284" s="652" t="s">
        <v>257</v>
      </c>
      <c r="O284" s="654" t="s">
        <v>257</v>
      </c>
      <c r="P284" s="654" t="s">
        <v>257</v>
      </c>
    </row>
    <row r="285" spans="1:20" x14ac:dyDescent="0.25">
      <c r="A285" s="650" t="s">
        <v>448</v>
      </c>
      <c r="B285" s="651">
        <f t="shared" si="14"/>
        <v>189</v>
      </c>
      <c r="C285" s="652" t="s">
        <v>257</v>
      </c>
      <c r="D285" s="652" t="s">
        <v>257</v>
      </c>
      <c r="E285" s="652" t="s">
        <v>257</v>
      </c>
      <c r="F285" s="652" t="s">
        <v>257</v>
      </c>
      <c r="G285" s="652" t="s">
        <v>257</v>
      </c>
      <c r="H285" s="652" t="s">
        <v>257</v>
      </c>
      <c r="I285" s="652" t="s">
        <v>257</v>
      </c>
      <c r="J285" s="652" t="s">
        <v>257</v>
      </c>
      <c r="K285" s="654">
        <v>189</v>
      </c>
      <c r="L285" s="652" t="s">
        <v>257</v>
      </c>
      <c r="M285" s="652" t="s">
        <v>257</v>
      </c>
      <c r="N285" s="652" t="s">
        <v>257</v>
      </c>
      <c r="O285" s="654" t="s">
        <v>257</v>
      </c>
      <c r="P285" s="654" t="s">
        <v>257</v>
      </c>
    </row>
    <row r="286" spans="1:20" x14ac:dyDescent="0.25">
      <c r="A286" s="650" t="s">
        <v>63</v>
      </c>
      <c r="B286" s="651">
        <f t="shared" si="14"/>
        <v>845</v>
      </c>
      <c r="C286" s="652" t="s">
        <v>257</v>
      </c>
      <c r="D286" s="652" t="s">
        <v>257</v>
      </c>
      <c r="E286" s="652" t="s">
        <v>257</v>
      </c>
      <c r="F286" s="652" t="s">
        <v>257</v>
      </c>
      <c r="G286" s="652" t="s">
        <v>257</v>
      </c>
      <c r="H286" s="652" t="s">
        <v>257</v>
      </c>
      <c r="I286" s="652" t="s">
        <v>257</v>
      </c>
      <c r="J286" s="652" t="s">
        <v>257</v>
      </c>
      <c r="K286" s="654">
        <v>845</v>
      </c>
      <c r="L286" s="652" t="s">
        <v>257</v>
      </c>
      <c r="M286" s="652" t="s">
        <v>257</v>
      </c>
      <c r="N286" s="652" t="s">
        <v>257</v>
      </c>
      <c r="O286" s="654" t="s">
        <v>257</v>
      </c>
      <c r="P286" s="654" t="s">
        <v>257</v>
      </c>
    </row>
    <row r="287" spans="1:20" x14ac:dyDescent="0.25">
      <c r="A287" s="650" t="s">
        <v>640</v>
      </c>
      <c r="B287" s="651">
        <f t="shared" si="14"/>
        <v>157</v>
      </c>
      <c r="C287" s="652" t="s">
        <v>257</v>
      </c>
      <c r="D287" s="652" t="s">
        <v>257</v>
      </c>
      <c r="E287" s="652" t="s">
        <v>257</v>
      </c>
      <c r="F287" s="652" t="s">
        <v>257</v>
      </c>
      <c r="G287" s="652" t="s">
        <v>257</v>
      </c>
      <c r="H287" s="652" t="s">
        <v>257</v>
      </c>
      <c r="I287" s="652" t="s">
        <v>257</v>
      </c>
      <c r="J287" s="652" t="s">
        <v>257</v>
      </c>
      <c r="K287" s="654">
        <v>157</v>
      </c>
      <c r="L287" s="652" t="s">
        <v>257</v>
      </c>
      <c r="M287" s="652" t="s">
        <v>257</v>
      </c>
      <c r="N287" s="652" t="s">
        <v>257</v>
      </c>
      <c r="O287" s="654" t="s">
        <v>257</v>
      </c>
      <c r="P287" s="654" t="s">
        <v>257</v>
      </c>
    </row>
    <row r="288" spans="1:20" x14ac:dyDescent="0.25">
      <c r="A288" s="757" t="s">
        <v>176</v>
      </c>
      <c r="B288" s="651">
        <f t="shared" si="14"/>
        <v>3105</v>
      </c>
      <c r="C288" s="652" t="s">
        <v>257</v>
      </c>
      <c r="D288" s="652" t="s">
        <v>257</v>
      </c>
      <c r="E288" s="652" t="s">
        <v>257</v>
      </c>
      <c r="F288" s="652" t="s">
        <v>257</v>
      </c>
      <c r="G288" s="652" t="s">
        <v>257</v>
      </c>
      <c r="H288" s="652" t="s">
        <v>257</v>
      </c>
      <c r="I288" s="652" t="s">
        <v>257</v>
      </c>
      <c r="J288" s="652" t="s">
        <v>257</v>
      </c>
      <c r="K288" s="654">
        <v>3105</v>
      </c>
      <c r="L288" s="652" t="s">
        <v>257</v>
      </c>
      <c r="M288" s="652" t="s">
        <v>257</v>
      </c>
      <c r="N288" s="652" t="s">
        <v>257</v>
      </c>
      <c r="O288" s="654" t="s">
        <v>257</v>
      </c>
      <c r="P288" s="654" t="s">
        <v>257</v>
      </c>
    </row>
    <row r="289" spans="1:20" x14ac:dyDescent="0.25">
      <c r="A289" s="650" t="s">
        <v>399</v>
      </c>
      <c r="B289" s="651">
        <f t="shared" si="14"/>
        <v>2329</v>
      </c>
      <c r="C289" s="652" t="s">
        <v>257</v>
      </c>
      <c r="D289" s="652" t="s">
        <v>257</v>
      </c>
      <c r="E289" s="652" t="s">
        <v>257</v>
      </c>
      <c r="F289" s="652" t="s">
        <v>257</v>
      </c>
      <c r="G289" s="652" t="s">
        <v>257</v>
      </c>
      <c r="H289" s="652" t="s">
        <v>257</v>
      </c>
      <c r="I289" s="652" t="s">
        <v>257</v>
      </c>
      <c r="J289" s="652" t="s">
        <v>257</v>
      </c>
      <c r="K289" s="654">
        <v>2329</v>
      </c>
      <c r="L289" s="652" t="s">
        <v>257</v>
      </c>
      <c r="M289" s="652" t="s">
        <v>257</v>
      </c>
      <c r="N289" s="652" t="s">
        <v>257</v>
      </c>
      <c r="O289" s="654" t="s">
        <v>257</v>
      </c>
      <c r="P289" s="654" t="s">
        <v>257</v>
      </c>
    </row>
    <row r="290" spans="1:20" x14ac:dyDescent="0.25">
      <c r="A290" s="650" t="s">
        <v>180</v>
      </c>
      <c r="B290" s="651">
        <f t="shared" si="14"/>
        <v>843</v>
      </c>
      <c r="C290" s="652" t="s">
        <v>257</v>
      </c>
      <c r="D290" s="652" t="s">
        <v>257</v>
      </c>
      <c r="E290" s="652" t="s">
        <v>257</v>
      </c>
      <c r="F290" s="652" t="s">
        <v>257</v>
      </c>
      <c r="G290" s="652" t="s">
        <v>257</v>
      </c>
      <c r="H290" s="652" t="s">
        <v>257</v>
      </c>
      <c r="I290" s="652" t="s">
        <v>257</v>
      </c>
      <c r="J290" s="652" t="s">
        <v>257</v>
      </c>
      <c r="K290" s="654">
        <v>843</v>
      </c>
      <c r="L290" s="652" t="s">
        <v>257</v>
      </c>
      <c r="M290" s="652" t="s">
        <v>257</v>
      </c>
      <c r="N290" s="652" t="s">
        <v>257</v>
      </c>
      <c r="O290" s="654" t="s">
        <v>257</v>
      </c>
      <c r="P290" s="654" t="s">
        <v>257</v>
      </c>
    </row>
    <row r="291" spans="1:20" x14ac:dyDescent="0.25">
      <c r="A291" s="650" t="s">
        <v>643</v>
      </c>
      <c r="B291" s="651">
        <f t="shared" si="14"/>
        <v>351</v>
      </c>
      <c r="C291" s="652" t="s">
        <v>257</v>
      </c>
      <c r="D291" s="652" t="s">
        <v>257</v>
      </c>
      <c r="E291" s="652" t="s">
        <v>257</v>
      </c>
      <c r="F291" s="652" t="s">
        <v>257</v>
      </c>
      <c r="G291" s="652" t="s">
        <v>257</v>
      </c>
      <c r="H291" s="652" t="s">
        <v>257</v>
      </c>
      <c r="I291" s="652" t="s">
        <v>257</v>
      </c>
      <c r="J291" s="652" t="s">
        <v>257</v>
      </c>
      <c r="K291" s="654">
        <v>351</v>
      </c>
      <c r="L291" s="652" t="s">
        <v>257</v>
      </c>
      <c r="M291" s="652" t="s">
        <v>257</v>
      </c>
      <c r="N291" s="652" t="s">
        <v>257</v>
      </c>
      <c r="O291" s="654" t="s">
        <v>257</v>
      </c>
      <c r="P291" s="654" t="s">
        <v>257</v>
      </c>
    </row>
    <row r="292" spans="1:20" x14ac:dyDescent="0.25">
      <c r="A292" s="745"/>
      <c r="B292" s="651"/>
      <c r="C292" s="654"/>
      <c r="D292" s="654"/>
      <c r="E292" s="654"/>
      <c r="F292" s="654"/>
      <c r="G292" s="654"/>
      <c r="H292" s="654"/>
      <c r="I292" s="654"/>
      <c r="J292" s="654"/>
      <c r="K292" s="654"/>
      <c r="L292" s="652"/>
      <c r="M292" s="654"/>
      <c r="N292" s="654"/>
      <c r="O292" s="654"/>
      <c r="P292" s="654"/>
    </row>
    <row r="293" spans="1:20" x14ac:dyDescent="0.25">
      <c r="A293" s="734" t="s">
        <v>163</v>
      </c>
      <c r="B293" s="746">
        <f>SUM(B295:B302)</f>
        <v>62452</v>
      </c>
      <c r="C293" s="743" t="s">
        <v>257</v>
      </c>
      <c r="D293" s="743" t="s">
        <v>257</v>
      </c>
      <c r="E293" s="743" t="s">
        <v>257</v>
      </c>
      <c r="F293" s="743" t="s">
        <v>257</v>
      </c>
      <c r="G293" s="743" t="s">
        <v>257</v>
      </c>
      <c r="H293" s="743" t="s">
        <v>257</v>
      </c>
      <c r="I293" s="743" t="s">
        <v>257</v>
      </c>
      <c r="J293" s="743" t="s">
        <v>257</v>
      </c>
      <c r="K293" s="743" t="s">
        <v>257</v>
      </c>
      <c r="L293" s="743">
        <f>SUM(L295:L303)</f>
        <v>68704</v>
      </c>
      <c r="M293" s="743" t="s">
        <v>257</v>
      </c>
      <c r="N293" s="743" t="s">
        <v>257</v>
      </c>
      <c r="O293" s="744" t="s">
        <v>257</v>
      </c>
      <c r="P293" s="744" t="s">
        <v>257</v>
      </c>
    </row>
    <row r="294" spans="1:20" x14ac:dyDescent="0.25">
      <c r="A294" s="650"/>
      <c r="B294" s="750"/>
      <c r="C294" s="654"/>
      <c r="D294" s="654"/>
      <c r="E294" s="654"/>
      <c r="F294" s="654"/>
      <c r="G294" s="654"/>
      <c r="H294" s="654"/>
      <c r="I294" s="654"/>
      <c r="J294" s="654"/>
      <c r="K294" s="654"/>
      <c r="L294" s="652"/>
      <c r="M294" s="652"/>
      <c r="N294" s="652"/>
      <c r="O294" s="654"/>
      <c r="P294" s="654"/>
    </row>
    <row r="295" spans="1:20" x14ac:dyDescent="0.25">
      <c r="A295" s="650" t="s">
        <v>653</v>
      </c>
      <c r="B295" s="651">
        <f t="shared" ref="B295:B303" si="15">SUM(C295:P295)</f>
        <v>3836</v>
      </c>
      <c r="C295" s="652" t="s">
        <v>257</v>
      </c>
      <c r="D295" s="652" t="s">
        <v>257</v>
      </c>
      <c r="E295" s="652" t="s">
        <v>257</v>
      </c>
      <c r="F295" s="652" t="s">
        <v>257</v>
      </c>
      <c r="G295" s="652" t="s">
        <v>257</v>
      </c>
      <c r="H295" s="652" t="s">
        <v>257</v>
      </c>
      <c r="I295" s="652" t="s">
        <v>257</v>
      </c>
      <c r="J295" s="652" t="s">
        <v>257</v>
      </c>
      <c r="K295" s="652" t="s">
        <v>257</v>
      </c>
      <c r="L295" s="654">
        <v>3836</v>
      </c>
      <c r="M295" s="652" t="s">
        <v>257</v>
      </c>
      <c r="N295" s="652" t="s">
        <v>257</v>
      </c>
      <c r="O295" s="654" t="s">
        <v>257</v>
      </c>
      <c r="P295" s="654" t="s">
        <v>257</v>
      </c>
    </row>
    <row r="296" spans="1:20" x14ac:dyDescent="0.25">
      <c r="A296" s="650" t="s">
        <v>649</v>
      </c>
      <c r="B296" s="651">
        <f t="shared" si="15"/>
        <v>12928</v>
      </c>
      <c r="C296" s="652" t="s">
        <v>257</v>
      </c>
      <c r="D296" s="652" t="s">
        <v>257</v>
      </c>
      <c r="E296" s="652" t="s">
        <v>257</v>
      </c>
      <c r="F296" s="652" t="s">
        <v>257</v>
      </c>
      <c r="G296" s="652" t="s">
        <v>257</v>
      </c>
      <c r="H296" s="652" t="s">
        <v>257</v>
      </c>
      <c r="I296" s="652" t="s">
        <v>257</v>
      </c>
      <c r="J296" s="652" t="s">
        <v>257</v>
      </c>
      <c r="K296" s="652" t="s">
        <v>257</v>
      </c>
      <c r="L296" s="654">
        <v>12928</v>
      </c>
      <c r="M296" s="652" t="s">
        <v>257</v>
      </c>
      <c r="N296" s="652" t="s">
        <v>257</v>
      </c>
      <c r="O296" s="654" t="s">
        <v>257</v>
      </c>
      <c r="P296" s="654" t="s">
        <v>257</v>
      </c>
    </row>
    <row r="297" spans="1:20" x14ac:dyDescent="0.25">
      <c r="A297" s="745" t="s">
        <v>432</v>
      </c>
      <c r="B297" s="651">
        <f t="shared" si="15"/>
        <v>8390</v>
      </c>
      <c r="C297" s="652" t="s">
        <v>257</v>
      </c>
      <c r="D297" s="652" t="s">
        <v>257</v>
      </c>
      <c r="E297" s="652" t="s">
        <v>257</v>
      </c>
      <c r="F297" s="652" t="s">
        <v>257</v>
      </c>
      <c r="G297" s="652" t="s">
        <v>257</v>
      </c>
      <c r="H297" s="652" t="s">
        <v>257</v>
      </c>
      <c r="I297" s="652" t="s">
        <v>257</v>
      </c>
      <c r="J297" s="652" t="s">
        <v>257</v>
      </c>
      <c r="K297" s="652" t="s">
        <v>257</v>
      </c>
      <c r="L297" s="654">
        <v>8390</v>
      </c>
      <c r="M297" s="652" t="s">
        <v>257</v>
      </c>
      <c r="N297" s="652" t="s">
        <v>257</v>
      </c>
      <c r="O297" s="654" t="s">
        <v>257</v>
      </c>
      <c r="P297" s="654" t="s">
        <v>257</v>
      </c>
    </row>
    <row r="298" spans="1:20" x14ac:dyDescent="0.25">
      <c r="A298" s="745" t="s">
        <v>656</v>
      </c>
      <c r="B298" s="651">
        <f t="shared" si="15"/>
        <v>8170</v>
      </c>
      <c r="C298" s="652" t="s">
        <v>257</v>
      </c>
      <c r="D298" s="652" t="s">
        <v>257</v>
      </c>
      <c r="E298" s="652" t="s">
        <v>257</v>
      </c>
      <c r="F298" s="652" t="s">
        <v>257</v>
      </c>
      <c r="G298" s="652" t="s">
        <v>257</v>
      </c>
      <c r="H298" s="652" t="s">
        <v>257</v>
      </c>
      <c r="I298" s="652" t="s">
        <v>257</v>
      </c>
      <c r="J298" s="652" t="s">
        <v>257</v>
      </c>
      <c r="K298" s="652" t="s">
        <v>257</v>
      </c>
      <c r="L298" s="654">
        <v>8170</v>
      </c>
      <c r="M298" s="652" t="s">
        <v>257</v>
      </c>
      <c r="N298" s="652" t="s">
        <v>257</v>
      </c>
      <c r="O298" s="654" t="s">
        <v>257</v>
      </c>
      <c r="P298" s="654" t="s">
        <v>257</v>
      </c>
    </row>
    <row r="299" spans="1:20" s="656" customFormat="1" x14ac:dyDescent="0.25">
      <c r="A299" s="745" t="s">
        <v>666</v>
      </c>
      <c r="B299" s="651">
        <f t="shared" si="15"/>
        <v>10042</v>
      </c>
      <c r="C299" s="652" t="s">
        <v>257</v>
      </c>
      <c r="D299" s="652" t="s">
        <v>257</v>
      </c>
      <c r="E299" s="652" t="s">
        <v>257</v>
      </c>
      <c r="F299" s="652" t="s">
        <v>257</v>
      </c>
      <c r="G299" s="652" t="s">
        <v>257</v>
      </c>
      <c r="H299" s="652" t="s">
        <v>257</v>
      </c>
      <c r="I299" s="652" t="s">
        <v>257</v>
      </c>
      <c r="J299" s="652" t="s">
        <v>257</v>
      </c>
      <c r="K299" s="652" t="s">
        <v>257</v>
      </c>
      <c r="L299" s="654">
        <v>10042</v>
      </c>
      <c r="M299" s="652" t="s">
        <v>257</v>
      </c>
      <c r="N299" s="652" t="s">
        <v>257</v>
      </c>
      <c r="O299" s="654" t="s">
        <v>257</v>
      </c>
      <c r="P299" s="654" t="s">
        <v>257</v>
      </c>
      <c r="S299" s="655"/>
      <c r="T299" s="655"/>
    </row>
    <row r="300" spans="1:20" x14ac:dyDescent="0.25">
      <c r="A300" s="745" t="s">
        <v>177</v>
      </c>
      <c r="B300" s="651">
        <f t="shared" si="15"/>
        <v>8977</v>
      </c>
      <c r="C300" s="652" t="s">
        <v>257</v>
      </c>
      <c r="D300" s="652" t="s">
        <v>257</v>
      </c>
      <c r="E300" s="652" t="s">
        <v>257</v>
      </c>
      <c r="F300" s="652" t="s">
        <v>257</v>
      </c>
      <c r="G300" s="652" t="s">
        <v>257</v>
      </c>
      <c r="H300" s="652" t="s">
        <v>257</v>
      </c>
      <c r="I300" s="652" t="s">
        <v>257</v>
      </c>
      <c r="J300" s="652" t="s">
        <v>257</v>
      </c>
      <c r="K300" s="652" t="s">
        <v>257</v>
      </c>
      <c r="L300" s="654">
        <v>8977</v>
      </c>
      <c r="M300" s="652" t="s">
        <v>257</v>
      </c>
      <c r="N300" s="652" t="s">
        <v>257</v>
      </c>
      <c r="O300" s="654" t="s">
        <v>257</v>
      </c>
      <c r="P300" s="654" t="s">
        <v>257</v>
      </c>
    </row>
    <row r="301" spans="1:20" x14ac:dyDescent="0.25">
      <c r="A301" s="650" t="s">
        <v>180</v>
      </c>
      <c r="B301" s="651">
        <f t="shared" si="15"/>
        <v>4636</v>
      </c>
      <c r="C301" s="652" t="s">
        <v>257</v>
      </c>
      <c r="D301" s="652" t="s">
        <v>257</v>
      </c>
      <c r="E301" s="652" t="s">
        <v>257</v>
      </c>
      <c r="F301" s="652" t="s">
        <v>257</v>
      </c>
      <c r="G301" s="652" t="s">
        <v>257</v>
      </c>
      <c r="H301" s="652" t="s">
        <v>257</v>
      </c>
      <c r="I301" s="652" t="s">
        <v>257</v>
      </c>
      <c r="J301" s="652" t="s">
        <v>257</v>
      </c>
      <c r="K301" s="652" t="s">
        <v>257</v>
      </c>
      <c r="L301" s="653">
        <v>4636</v>
      </c>
      <c r="M301" s="652" t="s">
        <v>257</v>
      </c>
      <c r="N301" s="652" t="s">
        <v>257</v>
      </c>
      <c r="O301" s="654" t="s">
        <v>257</v>
      </c>
      <c r="P301" s="654" t="s">
        <v>257</v>
      </c>
    </row>
    <row r="302" spans="1:20" x14ac:dyDescent="0.25">
      <c r="A302" s="745" t="s">
        <v>643</v>
      </c>
      <c r="B302" s="651">
        <f t="shared" si="15"/>
        <v>5473</v>
      </c>
      <c r="C302" s="652" t="s">
        <v>257</v>
      </c>
      <c r="D302" s="652" t="s">
        <v>257</v>
      </c>
      <c r="E302" s="652" t="s">
        <v>257</v>
      </c>
      <c r="F302" s="652" t="s">
        <v>257</v>
      </c>
      <c r="G302" s="652" t="s">
        <v>257</v>
      </c>
      <c r="H302" s="652" t="s">
        <v>257</v>
      </c>
      <c r="I302" s="652" t="s">
        <v>257</v>
      </c>
      <c r="J302" s="652" t="s">
        <v>257</v>
      </c>
      <c r="K302" s="652" t="s">
        <v>257</v>
      </c>
      <c r="L302" s="654">
        <v>5473</v>
      </c>
      <c r="M302" s="652" t="s">
        <v>257</v>
      </c>
      <c r="N302" s="652" t="s">
        <v>257</v>
      </c>
      <c r="O302" s="654" t="s">
        <v>257</v>
      </c>
      <c r="P302" s="654" t="s">
        <v>257</v>
      </c>
    </row>
    <row r="303" spans="1:20" x14ac:dyDescent="0.25">
      <c r="A303" s="745" t="s">
        <v>645</v>
      </c>
      <c r="B303" s="651">
        <f t="shared" si="15"/>
        <v>6252</v>
      </c>
      <c r="C303" s="652" t="s">
        <v>257</v>
      </c>
      <c r="D303" s="652" t="s">
        <v>257</v>
      </c>
      <c r="E303" s="652" t="s">
        <v>257</v>
      </c>
      <c r="F303" s="652" t="s">
        <v>257</v>
      </c>
      <c r="G303" s="652" t="s">
        <v>257</v>
      </c>
      <c r="H303" s="652" t="s">
        <v>257</v>
      </c>
      <c r="I303" s="652" t="s">
        <v>257</v>
      </c>
      <c r="J303" s="652" t="s">
        <v>257</v>
      </c>
      <c r="K303" s="652" t="s">
        <v>257</v>
      </c>
      <c r="L303" s="654">
        <v>6252</v>
      </c>
      <c r="M303" s="652" t="s">
        <v>257</v>
      </c>
      <c r="N303" s="652" t="s">
        <v>257</v>
      </c>
      <c r="O303" s="652" t="s">
        <v>257</v>
      </c>
      <c r="P303" s="654" t="s">
        <v>257</v>
      </c>
    </row>
    <row r="304" spans="1:20" x14ac:dyDescent="0.25">
      <c r="A304" s="745"/>
      <c r="B304" s="750"/>
      <c r="C304" s="652"/>
      <c r="D304" s="652"/>
      <c r="E304" s="652"/>
      <c r="F304" s="652"/>
      <c r="G304" s="652"/>
      <c r="H304" s="652"/>
      <c r="I304" s="652"/>
      <c r="J304" s="652"/>
      <c r="K304" s="652"/>
      <c r="L304" s="652"/>
      <c r="M304" s="652"/>
      <c r="N304" s="652"/>
      <c r="O304" s="654"/>
      <c r="P304" s="654"/>
    </row>
    <row r="305" spans="1:20" x14ac:dyDescent="0.25">
      <c r="A305" s="734" t="s">
        <v>465</v>
      </c>
      <c r="B305" s="746">
        <f>SUM(B307:B312)</f>
        <v>22419</v>
      </c>
      <c r="C305" s="743" t="s">
        <v>257</v>
      </c>
      <c r="D305" s="743" t="s">
        <v>257</v>
      </c>
      <c r="E305" s="743" t="s">
        <v>257</v>
      </c>
      <c r="F305" s="743" t="s">
        <v>257</v>
      </c>
      <c r="G305" s="743" t="s">
        <v>257</v>
      </c>
      <c r="H305" s="743" t="s">
        <v>257</v>
      </c>
      <c r="I305" s="743" t="s">
        <v>257</v>
      </c>
      <c r="J305" s="743" t="s">
        <v>257</v>
      </c>
      <c r="K305" s="743" t="s">
        <v>257</v>
      </c>
      <c r="L305" s="743">
        <f>SUM(L307:L312)</f>
        <v>17977</v>
      </c>
      <c r="M305" s="743" t="s">
        <v>257</v>
      </c>
      <c r="N305" s="743">
        <f>SUM(N307:N312)</f>
        <v>4442</v>
      </c>
      <c r="O305" s="744" t="s">
        <v>257</v>
      </c>
      <c r="P305" s="744" t="s">
        <v>257</v>
      </c>
    </row>
    <row r="306" spans="1:20" x14ac:dyDescent="0.25">
      <c r="A306" s="650"/>
      <c r="B306" s="750"/>
      <c r="C306" s="652"/>
      <c r="D306" s="652"/>
      <c r="E306" s="652"/>
      <c r="F306" s="652"/>
      <c r="G306" s="652"/>
      <c r="H306" s="652"/>
      <c r="I306" s="652"/>
      <c r="J306" s="652"/>
      <c r="K306" s="652"/>
      <c r="L306" s="652"/>
      <c r="M306" s="652"/>
      <c r="N306" s="652"/>
      <c r="O306" s="654"/>
      <c r="P306" s="654"/>
    </row>
    <row r="307" spans="1:20" x14ac:dyDescent="0.25">
      <c r="A307" s="650" t="s">
        <v>846</v>
      </c>
      <c r="B307" s="651">
        <f t="shared" ref="B307:B312" si="16">SUM(C307:P307)</f>
        <v>4539</v>
      </c>
      <c r="C307" s="652" t="s">
        <v>257</v>
      </c>
      <c r="D307" s="652" t="s">
        <v>257</v>
      </c>
      <c r="E307" s="652" t="s">
        <v>257</v>
      </c>
      <c r="F307" s="652" t="s">
        <v>257</v>
      </c>
      <c r="G307" s="652" t="s">
        <v>257</v>
      </c>
      <c r="H307" s="652" t="s">
        <v>257</v>
      </c>
      <c r="I307" s="652" t="s">
        <v>257</v>
      </c>
      <c r="J307" s="652" t="s">
        <v>257</v>
      </c>
      <c r="K307" s="652" t="s">
        <v>257</v>
      </c>
      <c r="L307" s="653">
        <v>3602</v>
      </c>
      <c r="M307" s="652" t="s">
        <v>257</v>
      </c>
      <c r="N307" s="653">
        <v>937</v>
      </c>
      <c r="O307" s="652" t="s">
        <v>257</v>
      </c>
      <c r="P307" s="652" t="s">
        <v>257</v>
      </c>
    </row>
    <row r="308" spans="1:20" x14ac:dyDescent="0.25">
      <c r="A308" s="650" t="s">
        <v>698</v>
      </c>
      <c r="B308" s="651">
        <f t="shared" si="16"/>
        <v>2537</v>
      </c>
      <c r="C308" s="652" t="s">
        <v>257</v>
      </c>
      <c r="D308" s="652" t="s">
        <v>257</v>
      </c>
      <c r="E308" s="652" t="s">
        <v>257</v>
      </c>
      <c r="F308" s="652" t="s">
        <v>257</v>
      </c>
      <c r="G308" s="652" t="s">
        <v>257</v>
      </c>
      <c r="H308" s="652" t="s">
        <v>257</v>
      </c>
      <c r="I308" s="652" t="s">
        <v>257</v>
      </c>
      <c r="J308" s="652" t="s">
        <v>257</v>
      </c>
      <c r="K308" s="652" t="s">
        <v>257</v>
      </c>
      <c r="L308" s="653">
        <v>2107</v>
      </c>
      <c r="M308" s="652" t="s">
        <v>257</v>
      </c>
      <c r="N308" s="653">
        <v>430</v>
      </c>
      <c r="O308" s="654" t="s">
        <v>257</v>
      </c>
      <c r="P308" s="654" t="s">
        <v>257</v>
      </c>
      <c r="S308" s="656"/>
      <c r="T308" s="656"/>
    </row>
    <row r="309" spans="1:20" x14ac:dyDescent="0.25">
      <c r="A309" s="650" t="s">
        <v>452</v>
      </c>
      <c r="B309" s="651">
        <f t="shared" si="16"/>
        <v>4328</v>
      </c>
      <c r="C309" s="652" t="s">
        <v>257</v>
      </c>
      <c r="D309" s="652" t="s">
        <v>257</v>
      </c>
      <c r="E309" s="652" t="s">
        <v>257</v>
      </c>
      <c r="F309" s="652" t="s">
        <v>257</v>
      </c>
      <c r="G309" s="652" t="s">
        <v>257</v>
      </c>
      <c r="H309" s="652" t="s">
        <v>257</v>
      </c>
      <c r="I309" s="652" t="s">
        <v>257</v>
      </c>
      <c r="J309" s="652" t="s">
        <v>257</v>
      </c>
      <c r="K309" s="652" t="s">
        <v>257</v>
      </c>
      <c r="L309" s="653">
        <v>3284</v>
      </c>
      <c r="M309" s="652" t="s">
        <v>257</v>
      </c>
      <c r="N309" s="653">
        <v>1044</v>
      </c>
      <c r="O309" s="654" t="s">
        <v>257</v>
      </c>
      <c r="P309" s="654" t="s">
        <v>257</v>
      </c>
      <c r="S309" s="656"/>
      <c r="T309" s="656"/>
    </row>
    <row r="310" spans="1:20" x14ac:dyDescent="0.25">
      <c r="A310" s="650" t="s">
        <v>699</v>
      </c>
      <c r="B310" s="651">
        <f t="shared" si="16"/>
        <v>3596</v>
      </c>
      <c r="C310" s="652" t="s">
        <v>257</v>
      </c>
      <c r="D310" s="652" t="s">
        <v>257</v>
      </c>
      <c r="E310" s="652" t="s">
        <v>257</v>
      </c>
      <c r="F310" s="652" t="s">
        <v>257</v>
      </c>
      <c r="G310" s="652" t="s">
        <v>257</v>
      </c>
      <c r="H310" s="652" t="s">
        <v>257</v>
      </c>
      <c r="I310" s="652" t="s">
        <v>257</v>
      </c>
      <c r="J310" s="652" t="s">
        <v>257</v>
      </c>
      <c r="K310" s="652" t="s">
        <v>257</v>
      </c>
      <c r="L310" s="653">
        <v>2838</v>
      </c>
      <c r="M310" s="652" t="s">
        <v>257</v>
      </c>
      <c r="N310" s="653">
        <v>758</v>
      </c>
      <c r="O310" s="654" t="s">
        <v>257</v>
      </c>
      <c r="P310" s="654" t="s">
        <v>257</v>
      </c>
      <c r="S310" s="656"/>
      <c r="T310" s="656"/>
    </row>
    <row r="311" spans="1:20" x14ac:dyDescent="0.25">
      <c r="A311" s="650" t="s">
        <v>700</v>
      </c>
      <c r="B311" s="651">
        <f t="shared" si="16"/>
        <v>3015</v>
      </c>
      <c r="C311" s="652" t="s">
        <v>257</v>
      </c>
      <c r="D311" s="652" t="s">
        <v>257</v>
      </c>
      <c r="E311" s="652" t="s">
        <v>257</v>
      </c>
      <c r="F311" s="652" t="s">
        <v>257</v>
      </c>
      <c r="G311" s="652" t="s">
        <v>257</v>
      </c>
      <c r="H311" s="652" t="s">
        <v>257</v>
      </c>
      <c r="I311" s="652" t="s">
        <v>257</v>
      </c>
      <c r="J311" s="652" t="s">
        <v>257</v>
      </c>
      <c r="K311" s="652" t="s">
        <v>257</v>
      </c>
      <c r="L311" s="653">
        <v>2352</v>
      </c>
      <c r="M311" s="652" t="s">
        <v>257</v>
      </c>
      <c r="N311" s="653">
        <v>663</v>
      </c>
      <c r="O311" s="654" t="s">
        <v>257</v>
      </c>
      <c r="P311" s="654" t="s">
        <v>257</v>
      </c>
      <c r="S311" s="656"/>
      <c r="T311" s="656"/>
    </row>
    <row r="312" spans="1:20" x14ac:dyDescent="0.25">
      <c r="A312" s="650" t="s">
        <v>154</v>
      </c>
      <c r="B312" s="651">
        <f t="shared" si="16"/>
        <v>4404</v>
      </c>
      <c r="C312" s="652" t="s">
        <v>257</v>
      </c>
      <c r="D312" s="652" t="s">
        <v>257</v>
      </c>
      <c r="E312" s="652" t="s">
        <v>257</v>
      </c>
      <c r="F312" s="652" t="s">
        <v>257</v>
      </c>
      <c r="G312" s="652" t="s">
        <v>257</v>
      </c>
      <c r="H312" s="652" t="s">
        <v>257</v>
      </c>
      <c r="I312" s="652" t="s">
        <v>257</v>
      </c>
      <c r="J312" s="652" t="s">
        <v>257</v>
      </c>
      <c r="K312" s="652" t="s">
        <v>257</v>
      </c>
      <c r="L312" s="653">
        <v>3794</v>
      </c>
      <c r="M312" s="652" t="s">
        <v>257</v>
      </c>
      <c r="N312" s="653">
        <v>610</v>
      </c>
      <c r="O312" s="654" t="s">
        <v>257</v>
      </c>
      <c r="P312" s="654" t="s">
        <v>257</v>
      </c>
    </row>
    <row r="313" spans="1:20" x14ac:dyDescent="0.25">
      <c r="A313" s="745"/>
      <c r="B313" s="750"/>
      <c r="C313" s="652"/>
      <c r="D313" s="652"/>
      <c r="E313" s="652"/>
      <c r="F313" s="652"/>
      <c r="G313" s="652"/>
      <c r="H313" s="652"/>
      <c r="I313" s="652"/>
      <c r="J313" s="652"/>
      <c r="K313" s="652"/>
      <c r="L313" s="652"/>
      <c r="M313" s="652"/>
      <c r="N313" s="652"/>
      <c r="O313" s="654"/>
      <c r="P313" s="654"/>
    </row>
    <row r="314" spans="1:20" x14ac:dyDescent="0.25">
      <c r="A314" s="734" t="s">
        <v>466</v>
      </c>
      <c r="B314" s="746">
        <f>SUM(B316:B320)</f>
        <v>44606</v>
      </c>
      <c r="C314" s="753">
        <f>SUM(C316:C320)</f>
        <v>2007</v>
      </c>
      <c r="D314" s="743">
        <f>SUM(D316:D320)</f>
        <v>40349</v>
      </c>
      <c r="E314" s="743" t="s">
        <v>257</v>
      </c>
      <c r="F314" s="743" t="s">
        <v>257</v>
      </c>
      <c r="G314" s="743" t="s">
        <v>257</v>
      </c>
      <c r="H314" s="743">
        <f>SUM(H316:H320)</f>
        <v>2250</v>
      </c>
      <c r="I314" s="743" t="s">
        <v>257</v>
      </c>
      <c r="J314" s="743" t="s">
        <v>257</v>
      </c>
      <c r="K314" s="743" t="s">
        <v>257</v>
      </c>
      <c r="L314" s="743" t="s">
        <v>257</v>
      </c>
      <c r="M314" s="743" t="s">
        <v>257</v>
      </c>
      <c r="N314" s="743" t="s">
        <v>257</v>
      </c>
      <c r="O314" s="744" t="s">
        <v>257</v>
      </c>
      <c r="P314" s="744" t="s">
        <v>257</v>
      </c>
    </row>
    <row r="315" spans="1:20" x14ac:dyDescent="0.25">
      <c r="A315" s="650"/>
      <c r="B315" s="750"/>
      <c r="C315" s="756"/>
      <c r="D315" s="652"/>
      <c r="E315" s="654"/>
      <c r="F315" s="654"/>
      <c r="G315" s="654"/>
      <c r="H315" s="652"/>
      <c r="I315" s="654"/>
      <c r="J315" s="654"/>
      <c r="K315" s="654"/>
      <c r="L315" s="652"/>
      <c r="M315" s="654"/>
      <c r="N315" s="654"/>
      <c r="O315" s="654"/>
      <c r="P315" s="654"/>
    </row>
    <row r="316" spans="1:20" x14ac:dyDescent="0.25">
      <c r="A316" s="650" t="s">
        <v>432</v>
      </c>
      <c r="B316" s="651">
        <f>SUM(C316:P316)</f>
        <v>838</v>
      </c>
      <c r="C316" s="751">
        <v>379</v>
      </c>
      <c r="D316" s="653" t="s">
        <v>257</v>
      </c>
      <c r="E316" s="652" t="s">
        <v>257</v>
      </c>
      <c r="F316" s="652" t="s">
        <v>257</v>
      </c>
      <c r="G316" s="652" t="s">
        <v>257</v>
      </c>
      <c r="H316" s="653">
        <v>459</v>
      </c>
      <c r="I316" s="652" t="s">
        <v>257</v>
      </c>
      <c r="J316" s="652" t="s">
        <v>257</v>
      </c>
      <c r="K316" s="652" t="s">
        <v>257</v>
      </c>
      <c r="L316" s="652" t="s">
        <v>257</v>
      </c>
      <c r="M316" s="652" t="s">
        <v>257</v>
      </c>
      <c r="N316" s="652" t="s">
        <v>257</v>
      </c>
      <c r="O316" s="654" t="s">
        <v>257</v>
      </c>
      <c r="P316" s="654" t="s">
        <v>257</v>
      </c>
    </row>
    <row r="317" spans="1:20" x14ac:dyDescent="0.25">
      <c r="A317" s="650" t="s">
        <v>66</v>
      </c>
      <c r="B317" s="651">
        <f>SUM(C317:P317)</f>
        <v>20049</v>
      </c>
      <c r="C317" s="751">
        <v>582</v>
      </c>
      <c r="D317" s="653">
        <v>18935</v>
      </c>
      <c r="E317" s="652" t="s">
        <v>257</v>
      </c>
      <c r="F317" s="652" t="s">
        <v>257</v>
      </c>
      <c r="G317" s="652" t="s">
        <v>257</v>
      </c>
      <c r="H317" s="653">
        <v>532</v>
      </c>
      <c r="I317" s="652" t="s">
        <v>257</v>
      </c>
      <c r="J317" s="652" t="s">
        <v>257</v>
      </c>
      <c r="K317" s="652" t="s">
        <v>257</v>
      </c>
      <c r="L317" s="652" t="s">
        <v>257</v>
      </c>
      <c r="M317" s="652" t="s">
        <v>257</v>
      </c>
      <c r="N317" s="652" t="s">
        <v>257</v>
      </c>
      <c r="O317" s="654" t="s">
        <v>257</v>
      </c>
      <c r="P317" s="654" t="s">
        <v>257</v>
      </c>
    </row>
    <row r="318" spans="1:20" x14ac:dyDescent="0.25">
      <c r="A318" s="650" t="s">
        <v>640</v>
      </c>
      <c r="B318" s="651">
        <f>SUM(C318:P318)</f>
        <v>4909</v>
      </c>
      <c r="C318" s="751">
        <v>335</v>
      </c>
      <c r="D318" s="653">
        <v>4165</v>
      </c>
      <c r="E318" s="652" t="s">
        <v>257</v>
      </c>
      <c r="F318" s="652" t="s">
        <v>257</v>
      </c>
      <c r="G318" s="652" t="s">
        <v>257</v>
      </c>
      <c r="H318" s="653">
        <v>409</v>
      </c>
      <c r="I318" s="652" t="s">
        <v>257</v>
      </c>
      <c r="J318" s="652" t="s">
        <v>257</v>
      </c>
      <c r="K318" s="652" t="s">
        <v>257</v>
      </c>
      <c r="L318" s="652" t="s">
        <v>257</v>
      </c>
      <c r="M318" s="652" t="s">
        <v>257</v>
      </c>
      <c r="N318" s="652" t="s">
        <v>257</v>
      </c>
      <c r="O318" s="654" t="s">
        <v>257</v>
      </c>
      <c r="P318" s="654" t="s">
        <v>257</v>
      </c>
    </row>
    <row r="319" spans="1:20" x14ac:dyDescent="0.25">
      <c r="A319" s="650" t="s">
        <v>63</v>
      </c>
      <c r="B319" s="651">
        <f>SUM(C319:P319)</f>
        <v>10558</v>
      </c>
      <c r="C319" s="751">
        <v>443</v>
      </c>
      <c r="D319" s="653">
        <v>9971</v>
      </c>
      <c r="E319" s="652" t="s">
        <v>257</v>
      </c>
      <c r="F319" s="652" t="s">
        <v>257</v>
      </c>
      <c r="G319" s="652" t="s">
        <v>257</v>
      </c>
      <c r="H319" s="653">
        <v>144</v>
      </c>
      <c r="I319" s="652" t="s">
        <v>257</v>
      </c>
      <c r="J319" s="652" t="s">
        <v>257</v>
      </c>
      <c r="K319" s="652" t="s">
        <v>257</v>
      </c>
      <c r="L319" s="652" t="s">
        <v>257</v>
      </c>
      <c r="M319" s="652" t="s">
        <v>257</v>
      </c>
      <c r="N319" s="652" t="s">
        <v>257</v>
      </c>
      <c r="O319" s="654" t="s">
        <v>257</v>
      </c>
      <c r="P319" s="654" t="s">
        <v>257</v>
      </c>
    </row>
    <row r="320" spans="1:20" x14ac:dyDescent="0.25">
      <c r="A320" s="650" t="s">
        <v>645</v>
      </c>
      <c r="B320" s="651">
        <f>SUM(C320:P320)</f>
        <v>8252</v>
      </c>
      <c r="C320" s="751">
        <v>268</v>
      </c>
      <c r="D320" s="653">
        <v>7278</v>
      </c>
      <c r="E320" s="652" t="s">
        <v>257</v>
      </c>
      <c r="F320" s="652" t="s">
        <v>257</v>
      </c>
      <c r="G320" s="652" t="s">
        <v>257</v>
      </c>
      <c r="H320" s="653">
        <v>706</v>
      </c>
      <c r="I320" s="652" t="s">
        <v>257</v>
      </c>
      <c r="J320" s="652" t="s">
        <v>257</v>
      </c>
      <c r="K320" s="652" t="s">
        <v>257</v>
      </c>
      <c r="L320" s="652" t="s">
        <v>257</v>
      </c>
      <c r="M320" s="652" t="s">
        <v>257</v>
      </c>
      <c r="N320" s="652" t="s">
        <v>257</v>
      </c>
      <c r="O320" s="654" t="s">
        <v>257</v>
      </c>
      <c r="P320" s="654" t="s">
        <v>257</v>
      </c>
    </row>
    <row r="321" spans="1:16" x14ac:dyDescent="0.25">
      <c r="A321" s="650"/>
      <c r="B321" s="750"/>
      <c r="C321" s="756"/>
      <c r="D321" s="652"/>
      <c r="E321" s="652"/>
      <c r="F321" s="652"/>
      <c r="G321" s="652"/>
      <c r="H321" s="652"/>
      <c r="I321" s="652"/>
      <c r="J321" s="652"/>
      <c r="K321" s="652"/>
      <c r="L321" s="652"/>
      <c r="M321" s="652"/>
      <c r="N321" s="652"/>
      <c r="O321" s="654"/>
      <c r="P321" s="654"/>
    </row>
    <row r="322" spans="1:16" x14ac:dyDescent="0.25">
      <c r="A322" s="734" t="s">
        <v>467</v>
      </c>
      <c r="B322" s="746">
        <f>SUM(B324:B340,B341:B384)</f>
        <v>111849</v>
      </c>
      <c r="C322" s="753">
        <f>SUM(C324:C340,C341:C384)</f>
        <v>8803</v>
      </c>
      <c r="D322" s="743">
        <f>SUM(D324:D340,D341:D384)</f>
        <v>7693</v>
      </c>
      <c r="E322" s="743" t="s">
        <v>257</v>
      </c>
      <c r="F322" s="743" t="s">
        <v>257</v>
      </c>
      <c r="G322" s="743" t="s">
        <v>257</v>
      </c>
      <c r="H322" s="743">
        <f>SUM(H324:H340,H341:H384)</f>
        <v>5815</v>
      </c>
      <c r="I322" s="743" t="s">
        <v>257</v>
      </c>
      <c r="J322" s="743">
        <f>SUM(J324:J340,J341:J384)</f>
        <v>10666</v>
      </c>
      <c r="K322" s="743">
        <f>SUM(K324:K340,K341:K384)</f>
        <v>5055</v>
      </c>
      <c r="L322" s="743">
        <f>SUM(L324:L340,L341:L384)</f>
        <v>61929</v>
      </c>
      <c r="M322" s="743" t="s">
        <v>257</v>
      </c>
      <c r="N322" s="743">
        <f>SUM(N324:N340,N341:N384)</f>
        <v>11888</v>
      </c>
      <c r="O322" s="744" t="s">
        <v>257</v>
      </c>
      <c r="P322" s="744" t="s">
        <v>257</v>
      </c>
    </row>
    <row r="323" spans="1:16" x14ac:dyDescent="0.25">
      <c r="A323" s="650"/>
      <c r="B323" s="750"/>
      <c r="C323" s="652"/>
      <c r="D323" s="652"/>
      <c r="E323" s="654"/>
      <c r="F323" s="654"/>
      <c r="G323" s="652"/>
      <c r="H323" s="652"/>
      <c r="I323" s="654"/>
      <c r="J323" s="652"/>
      <c r="K323" s="652"/>
      <c r="L323" s="652"/>
      <c r="M323" s="654"/>
      <c r="N323" s="652"/>
      <c r="O323" s="654"/>
      <c r="P323" s="654"/>
    </row>
    <row r="324" spans="1:16" x14ac:dyDescent="0.25">
      <c r="A324" s="650" t="s">
        <v>431</v>
      </c>
      <c r="B324" s="651">
        <f t="shared" ref="B324:B340" si="17">SUM(C324:P324)</f>
        <v>2269</v>
      </c>
      <c r="C324" s="751">
        <v>103</v>
      </c>
      <c r="D324" s="653" t="s">
        <v>257</v>
      </c>
      <c r="E324" s="652" t="s">
        <v>257</v>
      </c>
      <c r="F324" s="652" t="s">
        <v>257</v>
      </c>
      <c r="G324" s="652" t="s">
        <v>257</v>
      </c>
      <c r="H324" s="654">
        <v>46</v>
      </c>
      <c r="I324" s="652" t="s">
        <v>257</v>
      </c>
      <c r="J324" s="654">
        <v>127</v>
      </c>
      <c r="K324" s="652" t="s">
        <v>257</v>
      </c>
      <c r="L324" s="654">
        <v>1993</v>
      </c>
      <c r="M324" s="652" t="s">
        <v>257</v>
      </c>
      <c r="N324" s="652" t="s">
        <v>257</v>
      </c>
      <c r="O324" s="654" t="s">
        <v>257</v>
      </c>
      <c r="P324" s="654" t="s">
        <v>257</v>
      </c>
    </row>
    <row r="325" spans="1:16" x14ac:dyDescent="0.25">
      <c r="A325" s="650" t="s">
        <v>667</v>
      </c>
      <c r="B325" s="651">
        <f t="shared" si="17"/>
        <v>1341</v>
      </c>
      <c r="C325" s="751">
        <v>60</v>
      </c>
      <c r="D325" s="653" t="s">
        <v>257</v>
      </c>
      <c r="E325" s="652" t="s">
        <v>257</v>
      </c>
      <c r="F325" s="652" t="s">
        <v>257</v>
      </c>
      <c r="G325" s="652" t="s">
        <v>257</v>
      </c>
      <c r="H325" s="654">
        <v>22</v>
      </c>
      <c r="I325" s="652" t="s">
        <v>257</v>
      </c>
      <c r="J325" s="654">
        <v>105</v>
      </c>
      <c r="K325" s="652" t="s">
        <v>257</v>
      </c>
      <c r="L325" s="654">
        <v>1154</v>
      </c>
      <c r="M325" s="652" t="s">
        <v>257</v>
      </c>
      <c r="N325" s="652" t="s">
        <v>257</v>
      </c>
      <c r="O325" s="654" t="s">
        <v>257</v>
      </c>
      <c r="P325" s="654" t="s">
        <v>257</v>
      </c>
    </row>
    <row r="326" spans="1:16" x14ac:dyDescent="0.25">
      <c r="A326" s="650" t="s">
        <v>847</v>
      </c>
      <c r="B326" s="651">
        <f t="shared" si="17"/>
        <v>4490</v>
      </c>
      <c r="C326" s="751">
        <v>267</v>
      </c>
      <c r="D326" s="653" t="s">
        <v>257</v>
      </c>
      <c r="E326" s="652" t="s">
        <v>257</v>
      </c>
      <c r="F326" s="652" t="s">
        <v>257</v>
      </c>
      <c r="G326" s="652" t="s">
        <v>257</v>
      </c>
      <c r="H326" s="654">
        <v>92</v>
      </c>
      <c r="I326" s="652" t="s">
        <v>257</v>
      </c>
      <c r="J326" s="654">
        <v>618</v>
      </c>
      <c r="K326" s="652" t="s">
        <v>257</v>
      </c>
      <c r="L326" s="654">
        <v>3513</v>
      </c>
      <c r="M326" s="652" t="s">
        <v>257</v>
      </c>
      <c r="N326" s="652" t="s">
        <v>257</v>
      </c>
      <c r="O326" s="654" t="s">
        <v>257</v>
      </c>
      <c r="P326" s="654" t="s">
        <v>257</v>
      </c>
    </row>
    <row r="327" spans="1:16" x14ac:dyDescent="0.25">
      <c r="A327" s="650" t="s">
        <v>848</v>
      </c>
      <c r="B327" s="651">
        <f t="shared" si="17"/>
        <v>5323</v>
      </c>
      <c r="C327" s="751">
        <v>131</v>
      </c>
      <c r="D327" s="653" t="s">
        <v>257</v>
      </c>
      <c r="E327" s="652" t="s">
        <v>257</v>
      </c>
      <c r="F327" s="652" t="s">
        <v>257</v>
      </c>
      <c r="G327" s="652" t="s">
        <v>257</v>
      </c>
      <c r="H327" s="654">
        <v>98</v>
      </c>
      <c r="I327" s="652" t="s">
        <v>257</v>
      </c>
      <c r="J327" s="654">
        <v>629</v>
      </c>
      <c r="K327" s="652" t="s">
        <v>257</v>
      </c>
      <c r="L327" s="654">
        <v>3154</v>
      </c>
      <c r="M327" s="652" t="s">
        <v>257</v>
      </c>
      <c r="N327" s="654">
        <v>1311</v>
      </c>
      <c r="O327" s="654" t="s">
        <v>257</v>
      </c>
      <c r="P327" s="654" t="s">
        <v>257</v>
      </c>
    </row>
    <row r="328" spans="1:16" x14ac:dyDescent="0.25">
      <c r="A328" s="650" t="s">
        <v>668</v>
      </c>
      <c r="B328" s="651">
        <f t="shared" si="17"/>
        <v>1123</v>
      </c>
      <c r="C328" s="751">
        <v>35</v>
      </c>
      <c r="D328" s="653" t="s">
        <v>257</v>
      </c>
      <c r="E328" s="652" t="s">
        <v>257</v>
      </c>
      <c r="F328" s="652" t="s">
        <v>257</v>
      </c>
      <c r="G328" s="652" t="s">
        <v>257</v>
      </c>
      <c r="H328" s="654">
        <v>25</v>
      </c>
      <c r="I328" s="652" t="s">
        <v>257</v>
      </c>
      <c r="J328" s="654">
        <v>134</v>
      </c>
      <c r="K328" s="654">
        <v>33</v>
      </c>
      <c r="L328" s="654">
        <v>667</v>
      </c>
      <c r="M328" s="652" t="s">
        <v>257</v>
      </c>
      <c r="N328" s="654">
        <v>229</v>
      </c>
      <c r="O328" s="654" t="s">
        <v>257</v>
      </c>
      <c r="P328" s="654" t="s">
        <v>257</v>
      </c>
    </row>
    <row r="329" spans="1:16" x14ac:dyDescent="0.25">
      <c r="A329" s="650" t="s">
        <v>433</v>
      </c>
      <c r="B329" s="651">
        <f t="shared" si="17"/>
        <v>1390</v>
      </c>
      <c r="C329" s="751">
        <v>489</v>
      </c>
      <c r="D329" s="653" t="s">
        <v>257</v>
      </c>
      <c r="E329" s="652" t="s">
        <v>257</v>
      </c>
      <c r="F329" s="652" t="s">
        <v>257</v>
      </c>
      <c r="G329" s="652" t="s">
        <v>257</v>
      </c>
      <c r="H329" s="654">
        <v>97</v>
      </c>
      <c r="I329" s="652" t="s">
        <v>257</v>
      </c>
      <c r="J329" s="654">
        <v>804</v>
      </c>
      <c r="K329" s="652" t="s">
        <v>257</v>
      </c>
      <c r="L329" s="652" t="s">
        <v>257</v>
      </c>
      <c r="M329" s="652" t="s">
        <v>257</v>
      </c>
      <c r="N329" s="652" t="s">
        <v>257</v>
      </c>
      <c r="O329" s="654" t="s">
        <v>257</v>
      </c>
      <c r="P329" s="654" t="s">
        <v>257</v>
      </c>
    </row>
    <row r="330" spans="1:16" x14ac:dyDescent="0.25">
      <c r="A330" s="650" t="s">
        <v>698</v>
      </c>
      <c r="B330" s="651">
        <f t="shared" si="17"/>
        <v>557</v>
      </c>
      <c r="C330" s="751">
        <v>196</v>
      </c>
      <c r="D330" s="653" t="s">
        <v>257</v>
      </c>
      <c r="E330" s="652" t="s">
        <v>257</v>
      </c>
      <c r="F330" s="652" t="s">
        <v>257</v>
      </c>
      <c r="G330" s="652" t="s">
        <v>257</v>
      </c>
      <c r="H330" s="654">
        <v>102</v>
      </c>
      <c r="I330" s="652" t="s">
        <v>257</v>
      </c>
      <c r="J330" s="654">
        <v>259</v>
      </c>
      <c r="K330" s="652" t="s">
        <v>257</v>
      </c>
      <c r="L330" s="652" t="s">
        <v>257</v>
      </c>
      <c r="M330" s="652" t="s">
        <v>257</v>
      </c>
      <c r="N330" s="652" t="s">
        <v>257</v>
      </c>
      <c r="O330" s="654" t="s">
        <v>257</v>
      </c>
      <c r="P330" s="654" t="s">
        <v>257</v>
      </c>
    </row>
    <row r="331" spans="1:16" x14ac:dyDescent="0.25">
      <c r="A331" s="650" t="s">
        <v>669</v>
      </c>
      <c r="B331" s="651">
        <f t="shared" si="17"/>
        <v>3063</v>
      </c>
      <c r="C331" s="751">
        <v>59</v>
      </c>
      <c r="D331" s="653" t="s">
        <v>257</v>
      </c>
      <c r="E331" s="652" t="s">
        <v>257</v>
      </c>
      <c r="F331" s="652" t="s">
        <v>257</v>
      </c>
      <c r="G331" s="652" t="s">
        <v>257</v>
      </c>
      <c r="H331" s="654">
        <v>111</v>
      </c>
      <c r="I331" s="652" t="s">
        <v>257</v>
      </c>
      <c r="J331" s="654">
        <v>579</v>
      </c>
      <c r="K331" s="654">
        <v>313</v>
      </c>
      <c r="L331" s="654">
        <v>1337</v>
      </c>
      <c r="M331" s="652" t="s">
        <v>257</v>
      </c>
      <c r="N331" s="654">
        <v>664</v>
      </c>
      <c r="O331" s="654" t="s">
        <v>257</v>
      </c>
      <c r="P331" s="654" t="s">
        <v>257</v>
      </c>
    </row>
    <row r="332" spans="1:16" x14ac:dyDescent="0.25">
      <c r="A332" s="650" t="s">
        <v>849</v>
      </c>
      <c r="B332" s="651">
        <f t="shared" si="17"/>
        <v>580</v>
      </c>
      <c r="C332" s="751">
        <v>46</v>
      </c>
      <c r="D332" s="653" t="s">
        <v>257</v>
      </c>
      <c r="E332" s="652" t="s">
        <v>257</v>
      </c>
      <c r="F332" s="652" t="s">
        <v>257</v>
      </c>
      <c r="G332" s="652" t="s">
        <v>257</v>
      </c>
      <c r="H332" s="654">
        <v>42</v>
      </c>
      <c r="I332" s="652" t="s">
        <v>257</v>
      </c>
      <c r="J332" s="654">
        <v>29</v>
      </c>
      <c r="K332" s="654">
        <v>35</v>
      </c>
      <c r="L332" s="654">
        <v>364</v>
      </c>
      <c r="M332" s="652" t="s">
        <v>257</v>
      </c>
      <c r="N332" s="654">
        <v>64</v>
      </c>
      <c r="O332" s="654" t="s">
        <v>257</v>
      </c>
      <c r="P332" s="654" t="s">
        <v>257</v>
      </c>
    </row>
    <row r="333" spans="1:16" x14ac:dyDescent="0.25">
      <c r="A333" s="650" t="s">
        <v>60</v>
      </c>
      <c r="B333" s="651">
        <f t="shared" si="17"/>
        <v>2694</v>
      </c>
      <c r="C333" s="751">
        <v>206</v>
      </c>
      <c r="D333" s="653" t="s">
        <v>257</v>
      </c>
      <c r="E333" s="652" t="s">
        <v>257</v>
      </c>
      <c r="F333" s="652" t="s">
        <v>257</v>
      </c>
      <c r="G333" s="652" t="s">
        <v>257</v>
      </c>
      <c r="H333" s="654">
        <v>95</v>
      </c>
      <c r="I333" s="652" t="s">
        <v>257</v>
      </c>
      <c r="J333" s="654">
        <v>266</v>
      </c>
      <c r="K333" s="654">
        <v>225</v>
      </c>
      <c r="L333" s="654">
        <v>1902</v>
      </c>
      <c r="M333" s="652" t="s">
        <v>257</v>
      </c>
      <c r="N333" s="652" t="s">
        <v>257</v>
      </c>
      <c r="O333" s="654" t="s">
        <v>257</v>
      </c>
      <c r="P333" s="654" t="s">
        <v>257</v>
      </c>
    </row>
    <row r="334" spans="1:16" x14ac:dyDescent="0.25">
      <c r="A334" s="650" t="s">
        <v>850</v>
      </c>
      <c r="B334" s="651">
        <f t="shared" si="17"/>
        <v>325</v>
      </c>
      <c r="C334" s="751">
        <v>75</v>
      </c>
      <c r="D334" s="653" t="s">
        <v>257</v>
      </c>
      <c r="E334" s="652" t="s">
        <v>257</v>
      </c>
      <c r="F334" s="652" t="s">
        <v>257</v>
      </c>
      <c r="G334" s="652" t="s">
        <v>257</v>
      </c>
      <c r="H334" s="654">
        <v>11</v>
      </c>
      <c r="I334" s="652" t="s">
        <v>257</v>
      </c>
      <c r="J334" s="654">
        <v>35</v>
      </c>
      <c r="K334" s="654">
        <v>6</v>
      </c>
      <c r="L334" s="654">
        <v>167</v>
      </c>
      <c r="M334" s="652" t="s">
        <v>257</v>
      </c>
      <c r="N334" s="654">
        <v>31</v>
      </c>
      <c r="O334" s="654" t="s">
        <v>257</v>
      </c>
      <c r="P334" s="654" t="s">
        <v>257</v>
      </c>
    </row>
    <row r="335" spans="1:16" x14ac:dyDescent="0.25">
      <c r="A335" s="650" t="s">
        <v>454</v>
      </c>
      <c r="B335" s="651">
        <f t="shared" si="17"/>
        <v>1418</v>
      </c>
      <c r="C335" s="751">
        <v>55</v>
      </c>
      <c r="D335" s="653" t="s">
        <v>257</v>
      </c>
      <c r="E335" s="652" t="s">
        <v>257</v>
      </c>
      <c r="F335" s="652" t="s">
        <v>257</v>
      </c>
      <c r="G335" s="652" t="s">
        <v>257</v>
      </c>
      <c r="H335" s="654">
        <v>18</v>
      </c>
      <c r="I335" s="652" t="s">
        <v>257</v>
      </c>
      <c r="J335" s="654">
        <v>53</v>
      </c>
      <c r="K335" s="654">
        <v>29</v>
      </c>
      <c r="L335" s="654">
        <v>1121</v>
      </c>
      <c r="M335" s="652" t="s">
        <v>257</v>
      </c>
      <c r="N335" s="654">
        <v>142</v>
      </c>
      <c r="O335" s="654" t="s">
        <v>257</v>
      </c>
      <c r="P335" s="654" t="s">
        <v>257</v>
      </c>
    </row>
    <row r="336" spans="1:16" x14ac:dyDescent="0.25">
      <c r="A336" s="650" t="s">
        <v>448</v>
      </c>
      <c r="B336" s="651">
        <f t="shared" si="17"/>
        <v>8690</v>
      </c>
      <c r="C336" s="751">
        <v>180</v>
      </c>
      <c r="D336" s="653">
        <v>5896</v>
      </c>
      <c r="E336" s="652" t="s">
        <v>257</v>
      </c>
      <c r="F336" s="652" t="s">
        <v>257</v>
      </c>
      <c r="G336" s="652" t="s">
        <v>257</v>
      </c>
      <c r="H336" s="654">
        <v>322</v>
      </c>
      <c r="I336" s="652" t="s">
        <v>257</v>
      </c>
      <c r="J336" s="654">
        <v>84</v>
      </c>
      <c r="K336" s="652" t="s">
        <v>257</v>
      </c>
      <c r="L336" s="654">
        <v>2208</v>
      </c>
      <c r="M336" s="652" t="s">
        <v>257</v>
      </c>
      <c r="N336" s="652" t="s">
        <v>257</v>
      </c>
      <c r="O336" s="654" t="s">
        <v>257</v>
      </c>
      <c r="P336" s="654" t="s">
        <v>257</v>
      </c>
    </row>
    <row r="337" spans="1:20" x14ac:dyDescent="0.25">
      <c r="A337" s="650" t="s">
        <v>670</v>
      </c>
      <c r="B337" s="651">
        <f t="shared" si="17"/>
        <v>516</v>
      </c>
      <c r="C337" s="751">
        <v>16</v>
      </c>
      <c r="D337" s="653" t="s">
        <v>257</v>
      </c>
      <c r="E337" s="652" t="s">
        <v>257</v>
      </c>
      <c r="F337" s="652" t="s">
        <v>257</v>
      </c>
      <c r="G337" s="652" t="s">
        <v>257</v>
      </c>
      <c r="H337" s="654">
        <v>24</v>
      </c>
      <c r="I337" s="652" t="s">
        <v>257</v>
      </c>
      <c r="J337" s="654">
        <v>19</v>
      </c>
      <c r="K337" s="654">
        <v>69</v>
      </c>
      <c r="L337" s="654">
        <v>293</v>
      </c>
      <c r="M337" s="652" t="s">
        <v>257</v>
      </c>
      <c r="N337" s="654">
        <v>95</v>
      </c>
      <c r="O337" s="654" t="s">
        <v>257</v>
      </c>
      <c r="P337" s="654" t="s">
        <v>257</v>
      </c>
    </row>
    <row r="338" spans="1:20" x14ac:dyDescent="0.25">
      <c r="A338" s="650" t="s">
        <v>671</v>
      </c>
      <c r="B338" s="651">
        <f t="shared" si="17"/>
        <v>1240</v>
      </c>
      <c r="C338" s="751">
        <v>42</v>
      </c>
      <c r="D338" s="653" t="s">
        <v>257</v>
      </c>
      <c r="E338" s="652" t="s">
        <v>257</v>
      </c>
      <c r="F338" s="652" t="s">
        <v>257</v>
      </c>
      <c r="G338" s="652" t="s">
        <v>257</v>
      </c>
      <c r="H338" s="654">
        <v>31</v>
      </c>
      <c r="I338" s="652" t="s">
        <v>257</v>
      </c>
      <c r="J338" s="654">
        <v>50</v>
      </c>
      <c r="K338" s="654">
        <v>61</v>
      </c>
      <c r="L338" s="654">
        <v>805</v>
      </c>
      <c r="M338" s="652" t="s">
        <v>257</v>
      </c>
      <c r="N338" s="654">
        <v>251</v>
      </c>
      <c r="O338" s="654" t="s">
        <v>257</v>
      </c>
      <c r="P338" s="654" t="s">
        <v>257</v>
      </c>
    </row>
    <row r="339" spans="1:20" s="656" customFormat="1" x14ac:dyDescent="0.25">
      <c r="A339" s="650" t="s">
        <v>672</v>
      </c>
      <c r="B339" s="651">
        <f t="shared" si="17"/>
        <v>1106</v>
      </c>
      <c r="C339" s="751">
        <v>40</v>
      </c>
      <c r="D339" s="653" t="s">
        <v>257</v>
      </c>
      <c r="E339" s="652" t="s">
        <v>257</v>
      </c>
      <c r="F339" s="652" t="s">
        <v>257</v>
      </c>
      <c r="G339" s="652" t="s">
        <v>257</v>
      </c>
      <c r="H339" s="654">
        <v>48</v>
      </c>
      <c r="I339" s="652" t="s">
        <v>257</v>
      </c>
      <c r="J339" s="654">
        <v>63</v>
      </c>
      <c r="K339" s="654" t="s">
        <v>257</v>
      </c>
      <c r="L339" s="654">
        <v>836</v>
      </c>
      <c r="M339" s="652" t="s">
        <v>257</v>
      </c>
      <c r="N339" s="654">
        <v>119</v>
      </c>
      <c r="O339" s="654" t="s">
        <v>257</v>
      </c>
      <c r="P339" s="654" t="s">
        <v>257</v>
      </c>
      <c r="S339" s="655"/>
      <c r="T339" s="655"/>
    </row>
    <row r="340" spans="1:20" s="656" customFormat="1" x14ac:dyDescent="0.25">
      <c r="A340" s="747" t="s">
        <v>851</v>
      </c>
      <c r="B340" s="651">
        <f t="shared" si="17"/>
        <v>3179</v>
      </c>
      <c r="C340" s="751">
        <v>909</v>
      </c>
      <c r="D340" s="653" t="s">
        <v>257</v>
      </c>
      <c r="E340" s="652" t="s">
        <v>257</v>
      </c>
      <c r="F340" s="652" t="s">
        <v>257</v>
      </c>
      <c r="G340" s="652" t="s">
        <v>257</v>
      </c>
      <c r="H340" s="654">
        <v>170</v>
      </c>
      <c r="I340" s="652" t="s">
        <v>257</v>
      </c>
      <c r="J340" s="654">
        <v>273</v>
      </c>
      <c r="K340" s="652" t="s">
        <v>257</v>
      </c>
      <c r="L340" s="654">
        <v>1392</v>
      </c>
      <c r="M340" s="652" t="s">
        <v>257</v>
      </c>
      <c r="N340" s="654">
        <v>435</v>
      </c>
      <c r="O340" s="654" t="s">
        <v>257</v>
      </c>
      <c r="P340" s="654" t="s">
        <v>257</v>
      </c>
      <c r="S340" s="655"/>
      <c r="T340" s="655"/>
    </row>
    <row r="341" spans="1:20" x14ac:dyDescent="0.25">
      <c r="A341" s="650" t="s">
        <v>852</v>
      </c>
      <c r="B341" s="651">
        <f t="shared" ref="B341:B384" si="18">SUM(C341:P341)</f>
        <v>1662</v>
      </c>
      <c r="C341" s="751">
        <v>120</v>
      </c>
      <c r="D341" s="653" t="s">
        <v>257</v>
      </c>
      <c r="E341" s="652" t="s">
        <v>257</v>
      </c>
      <c r="F341" s="652" t="s">
        <v>257</v>
      </c>
      <c r="G341" s="652" t="s">
        <v>257</v>
      </c>
      <c r="H341" s="654">
        <v>64</v>
      </c>
      <c r="I341" s="652" t="s">
        <v>257</v>
      </c>
      <c r="J341" s="654">
        <v>81</v>
      </c>
      <c r="K341" s="652" t="s">
        <v>257</v>
      </c>
      <c r="L341" s="654">
        <v>1089</v>
      </c>
      <c r="M341" s="652" t="s">
        <v>257</v>
      </c>
      <c r="N341" s="654">
        <v>308</v>
      </c>
      <c r="O341" s="654" t="s">
        <v>257</v>
      </c>
      <c r="P341" s="654" t="s">
        <v>257</v>
      </c>
    </row>
    <row r="342" spans="1:20" x14ac:dyDescent="0.25">
      <c r="A342" s="650" t="s">
        <v>438</v>
      </c>
      <c r="B342" s="651">
        <f t="shared" si="18"/>
        <v>1886</v>
      </c>
      <c r="C342" s="751">
        <v>113</v>
      </c>
      <c r="D342" s="653" t="s">
        <v>257</v>
      </c>
      <c r="E342" s="652" t="s">
        <v>257</v>
      </c>
      <c r="F342" s="652" t="s">
        <v>257</v>
      </c>
      <c r="G342" s="652" t="s">
        <v>257</v>
      </c>
      <c r="H342" s="654">
        <v>41</v>
      </c>
      <c r="I342" s="652" t="s">
        <v>257</v>
      </c>
      <c r="J342" s="654">
        <v>233</v>
      </c>
      <c r="K342" s="654">
        <v>417</v>
      </c>
      <c r="L342" s="654">
        <v>866</v>
      </c>
      <c r="M342" s="652" t="s">
        <v>257</v>
      </c>
      <c r="N342" s="654">
        <v>216</v>
      </c>
      <c r="O342" s="654" t="s">
        <v>257</v>
      </c>
      <c r="P342" s="654" t="s">
        <v>257</v>
      </c>
    </row>
    <row r="343" spans="1:20" x14ac:dyDescent="0.25">
      <c r="A343" s="650" t="s">
        <v>853</v>
      </c>
      <c r="B343" s="651">
        <f t="shared" si="18"/>
        <v>474</v>
      </c>
      <c r="C343" s="751">
        <v>25</v>
      </c>
      <c r="D343" s="653" t="s">
        <v>257</v>
      </c>
      <c r="E343" s="652" t="s">
        <v>257</v>
      </c>
      <c r="F343" s="652" t="s">
        <v>257</v>
      </c>
      <c r="G343" s="652" t="s">
        <v>257</v>
      </c>
      <c r="H343" s="654">
        <v>10</v>
      </c>
      <c r="I343" s="652" t="s">
        <v>257</v>
      </c>
      <c r="J343" s="654">
        <v>44</v>
      </c>
      <c r="K343" s="654">
        <v>156</v>
      </c>
      <c r="L343" s="654">
        <v>160</v>
      </c>
      <c r="M343" s="652" t="s">
        <v>257</v>
      </c>
      <c r="N343" s="654">
        <v>79</v>
      </c>
      <c r="O343" s="654" t="s">
        <v>257</v>
      </c>
      <c r="P343" s="654" t="s">
        <v>257</v>
      </c>
      <c r="S343" s="656"/>
      <c r="T343" s="656"/>
    </row>
    <row r="344" spans="1:20" x14ac:dyDescent="0.25">
      <c r="A344" s="650" t="s">
        <v>673</v>
      </c>
      <c r="B344" s="651">
        <f t="shared" si="18"/>
        <v>1306</v>
      </c>
      <c r="C344" s="751">
        <v>69</v>
      </c>
      <c r="D344" s="653" t="s">
        <v>257</v>
      </c>
      <c r="E344" s="652" t="s">
        <v>257</v>
      </c>
      <c r="F344" s="652" t="s">
        <v>257</v>
      </c>
      <c r="G344" s="652" t="s">
        <v>257</v>
      </c>
      <c r="H344" s="654">
        <v>39</v>
      </c>
      <c r="I344" s="652" t="s">
        <v>257</v>
      </c>
      <c r="J344" s="654">
        <v>130</v>
      </c>
      <c r="K344" s="652" t="s">
        <v>257</v>
      </c>
      <c r="L344" s="654">
        <v>859</v>
      </c>
      <c r="M344" s="652" t="s">
        <v>257</v>
      </c>
      <c r="N344" s="654">
        <v>209</v>
      </c>
      <c r="O344" s="654" t="s">
        <v>257</v>
      </c>
      <c r="P344" s="654" t="s">
        <v>257</v>
      </c>
    </row>
    <row r="345" spans="1:20" x14ac:dyDescent="0.25">
      <c r="A345" s="650" t="s">
        <v>444</v>
      </c>
      <c r="B345" s="651">
        <f t="shared" si="18"/>
        <v>2390</v>
      </c>
      <c r="C345" s="751">
        <v>97</v>
      </c>
      <c r="D345" s="653" t="s">
        <v>257</v>
      </c>
      <c r="E345" s="652" t="s">
        <v>257</v>
      </c>
      <c r="F345" s="652" t="s">
        <v>257</v>
      </c>
      <c r="G345" s="652" t="s">
        <v>257</v>
      </c>
      <c r="H345" s="654">
        <v>141</v>
      </c>
      <c r="I345" s="652" t="s">
        <v>257</v>
      </c>
      <c r="J345" s="654">
        <v>233</v>
      </c>
      <c r="K345" s="654">
        <v>93</v>
      </c>
      <c r="L345" s="654">
        <v>1817</v>
      </c>
      <c r="M345" s="652" t="s">
        <v>257</v>
      </c>
      <c r="N345" s="654">
        <v>9</v>
      </c>
      <c r="O345" s="654" t="s">
        <v>257</v>
      </c>
      <c r="P345" s="654" t="s">
        <v>257</v>
      </c>
    </row>
    <row r="346" spans="1:20" x14ac:dyDescent="0.25">
      <c r="A346" s="650" t="s">
        <v>442</v>
      </c>
      <c r="B346" s="651">
        <f t="shared" si="18"/>
        <v>1391</v>
      </c>
      <c r="C346" s="751">
        <v>55</v>
      </c>
      <c r="D346" s="653" t="s">
        <v>257</v>
      </c>
      <c r="E346" s="652" t="s">
        <v>257</v>
      </c>
      <c r="F346" s="652" t="s">
        <v>257</v>
      </c>
      <c r="G346" s="652" t="s">
        <v>257</v>
      </c>
      <c r="H346" s="654">
        <v>76</v>
      </c>
      <c r="I346" s="652" t="s">
        <v>257</v>
      </c>
      <c r="J346" s="654">
        <v>151</v>
      </c>
      <c r="K346" s="654">
        <v>53</v>
      </c>
      <c r="L346" s="654">
        <v>884</v>
      </c>
      <c r="M346" s="652" t="s">
        <v>257</v>
      </c>
      <c r="N346" s="654">
        <v>172</v>
      </c>
      <c r="O346" s="654" t="s">
        <v>257</v>
      </c>
      <c r="P346" s="654" t="s">
        <v>257</v>
      </c>
    </row>
    <row r="347" spans="1:20" x14ac:dyDescent="0.25">
      <c r="A347" s="650" t="s">
        <v>443</v>
      </c>
      <c r="B347" s="651">
        <f t="shared" si="18"/>
        <v>490</v>
      </c>
      <c r="C347" s="751">
        <v>4</v>
      </c>
      <c r="D347" s="653" t="s">
        <v>257</v>
      </c>
      <c r="E347" s="652" t="s">
        <v>257</v>
      </c>
      <c r="F347" s="652" t="s">
        <v>257</v>
      </c>
      <c r="G347" s="652" t="s">
        <v>257</v>
      </c>
      <c r="H347" s="654">
        <v>45</v>
      </c>
      <c r="I347" s="652" t="s">
        <v>257</v>
      </c>
      <c r="J347" s="654">
        <v>28</v>
      </c>
      <c r="K347" s="654">
        <v>21</v>
      </c>
      <c r="L347" s="654">
        <v>249</v>
      </c>
      <c r="M347" s="652" t="s">
        <v>257</v>
      </c>
      <c r="N347" s="654">
        <v>143</v>
      </c>
      <c r="O347" s="654" t="s">
        <v>257</v>
      </c>
      <c r="P347" s="654" t="s">
        <v>257</v>
      </c>
    </row>
    <row r="348" spans="1:20" x14ac:dyDescent="0.25">
      <c r="A348" s="650" t="s">
        <v>312</v>
      </c>
      <c r="B348" s="651">
        <f t="shared" si="18"/>
        <v>2041</v>
      </c>
      <c r="C348" s="751">
        <v>48</v>
      </c>
      <c r="D348" s="653" t="s">
        <v>257</v>
      </c>
      <c r="E348" s="652" t="s">
        <v>257</v>
      </c>
      <c r="F348" s="652" t="s">
        <v>257</v>
      </c>
      <c r="G348" s="652" t="s">
        <v>257</v>
      </c>
      <c r="H348" s="654">
        <v>216</v>
      </c>
      <c r="I348" s="652" t="s">
        <v>257</v>
      </c>
      <c r="J348" s="654">
        <v>193</v>
      </c>
      <c r="K348" s="654">
        <v>211</v>
      </c>
      <c r="L348" s="654">
        <v>972</v>
      </c>
      <c r="M348" s="652" t="s">
        <v>257</v>
      </c>
      <c r="N348" s="654">
        <v>401</v>
      </c>
      <c r="O348" s="654" t="s">
        <v>257</v>
      </c>
      <c r="P348" s="654" t="s">
        <v>257</v>
      </c>
    </row>
    <row r="349" spans="1:20" x14ac:dyDescent="0.25">
      <c r="A349" s="650" t="s">
        <v>452</v>
      </c>
      <c r="B349" s="651">
        <f t="shared" si="18"/>
        <v>489</v>
      </c>
      <c r="C349" s="751">
        <v>113</v>
      </c>
      <c r="D349" s="653" t="s">
        <v>257</v>
      </c>
      <c r="E349" s="652" t="s">
        <v>257</v>
      </c>
      <c r="F349" s="652" t="s">
        <v>257</v>
      </c>
      <c r="G349" s="652" t="s">
        <v>257</v>
      </c>
      <c r="H349" s="654">
        <v>127</v>
      </c>
      <c r="I349" s="652" t="s">
        <v>257</v>
      </c>
      <c r="J349" s="654">
        <v>249</v>
      </c>
      <c r="K349" s="652" t="s">
        <v>257</v>
      </c>
      <c r="L349" s="652" t="s">
        <v>257</v>
      </c>
      <c r="M349" s="652" t="s">
        <v>257</v>
      </c>
      <c r="N349" s="652" t="s">
        <v>257</v>
      </c>
      <c r="O349" s="654" t="s">
        <v>257</v>
      </c>
      <c r="P349" s="654" t="s">
        <v>257</v>
      </c>
    </row>
    <row r="350" spans="1:20" x14ac:dyDescent="0.25">
      <c r="A350" s="650" t="s">
        <v>674</v>
      </c>
      <c r="B350" s="651">
        <f t="shared" si="18"/>
        <v>3367</v>
      </c>
      <c r="C350" s="751">
        <v>98</v>
      </c>
      <c r="D350" s="653" t="s">
        <v>257</v>
      </c>
      <c r="E350" s="652" t="s">
        <v>257</v>
      </c>
      <c r="F350" s="652" t="s">
        <v>257</v>
      </c>
      <c r="G350" s="652" t="s">
        <v>257</v>
      </c>
      <c r="H350" s="654">
        <v>272</v>
      </c>
      <c r="I350" s="652" t="s">
        <v>257</v>
      </c>
      <c r="J350" s="654">
        <v>320</v>
      </c>
      <c r="K350" s="652" t="s">
        <v>257</v>
      </c>
      <c r="L350" s="654">
        <v>2136</v>
      </c>
      <c r="M350" s="652" t="s">
        <v>257</v>
      </c>
      <c r="N350" s="654">
        <v>541</v>
      </c>
      <c r="O350" s="654" t="s">
        <v>257</v>
      </c>
      <c r="P350" s="654" t="s">
        <v>257</v>
      </c>
    </row>
    <row r="351" spans="1:20" x14ac:dyDescent="0.25">
      <c r="A351" s="650" t="s">
        <v>854</v>
      </c>
      <c r="B351" s="651">
        <f t="shared" si="18"/>
        <v>536</v>
      </c>
      <c r="C351" s="751">
        <v>30</v>
      </c>
      <c r="D351" s="653" t="s">
        <v>257</v>
      </c>
      <c r="E351" s="652" t="s">
        <v>257</v>
      </c>
      <c r="F351" s="652" t="s">
        <v>257</v>
      </c>
      <c r="G351" s="652" t="s">
        <v>257</v>
      </c>
      <c r="H351" s="654">
        <v>2</v>
      </c>
      <c r="I351" s="652" t="s">
        <v>257</v>
      </c>
      <c r="J351" s="654">
        <v>12</v>
      </c>
      <c r="K351" s="654">
        <v>12</v>
      </c>
      <c r="L351" s="654">
        <v>417</v>
      </c>
      <c r="M351" s="652" t="s">
        <v>257</v>
      </c>
      <c r="N351" s="654">
        <v>63</v>
      </c>
      <c r="O351" s="654" t="s">
        <v>257</v>
      </c>
      <c r="P351" s="654" t="s">
        <v>257</v>
      </c>
    </row>
    <row r="352" spans="1:20" x14ac:dyDescent="0.25">
      <c r="A352" s="650" t="s">
        <v>453</v>
      </c>
      <c r="B352" s="651">
        <f t="shared" si="18"/>
        <v>5340</v>
      </c>
      <c r="C352" s="751">
        <v>546</v>
      </c>
      <c r="D352" s="653" t="s">
        <v>257</v>
      </c>
      <c r="E352" s="652" t="s">
        <v>257</v>
      </c>
      <c r="F352" s="652" t="s">
        <v>257</v>
      </c>
      <c r="G352" s="652" t="s">
        <v>257</v>
      </c>
      <c r="H352" s="654">
        <v>291</v>
      </c>
      <c r="I352" s="652" t="s">
        <v>257</v>
      </c>
      <c r="J352" s="654">
        <v>295</v>
      </c>
      <c r="K352" s="654">
        <v>323</v>
      </c>
      <c r="L352" s="654">
        <v>3885</v>
      </c>
      <c r="M352" s="652" t="s">
        <v>257</v>
      </c>
      <c r="N352" s="654" t="s">
        <v>257</v>
      </c>
      <c r="O352" s="654" t="s">
        <v>257</v>
      </c>
      <c r="P352" s="654" t="s">
        <v>257</v>
      </c>
    </row>
    <row r="353" spans="1:16" x14ac:dyDescent="0.25">
      <c r="A353" s="650" t="s">
        <v>855</v>
      </c>
      <c r="B353" s="651">
        <f t="shared" si="18"/>
        <v>1135</v>
      </c>
      <c r="C353" s="751">
        <v>73</v>
      </c>
      <c r="D353" s="653" t="s">
        <v>257</v>
      </c>
      <c r="E353" s="652" t="s">
        <v>257</v>
      </c>
      <c r="F353" s="652" t="s">
        <v>257</v>
      </c>
      <c r="G353" s="652" t="s">
        <v>257</v>
      </c>
      <c r="H353" s="654">
        <v>21</v>
      </c>
      <c r="I353" s="652" t="s">
        <v>257</v>
      </c>
      <c r="J353" s="654">
        <v>64</v>
      </c>
      <c r="K353" s="654">
        <v>18</v>
      </c>
      <c r="L353" s="654">
        <v>692</v>
      </c>
      <c r="M353" s="652" t="s">
        <v>257</v>
      </c>
      <c r="N353" s="654">
        <v>267</v>
      </c>
      <c r="O353" s="654" t="s">
        <v>257</v>
      </c>
      <c r="P353" s="654" t="s">
        <v>257</v>
      </c>
    </row>
    <row r="354" spans="1:16" x14ac:dyDescent="0.25">
      <c r="A354" s="650" t="s">
        <v>856</v>
      </c>
      <c r="B354" s="651">
        <f t="shared" si="18"/>
        <v>2026</v>
      </c>
      <c r="C354" s="751">
        <v>85</v>
      </c>
      <c r="D354" s="653" t="s">
        <v>257</v>
      </c>
      <c r="E354" s="652" t="s">
        <v>257</v>
      </c>
      <c r="F354" s="652" t="s">
        <v>257</v>
      </c>
      <c r="G354" s="652" t="s">
        <v>257</v>
      </c>
      <c r="H354" s="654">
        <v>0</v>
      </c>
      <c r="I354" s="652" t="s">
        <v>257</v>
      </c>
      <c r="J354" s="654">
        <v>65</v>
      </c>
      <c r="K354" s="654">
        <v>293</v>
      </c>
      <c r="L354" s="654">
        <v>1286</v>
      </c>
      <c r="M354" s="652" t="s">
        <v>257</v>
      </c>
      <c r="N354" s="654">
        <v>297</v>
      </c>
      <c r="O354" s="654" t="s">
        <v>257</v>
      </c>
      <c r="P354" s="654" t="s">
        <v>257</v>
      </c>
    </row>
    <row r="355" spans="1:16" x14ac:dyDescent="0.25">
      <c r="A355" s="650" t="s">
        <v>675</v>
      </c>
      <c r="B355" s="651">
        <f t="shared" si="18"/>
        <v>3375</v>
      </c>
      <c r="C355" s="751">
        <v>365</v>
      </c>
      <c r="D355" s="653" t="s">
        <v>257</v>
      </c>
      <c r="E355" s="652" t="s">
        <v>257</v>
      </c>
      <c r="F355" s="652" t="s">
        <v>257</v>
      </c>
      <c r="G355" s="652" t="s">
        <v>257</v>
      </c>
      <c r="H355" s="654" t="s">
        <v>257</v>
      </c>
      <c r="I355" s="652" t="s">
        <v>257</v>
      </c>
      <c r="J355" s="654">
        <v>465</v>
      </c>
      <c r="K355" s="654">
        <v>509</v>
      </c>
      <c r="L355" s="654">
        <v>1293</v>
      </c>
      <c r="M355" s="652" t="s">
        <v>257</v>
      </c>
      <c r="N355" s="654">
        <v>743</v>
      </c>
      <c r="O355" s="654" t="s">
        <v>257</v>
      </c>
      <c r="P355" s="654" t="s">
        <v>257</v>
      </c>
    </row>
    <row r="356" spans="1:16" x14ac:dyDescent="0.25">
      <c r="A356" s="650" t="s">
        <v>857</v>
      </c>
      <c r="B356" s="651">
        <f t="shared" si="18"/>
        <v>1216</v>
      </c>
      <c r="C356" s="751">
        <v>70</v>
      </c>
      <c r="D356" s="653" t="s">
        <v>257</v>
      </c>
      <c r="E356" s="652" t="s">
        <v>257</v>
      </c>
      <c r="F356" s="652" t="s">
        <v>257</v>
      </c>
      <c r="G356" s="652" t="s">
        <v>257</v>
      </c>
      <c r="H356" s="654">
        <v>9</v>
      </c>
      <c r="I356" s="652" t="s">
        <v>257</v>
      </c>
      <c r="J356" s="654">
        <v>86</v>
      </c>
      <c r="K356" s="654">
        <v>74</v>
      </c>
      <c r="L356" s="654">
        <v>785</v>
      </c>
      <c r="M356" s="652" t="s">
        <v>257</v>
      </c>
      <c r="N356" s="654">
        <v>192</v>
      </c>
      <c r="O356" s="654" t="s">
        <v>257</v>
      </c>
      <c r="P356" s="654" t="s">
        <v>257</v>
      </c>
    </row>
    <row r="357" spans="1:16" x14ac:dyDescent="0.25">
      <c r="A357" s="650" t="s">
        <v>458</v>
      </c>
      <c r="B357" s="651">
        <f t="shared" si="18"/>
        <v>1130</v>
      </c>
      <c r="C357" s="751">
        <v>1101</v>
      </c>
      <c r="D357" s="653" t="s">
        <v>257</v>
      </c>
      <c r="E357" s="652" t="s">
        <v>257</v>
      </c>
      <c r="F357" s="652" t="s">
        <v>257</v>
      </c>
      <c r="G357" s="652" t="s">
        <v>257</v>
      </c>
      <c r="H357" s="654">
        <v>1</v>
      </c>
      <c r="I357" s="652" t="s">
        <v>257</v>
      </c>
      <c r="J357" s="654">
        <v>28</v>
      </c>
      <c r="K357" s="652" t="s">
        <v>257</v>
      </c>
      <c r="L357" s="652" t="s">
        <v>257</v>
      </c>
      <c r="M357" s="652" t="s">
        <v>257</v>
      </c>
      <c r="N357" s="652" t="s">
        <v>257</v>
      </c>
      <c r="O357" s="654" t="s">
        <v>257</v>
      </c>
      <c r="P357" s="654" t="s">
        <v>257</v>
      </c>
    </row>
    <row r="358" spans="1:16" x14ac:dyDescent="0.25">
      <c r="A358" s="650" t="s">
        <v>459</v>
      </c>
      <c r="B358" s="651">
        <f t="shared" si="18"/>
        <v>711</v>
      </c>
      <c r="C358" s="751">
        <v>163</v>
      </c>
      <c r="D358" s="653" t="s">
        <v>257</v>
      </c>
      <c r="E358" s="652" t="s">
        <v>257</v>
      </c>
      <c r="F358" s="652" t="s">
        <v>257</v>
      </c>
      <c r="G358" s="652" t="s">
        <v>257</v>
      </c>
      <c r="H358" s="654">
        <v>108</v>
      </c>
      <c r="I358" s="652" t="s">
        <v>257</v>
      </c>
      <c r="J358" s="654">
        <v>200</v>
      </c>
      <c r="K358" s="654">
        <v>240</v>
      </c>
      <c r="L358" s="654" t="s">
        <v>257</v>
      </c>
      <c r="M358" s="652" t="s">
        <v>257</v>
      </c>
      <c r="N358" s="654" t="s">
        <v>257</v>
      </c>
      <c r="O358" s="654" t="s">
        <v>257</v>
      </c>
      <c r="P358" s="654" t="s">
        <v>257</v>
      </c>
    </row>
    <row r="359" spans="1:16" x14ac:dyDescent="0.25">
      <c r="A359" s="650" t="s">
        <v>858</v>
      </c>
      <c r="B359" s="651">
        <f t="shared" si="18"/>
        <v>1680</v>
      </c>
      <c r="C359" s="751">
        <v>169</v>
      </c>
      <c r="D359" s="653" t="s">
        <v>257</v>
      </c>
      <c r="E359" s="652" t="s">
        <v>257</v>
      </c>
      <c r="F359" s="652" t="s">
        <v>257</v>
      </c>
      <c r="G359" s="652" t="s">
        <v>257</v>
      </c>
      <c r="H359" s="654">
        <v>129</v>
      </c>
      <c r="I359" s="652" t="s">
        <v>257</v>
      </c>
      <c r="J359" s="654">
        <v>156</v>
      </c>
      <c r="K359" s="654">
        <v>106</v>
      </c>
      <c r="L359" s="654">
        <v>930</v>
      </c>
      <c r="M359" s="652" t="s">
        <v>257</v>
      </c>
      <c r="N359" s="654">
        <v>190</v>
      </c>
      <c r="O359" s="654" t="s">
        <v>257</v>
      </c>
      <c r="P359" s="654" t="s">
        <v>257</v>
      </c>
    </row>
    <row r="360" spans="1:16" x14ac:dyDescent="0.25">
      <c r="A360" s="650" t="s">
        <v>676</v>
      </c>
      <c r="B360" s="651">
        <f t="shared" si="18"/>
        <v>1449</v>
      </c>
      <c r="C360" s="751">
        <v>27</v>
      </c>
      <c r="D360" s="653" t="s">
        <v>257</v>
      </c>
      <c r="E360" s="652" t="s">
        <v>257</v>
      </c>
      <c r="F360" s="652" t="s">
        <v>257</v>
      </c>
      <c r="G360" s="652" t="s">
        <v>257</v>
      </c>
      <c r="H360" s="654">
        <v>89</v>
      </c>
      <c r="I360" s="652" t="s">
        <v>257</v>
      </c>
      <c r="J360" s="654">
        <v>186</v>
      </c>
      <c r="K360" s="654">
        <v>41</v>
      </c>
      <c r="L360" s="654">
        <v>796</v>
      </c>
      <c r="M360" s="652" t="s">
        <v>257</v>
      </c>
      <c r="N360" s="654">
        <v>310</v>
      </c>
      <c r="O360" s="654" t="s">
        <v>257</v>
      </c>
      <c r="P360" s="654" t="s">
        <v>257</v>
      </c>
    </row>
    <row r="361" spans="1:16" x14ac:dyDescent="0.25">
      <c r="A361" s="650" t="s">
        <v>463</v>
      </c>
      <c r="B361" s="651">
        <f t="shared" si="18"/>
        <v>2258</v>
      </c>
      <c r="C361" s="751">
        <v>333</v>
      </c>
      <c r="D361" s="653" t="s">
        <v>257</v>
      </c>
      <c r="E361" s="652" t="s">
        <v>257</v>
      </c>
      <c r="F361" s="652" t="s">
        <v>257</v>
      </c>
      <c r="G361" s="652" t="s">
        <v>257</v>
      </c>
      <c r="H361" s="654">
        <v>87</v>
      </c>
      <c r="I361" s="652" t="s">
        <v>257</v>
      </c>
      <c r="J361" s="654">
        <v>100</v>
      </c>
      <c r="K361" s="654">
        <v>95</v>
      </c>
      <c r="L361" s="654">
        <v>1643</v>
      </c>
      <c r="M361" s="652" t="s">
        <v>257</v>
      </c>
      <c r="N361" s="652" t="s">
        <v>257</v>
      </c>
      <c r="O361" s="654" t="s">
        <v>257</v>
      </c>
      <c r="P361" s="654" t="s">
        <v>257</v>
      </c>
    </row>
    <row r="362" spans="1:16" x14ac:dyDescent="0.25">
      <c r="A362" s="650" t="s">
        <v>859</v>
      </c>
      <c r="B362" s="651">
        <f t="shared" si="18"/>
        <v>1127</v>
      </c>
      <c r="C362" s="751">
        <v>29</v>
      </c>
      <c r="D362" s="653" t="s">
        <v>257</v>
      </c>
      <c r="E362" s="652" t="s">
        <v>257</v>
      </c>
      <c r="F362" s="652" t="s">
        <v>257</v>
      </c>
      <c r="G362" s="652" t="s">
        <v>257</v>
      </c>
      <c r="H362" s="654">
        <v>43</v>
      </c>
      <c r="I362" s="652" t="s">
        <v>257</v>
      </c>
      <c r="J362" s="654">
        <v>24</v>
      </c>
      <c r="K362" s="654">
        <v>22</v>
      </c>
      <c r="L362" s="654">
        <v>873</v>
      </c>
      <c r="M362" s="652" t="s">
        <v>257</v>
      </c>
      <c r="N362" s="654">
        <v>136</v>
      </c>
      <c r="O362" s="654" t="s">
        <v>257</v>
      </c>
      <c r="P362" s="654" t="s">
        <v>257</v>
      </c>
    </row>
    <row r="363" spans="1:16" x14ac:dyDescent="0.25">
      <c r="A363" s="650" t="s">
        <v>677</v>
      </c>
      <c r="B363" s="651">
        <f t="shared" si="18"/>
        <v>1428</v>
      </c>
      <c r="C363" s="751">
        <v>195</v>
      </c>
      <c r="D363" s="653" t="s">
        <v>257</v>
      </c>
      <c r="E363" s="652" t="s">
        <v>257</v>
      </c>
      <c r="F363" s="652" t="s">
        <v>257</v>
      </c>
      <c r="G363" s="652" t="s">
        <v>257</v>
      </c>
      <c r="H363" s="654">
        <v>122</v>
      </c>
      <c r="I363" s="652" t="s">
        <v>257</v>
      </c>
      <c r="J363" s="654">
        <v>161</v>
      </c>
      <c r="K363" s="654">
        <v>138</v>
      </c>
      <c r="L363" s="654">
        <v>639</v>
      </c>
      <c r="M363" s="652" t="s">
        <v>257</v>
      </c>
      <c r="N363" s="654">
        <v>173</v>
      </c>
      <c r="O363" s="654" t="s">
        <v>257</v>
      </c>
      <c r="P363" s="654" t="s">
        <v>257</v>
      </c>
    </row>
    <row r="364" spans="1:16" x14ac:dyDescent="0.25">
      <c r="A364" s="650" t="s">
        <v>678</v>
      </c>
      <c r="B364" s="651">
        <f t="shared" si="18"/>
        <v>408</v>
      </c>
      <c r="C364" s="751">
        <v>33</v>
      </c>
      <c r="D364" s="653" t="s">
        <v>257</v>
      </c>
      <c r="E364" s="652" t="s">
        <v>257</v>
      </c>
      <c r="F364" s="652" t="s">
        <v>257</v>
      </c>
      <c r="G364" s="652" t="s">
        <v>257</v>
      </c>
      <c r="H364" s="654">
        <v>12</v>
      </c>
      <c r="I364" s="652" t="s">
        <v>257</v>
      </c>
      <c r="J364" s="654">
        <v>21</v>
      </c>
      <c r="K364" s="654">
        <v>8</v>
      </c>
      <c r="L364" s="654">
        <v>273</v>
      </c>
      <c r="M364" s="652" t="s">
        <v>257</v>
      </c>
      <c r="N364" s="654">
        <v>61</v>
      </c>
      <c r="O364" s="654" t="s">
        <v>257</v>
      </c>
      <c r="P364" s="654" t="s">
        <v>257</v>
      </c>
    </row>
    <row r="365" spans="1:16" x14ac:dyDescent="0.25">
      <c r="A365" s="650" t="s">
        <v>679</v>
      </c>
      <c r="B365" s="651">
        <f t="shared" si="18"/>
        <v>3343</v>
      </c>
      <c r="C365" s="751">
        <v>254</v>
      </c>
      <c r="D365" s="653" t="s">
        <v>257</v>
      </c>
      <c r="E365" s="652" t="s">
        <v>257</v>
      </c>
      <c r="F365" s="652" t="s">
        <v>257</v>
      </c>
      <c r="G365" s="652" t="s">
        <v>257</v>
      </c>
      <c r="H365" s="654">
        <v>439</v>
      </c>
      <c r="I365" s="652" t="s">
        <v>257</v>
      </c>
      <c r="J365" s="654">
        <v>272</v>
      </c>
      <c r="K365" s="654">
        <v>101</v>
      </c>
      <c r="L365" s="654">
        <v>1647</v>
      </c>
      <c r="M365" s="652" t="s">
        <v>257</v>
      </c>
      <c r="N365" s="654">
        <v>630</v>
      </c>
      <c r="O365" s="654" t="s">
        <v>257</v>
      </c>
      <c r="P365" s="654" t="s">
        <v>257</v>
      </c>
    </row>
    <row r="366" spans="1:16" x14ac:dyDescent="0.25">
      <c r="A366" s="650" t="s">
        <v>860</v>
      </c>
      <c r="B366" s="651">
        <f t="shared" si="18"/>
        <v>270</v>
      </c>
      <c r="C366" s="751">
        <v>25</v>
      </c>
      <c r="D366" s="653" t="s">
        <v>257</v>
      </c>
      <c r="E366" s="652" t="s">
        <v>257</v>
      </c>
      <c r="F366" s="652" t="s">
        <v>257</v>
      </c>
      <c r="G366" s="652" t="s">
        <v>257</v>
      </c>
      <c r="H366" s="654">
        <v>1</v>
      </c>
      <c r="I366" s="652" t="s">
        <v>257</v>
      </c>
      <c r="J366" s="654">
        <v>9</v>
      </c>
      <c r="K366" s="654">
        <v>6</v>
      </c>
      <c r="L366" s="654">
        <v>200</v>
      </c>
      <c r="M366" s="652" t="s">
        <v>257</v>
      </c>
      <c r="N366" s="654">
        <v>29</v>
      </c>
      <c r="O366" s="654" t="s">
        <v>257</v>
      </c>
      <c r="P366" s="654" t="s">
        <v>257</v>
      </c>
    </row>
    <row r="367" spans="1:16" x14ac:dyDescent="0.25">
      <c r="A367" s="650" t="s">
        <v>680</v>
      </c>
      <c r="B367" s="651">
        <f t="shared" si="18"/>
        <v>1637</v>
      </c>
      <c r="C367" s="751">
        <v>38</v>
      </c>
      <c r="D367" s="653" t="s">
        <v>257</v>
      </c>
      <c r="E367" s="652" t="s">
        <v>257</v>
      </c>
      <c r="F367" s="652" t="s">
        <v>257</v>
      </c>
      <c r="G367" s="652" t="s">
        <v>257</v>
      </c>
      <c r="H367" s="654" t="s">
        <v>257</v>
      </c>
      <c r="I367" s="652" t="s">
        <v>257</v>
      </c>
      <c r="J367" s="654">
        <v>71</v>
      </c>
      <c r="K367" s="652" t="s">
        <v>257</v>
      </c>
      <c r="L367" s="654">
        <v>1236</v>
      </c>
      <c r="M367" s="652" t="s">
        <v>257</v>
      </c>
      <c r="N367" s="654">
        <v>292</v>
      </c>
      <c r="O367" s="654" t="s">
        <v>257</v>
      </c>
      <c r="P367" s="654" t="s">
        <v>257</v>
      </c>
    </row>
    <row r="368" spans="1:16" x14ac:dyDescent="0.25">
      <c r="A368" s="650" t="s">
        <v>681</v>
      </c>
      <c r="B368" s="651">
        <f t="shared" si="18"/>
        <v>1076</v>
      </c>
      <c r="C368" s="751">
        <v>22</v>
      </c>
      <c r="D368" s="653" t="s">
        <v>257</v>
      </c>
      <c r="E368" s="652" t="s">
        <v>257</v>
      </c>
      <c r="F368" s="652" t="s">
        <v>257</v>
      </c>
      <c r="G368" s="652" t="s">
        <v>257</v>
      </c>
      <c r="H368" s="654" t="s">
        <v>257</v>
      </c>
      <c r="I368" s="652" t="s">
        <v>257</v>
      </c>
      <c r="J368" s="654">
        <v>51</v>
      </c>
      <c r="K368" s="652" t="s">
        <v>257</v>
      </c>
      <c r="L368" s="654">
        <v>865</v>
      </c>
      <c r="M368" s="652" t="s">
        <v>257</v>
      </c>
      <c r="N368" s="654">
        <v>138</v>
      </c>
      <c r="O368" s="654" t="s">
        <v>257</v>
      </c>
      <c r="P368" s="654" t="s">
        <v>257</v>
      </c>
    </row>
    <row r="369" spans="1:20" x14ac:dyDescent="0.25">
      <c r="A369" s="650" t="s">
        <v>134</v>
      </c>
      <c r="B369" s="651">
        <f t="shared" si="18"/>
        <v>2133</v>
      </c>
      <c r="C369" s="751">
        <v>144</v>
      </c>
      <c r="D369" s="653" t="s">
        <v>257</v>
      </c>
      <c r="E369" s="652" t="s">
        <v>257</v>
      </c>
      <c r="F369" s="652" t="s">
        <v>257</v>
      </c>
      <c r="G369" s="652" t="s">
        <v>257</v>
      </c>
      <c r="H369" s="654">
        <v>181</v>
      </c>
      <c r="I369" s="652" t="s">
        <v>257</v>
      </c>
      <c r="J369" s="654">
        <v>314</v>
      </c>
      <c r="K369" s="654">
        <v>391</v>
      </c>
      <c r="L369" s="654">
        <v>764</v>
      </c>
      <c r="M369" s="652" t="s">
        <v>257</v>
      </c>
      <c r="N369" s="654">
        <v>339</v>
      </c>
      <c r="O369" s="654" t="s">
        <v>257</v>
      </c>
      <c r="P369" s="654" t="s">
        <v>257</v>
      </c>
    </row>
    <row r="370" spans="1:20" x14ac:dyDescent="0.25">
      <c r="A370" s="650" t="s">
        <v>861</v>
      </c>
      <c r="B370" s="651">
        <f t="shared" si="18"/>
        <v>773</v>
      </c>
      <c r="C370" s="751">
        <v>76</v>
      </c>
      <c r="D370" s="653" t="s">
        <v>257</v>
      </c>
      <c r="E370" s="652" t="s">
        <v>257</v>
      </c>
      <c r="F370" s="652" t="s">
        <v>257</v>
      </c>
      <c r="G370" s="652" t="s">
        <v>257</v>
      </c>
      <c r="H370" s="654">
        <v>21</v>
      </c>
      <c r="I370" s="652" t="s">
        <v>257</v>
      </c>
      <c r="J370" s="654">
        <v>19</v>
      </c>
      <c r="K370" s="654">
        <v>6</v>
      </c>
      <c r="L370" s="654">
        <v>545</v>
      </c>
      <c r="M370" s="652" t="s">
        <v>257</v>
      </c>
      <c r="N370" s="654">
        <v>106</v>
      </c>
      <c r="O370" s="654" t="s">
        <v>257</v>
      </c>
      <c r="P370" s="654" t="s">
        <v>257</v>
      </c>
    </row>
    <row r="371" spans="1:20" x14ac:dyDescent="0.25">
      <c r="A371" s="650" t="s">
        <v>843</v>
      </c>
      <c r="B371" s="651">
        <f t="shared" si="18"/>
        <v>1061</v>
      </c>
      <c r="C371" s="751">
        <v>37</v>
      </c>
      <c r="D371" s="653" t="s">
        <v>257</v>
      </c>
      <c r="E371" s="652" t="s">
        <v>257</v>
      </c>
      <c r="F371" s="652" t="s">
        <v>257</v>
      </c>
      <c r="G371" s="652" t="s">
        <v>257</v>
      </c>
      <c r="H371" s="654">
        <v>113</v>
      </c>
      <c r="I371" s="652" t="s">
        <v>257</v>
      </c>
      <c r="J371" s="654">
        <v>86</v>
      </c>
      <c r="K371" s="654">
        <v>64</v>
      </c>
      <c r="L371" s="654">
        <v>570</v>
      </c>
      <c r="M371" s="652" t="s">
        <v>257</v>
      </c>
      <c r="N371" s="654">
        <v>191</v>
      </c>
      <c r="O371" s="654" t="s">
        <v>257</v>
      </c>
      <c r="P371" s="654" t="s">
        <v>257</v>
      </c>
    </row>
    <row r="372" spans="1:20" x14ac:dyDescent="0.25">
      <c r="A372" s="650" t="s">
        <v>862</v>
      </c>
      <c r="B372" s="651">
        <f>SUM(C372:P372)</f>
        <v>210</v>
      </c>
      <c r="C372" s="751">
        <v>2</v>
      </c>
      <c r="D372" s="653" t="s">
        <v>257</v>
      </c>
      <c r="E372" s="652" t="s">
        <v>257</v>
      </c>
      <c r="F372" s="652" t="s">
        <v>257</v>
      </c>
      <c r="G372" s="652" t="s">
        <v>257</v>
      </c>
      <c r="H372" s="654">
        <v>32</v>
      </c>
      <c r="I372" s="652" t="s">
        <v>257</v>
      </c>
      <c r="J372" s="654">
        <v>10</v>
      </c>
      <c r="K372" s="654">
        <v>5</v>
      </c>
      <c r="L372" s="654">
        <v>123</v>
      </c>
      <c r="M372" s="652" t="s">
        <v>257</v>
      </c>
      <c r="N372" s="654">
        <v>38</v>
      </c>
      <c r="O372" s="654" t="s">
        <v>257</v>
      </c>
      <c r="P372" s="654" t="s">
        <v>257</v>
      </c>
    </row>
    <row r="373" spans="1:20" x14ac:dyDescent="0.25">
      <c r="A373" s="650" t="s">
        <v>658</v>
      </c>
      <c r="B373" s="651">
        <f t="shared" si="18"/>
        <v>2239</v>
      </c>
      <c r="C373" s="751">
        <v>354</v>
      </c>
      <c r="D373" s="653" t="s">
        <v>257</v>
      </c>
      <c r="E373" s="652" t="s">
        <v>257</v>
      </c>
      <c r="F373" s="652" t="s">
        <v>257</v>
      </c>
      <c r="G373" s="652" t="s">
        <v>257</v>
      </c>
      <c r="H373" s="654">
        <v>409</v>
      </c>
      <c r="I373" s="652" t="s">
        <v>257</v>
      </c>
      <c r="J373" s="654">
        <v>194</v>
      </c>
      <c r="K373" s="654">
        <v>221</v>
      </c>
      <c r="L373" s="654">
        <v>1061</v>
      </c>
      <c r="M373" s="652" t="s">
        <v>257</v>
      </c>
      <c r="N373" s="652" t="s">
        <v>257</v>
      </c>
      <c r="O373" s="654" t="s">
        <v>257</v>
      </c>
      <c r="P373" s="654" t="s">
        <v>257</v>
      </c>
    </row>
    <row r="374" spans="1:20" x14ac:dyDescent="0.25">
      <c r="A374" s="650" t="s">
        <v>863</v>
      </c>
      <c r="B374" s="651">
        <f t="shared" si="18"/>
        <v>1524</v>
      </c>
      <c r="C374" s="751">
        <v>24</v>
      </c>
      <c r="D374" s="653" t="s">
        <v>257</v>
      </c>
      <c r="E374" s="652" t="s">
        <v>257</v>
      </c>
      <c r="F374" s="652" t="s">
        <v>257</v>
      </c>
      <c r="G374" s="652" t="s">
        <v>257</v>
      </c>
      <c r="H374" s="654">
        <v>104</v>
      </c>
      <c r="I374" s="652"/>
      <c r="J374" s="654">
        <v>257</v>
      </c>
      <c r="K374" s="654">
        <v>154</v>
      </c>
      <c r="L374" s="654">
        <v>635</v>
      </c>
      <c r="M374" s="652" t="s">
        <v>257</v>
      </c>
      <c r="N374" s="652">
        <v>350</v>
      </c>
      <c r="O374" s="654"/>
      <c r="P374" s="654"/>
    </row>
    <row r="375" spans="1:20" x14ac:dyDescent="0.25">
      <c r="A375" s="650" t="s">
        <v>143</v>
      </c>
      <c r="B375" s="651">
        <f t="shared" si="18"/>
        <v>3644</v>
      </c>
      <c r="C375" s="751">
        <v>158</v>
      </c>
      <c r="D375" s="653">
        <v>1797</v>
      </c>
      <c r="E375" s="652" t="s">
        <v>257</v>
      </c>
      <c r="F375" s="652" t="s">
        <v>257</v>
      </c>
      <c r="G375" s="652" t="s">
        <v>257</v>
      </c>
      <c r="H375" s="654">
        <v>164</v>
      </c>
      <c r="I375" s="652" t="s">
        <v>257</v>
      </c>
      <c r="J375" s="654">
        <v>221</v>
      </c>
      <c r="K375" s="654">
        <v>132</v>
      </c>
      <c r="L375" s="654">
        <v>1172</v>
      </c>
      <c r="M375" s="652" t="s">
        <v>257</v>
      </c>
      <c r="N375" s="652" t="s">
        <v>257</v>
      </c>
      <c r="O375" s="654" t="s">
        <v>257</v>
      </c>
      <c r="P375" s="654" t="s">
        <v>257</v>
      </c>
    </row>
    <row r="376" spans="1:20" s="656" customFormat="1" x14ac:dyDescent="0.25">
      <c r="A376" s="650" t="s">
        <v>682</v>
      </c>
      <c r="B376" s="651">
        <f t="shared" si="18"/>
        <v>1349</v>
      </c>
      <c r="C376" s="751">
        <v>128</v>
      </c>
      <c r="D376" s="653" t="s">
        <v>257</v>
      </c>
      <c r="E376" s="652" t="s">
        <v>257</v>
      </c>
      <c r="F376" s="652" t="s">
        <v>257</v>
      </c>
      <c r="G376" s="652" t="s">
        <v>257</v>
      </c>
      <c r="H376" s="654">
        <v>98</v>
      </c>
      <c r="I376" s="652" t="s">
        <v>257</v>
      </c>
      <c r="J376" s="654">
        <v>101</v>
      </c>
      <c r="K376" s="654">
        <v>63</v>
      </c>
      <c r="L376" s="654">
        <v>959</v>
      </c>
      <c r="M376" s="652" t="s">
        <v>257</v>
      </c>
      <c r="N376" s="652" t="s">
        <v>257</v>
      </c>
      <c r="O376" s="654" t="s">
        <v>257</v>
      </c>
      <c r="P376" s="654" t="s">
        <v>257</v>
      </c>
      <c r="S376" s="655"/>
      <c r="T376" s="655"/>
    </row>
    <row r="377" spans="1:20" x14ac:dyDescent="0.25">
      <c r="A377" s="650" t="s">
        <v>67</v>
      </c>
      <c r="B377" s="651">
        <f t="shared" si="18"/>
        <v>2620</v>
      </c>
      <c r="C377" s="751">
        <v>244</v>
      </c>
      <c r="D377" s="653" t="s">
        <v>257</v>
      </c>
      <c r="E377" s="652" t="s">
        <v>257</v>
      </c>
      <c r="F377" s="652" t="s">
        <v>257</v>
      </c>
      <c r="G377" s="652" t="s">
        <v>257</v>
      </c>
      <c r="H377" s="654">
        <v>163</v>
      </c>
      <c r="I377" s="652" t="s">
        <v>257</v>
      </c>
      <c r="J377" s="654">
        <v>123</v>
      </c>
      <c r="K377" s="654">
        <v>136</v>
      </c>
      <c r="L377" s="654">
        <v>1954</v>
      </c>
      <c r="M377" s="652" t="s">
        <v>257</v>
      </c>
      <c r="N377" s="652" t="s">
        <v>257</v>
      </c>
      <c r="O377" s="654" t="s">
        <v>257</v>
      </c>
      <c r="P377" s="654" t="s">
        <v>257</v>
      </c>
    </row>
    <row r="378" spans="1:20" x14ac:dyDescent="0.25">
      <c r="A378" s="650" t="s">
        <v>139</v>
      </c>
      <c r="B378" s="651">
        <f t="shared" si="18"/>
        <v>1592</v>
      </c>
      <c r="C378" s="751">
        <v>86</v>
      </c>
      <c r="D378" s="653" t="s">
        <v>257</v>
      </c>
      <c r="E378" s="652" t="s">
        <v>257</v>
      </c>
      <c r="F378" s="652" t="s">
        <v>257</v>
      </c>
      <c r="G378" s="652" t="s">
        <v>257</v>
      </c>
      <c r="H378" s="654">
        <v>42</v>
      </c>
      <c r="I378" s="652" t="s">
        <v>257</v>
      </c>
      <c r="J378" s="654">
        <v>100</v>
      </c>
      <c r="K378" s="654">
        <v>37</v>
      </c>
      <c r="L378" s="654">
        <v>1327</v>
      </c>
      <c r="M378" s="652" t="s">
        <v>257</v>
      </c>
      <c r="N378" s="652" t="s">
        <v>257</v>
      </c>
      <c r="O378" s="654" t="s">
        <v>257</v>
      </c>
      <c r="P378" s="654" t="s">
        <v>257</v>
      </c>
    </row>
    <row r="379" spans="1:20" x14ac:dyDescent="0.25">
      <c r="A379" s="650" t="s">
        <v>146</v>
      </c>
      <c r="B379" s="651">
        <f t="shared" si="18"/>
        <v>1312</v>
      </c>
      <c r="C379" s="751">
        <v>26</v>
      </c>
      <c r="D379" s="653" t="s">
        <v>257</v>
      </c>
      <c r="E379" s="652" t="s">
        <v>257</v>
      </c>
      <c r="F379" s="652" t="s">
        <v>257</v>
      </c>
      <c r="G379" s="652" t="s">
        <v>257</v>
      </c>
      <c r="H379" s="654">
        <v>52</v>
      </c>
      <c r="I379" s="652" t="s">
        <v>257</v>
      </c>
      <c r="J379" s="654">
        <v>117</v>
      </c>
      <c r="K379" s="654">
        <v>38</v>
      </c>
      <c r="L379" s="654">
        <v>754</v>
      </c>
      <c r="M379" s="652" t="s">
        <v>257</v>
      </c>
      <c r="N379" s="654">
        <v>325</v>
      </c>
      <c r="O379" s="654" t="s">
        <v>257</v>
      </c>
      <c r="P379" s="654" t="s">
        <v>257</v>
      </c>
    </row>
    <row r="380" spans="1:20" x14ac:dyDescent="0.25">
      <c r="A380" s="650" t="s">
        <v>864</v>
      </c>
      <c r="B380" s="651">
        <f>SUM(C380:P380)</f>
        <v>558</v>
      </c>
      <c r="C380" s="751">
        <v>8</v>
      </c>
      <c r="D380" s="653" t="s">
        <v>257</v>
      </c>
      <c r="E380" s="652" t="s">
        <v>257</v>
      </c>
      <c r="F380" s="652" t="s">
        <v>257</v>
      </c>
      <c r="G380" s="652" t="s">
        <v>257</v>
      </c>
      <c r="H380" s="654">
        <v>16</v>
      </c>
      <c r="I380" s="652" t="s">
        <v>257</v>
      </c>
      <c r="J380" s="654">
        <v>27</v>
      </c>
      <c r="K380" s="654">
        <v>5</v>
      </c>
      <c r="L380" s="654">
        <v>388</v>
      </c>
      <c r="M380" s="652" t="s">
        <v>257</v>
      </c>
      <c r="N380" s="654">
        <v>114</v>
      </c>
      <c r="O380" s="654" t="s">
        <v>257</v>
      </c>
      <c r="P380" s="654" t="s">
        <v>257</v>
      </c>
    </row>
    <row r="381" spans="1:20" x14ac:dyDescent="0.25">
      <c r="A381" s="650" t="s">
        <v>150</v>
      </c>
      <c r="B381" s="651">
        <f t="shared" si="18"/>
        <v>1636</v>
      </c>
      <c r="C381" s="751">
        <v>8</v>
      </c>
      <c r="D381" s="653" t="s">
        <v>257</v>
      </c>
      <c r="E381" s="652" t="s">
        <v>257</v>
      </c>
      <c r="F381" s="652" t="s">
        <v>257</v>
      </c>
      <c r="G381" s="652" t="s">
        <v>257</v>
      </c>
      <c r="H381" s="654">
        <v>76</v>
      </c>
      <c r="I381" s="652" t="s">
        <v>257</v>
      </c>
      <c r="J381" s="654">
        <v>203</v>
      </c>
      <c r="K381" s="653">
        <v>95</v>
      </c>
      <c r="L381" s="654">
        <v>854</v>
      </c>
      <c r="M381" s="652" t="s">
        <v>257</v>
      </c>
      <c r="N381" s="654">
        <v>400</v>
      </c>
      <c r="O381" s="654" t="s">
        <v>257</v>
      </c>
      <c r="P381" s="654" t="s">
        <v>257</v>
      </c>
    </row>
    <row r="382" spans="1:20" x14ac:dyDescent="0.25">
      <c r="A382" s="650" t="s">
        <v>683</v>
      </c>
      <c r="B382" s="651">
        <f t="shared" si="18"/>
        <v>3079</v>
      </c>
      <c r="C382" s="751">
        <v>75</v>
      </c>
      <c r="D382" s="653" t="s">
        <v>257</v>
      </c>
      <c r="E382" s="652" t="s">
        <v>257</v>
      </c>
      <c r="F382" s="652" t="s">
        <v>257</v>
      </c>
      <c r="G382" s="652" t="s">
        <v>257</v>
      </c>
      <c r="H382" s="654">
        <v>143</v>
      </c>
      <c r="I382" s="652" t="s">
        <v>257</v>
      </c>
      <c r="J382" s="654">
        <v>349</v>
      </c>
      <c r="K382" s="652" t="s">
        <v>257</v>
      </c>
      <c r="L382" s="654">
        <v>1904</v>
      </c>
      <c r="M382" s="652" t="s">
        <v>257</v>
      </c>
      <c r="N382" s="654">
        <v>608</v>
      </c>
      <c r="O382" s="654" t="s">
        <v>257</v>
      </c>
      <c r="P382" s="654" t="s">
        <v>257</v>
      </c>
    </row>
    <row r="383" spans="1:20" x14ac:dyDescent="0.25">
      <c r="A383" s="650" t="s">
        <v>684</v>
      </c>
      <c r="B383" s="651">
        <f t="shared" si="18"/>
        <v>2496</v>
      </c>
      <c r="C383" s="751">
        <v>89</v>
      </c>
      <c r="D383" s="653" t="s">
        <v>257</v>
      </c>
      <c r="E383" s="652" t="s">
        <v>257</v>
      </c>
      <c r="F383" s="652" t="s">
        <v>257</v>
      </c>
      <c r="G383" s="652" t="s">
        <v>257</v>
      </c>
      <c r="H383" s="654">
        <v>179</v>
      </c>
      <c r="I383" s="652" t="s">
        <v>257</v>
      </c>
      <c r="J383" s="654">
        <v>230</v>
      </c>
      <c r="K383" s="652" t="s">
        <v>257</v>
      </c>
      <c r="L383" s="654">
        <v>1521</v>
      </c>
      <c r="M383" s="652" t="s">
        <v>257</v>
      </c>
      <c r="N383" s="654">
        <v>477</v>
      </c>
      <c r="O383" s="654" t="s">
        <v>257</v>
      </c>
      <c r="P383" s="654" t="s">
        <v>257</v>
      </c>
    </row>
    <row r="384" spans="1:20" x14ac:dyDescent="0.25">
      <c r="A384" s="650" t="s">
        <v>154</v>
      </c>
      <c r="B384" s="651">
        <f t="shared" si="18"/>
        <v>678</v>
      </c>
      <c r="C384" s="751">
        <v>135</v>
      </c>
      <c r="D384" s="653" t="s">
        <v>257</v>
      </c>
      <c r="E384" s="652" t="s">
        <v>257</v>
      </c>
      <c r="F384" s="652" t="s">
        <v>257</v>
      </c>
      <c r="G384" s="652" t="s">
        <v>257</v>
      </c>
      <c r="H384" s="654">
        <v>283</v>
      </c>
      <c r="I384" s="652" t="s">
        <v>257</v>
      </c>
      <c r="J384" s="654">
        <v>260</v>
      </c>
      <c r="K384" s="652" t="s">
        <v>257</v>
      </c>
      <c r="L384" s="652" t="s">
        <v>257</v>
      </c>
      <c r="M384" s="652" t="s">
        <v>257</v>
      </c>
      <c r="N384" s="652" t="s">
        <v>257</v>
      </c>
      <c r="O384" s="654" t="s">
        <v>257</v>
      </c>
      <c r="P384" s="654" t="s">
        <v>257</v>
      </c>
    </row>
    <row r="385" spans="1:16" x14ac:dyDescent="0.25">
      <c r="A385" s="650"/>
      <c r="B385" s="750"/>
      <c r="C385" s="751"/>
      <c r="D385" s="653"/>
      <c r="E385" s="652"/>
      <c r="F385" s="652"/>
      <c r="G385" s="652"/>
      <c r="H385" s="653"/>
      <c r="I385" s="652"/>
      <c r="J385" s="653"/>
      <c r="K385" s="652"/>
      <c r="L385" s="652"/>
      <c r="M385" s="652"/>
      <c r="N385" s="653"/>
      <c r="O385" s="654"/>
      <c r="P385" s="654"/>
    </row>
    <row r="386" spans="1:16" x14ac:dyDescent="0.25">
      <c r="A386" s="734" t="s">
        <v>379</v>
      </c>
      <c r="B386" s="760">
        <f>SUM(B388:B390)</f>
        <v>13776</v>
      </c>
      <c r="C386" s="761">
        <f>SUM(C388:C390)</f>
        <v>570</v>
      </c>
      <c r="D386" s="755">
        <f>SUM(D388:D390)</f>
        <v>11558</v>
      </c>
      <c r="E386" s="755" t="str">
        <f>+E389</f>
        <v>-</v>
      </c>
      <c r="F386" s="755" t="str">
        <f>+F389</f>
        <v>-</v>
      </c>
      <c r="G386" s="755" t="str">
        <f>+G389</f>
        <v>-</v>
      </c>
      <c r="H386" s="755">
        <f>SUM(H388:H390)</f>
        <v>704</v>
      </c>
      <c r="I386" s="755" t="str">
        <f>+I389</f>
        <v>-</v>
      </c>
      <c r="J386" s="755" t="str">
        <f>+J389</f>
        <v>-</v>
      </c>
      <c r="K386" s="755">
        <f>SUM(K388:K390)</f>
        <v>944</v>
      </c>
      <c r="L386" s="755" t="str">
        <f>+L389</f>
        <v>-</v>
      </c>
      <c r="M386" s="755" t="str">
        <f>+M389</f>
        <v>-</v>
      </c>
      <c r="N386" s="755" t="str">
        <f>+N389</f>
        <v>-</v>
      </c>
      <c r="O386" s="755" t="str">
        <f>+O389</f>
        <v>-</v>
      </c>
      <c r="P386" s="755" t="str">
        <f>+P389</f>
        <v>-</v>
      </c>
    </row>
    <row r="387" spans="1:16" x14ac:dyDescent="0.25">
      <c r="A387" s="650"/>
      <c r="B387" s="750"/>
      <c r="C387" s="751"/>
      <c r="D387" s="653"/>
      <c r="E387" s="652"/>
      <c r="F387" s="652"/>
      <c r="G387" s="652"/>
      <c r="H387" s="653"/>
      <c r="I387" s="652"/>
      <c r="J387" s="653"/>
      <c r="K387" s="652"/>
      <c r="L387" s="652"/>
      <c r="M387" s="652"/>
      <c r="N387" s="653"/>
      <c r="O387" s="654"/>
      <c r="P387" s="654"/>
    </row>
    <row r="388" spans="1:16" x14ac:dyDescent="0.25">
      <c r="A388" s="650" t="s">
        <v>655</v>
      </c>
      <c r="B388" s="651">
        <f>SUM(C388:P388)</f>
        <v>6010</v>
      </c>
      <c r="C388" s="751">
        <v>279</v>
      </c>
      <c r="D388" s="653">
        <v>4707</v>
      </c>
      <c r="E388" s="652" t="s">
        <v>257</v>
      </c>
      <c r="F388" s="652" t="s">
        <v>257</v>
      </c>
      <c r="G388" s="652" t="s">
        <v>257</v>
      </c>
      <c r="H388" s="652">
        <v>476</v>
      </c>
      <c r="I388" s="652" t="s">
        <v>257</v>
      </c>
      <c r="J388" s="652" t="s">
        <v>257</v>
      </c>
      <c r="K388" s="654">
        <v>548</v>
      </c>
      <c r="L388" s="652" t="s">
        <v>257</v>
      </c>
      <c r="M388" s="652" t="s">
        <v>257</v>
      </c>
      <c r="N388" s="652" t="s">
        <v>257</v>
      </c>
      <c r="O388" s="652" t="s">
        <v>257</v>
      </c>
      <c r="P388" s="652" t="s">
        <v>257</v>
      </c>
    </row>
    <row r="389" spans="1:16" x14ac:dyDescent="0.25">
      <c r="A389" s="650" t="s">
        <v>325</v>
      </c>
      <c r="B389" s="651">
        <f>SUM(C389:P389)</f>
        <v>672</v>
      </c>
      <c r="C389" s="751">
        <v>291</v>
      </c>
      <c r="D389" s="653" t="s">
        <v>257</v>
      </c>
      <c r="E389" s="652" t="s">
        <v>257</v>
      </c>
      <c r="F389" s="652" t="s">
        <v>257</v>
      </c>
      <c r="G389" s="652" t="s">
        <v>257</v>
      </c>
      <c r="H389" s="653">
        <v>228</v>
      </c>
      <c r="I389" s="652" t="s">
        <v>257</v>
      </c>
      <c r="J389" s="652" t="s">
        <v>257</v>
      </c>
      <c r="K389" s="652">
        <v>153</v>
      </c>
      <c r="L389" s="652" t="s">
        <v>257</v>
      </c>
      <c r="M389" s="652" t="s">
        <v>257</v>
      </c>
      <c r="N389" s="652" t="s">
        <v>257</v>
      </c>
      <c r="O389" s="654" t="s">
        <v>257</v>
      </c>
      <c r="P389" s="654" t="s">
        <v>257</v>
      </c>
    </row>
    <row r="390" spans="1:16" x14ac:dyDescent="0.25">
      <c r="A390" s="650" t="s">
        <v>65</v>
      </c>
      <c r="B390" s="651">
        <f>SUM(C390:P390)</f>
        <v>7094</v>
      </c>
      <c r="C390" s="758" t="s">
        <v>257</v>
      </c>
      <c r="D390" s="654">
        <v>6851</v>
      </c>
      <c r="E390" s="652" t="s">
        <v>257</v>
      </c>
      <c r="F390" s="652" t="s">
        <v>257</v>
      </c>
      <c r="G390" s="652" t="s">
        <v>257</v>
      </c>
      <c r="H390" s="652" t="s">
        <v>257</v>
      </c>
      <c r="I390" s="652" t="s">
        <v>257</v>
      </c>
      <c r="J390" s="652" t="s">
        <v>257</v>
      </c>
      <c r="K390" s="654">
        <v>243</v>
      </c>
      <c r="L390" s="652" t="s">
        <v>257</v>
      </c>
      <c r="M390" s="652" t="s">
        <v>257</v>
      </c>
      <c r="N390" s="652" t="s">
        <v>257</v>
      </c>
      <c r="O390" s="652" t="s">
        <v>257</v>
      </c>
      <c r="P390" s="652" t="s">
        <v>257</v>
      </c>
    </row>
    <row r="391" spans="1:16" x14ac:dyDescent="0.25">
      <c r="A391" s="745"/>
      <c r="B391" s="651"/>
      <c r="C391" s="752"/>
      <c r="D391" s="654"/>
      <c r="E391" s="652"/>
      <c r="F391" s="654"/>
      <c r="G391" s="652"/>
      <c r="H391" s="654"/>
      <c r="I391" s="652"/>
      <c r="J391" s="654"/>
      <c r="K391" s="654"/>
      <c r="L391" s="652"/>
      <c r="M391" s="654"/>
      <c r="N391" s="654"/>
      <c r="O391" s="654"/>
      <c r="P391" s="654"/>
    </row>
    <row r="392" spans="1:16" x14ac:dyDescent="0.25">
      <c r="A392" s="734" t="s">
        <v>380</v>
      </c>
      <c r="B392" s="746">
        <f>SUM(B394:B460)</f>
        <v>46835</v>
      </c>
      <c r="C392" s="743" t="s">
        <v>257</v>
      </c>
      <c r="D392" s="743" t="s">
        <v>257</v>
      </c>
      <c r="E392" s="743" t="s">
        <v>257</v>
      </c>
      <c r="F392" s="743" t="s">
        <v>257</v>
      </c>
      <c r="G392" s="743" t="s">
        <v>257</v>
      </c>
      <c r="H392" s="743" t="s">
        <v>257</v>
      </c>
      <c r="I392" s="743">
        <f>SUM(I394:I460)</f>
        <v>45830</v>
      </c>
      <c r="J392" s="743" t="s">
        <v>257</v>
      </c>
      <c r="K392" s="743" t="s">
        <v>257</v>
      </c>
      <c r="L392" s="743" t="s">
        <v>257</v>
      </c>
      <c r="M392" s="743">
        <f>SUM(M394:M460)</f>
        <v>1005</v>
      </c>
      <c r="N392" s="743" t="s">
        <v>257</v>
      </c>
      <c r="O392" s="744" t="s">
        <v>257</v>
      </c>
      <c r="P392" s="744" t="s">
        <v>257</v>
      </c>
    </row>
    <row r="393" spans="1:16" x14ac:dyDescent="0.25">
      <c r="A393" s="650"/>
      <c r="B393" s="750"/>
      <c r="C393" s="652"/>
      <c r="D393" s="652"/>
      <c r="E393" s="652"/>
      <c r="F393" s="652"/>
      <c r="G393" s="652"/>
      <c r="H393" s="652"/>
      <c r="I393" s="654"/>
      <c r="J393" s="652"/>
      <c r="K393" s="652"/>
      <c r="L393" s="652"/>
      <c r="M393" s="652"/>
      <c r="N393" s="652"/>
      <c r="O393" s="654"/>
      <c r="P393" s="654"/>
    </row>
    <row r="394" spans="1:16" x14ac:dyDescent="0.25">
      <c r="A394" s="650" t="s">
        <v>865</v>
      </c>
      <c r="B394" s="651">
        <f t="shared" ref="B394:B460" si="19">SUM(C394:P394)</f>
        <v>1191</v>
      </c>
      <c r="C394" s="652" t="s">
        <v>257</v>
      </c>
      <c r="D394" s="652" t="s">
        <v>257</v>
      </c>
      <c r="E394" s="652" t="s">
        <v>257</v>
      </c>
      <c r="F394" s="652" t="s">
        <v>257</v>
      </c>
      <c r="G394" s="652" t="s">
        <v>257</v>
      </c>
      <c r="H394" s="652" t="s">
        <v>257</v>
      </c>
      <c r="I394" s="653">
        <v>1191</v>
      </c>
      <c r="J394" s="652" t="s">
        <v>257</v>
      </c>
      <c r="K394" s="652" t="s">
        <v>257</v>
      </c>
      <c r="L394" s="652" t="s">
        <v>257</v>
      </c>
      <c r="M394" s="652" t="s">
        <v>257</v>
      </c>
      <c r="N394" s="652" t="s">
        <v>257</v>
      </c>
      <c r="O394" s="654" t="s">
        <v>257</v>
      </c>
      <c r="P394" s="654" t="s">
        <v>257</v>
      </c>
    </row>
    <row r="395" spans="1:16" x14ac:dyDescent="0.25">
      <c r="A395" s="650" t="s">
        <v>720</v>
      </c>
      <c r="B395" s="651">
        <f t="shared" si="19"/>
        <v>1884</v>
      </c>
      <c r="C395" s="652" t="s">
        <v>257</v>
      </c>
      <c r="D395" s="652" t="s">
        <v>257</v>
      </c>
      <c r="E395" s="652" t="s">
        <v>257</v>
      </c>
      <c r="F395" s="652" t="s">
        <v>257</v>
      </c>
      <c r="G395" s="652" t="s">
        <v>257</v>
      </c>
      <c r="H395" s="652" t="s">
        <v>257</v>
      </c>
      <c r="I395" s="653">
        <v>1884</v>
      </c>
      <c r="J395" s="652" t="s">
        <v>257</v>
      </c>
      <c r="K395" s="652" t="s">
        <v>257</v>
      </c>
      <c r="L395" s="652" t="s">
        <v>257</v>
      </c>
      <c r="M395" s="652" t="s">
        <v>257</v>
      </c>
      <c r="N395" s="652" t="s">
        <v>257</v>
      </c>
      <c r="O395" s="654" t="s">
        <v>257</v>
      </c>
      <c r="P395" s="654" t="s">
        <v>257</v>
      </c>
    </row>
    <row r="396" spans="1:16" x14ac:dyDescent="0.25">
      <c r="A396" s="650" t="s">
        <v>424</v>
      </c>
      <c r="B396" s="651">
        <f t="shared" si="19"/>
        <v>2069</v>
      </c>
      <c r="C396" s="652" t="s">
        <v>257</v>
      </c>
      <c r="D396" s="652" t="s">
        <v>257</v>
      </c>
      <c r="E396" s="652" t="s">
        <v>257</v>
      </c>
      <c r="F396" s="652" t="s">
        <v>257</v>
      </c>
      <c r="G396" s="652" t="s">
        <v>257</v>
      </c>
      <c r="H396" s="652" t="s">
        <v>257</v>
      </c>
      <c r="I396" s="653">
        <v>2069</v>
      </c>
      <c r="J396" s="652" t="s">
        <v>257</v>
      </c>
      <c r="K396" s="652" t="s">
        <v>257</v>
      </c>
      <c r="L396" s="652" t="s">
        <v>257</v>
      </c>
      <c r="M396" s="652" t="s">
        <v>257</v>
      </c>
      <c r="N396" s="652" t="s">
        <v>257</v>
      </c>
      <c r="O396" s="654" t="s">
        <v>257</v>
      </c>
      <c r="P396" s="654" t="s">
        <v>257</v>
      </c>
    </row>
    <row r="397" spans="1:16" x14ac:dyDescent="0.25">
      <c r="A397" s="650" t="s">
        <v>876</v>
      </c>
      <c r="B397" s="651">
        <f t="shared" si="19"/>
        <v>103</v>
      </c>
      <c r="C397" s="652" t="s">
        <v>257</v>
      </c>
      <c r="D397" s="652" t="s">
        <v>257</v>
      </c>
      <c r="E397" s="652" t="s">
        <v>257</v>
      </c>
      <c r="F397" s="652" t="s">
        <v>257</v>
      </c>
      <c r="G397" s="652" t="s">
        <v>257</v>
      </c>
      <c r="H397" s="652" t="s">
        <v>257</v>
      </c>
      <c r="I397" s="653">
        <v>103</v>
      </c>
      <c r="J397" s="652" t="s">
        <v>257</v>
      </c>
      <c r="K397" s="652" t="s">
        <v>257</v>
      </c>
      <c r="L397" s="652" t="s">
        <v>257</v>
      </c>
      <c r="M397" s="652" t="s">
        <v>257</v>
      </c>
      <c r="N397" s="652" t="s">
        <v>257</v>
      </c>
      <c r="O397" s="654" t="s">
        <v>257</v>
      </c>
      <c r="P397" s="654" t="s">
        <v>257</v>
      </c>
    </row>
    <row r="398" spans="1:16" x14ac:dyDescent="0.25">
      <c r="A398" s="650" t="s">
        <v>721</v>
      </c>
      <c r="B398" s="651">
        <f t="shared" si="19"/>
        <v>166</v>
      </c>
      <c r="C398" s="652" t="s">
        <v>257</v>
      </c>
      <c r="D398" s="652" t="s">
        <v>257</v>
      </c>
      <c r="E398" s="652" t="s">
        <v>257</v>
      </c>
      <c r="F398" s="652" t="s">
        <v>257</v>
      </c>
      <c r="G398" s="652" t="s">
        <v>257</v>
      </c>
      <c r="H398" s="652" t="s">
        <v>257</v>
      </c>
      <c r="I398" s="653">
        <v>166</v>
      </c>
      <c r="J398" s="652" t="s">
        <v>257</v>
      </c>
      <c r="K398" s="652" t="s">
        <v>257</v>
      </c>
      <c r="L398" s="652" t="s">
        <v>257</v>
      </c>
      <c r="M398" s="652" t="s">
        <v>257</v>
      </c>
      <c r="N398" s="652" t="s">
        <v>257</v>
      </c>
      <c r="O398" s="654" t="s">
        <v>257</v>
      </c>
      <c r="P398" s="654" t="s">
        <v>257</v>
      </c>
    </row>
    <row r="399" spans="1:16" x14ac:dyDescent="0.25">
      <c r="A399" s="747" t="s">
        <v>875</v>
      </c>
      <c r="B399" s="651">
        <f t="shared" si="19"/>
        <v>144</v>
      </c>
      <c r="C399" s="652" t="s">
        <v>257</v>
      </c>
      <c r="D399" s="652" t="s">
        <v>257</v>
      </c>
      <c r="E399" s="652" t="s">
        <v>257</v>
      </c>
      <c r="F399" s="652" t="s">
        <v>257</v>
      </c>
      <c r="G399" s="652" t="s">
        <v>257</v>
      </c>
      <c r="H399" s="652" t="s">
        <v>257</v>
      </c>
      <c r="I399" s="653">
        <v>144</v>
      </c>
      <c r="J399" s="652" t="s">
        <v>257</v>
      </c>
      <c r="K399" s="652" t="s">
        <v>257</v>
      </c>
      <c r="L399" s="652" t="s">
        <v>257</v>
      </c>
      <c r="M399" s="652" t="s">
        <v>257</v>
      </c>
      <c r="N399" s="652" t="s">
        <v>257</v>
      </c>
      <c r="O399" s="652" t="s">
        <v>257</v>
      </c>
      <c r="P399" s="654" t="s">
        <v>257</v>
      </c>
    </row>
    <row r="400" spans="1:16" x14ac:dyDescent="0.25">
      <c r="A400" s="747" t="s">
        <v>880</v>
      </c>
      <c r="B400" s="651">
        <f t="shared" si="19"/>
        <v>75</v>
      </c>
      <c r="C400" s="652" t="s">
        <v>257</v>
      </c>
      <c r="D400" s="652" t="s">
        <v>257</v>
      </c>
      <c r="E400" s="652" t="s">
        <v>257</v>
      </c>
      <c r="F400" s="652" t="s">
        <v>257</v>
      </c>
      <c r="G400" s="652" t="s">
        <v>257</v>
      </c>
      <c r="H400" s="652" t="s">
        <v>622</v>
      </c>
      <c r="I400" s="653">
        <v>75</v>
      </c>
      <c r="J400" s="652" t="s">
        <v>257</v>
      </c>
      <c r="K400" s="652" t="s">
        <v>257</v>
      </c>
      <c r="L400" s="652" t="s">
        <v>257</v>
      </c>
      <c r="M400" s="652" t="s">
        <v>257</v>
      </c>
      <c r="N400" s="652" t="s">
        <v>257</v>
      </c>
      <c r="O400" s="652" t="s">
        <v>257</v>
      </c>
      <c r="P400" s="654" t="s">
        <v>257</v>
      </c>
    </row>
    <row r="401" spans="1:16" x14ac:dyDescent="0.25">
      <c r="A401" s="747" t="s">
        <v>701</v>
      </c>
      <c r="B401" s="651">
        <f t="shared" si="19"/>
        <v>1334</v>
      </c>
      <c r="C401" s="652" t="s">
        <v>257</v>
      </c>
      <c r="D401" s="652" t="s">
        <v>257</v>
      </c>
      <c r="E401" s="652" t="s">
        <v>257</v>
      </c>
      <c r="F401" s="652" t="s">
        <v>257</v>
      </c>
      <c r="G401" s="652" t="s">
        <v>257</v>
      </c>
      <c r="H401" s="652" t="s">
        <v>622</v>
      </c>
      <c r="I401" s="653">
        <v>1334</v>
      </c>
      <c r="J401" s="652" t="s">
        <v>257</v>
      </c>
      <c r="K401" s="652" t="s">
        <v>257</v>
      </c>
      <c r="L401" s="652" t="s">
        <v>257</v>
      </c>
      <c r="M401" s="652" t="s">
        <v>257</v>
      </c>
      <c r="N401" s="652" t="s">
        <v>257</v>
      </c>
      <c r="O401" s="652" t="s">
        <v>257</v>
      </c>
      <c r="P401" s="654" t="s">
        <v>257</v>
      </c>
    </row>
    <row r="402" spans="1:16" x14ac:dyDescent="0.25">
      <c r="A402" s="747" t="s">
        <v>881</v>
      </c>
      <c r="B402" s="651">
        <f t="shared" si="19"/>
        <v>513</v>
      </c>
      <c r="C402" s="652" t="s">
        <v>257</v>
      </c>
      <c r="D402" s="652" t="s">
        <v>257</v>
      </c>
      <c r="E402" s="652" t="s">
        <v>257</v>
      </c>
      <c r="F402" s="652" t="s">
        <v>257</v>
      </c>
      <c r="G402" s="652" t="s">
        <v>257</v>
      </c>
      <c r="H402" s="652" t="s">
        <v>622</v>
      </c>
      <c r="I402" s="653">
        <v>513</v>
      </c>
      <c r="J402" s="652" t="s">
        <v>257</v>
      </c>
      <c r="K402" s="652" t="s">
        <v>257</v>
      </c>
      <c r="L402" s="652" t="s">
        <v>257</v>
      </c>
      <c r="M402" s="652" t="s">
        <v>257</v>
      </c>
      <c r="N402" s="652" t="s">
        <v>257</v>
      </c>
      <c r="O402" s="652" t="s">
        <v>257</v>
      </c>
      <c r="P402" s="654" t="s">
        <v>257</v>
      </c>
    </row>
    <row r="403" spans="1:16" x14ac:dyDescent="0.25">
      <c r="A403" s="747" t="s">
        <v>882</v>
      </c>
      <c r="B403" s="651">
        <f t="shared" si="19"/>
        <v>82</v>
      </c>
      <c r="C403" s="652" t="s">
        <v>257</v>
      </c>
      <c r="D403" s="652" t="s">
        <v>257</v>
      </c>
      <c r="E403" s="652" t="s">
        <v>257</v>
      </c>
      <c r="F403" s="652" t="s">
        <v>257</v>
      </c>
      <c r="G403" s="652" t="s">
        <v>257</v>
      </c>
      <c r="H403" s="652" t="s">
        <v>622</v>
      </c>
      <c r="I403" s="653">
        <v>82</v>
      </c>
      <c r="J403" s="652" t="s">
        <v>257</v>
      </c>
      <c r="K403" s="652" t="s">
        <v>257</v>
      </c>
      <c r="L403" s="652" t="s">
        <v>257</v>
      </c>
      <c r="M403" s="652" t="s">
        <v>257</v>
      </c>
      <c r="N403" s="652" t="s">
        <v>257</v>
      </c>
      <c r="O403" s="652" t="s">
        <v>257</v>
      </c>
      <c r="P403" s="654" t="s">
        <v>257</v>
      </c>
    </row>
    <row r="404" spans="1:16" x14ac:dyDescent="0.25">
      <c r="A404" s="747" t="s">
        <v>702</v>
      </c>
      <c r="B404" s="651">
        <f t="shared" si="19"/>
        <v>31</v>
      </c>
      <c r="C404" s="652" t="s">
        <v>257</v>
      </c>
      <c r="D404" s="652" t="s">
        <v>257</v>
      </c>
      <c r="E404" s="652" t="s">
        <v>257</v>
      </c>
      <c r="F404" s="652" t="s">
        <v>257</v>
      </c>
      <c r="G404" s="652" t="s">
        <v>257</v>
      </c>
      <c r="H404" s="652" t="s">
        <v>622</v>
      </c>
      <c r="I404" s="653">
        <v>31</v>
      </c>
      <c r="J404" s="652" t="s">
        <v>257</v>
      </c>
      <c r="K404" s="652" t="s">
        <v>257</v>
      </c>
      <c r="L404" s="652" t="s">
        <v>257</v>
      </c>
      <c r="M404" s="652" t="s">
        <v>257</v>
      </c>
      <c r="N404" s="652" t="s">
        <v>257</v>
      </c>
      <c r="O404" s="652" t="s">
        <v>257</v>
      </c>
      <c r="P404" s="654" t="s">
        <v>257</v>
      </c>
    </row>
    <row r="405" spans="1:16" x14ac:dyDescent="0.25">
      <c r="A405" s="747" t="s">
        <v>426</v>
      </c>
      <c r="B405" s="651">
        <f t="shared" si="19"/>
        <v>437</v>
      </c>
      <c r="C405" s="652" t="s">
        <v>257</v>
      </c>
      <c r="D405" s="652" t="s">
        <v>257</v>
      </c>
      <c r="E405" s="652" t="s">
        <v>257</v>
      </c>
      <c r="F405" s="652" t="s">
        <v>257</v>
      </c>
      <c r="G405" s="652" t="s">
        <v>257</v>
      </c>
      <c r="H405" s="652" t="s">
        <v>622</v>
      </c>
      <c r="I405" s="653">
        <v>431</v>
      </c>
      <c r="J405" s="652" t="s">
        <v>257</v>
      </c>
      <c r="K405" s="652" t="s">
        <v>257</v>
      </c>
      <c r="L405" s="652" t="s">
        <v>257</v>
      </c>
      <c r="M405" s="652">
        <v>6</v>
      </c>
      <c r="N405" s="652" t="s">
        <v>257</v>
      </c>
      <c r="O405" s="652" t="s">
        <v>257</v>
      </c>
      <c r="P405" s="654" t="s">
        <v>257</v>
      </c>
    </row>
    <row r="406" spans="1:16" x14ac:dyDescent="0.25">
      <c r="A406" s="650" t="s">
        <v>649</v>
      </c>
      <c r="B406" s="651">
        <f t="shared" si="19"/>
        <v>3475</v>
      </c>
      <c r="C406" s="652" t="s">
        <v>257</v>
      </c>
      <c r="D406" s="652" t="s">
        <v>257</v>
      </c>
      <c r="E406" s="652" t="s">
        <v>257</v>
      </c>
      <c r="F406" s="652" t="s">
        <v>257</v>
      </c>
      <c r="G406" s="652" t="s">
        <v>257</v>
      </c>
      <c r="H406" s="652" t="s">
        <v>257</v>
      </c>
      <c r="I406" s="653">
        <v>3475</v>
      </c>
      <c r="J406" s="652" t="s">
        <v>257</v>
      </c>
      <c r="K406" s="652" t="s">
        <v>257</v>
      </c>
      <c r="L406" s="652" t="s">
        <v>257</v>
      </c>
      <c r="M406" s="652" t="s">
        <v>257</v>
      </c>
      <c r="N406" s="652" t="s">
        <v>257</v>
      </c>
      <c r="O406" s="654" t="s">
        <v>257</v>
      </c>
      <c r="P406" s="654" t="s">
        <v>257</v>
      </c>
    </row>
    <row r="407" spans="1:16" x14ac:dyDescent="0.25">
      <c r="A407" s="650" t="s">
        <v>867</v>
      </c>
      <c r="B407" s="651">
        <f t="shared" si="19"/>
        <v>52</v>
      </c>
      <c r="C407" s="652" t="s">
        <v>257</v>
      </c>
      <c r="D407" s="652" t="s">
        <v>257</v>
      </c>
      <c r="E407" s="652" t="s">
        <v>257</v>
      </c>
      <c r="F407" s="652" t="s">
        <v>257</v>
      </c>
      <c r="G407" s="652" t="s">
        <v>257</v>
      </c>
      <c r="H407" s="652" t="s">
        <v>257</v>
      </c>
      <c r="I407" s="653">
        <v>52</v>
      </c>
      <c r="J407" s="652" t="s">
        <v>257</v>
      </c>
      <c r="K407" s="652" t="s">
        <v>257</v>
      </c>
      <c r="L407" s="652" t="s">
        <v>257</v>
      </c>
      <c r="M407" s="652" t="s">
        <v>257</v>
      </c>
      <c r="N407" s="652" t="s">
        <v>257</v>
      </c>
      <c r="O407" s="654" t="s">
        <v>257</v>
      </c>
      <c r="P407" s="654" t="s">
        <v>257</v>
      </c>
    </row>
    <row r="408" spans="1:16" x14ac:dyDescent="0.25">
      <c r="A408" s="650" t="s">
        <v>431</v>
      </c>
      <c r="B408" s="651">
        <f t="shared" si="19"/>
        <v>1185</v>
      </c>
      <c r="C408" s="652" t="s">
        <v>257</v>
      </c>
      <c r="D408" s="652" t="s">
        <v>257</v>
      </c>
      <c r="E408" s="652" t="s">
        <v>257</v>
      </c>
      <c r="F408" s="652" t="s">
        <v>257</v>
      </c>
      <c r="G408" s="652" t="s">
        <v>257</v>
      </c>
      <c r="H408" s="652" t="s">
        <v>257</v>
      </c>
      <c r="I408" s="653">
        <v>1185</v>
      </c>
      <c r="J408" s="652" t="s">
        <v>257</v>
      </c>
      <c r="K408" s="652" t="s">
        <v>257</v>
      </c>
      <c r="L408" s="652" t="s">
        <v>257</v>
      </c>
      <c r="M408" s="652" t="s">
        <v>257</v>
      </c>
      <c r="N408" s="652" t="s">
        <v>257</v>
      </c>
      <c r="O408" s="654" t="s">
        <v>257</v>
      </c>
      <c r="P408" s="654" t="s">
        <v>257</v>
      </c>
    </row>
    <row r="409" spans="1:16" x14ac:dyDescent="0.25">
      <c r="A409" s="650" t="s">
        <v>432</v>
      </c>
      <c r="B409" s="651">
        <f t="shared" si="19"/>
        <v>1265</v>
      </c>
      <c r="C409" s="652" t="s">
        <v>257</v>
      </c>
      <c r="D409" s="652" t="s">
        <v>257</v>
      </c>
      <c r="E409" s="652" t="s">
        <v>257</v>
      </c>
      <c r="F409" s="652" t="s">
        <v>257</v>
      </c>
      <c r="G409" s="652" t="s">
        <v>257</v>
      </c>
      <c r="H409" s="652" t="s">
        <v>257</v>
      </c>
      <c r="I409" s="653">
        <v>1265</v>
      </c>
      <c r="J409" s="652" t="s">
        <v>257</v>
      </c>
      <c r="K409" s="652" t="s">
        <v>257</v>
      </c>
      <c r="L409" s="652" t="s">
        <v>257</v>
      </c>
      <c r="M409" s="652" t="s">
        <v>257</v>
      </c>
      <c r="N409" s="652" t="s">
        <v>257</v>
      </c>
      <c r="O409" s="654" t="s">
        <v>257</v>
      </c>
      <c r="P409" s="654" t="s">
        <v>257</v>
      </c>
    </row>
    <row r="410" spans="1:16" x14ac:dyDescent="0.25">
      <c r="A410" s="650" t="s">
        <v>433</v>
      </c>
      <c r="B410" s="651">
        <f t="shared" si="19"/>
        <v>2124</v>
      </c>
      <c r="C410" s="652" t="s">
        <v>257</v>
      </c>
      <c r="D410" s="652" t="s">
        <v>257</v>
      </c>
      <c r="E410" s="652" t="s">
        <v>257</v>
      </c>
      <c r="F410" s="652" t="s">
        <v>257</v>
      </c>
      <c r="G410" s="652" t="s">
        <v>257</v>
      </c>
      <c r="H410" s="652" t="s">
        <v>257</v>
      </c>
      <c r="I410" s="653">
        <v>2124</v>
      </c>
      <c r="J410" s="652" t="s">
        <v>257</v>
      </c>
      <c r="K410" s="652" t="s">
        <v>257</v>
      </c>
      <c r="L410" s="652" t="s">
        <v>257</v>
      </c>
      <c r="M410" s="652" t="s">
        <v>257</v>
      </c>
      <c r="N410" s="652" t="s">
        <v>257</v>
      </c>
      <c r="O410" s="654" t="s">
        <v>257</v>
      </c>
      <c r="P410" s="654" t="s">
        <v>257</v>
      </c>
    </row>
    <row r="411" spans="1:16" x14ac:dyDescent="0.25">
      <c r="A411" s="650" t="s">
        <v>434</v>
      </c>
      <c r="B411" s="651">
        <f t="shared" si="19"/>
        <v>375</v>
      </c>
      <c r="C411" s="652" t="s">
        <v>257</v>
      </c>
      <c r="D411" s="652" t="s">
        <v>257</v>
      </c>
      <c r="E411" s="652" t="s">
        <v>257</v>
      </c>
      <c r="F411" s="652" t="s">
        <v>257</v>
      </c>
      <c r="G411" s="652" t="s">
        <v>257</v>
      </c>
      <c r="H411" s="652" t="s">
        <v>257</v>
      </c>
      <c r="I411" s="653">
        <v>375</v>
      </c>
      <c r="J411" s="652" t="s">
        <v>257</v>
      </c>
      <c r="K411" s="652" t="s">
        <v>257</v>
      </c>
      <c r="L411" s="652" t="s">
        <v>257</v>
      </c>
      <c r="M411" s="652" t="s">
        <v>257</v>
      </c>
      <c r="N411" s="652" t="s">
        <v>257</v>
      </c>
      <c r="O411" s="654" t="s">
        <v>257</v>
      </c>
      <c r="P411" s="654" t="s">
        <v>257</v>
      </c>
    </row>
    <row r="412" spans="1:16" x14ac:dyDescent="0.25">
      <c r="A412" s="757" t="s">
        <v>685</v>
      </c>
      <c r="B412" s="651">
        <f t="shared" si="19"/>
        <v>212</v>
      </c>
      <c r="C412" s="652" t="s">
        <v>257</v>
      </c>
      <c r="D412" s="652" t="s">
        <v>257</v>
      </c>
      <c r="E412" s="652" t="s">
        <v>257</v>
      </c>
      <c r="F412" s="652" t="s">
        <v>257</v>
      </c>
      <c r="G412" s="652" t="s">
        <v>257</v>
      </c>
      <c r="H412" s="652" t="s">
        <v>257</v>
      </c>
      <c r="I412" s="653" t="s">
        <v>257</v>
      </c>
      <c r="J412" s="652" t="s">
        <v>257</v>
      </c>
      <c r="K412" s="652" t="s">
        <v>257</v>
      </c>
      <c r="L412" s="652" t="s">
        <v>257</v>
      </c>
      <c r="M412" s="652">
        <v>212</v>
      </c>
      <c r="N412" s="652" t="s">
        <v>257</v>
      </c>
      <c r="O412" s="654" t="s">
        <v>257</v>
      </c>
      <c r="P412" s="654" t="s">
        <v>257</v>
      </c>
    </row>
    <row r="413" spans="1:16" x14ac:dyDescent="0.25">
      <c r="A413" s="757" t="s">
        <v>66</v>
      </c>
      <c r="B413" s="651">
        <f t="shared" si="19"/>
        <v>1075</v>
      </c>
      <c r="C413" s="652" t="s">
        <v>257</v>
      </c>
      <c r="D413" s="652" t="s">
        <v>257</v>
      </c>
      <c r="E413" s="652" t="s">
        <v>257</v>
      </c>
      <c r="F413" s="652" t="s">
        <v>257</v>
      </c>
      <c r="G413" s="652" t="s">
        <v>257</v>
      </c>
      <c r="H413" s="652" t="s">
        <v>257</v>
      </c>
      <c r="I413" s="653">
        <v>1043</v>
      </c>
      <c r="J413" s="652" t="s">
        <v>257</v>
      </c>
      <c r="K413" s="652" t="s">
        <v>257</v>
      </c>
      <c r="L413" s="652" t="s">
        <v>257</v>
      </c>
      <c r="M413" s="652">
        <v>32</v>
      </c>
      <c r="N413" s="652" t="s">
        <v>257</v>
      </c>
      <c r="O413" s="654" t="s">
        <v>257</v>
      </c>
      <c r="P413" s="654" t="s">
        <v>257</v>
      </c>
    </row>
    <row r="414" spans="1:16" x14ac:dyDescent="0.25">
      <c r="A414" s="757" t="s">
        <v>833</v>
      </c>
      <c r="B414" s="651">
        <f t="shared" si="19"/>
        <v>0</v>
      </c>
      <c r="C414" s="652" t="s">
        <v>257</v>
      </c>
      <c r="D414" s="652" t="s">
        <v>257</v>
      </c>
      <c r="E414" s="652" t="s">
        <v>257</v>
      </c>
      <c r="F414" s="652" t="s">
        <v>257</v>
      </c>
      <c r="G414" s="652" t="s">
        <v>257</v>
      </c>
      <c r="H414" s="652" t="s">
        <v>257</v>
      </c>
      <c r="I414" s="653">
        <v>0</v>
      </c>
      <c r="J414" s="652" t="s">
        <v>257</v>
      </c>
      <c r="K414" s="652" t="s">
        <v>257</v>
      </c>
      <c r="L414" s="652" t="s">
        <v>257</v>
      </c>
      <c r="M414" s="652" t="s">
        <v>257</v>
      </c>
      <c r="N414" s="652" t="s">
        <v>257</v>
      </c>
      <c r="O414" s="652" t="s">
        <v>257</v>
      </c>
      <c r="P414" s="654" t="s">
        <v>257</v>
      </c>
    </row>
    <row r="415" spans="1:16" x14ac:dyDescent="0.25">
      <c r="A415" s="757" t="s">
        <v>454</v>
      </c>
      <c r="B415" s="651">
        <f t="shared" si="19"/>
        <v>48</v>
      </c>
      <c r="C415" s="652" t="s">
        <v>257</v>
      </c>
      <c r="D415" s="652" t="s">
        <v>257</v>
      </c>
      <c r="E415" s="652" t="s">
        <v>257</v>
      </c>
      <c r="F415" s="652" t="s">
        <v>257</v>
      </c>
      <c r="G415" s="652" t="s">
        <v>257</v>
      </c>
      <c r="H415" s="652" t="s">
        <v>257</v>
      </c>
      <c r="I415" s="653">
        <v>48</v>
      </c>
      <c r="J415" s="652" t="s">
        <v>257</v>
      </c>
      <c r="K415" s="652" t="s">
        <v>257</v>
      </c>
      <c r="L415" s="652" t="s">
        <v>257</v>
      </c>
      <c r="M415" s="652" t="s">
        <v>257</v>
      </c>
      <c r="N415" s="652" t="s">
        <v>257</v>
      </c>
      <c r="O415" s="654" t="s">
        <v>257</v>
      </c>
      <c r="P415" s="654" t="s">
        <v>257</v>
      </c>
    </row>
    <row r="416" spans="1:16" x14ac:dyDescent="0.25">
      <c r="A416" s="757" t="s">
        <v>656</v>
      </c>
      <c r="B416" s="651">
        <f t="shared" si="19"/>
        <v>2002</v>
      </c>
      <c r="C416" s="652" t="s">
        <v>257</v>
      </c>
      <c r="D416" s="652" t="s">
        <v>257</v>
      </c>
      <c r="E416" s="652"/>
      <c r="F416" s="652" t="s">
        <v>257</v>
      </c>
      <c r="G416" s="652" t="s">
        <v>257</v>
      </c>
      <c r="H416" s="652" t="s">
        <v>257</v>
      </c>
      <c r="I416" s="653">
        <v>1933</v>
      </c>
      <c r="J416" s="652" t="s">
        <v>257</v>
      </c>
      <c r="K416" s="652" t="s">
        <v>257</v>
      </c>
      <c r="L416" s="652" t="s">
        <v>257</v>
      </c>
      <c r="M416" s="652">
        <v>69</v>
      </c>
      <c r="N416" s="652" t="s">
        <v>257</v>
      </c>
      <c r="O416" s="654"/>
      <c r="P416" s="654"/>
    </row>
    <row r="417" spans="1:16" x14ac:dyDescent="0.25">
      <c r="A417" s="650" t="s">
        <v>703</v>
      </c>
      <c r="B417" s="651">
        <f t="shared" si="19"/>
        <v>2</v>
      </c>
      <c r="C417" s="652" t="s">
        <v>257</v>
      </c>
      <c r="D417" s="652" t="s">
        <v>257</v>
      </c>
      <c r="E417" s="652" t="s">
        <v>257</v>
      </c>
      <c r="F417" s="652" t="s">
        <v>257</v>
      </c>
      <c r="G417" s="652" t="s">
        <v>257</v>
      </c>
      <c r="H417" s="652" t="s">
        <v>257</v>
      </c>
      <c r="I417" s="653">
        <v>2</v>
      </c>
      <c r="J417" s="652" t="s">
        <v>257</v>
      </c>
      <c r="K417" s="652" t="s">
        <v>257</v>
      </c>
      <c r="L417" s="652" t="s">
        <v>257</v>
      </c>
      <c r="M417" s="652" t="s">
        <v>257</v>
      </c>
      <c r="N417" s="652" t="s">
        <v>257</v>
      </c>
      <c r="O417" s="654" t="s">
        <v>257</v>
      </c>
      <c r="P417" s="654" t="s">
        <v>257</v>
      </c>
    </row>
    <row r="418" spans="1:16" x14ac:dyDescent="0.25">
      <c r="A418" s="757" t="s">
        <v>438</v>
      </c>
      <c r="B418" s="651">
        <f t="shared" si="19"/>
        <v>276</v>
      </c>
      <c r="C418" s="652" t="s">
        <v>257</v>
      </c>
      <c r="D418" s="652" t="s">
        <v>257</v>
      </c>
      <c r="E418" s="652" t="s">
        <v>257</v>
      </c>
      <c r="F418" s="652" t="s">
        <v>257</v>
      </c>
      <c r="G418" s="652" t="s">
        <v>257</v>
      </c>
      <c r="H418" s="652" t="s">
        <v>257</v>
      </c>
      <c r="I418" s="653">
        <v>276</v>
      </c>
      <c r="J418" s="652" t="s">
        <v>257</v>
      </c>
      <c r="K418" s="652" t="s">
        <v>257</v>
      </c>
      <c r="L418" s="652" t="s">
        <v>257</v>
      </c>
      <c r="M418" s="652" t="s">
        <v>257</v>
      </c>
      <c r="N418" s="652" t="s">
        <v>257</v>
      </c>
      <c r="O418" s="652" t="s">
        <v>257</v>
      </c>
      <c r="P418" s="654" t="s">
        <v>257</v>
      </c>
    </row>
    <row r="419" spans="1:16" x14ac:dyDescent="0.25">
      <c r="A419" s="650" t="s">
        <v>448</v>
      </c>
      <c r="B419" s="651">
        <f t="shared" si="19"/>
        <v>740</v>
      </c>
      <c r="C419" s="652" t="s">
        <v>257</v>
      </c>
      <c r="D419" s="652" t="s">
        <v>257</v>
      </c>
      <c r="E419" s="652" t="s">
        <v>257</v>
      </c>
      <c r="F419" s="652" t="s">
        <v>257</v>
      </c>
      <c r="G419" s="652" t="s">
        <v>257</v>
      </c>
      <c r="H419" s="652" t="s">
        <v>257</v>
      </c>
      <c r="I419" s="653">
        <v>719</v>
      </c>
      <c r="J419" s="652" t="s">
        <v>257</v>
      </c>
      <c r="K419" s="652" t="s">
        <v>257</v>
      </c>
      <c r="L419" s="652" t="s">
        <v>257</v>
      </c>
      <c r="M419" s="652">
        <v>21</v>
      </c>
      <c r="N419" s="652" t="s">
        <v>257</v>
      </c>
      <c r="O419" s="654" t="s">
        <v>257</v>
      </c>
      <c r="P419" s="654" t="s">
        <v>257</v>
      </c>
    </row>
    <row r="420" spans="1:16" x14ac:dyDescent="0.25">
      <c r="A420" s="650" t="s">
        <v>63</v>
      </c>
      <c r="B420" s="651">
        <f t="shared" si="19"/>
        <v>737</v>
      </c>
      <c r="C420" s="652" t="s">
        <v>257</v>
      </c>
      <c r="D420" s="652" t="s">
        <v>257</v>
      </c>
      <c r="E420" s="652" t="s">
        <v>257</v>
      </c>
      <c r="F420" s="652" t="s">
        <v>257</v>
      </c>
      <c r="G420" s="652" t="s">
        <v>257</v>
      </c>
      <c r="H420" s="652" t="s">
        <v>257</v>
      </c>
      <c r="I420" s="653">
        <v>720</v>
      </c>
      <c r="J420" s="652" t="s">
        <v>257</v>
      </c>
      <c r="K420" s="652" t="s">
        <v>257</v>
      </c>
      <c r="L420" s="652" t="s">
        <v>257</v>
      </c>
      <c r="M420" s="652">
        <v>17</v>
      </c>
      <c r="N420" s="652" t="s">
        <v>257</v>
      </c>
      <c r="O420" s="654" t="s">
        <v>257</v>
      </c>
      <c r="P420" s="654" t="s">
        <v>257</v>
      </c>
    </row>
    <row r="421" spans="1:16" x14ac:dyDescent="0.25">
      <c r="A421" s="650" t="s">
        <v>686</v>
      </c>
      <c r="B421" s="651">
        <f t="shared" si="19"/>
        <v>3</v>
      </c>
      <c r="C421" s="652" t="s">
        <v>257</v>
      </c>
      <c r="D421" s="652" t="s">
        <v>257</v>
      </c>
      <c r="E421" s="652" t="s">
        <v>257</v>
      </c>
      <c r="F421" s="652" t="s">
        <v>257</v>
      </c>
      <c r="G421" s="652" t="s">
        <v>257</v>
      </c>
      <c r="H421" s="652" t="s">
        <v>257</v>
      </c>
      <c r="I421" s="653">
        <v>3</v>
      </c>
      <c r="J421" s="652" t="s">
        <v>257</v>
      </c>
      <c r="K421" s="652" t="s">
        <v>257</v>
      </c>
      <c r="L421" s="652" t="s">
        <v>257</v>
      </c>
      <c r="M421" s="652" t="s">
        <v>257</v>
      </c>
      <c r="N421" s="652" t="s">
        <v>257</v>
      </c>
      <c r="O421" s="654" t="s">
        <v>257</v>
      </c>
      <c r="P421" s="654" t="s">
        <v>257</v>
      </c>
    </row>
    <row r="422" spans="1:16" x14ac:dyDescent="0.25">
      <c r="A422" s="650" t="s">
        <v>640</v>
      </c>
      <c r="B422" s="651">
        <f t="shared" si="19"/>
        <v>1313</v>
      </c>
      <c r="C422" s="652" t="s">
        <v>257</v>
      </c>
      <c r="D422" s="652" t="s">
        <v>257</v>
      </c>
      <c r="E422" s="652" t="s">
        <v>257</v>
      </c>
      <c r="F422" s="652" t="s">
        <v>257</v>
      </c>
      <c r="G422" s="652" t="s">
        <v>257</v>
      </c>
      <c r="H422" s="652" t="s">
        <v>257</v>
      </c>
      <c r="I422" s="653">
        <v>1191</v>
      </c>
      <c r="J422" s="652" t="s">
        <v>257</v>
      </c>
      <c r="K422" s="652" t="s">
        <v>257</v>
      </c>
      <c r="L422" s="652" t="s">
        <v>257</v>
      </c>
      <c r="M422" s="652">
        <v>122</v>
      </c>
      <c r="N422" s="652" t="s">
        <v>257</v>
      </c>
      <c r="O422" s="654" t="s">
        <v>257</v>
      </c>
      <c r="P422" s="654" t="s">
        <v>257</v>
      </c>
    </row>
    <row r="423" spans="1:16" x14ac:dyDescent="0.25">
      <c r="A423" s="650" t="s">
        <v>835</v>
      </c>
      <c r="B423" s="651">
        <f t="shared" si="19"/>
        <v>41</v>
      </c>
      <c r="C423" s="652" t="s">
        <v>257</v>
      </c>
      <c r="D423" s="652" t="s">
        <v>257</v>
      </c>
      <c r="E423" s="652" t="s">
        <v>257</v>
      </c>
      <c r="F423" s="652" t="s">
        <v>257</v>
      </c>
      <c r="G423" s="652" t="s">
        <v>257</v>
      </c>
      <c r="H423" s="652" t="s">
        <v>257</v>
      </c>
      <c r="I423" s="653">
        <v>41</v>
      </c>
      <c r="J423" s="652" t="s">
        <v>257</v>
      </c>
      <c r="K423" s="652" t="s">
        <v>257</v>
      </c>
      <c r="L423" s="652" t="s">
        <v>257</v>
      </c>
      <c r="M423" s="652" t="s">
        <v>257</v>
      </c>
      <c r="N423" s="652" t="s">
        <v>257</v>
      </c>
      <c r="O423" s="654"/>
      <c r="P423" s="654"/>
    </row>
    <row r="424" spans="1:16" x14ac:dyDescent="0.25">
      <c r="A424" s="650" t="s">
        <v>312</v>
      </c>
      <c r="B424" s="651">
        <f t="shared" si="19"/>
        <v>122</v>
      </c>
      <c r="C424" s="652" t="s">
        <v>257</v>
      </c>
      <c r="D424" s="652" t="s">
        <v>257</v>
      </c>
      <c r="E424" s="652" t="s">
        <v>257</v>
      </c>
      <c r="F424" s="652" t="s">
        <v>257</v>
      </c>
      <c r="G424" s="652" t="s">
        <v>257</v>
      </c>
      <c r="H424" s="652" t="s">
        <v>257</v>
      </c>
      <c r="I424" s="653">
        <v>122</v>
      </c>
      <c r="J424" s="652" t="s">
        <v>257</v>
      </c>
      <c r="K424" s="652" t="s">
        <v>257</v>
      </c>
      <c r="L424" s="652" t="s">
        <v>257</v>
      </c>
      <c r="M424" s="652" t="s">
        <v>257</v>
      </c>
      <c r="N424" s="652" t="s">
        <v>257</v>
      </c>
      <c r="O424" s="652" t="s">
        <v>257</v>
      </c>
      <c r="P424" s="654" t="s">
        <v>257</v>
      </c>
    </row>
    <row r="425" spans="1:16" x14ac:dyDescent="0.25">
      <c r="A425" s="650" t="s">
        <v>444</v>
      </c>
      <c r="B425" s="651">
        <f t="shared" si="19"/>
        <v>293</v>
      </c>
      <c r="C425" s="652" t="s">
        <v>257</v>
      </c>
      <c r="D425" s="652" t="s">
        <v>257</v>
      </c>
      <c r="E425" s="652" t="s">
        <v>257</v>
      </c>
      <c r="F425" s="652" t="s">
        <v>257</v>
      </c>
      <c r="G425" s="652" t="s">
        <v>257</v>
      </c>
      <c r="H425" s="652" t="s">
        <v>257</v>
      </c>
      <c r="I425" s="653">
        <v>293</v>
      </c>
      <c r="J425" s="652" t="s">
        <v>257</v>
      </c>
      <c r="K425" s="652" t="s">
        <v>257</v>
      </c>
      <c r="L425" s="652" t="s">
        <v>257</v>
      </c>
      <c r="M425" s="652" t="s">
        <v>257</v>
      </c>
      <c r="N425" s="652" t="s">
        <v>257</v>
      </c>
      <c r="O425" s="654" t="s">
        <v>257</v>
      </c>
      <c r="P425" s="654" t="s">
        <v>257</v>
      </c>
    </row>
    <row r="426" spans="1:16" x14ac:dyDescent="0.25">
      <c r="A426" s="650" t="s">
        <v>442</v>
      </c>
      <c r="B426" s="651">
        <f t="shared" si="19"/>
        <v>179</v>
      </c>
      <c r="C426" s="652" t="s">
        <v>257</v>
      </c>
      <c r="D426" s="652" t="s">
        <v>257</v>
      </c>
      <c r="E426" s="652" t="s">
        <v>257</v>
      </c>
      <c r="F426" s="652" t="s">
        <v>257</v>
      </c>
      <c r="G426" s="652" t="s">
        <v>257</v>
      </c>
      <c r="H426" s="652" t="s">
        <v>257</v>
      </c>
      <c r="I426" s="653">
        <v>179</v>
      </c>
      <c r="J426" s="652" t="s">
        <v>257</v>
      </c>
      <c r="K426" s="652" t="s">
        <v>257</v>
      </c>
      <c r="L426" s="652" t="s">
        <v>257</v>
      </c>
      <c r="M426" s="652" t="s">
        <v>257</v>
      </c>
      <c r="N426" s="652" t="s">
        <v>257</v>
      </c>
      <c r="O426" s="654" t="s">
        <v>257</v>
      </c>
      <c r="P426" s="654" t="s">
        <v>257</v>
      </c>
    </row>
    <row r="427" spans="1:16" x14ac:dyDescent="0.25">
      <c r="A427" s="650" t="s">
        <v>443</v>
      </c>
      <c r="B427" s="651">
        <f t="shared" si="19"/>
        <v>155</v>
      </c>
      <c r="C427" s="652" t="s">
        <v>257</v>
      </c>
      <c r="D427" s="652" t="s">
        <v>257</v>
      </c>
      <c r="E427" s="652" t="s">
        <v>257</v>
      </c>
      <c r="F427" s="652" t="s">
        <v>257</v>
      </c>
      <c r="G427" s="652" t="s">
        <v>257</v>
      </c>
      <c r="H427" s="652" t="s">
        <v>257</v>
      </c>
      <c r="I427" s="653">
        <v>155</v>
      </c>
      <c r="J427" s="652" t="s">
        <v>257</v>
      </c>
      <c r="K427" s="652" t="s">
        <v>257</v>
      </c>
      <c r="L427" s="652" t="s">
        <v>257</v>
      </c>
      <c r="M427" s="652" t="s">
        <v>257</v>
      </c>
      <c r="N427" s="652" t="s">
        <v>257</v>
      </c>
      <c r="O427" s="654" t="s">
        <v>257</v>
      </c>
      <c r="P427" s="654" t="s">
        <v>257</v>
      </c>
    </row>
    <row r="428" spans="1:16" x14ac:dyDescent="0.25">
      <c r="A428" s="650" t="s">
        <v>176</v>
      </c>
      <c r="B428" s="651">
        <f t="shared" si="19"/>
        <v>2164</v>
      </c>
      <c r="C428" s="652" t="s">
        <v>257</v>
      </c>
      <c r="D428" s="652" t="s">
        <v>257</v>
      </c>
      <c r="E428" s="652" t="s">
        <v>257</v>
      </c>
      <c r="F428" s="652" t="s">
        <v>257</v>
      </c>
      <c r="G428" s="652" t="s">
        <v>257</v>
      </c>
      <c r="H428" s="652" t="s">
        <v>257</v>
      </c>
      <c r="I428" s="653">
        <v>2040</v>
      </c>
      <c r="J428" s="652" t="s">
        <v>257</v>
      </c>
      <c r="K428" s="652" t="s">
        <v>257</v>
      </c>
      <c r="L428" s="652" t="s">
        <v>257</v>
      </c>
      <c r="M428" s="652">
        <v>124</v>
      </c>
      <c r="N428" s="652" t="s">
        <v>257</v>
      </c>
      <c r="O428" s="654"/>
      <c r="P428" s="654"/>
    </row>
    <row r="429" spans="1:16" x14ac:dyDescent="0.25">
      <c r="A429" s="650" t="s">
        <v>641</v>
      </c>
      <c r="B429" s="651">
        <f t="shared" si="19"/>
        <v>4</v>
      </c>
      <c r="C429" s="652" t="s">
        <v>257</v>
      </c>
      <c r="D429" s="652" t="s">
        <v>257</v>
      </c>
      <c r="E429" s="652" t="s">
        <v>257</v>
      </c>
      <c r="F429" s="652" t="s">
        <v>257</v>
      </c>
      <c r="G429" s="652" t="s">
        <v>257</v>
      </c>
      <c r="H429" s="652" t="s">
        <v>257</v>
      </c>
      <c r="I429" s="653">
        <v>4</v>
      </c>
      <c r="J429" s="652" t="s">
        <v>257</v>
      </c>
      <c r="K429" s="652" t="s">
        <v>257</v>
      </c>
      <c r="L429" s="652" t="s">
        <v>257</v>
      </c>
      <c r="M429" s="652" t="s">
        <v>257</v>
      </c>
      <c r="N429" s="652" t="s">
        <v>257</v>
      </c>
      <c r="O429" s="654" t="s">
        <v>257</v>
      </c>
      <c r="P429" s="654" t="s">
        <v>257</v>
      </c>
    </row>
    <row r="430" spans="1:16" x14ac:dyDescent="0.25">
      <c r="A430" s="650" t="s">
        <v>452</v>
      </c>
      <c r="B430" s="651">
        <f t="shared" si="19"/>
        <v>898</v>
      </c>
      <c r="C430" s="652" t="s">
        <v>257</v>
      </c>
      <c r="D430" s="652" t="s">
        <v>257</v>
      </c>
      <c r="E430" s="652" t="s">
        <v>257</v>
      </c>
      <c r="F430" s="652" t="s">
        <v>257</v>
      </c>
      <c r="G430" s="652" t="s">
        <v>257</v>
      </c>
      <c r="H430" s="652" t="s">
        <v>257</v>
      </c>
      <c r="I430" s="653">
        <v>898</v>
      </c>
      <c r="J430" s="652" t="s">
        <v>257</v>
      </c>
      <c r="K430" s="652" t="s">
        <v>257</v>
      </c>
      <c r="L430" s="652" t="s">
        <v>257</v>
      </c>
      <c r="M430" s="652" t="s">
        <v>257</v>
      </c>
      <c r="N430" s="652" t="s">
        <v>257</v>
      </c>
      <c r="O430" s="654" t="s">
        <v>257</v>
      </c>
      <c r="P430" s="654" t="s">
        <v>257</v>
      </c>
    </row>
    <row r="431" spans="1:16" x14ac:dyDescent="0.25">
      <c r="A431" s="650" t="s">
        <v>594</v>
      </c>
      <c r="B431" s="651">
        <f t="shared" si="19"/>
        <v>104</v>
      </c>
      <c r="C431" s="652" t="s">
        <v>257</v>
      </c>
      <c r="D431" s="652" t="s">
        <v>257</v>
      </c>
      <c r="E431" s="652" t="s">
        <v>257</v>
      </c>
      <c r="F431" s="652" t="s">
        <v>257</v>
      </c>
      <c r="G431" s="652" t="s">
        <v>257</v>
      </c>
      <c r="H431" s="652" t="s">
        <v>257</v>
      </c>
      <c r="I431" s="653">
        <v>104</v>
      </c>
      <c r="J431" s="652" t="s">
        <v>257</v>
      </c>
      <c r="K431" s="652" t="s">
        <v>257</v>
      </c>
      <c r="L431" s="652" t="s">
        <v>257</v>
      </c>
      <c r="M431" s="652" t="s">
        <v>257</v>
      </c>
      <c r="N431" s="652" t="s">
        <v>257</v>
      </c>
      <c r="O431" s="654" t="s">
        <v>257</v>
      </c>
      <c r="P431" s="654" t="s">
        <v>257</v>
      </c>
    </row>
    <row r="432" spans="1:16" x14ac:dyDescent="0.25">
      <c r="A432" s="650" t="s">
        <v>453</v>
      </c>
      <c r="B432" s="651">
        <f t="shared" si="19"/>
        <v>615</v>
      </c>
      <c r="C432" s="652" t="s">
        <v>257</v>
      </c>
      <c r="D432" s="652" t="s">
        <v>257</v>
      </c>
      <c r="E432" s="652" t="s">
        <v>257</v>
      </c>
      <c r="F432" s="652" t="s">
        <v>257</v>
      </c>
      <c r="G432" s="652" t="s">
        <v>257</v>
      </c>
      <c r="H432" s="652" t="s">
        <v>257</v>
      </c>
      <c r="I432" s="653">
        <v>591</v>
      </c>
      <c r="J432" s="652" t="s">
        <v>257</v>
      </c>
      <c r="K432" s="652" t="s">
        <v>257</v>
      </c>
      <c r="L432" s="652" t="s">
        <v>257</v>
      </c>
      <c r="M432" s="652">
        <v>24</v>
      </c>
      <c r="N432" s="652" t="s">
        <v>257</v>
      </c>
      <c r="O432" s="654" t="s">
        <v>257</v>
      </c>
      <c r="P432" s="654" t="s">
        <v>257</v>
      </c>
    </row>
    <row r="433" spans="1:16" x14ac:dyDescent="0.25">
      <c r="A433" s="650" t="s">
        <v>399</v>
      </c>
      <c r="B433" s="651">
        <f t="shared" si="19"/>
        <v>2234</v>
      </c>
      <c r="C433" s="652" t="s">
        <v>257</v>
      </c>
      <c r="D433" s="652" t="s">
        <v>257</v>
      </c>
      <c r="E433" s="652" t="s">
        <v>257</v>
      </c>
      <c r="F433" s="652" t="s">
        <v>257</v>
      </c>
      <c r="G433" s="652" t="s">
        <v>257</v>
      </c>
      <c r="H433" s="652" t="s">
        <v>257</v>
      </c>
      <c r="I433" s="653">
        <v>2146</v>
      </c>
      <c r="J433" s="652" t="s">
        <v>257</v>
      </c>
      <c r="K433" s="652" t="s">
        <v>257</v>
      </c>
      <c r="L433" s="652" t="s">
        <v>257</v>
      </c>
      <c r="M433" s="652">
        <v>88</v>
      </c>
      <c r="N433" s="652" t="s">
        <v>257</v>
      </c>
      <c r="O433" s="654"/>
      <c r="P433" s="654"/>
    </row>
    <row r="434" spans="1:16" x14ac:dyDescent="0.25">
      <c r="A434" s="650" t="s">
        <v>704</v>
      </c>
      <c r="B434" s="651">
        <f t="shared" si="19"/>
        <v>2</v>
      </c>
      <c r="C434" s="652" t="s">
        <v>257</v>
      </c>
      <c r="D434" s="652" t="s">
        <v>257</v>
      </c>
      <c r="E434" s="652" t="s">
        <v>257</v>
      </c>
      <c r="F434" s="652" t="s">
        <v>257</v>
      </c>
      <c r="G434" s="652" t="s">
        <v>257</v>
      </c>
      <c r="H434" s="652" t="s">
        <v>257</v>
      </c>
      <c r="I434" s="653">
        <v>2</v>
      </c>
      <c r="J434" s="652" t="s">
        <v>257</v>
      </c>
      <c r="K434" s="652" t="s">
        <v>257</v>
      </c>
      <c r="L434" s="652" t="s">
        <v>257</v>
      </c>
      <c r="M434" s="652" t="s">
        <v>257</v>
      </c>
      <c r="N434" s="652" t="s">
        <v>257</v>
      </c>
      <c r="O434" s="654" t="s">
        <v>257</v>
      </c>
      <c r="P434" s="654" t="s">
        <v>257</v>
      </c>
    </row>
    <row r="435" spans="1:16" x14ac:dyDescent="0.25">
      <c r="A435" s="650" t="s">
        <v>458</v>
      </c>
      <c r="B435" s="651">
        <f t="shared" si="19"/>
        <v>550</v>
      </c>
      <c r="C435" s="652" t="s">
        <v>257</v>
      </c>
      <c r="D435" s="652" t="s">
        <v>257</v>
      </c>
      <c r="E435" s="652" t="s">
        <v>257</v>
      </c>
      <c r="F435" s="652" t="s">
        <v>257</v>
      </c>
      <c r="G435" s="652" t="s">
        <v>257</v>
      </c>
      <c r="H435" s="652" t="s">
        <v>257</v>
      </c>
      <c r="I435" s="653">
        <v>550</v>
      </c>
      <c r="J435" s="652" t="s">
        <v>257</v>
      </c>
      <c r="K435" s="652" t="s">
        <v>257</v>
      </c>
      <c r="L435" s="652" t="s">
        <v>257</v>
      </c>
      <c r="M435" s="652" t="s">
        <v>257</v>
      </c>
      <c r="N435" s="652" t="s">
        <v>257</v>
      </c>
      <c r="O435" s="654" t="s">
        <v>257</v>
      </c>
      <c r="P435" s="654" t="s">
        <v>257</v>
      </c>
    </row>
    <row r="436" spans="1:16" x14ac:dyDescent="0.25">
      <c r="A436" s="650" t="s">
        <v>459</v>
      </c>
      <c r="B436" s="651">
        <f t="shared" si="19"/>
        <v>622</v>
      </c>
      <c r="C436" s="652" t="s">
        <v>257</v>
      </c>
      <c r="D436" s="652" t="s">
        <v>257</v>
      </c>
      <c r="E436" s="652" t="s">
        <v>257</v>
      </c>
      <c r="F436" s="652" t="s">
        <v>257</v>
      </c>
      <c r="G436" s="652" t="s">
        <v>257</v>
      </c>
      <c r="H436" s="652" t="s">
        <v>257</v>
      </c>
      <c r="I436" s="653">
        <v>622</v>
      </c>
      <c r="J436" s="652" t="s">
        <v>257</v>
      </c>
      <c r="K436" s="652" t="s">
        <v>257</v>
      </c>
      <c r="L436" s="652" t="s">
        <v>257</v>
      </c>
      <c r="M436" s="652" t="s">
        <v>257</v>
      </c>
      <c r="N436" s="652" t="s">
        <v>257</v>
      </c>
      <c r="O436" s="654" t="s">
        <v>257</v>
      </c>
      <c r="P436" s="654" t="s">
        <v>257</v>
      </c>
    </row>
    <row r="437" spans="1:16" x14ac:dyDescent="0.25">
      <c r="A437" s="650" t="s">
        <v>655</v>
      </c>
      <c r="B437" s="651">
        <f t="shared" si="19"/>
        <v>1635</v>
      </c>
      <c r="C437" s="652" t="s">
        <v>257</v>
      </c>
      <c r="D437" s="652" t="s">
        <v>257</v>
      </c>
      <c r="E437" s="652" t="s">
        <v>257</v>
      </c>
      <c r="F437" s="652" t="s">
        <v>257</v>
      </c>
      <c r="G437" s="652" t="s">
        <v>257</v>
      </c>
      <c r="H437" s="652" t="s">
        <v>257</v>
      </c>
      <c r="I437" s="653">
        <v>1592</v>
      </c>
      <c r="J437" s="652" t="s">
        <v>257</v>
      </c>
      <c r="K437" s="652" t="s">
        <v>257</v>
      </c>
      <c r="L437" s="652" t="s">
        <v>257</v>
      </c>
      <c r="M437" s="652">
        <v>43</v>
      </c>
      <c r="N437" s="652" t="s">
        <v>257</v>
      </c>
      <c r="O437" s="654" t="s">
        <v>257</v>
      </c>
      <c r="P437" s="654" t="s">
        <v>257</v>
      </c>
    </row>
    <row r="438" spans="1:16" x14ac:dyDescent="0.25">
      <c r="A438" s="650" t="s">
        <v>705</v>
      </c>
      <c r="B438" s="651">
        <f t="shared" si="19"/>
        <v>11</v>
      </c>
      <c r="C438" s="652" t="s">
        <v>257</v>
      </c>
      <c r="D438" s="652" t="s">
        <v>257</v>
      </c>
      <c r="E438" s="652" t="s">
        <v>257</v>
      </c>
      <c r="F438" s="652" t="s">
        <v>257</v>
      </c>
      <c r="G438" s="652" t="s">
        <v>257</v>
      </c>
      <c r="H438" s="652" t="s">
        <v>257</v>
      </c>
      <c r="I438" s="653">
        <v>11</v>
      </c>
      <c r="J438" s="652" t="s">
        <v>257</v>
      </c>
      <c r="K438" s="652" t="s">
        <v>257</v>
      </c>
      <c r="L438" s="652" t="s">
        <v>257</v>
      </c>
      <c r="M438" s="652" t="s">
        <v>257</v>
      </c>
      <c r="N438" s="652" t="s">
        <v>257</v>
      </c>
      <c r="O438" s="654" t="s">
        <v>257</v>
      </c>
      <c r="P438" s="654" t="s">
        <v>257</v>
      </c>
    </row>
    <row r="439" spans="1:16" x14ac:dyDescent="0.25">
      <c r="A439" s="650" t="s">
        <v>463</v>
      </c>
      <c r="B439" s="651">
        <f t="shared" si="19"/>
        <v>1130</v>
      </c>
      <c r="C439" s="652" t="s">
        <v>257</v>
      </c>
      <c r="D439" s="652" t="s">
        <v>257</v>
      </c>
      <c r="E439" s="652" t="s">
        <v>257</v>
      </c>
      <c r="F439" s="652" t="s">
        <v>257</v>
      </c>
      <c r="G439" s="652" t="s">
        <v>257</v>
      </c>
      <c r="H439" s="652" t="s">
        <v>257</v>
      </c>
      <c r="I439" s="653">
        <v>1084</v>
      </c>
      <c r="J439" s="652" t="s">
        <v>257</v>
      </c>
      <c r="K439" s="652" t="s">
        <v>257</v>
      </c>
      <c r="L439" s="652" t="s">
        <v>257</v>
      </c>
      <c r="M439" s="652">
        <v>46</v>
      </c>
      <c r="N439" s="652" t="s">
        <v>257</v>
      </c>
      <c r="O439" s="654" t="s">
        <v>257</v>
      </c>
      <c r="P439" s="654" t="s">
        <v>257</v>
      </c>
    </row>
    <row r="440" spans="1:16" x14ac:dyDescent="0.25">
      <c r="A440" s="650" t="s">
        <v>325</v>
      </c>
      <c r="B440" s="651">
        <f t="shared" si="19"/>
        <v>944</v>
      </c>
      <c r="C440" s="652" t="s">
        <v>257</v>
      </c>
      <c r="D440" s="652" t="s">
        <v>257</v>
      </c>
      <c r="E440" s="652" t="s">
        <v>257</v>
      </c>
      <c r="F440" s="652" t="s">
        <v>257</v>
      </c>
      <c r="G440" s="652" t="s">
        <v>257</v>
      </c>
      <c r="H440" s="652" t="s">
        <v>257</v>
      </c>
      <c r="I440" s="653">
        <v>943</v>
      </c>
      <c r="J440" s="652" t="s">
        <v>257</v>
      </c>
      <c r="K440" s="652" t="s">
        <v>257</v>
      </c>
      <c r="L440" s="652" t="s">
        <v>257</v>
      </c>
      <c r="M440" s="652">
        <v>1</v>
      </c>
      <c r="N440" s="652" t="s">
        <v>257</v>
      </c>
      <c r="O440" s="654" t="s">
        <v>257</v>
      </c>
      <c r="P440" s="654" t="s">
        <v>257</v>
      </c>
    </row>
    <row r="441" spans="1:16" x14ac:dyDescent="0.25">
      <c r="A441" s="650" t="s">
        <v>65</v>
      </c>
      <c r="B441" s="651">
        <f t="shared" si="19"/>
        <v>1154</v>
      </c>
      <c r="C441" s="652" t="s">
        <v>257</v>
      </c>
      <c r="D441" s="652" t="s">
        <v>257</v>
      </c>
      <c r="E441" s="652" t="s">
        <v>257</v>
      </c>
      <c r="F441" s="652" t="s">
        <v>257</v>
      </c>
      <c r="G441" s="652" t="s">
        <v>257</v>
      </c>
      <c r="H441" s="652" t="s">
        <v>257</v>
      </c>
      <c r="I441" s="653">
        <v>1148</v>
      </c>
      <c r="J441" s="652" t="s">
        <v>257</v>
      </c>
      <c r="K441" s="652" t="s">
        <v>257</v>
      </c>
      <c r="L441" s="652" t="s">
        <v>257</v>
      </c>
      <c r="M441" s="652">
        <v>6</v>
      </c>
      <c r="N441" s="652" t="s">
        <v>257</v>
      </c>
      <c r="O441" s="654" t="s">
        <v>257</v>
      </c>
      <c r="P441" s="654" t="s">
        <v>257</v>
      </c>
    </row>
    <row r="442" spans="1:16" x14ac:dyDescent="0.25">
      <c r="A442" s="650" t="s">
        <v>382</v>
      </c>
      <c r="B442" s="651">
        <f t="shared" si="19"/>
        <v>3</v>
      </c>
      <c r="C442" s="652" t="s">
        <v>257</v>
      </c>
      <c r="D442" s="652" t="s">
        <v>257</v>
      </c>
      <c r="E442" s="652" t="s">
        <v>257</v>
      </c>
      <c r="F442" s="652" t="s">
        <v>257</v>
      </c>
      <c r="G442" s="652" t="s">
        <v>257</v>
      </c>
      <c r="H442" s="652" t="s">
        <v>257</v>
      </c>
      <c r="I442" s="653">
        <v>3</v>
      </c>
      <c r="J442" s="652" t="s">
        <v>257</v>
      </c>
      <c r="K442" s="652" t="s">
        <v>257</v>
      </c>
      <c r="L442" s="652" t="s">
        <v>257</v>
      </c>
      <c r="M442" s="652" t="s">
        <v>257</v>
      </c>
      <c r="N442" s="652" t="s">
        <v>257</v>
      </c>
      <c r="O442" s="654" t="s">
        <v>257</v>
      </c>
      <c r="P442" s="654" t="s">
        <v>257</v>
      </c>
    </row>
    <row r="443" spans="1:16" x14ac:dyDescent="0.25">
      <c r="A443" s="650" t="s">
        <v>180</v>
      </c>
      <c r="B443" s="651">
        <f t="shared" si="19"/>
        <v>1380</v>
      </c>
      <c r="C443" s="652" t="s">
        <v>257</v>
      </c>
      <c r="D443" s="652" t="s">
        <v>257</v>
      </c>
      <c r="E443" s="652" t="s">
        <v>257</v>
      </c>
      <c r="F443" s="652" t="s">
        <v>257</v>
      </c>
      <c r="G443" s="652" t="s">
        <v>257</v>
      </c>
      <c r="H443" s="652" t="s">
        <v>257</v>
      </c>
      <c r="I443" s="653">
        <v>1285</v>
      </c>
      <c r="J443" s="652" t="s">
        <v>257</v>
      </c>
      <c r="K443" s="652" t="s">
        <v>257</v>
      </c>
      <c r="L443" s="652" t="s">
        <v>257</v>
      </c>
      <c r="M443" s="652">
        <v>95</v>
      </c>
      <c r="N443" s="652" t="s">
        <v>257</v>
      </c>
      <c r="O443" s="654" t="s">
        <v>257</v>
      </c>
      <c r="P443" s="654" t="s">
        <v>257</v>
      </c>
    </row>
    <row r="444" spans="1:16" x14ac:dyDescent="0.25">
      <c r="A444" s="650" t="s">
        <v>642</v>
      </c>
      <c r="B444" s="651">
        <f t="shared" si="19"/>
        <v>11</v>
      </c>
      <c r="C444" s="652" t="s">
        <v>257</v>
      </c>
      <c r="D444" s="652" t="s">
        <v>257</v>
      </c>
      <c r="E444" s="652" t="s">
        <v>257</v>
      </c>
      <c r="F444" s="652" t="s">
        <v>257</v>
      </c>
      <c r="G444" s="652" t="s">
        <v>257</v>
      </c>
      <c r="H444" s="652" t="s">
        <v>257</v>
      </c>
      <c r="I444" s="653">
        <v>11</v>
      </c>
      <c r="J444" s="652" t="s">
        <v>257</v>
      </c>
      <c r="K444" s="652" t="s">
        <v>257</v>
      </c>
      <c r="L444" s="652" t="s">
        <v>257</v>
      </c>
      <c r="M444" s="652" t="s">
        <v>257</v>
      </c>
      <c r="N444" s="652" t="s">
        <v>257</v>
      </c>
      <c r="O444" s="654" t="s">
        <v>257</v>
      </c>
      <c r="P444" s="654" t="s">
        <v>257</v>
      </c>
    </row>
    <row r="445" spans="1:16" x14ac:dyDescent="0.25">
      <c r="A445" s="650" t="s">
        <v>134</v>
      </c>
      <c r="B445" s="651">
        <f t="shared" si="19"/>
        <v>422</v>
      </c>
      <c r="C445" s="652" t="s">
        <v>257</v>
      </c>
      <c r="D445" s="652" t="s">
        <v>257</v>
      </c>
      <c r="E445" s="652" t="s">
        <v>257</v>
      </c>
      <c r="F445" s="652" t="s">
        <v>257</v>
      </c>
      <c r="G445" s="652" t="s">
        <v>257</v>
      </c>
      <c r="H445" s="652" t="s">
        <v>257</v>
      </c>
      <c r="I445" s="653">
        <v>422</v>
      </c>
      <c r="J445" s="652" t="s">
        <v>257</v>
      </c>
      <c r="K445" s="652" t="s">
        <v>257</v>
      </c>
      <c r="L445" s="652" t="s">
        <v>257</v>
      </c>
      <c r="M445" s="652" t="s">
        <v>257</v>
      </c>
      <c r="N445" s="652" t="s">
        <v>257</v>
      </c>
      <c r="O445" s="654" t="s">
        <v>257</v>
      </c>
      <c r="P445" s="654" t="s">
        <v>257</v>
      </c>
    </row>
    <row r="446" spans="1:16" x14ac:dyDescent="0.25">
      <c r="A446" s="650" t="s">
        <v>843</v>
      </c>
      <c r="B446" s="651">
        <f t="shared" si="19"/>
        <v>214</v>
      </c>
      <c r="C446" s="652" t="s">
        <v>257</v>
      </c>
      <c r="D446" s="652" t="s">
        <v>257</v>
      </c>
      <c r="E446" s="652" t="s">
        <v>257</v>
      </c>
      <c r="F446" s="652" t="s">
        <v>257</v>
      </c>
      <c r="G446" s="652" t="s">
        <v>257</v>
      </c>
      <c r="H446" s="652" t="s">
        <v>257</v>
      </c>
      <c r="I446" s="653">
        <v>214</v>
      </c>
      <c r="J446" s="652" t="s">
        <v>257</v>
      </c>
      <c r="K446" s="652" t="s">
        <v>257</v>
      </c>
      <c r="L446" s="652" t="s">
        <v>257</v>
      </c>
      <c r="M446" s="652" t="s">
        <v>257</v>
      </c>
      <c r="N446" s="652" t="s">
        <v>257</v>
      </c>
      <c r="O446" s="654" t="s">
        <v>257</v>
      </c>
      <c r="P446" s="654" t="s">
        <v>257</v>
      </c>
    </row>
    <row r="447" spans="1:16" x14ac:dyDescent="0.25">
      <c r="A447" s="650" t="s">
        <v>658</v>
      </c>
      <c r="B447" s="651">
        <f t="shared" si="19"/>
        <v>807</v>
      </c>
      <c r="C447" s="652" t="s">
        <v>257</v>
      </c>
      <c r="D447" s="652" t="s">
        <v>257</v>
      </c>
      <c r="E447" s="652" t="s">
        <v>257</v>
      </c>
      <c r="F447" s="652" t="s">
        <v>257</v>
      </c>
      <c r="G447" s="652" t="s">
        <v>257</v>
      </c>
      <c r="H447" s="652" t="s">
        <v>257</v>
      </c>
      <c r="I447" s="653">
        <v>798</v>
      </c>
      <c r="J447" s="652" t="s">
        <v>257</v>
      </c>
      <c r="K447" s="652" t="s">
        <v>257</v>
      </c>
      <c r="L447" s="652" t="s">
        <v>257</v>
      </c>
      <c r="M447" s="652">
        <v>9</v>
      </c>
      <c r="N447" s="652" t="s">
        <v>257</v>
      </c>
      <c r="O447" s="654" t="s">
        <v>257</v>
      </c>
      <c r="P447" s="654" t="s">
        <v>257</v>
      </c>
    </row>
    <row r="448" spans="1:16" x14ac:dyDescent="0.25">
      <c r="A448" s="650" t="s">
        <v>143</v>
      </c>
      <c r="B448" s="651">
        <f t="shared" si="19"/>
        <v>601</v>
      </c>
      <c r="C448" s="652" t="s">
        <v>257</v>
      </c>
      <c r="D448" s="652" t="s">
        <v>257</v>
      </c>
      <c r="E448" s="652" t="s">
        <v>257</v>
      </c>
      <c r="F448" s="652" t="s">
        <v>257</v>
      </c>
      <c r="G448" s="652" t="s">
        <v>257</v>
      </c>
      <c r="H448" s="652" t="s">
        <v>257</v>
      </c>
      <c r="I448" s="653">
        <v>592</v>
      </c>
      <c r="J448" s="652" t="s">
        <v>257</v>
      </c>
      <c r="K448" s="652" t="s">
        <v>257</v>
      </c>
      <c r="L448" s="652" t="s">
        <v>257</v>
      </c>
      <c r="M448" s="652">
        <v>9</v>
      </c>
      <c r="N448" s="652" t="s">
        <v>257</v>
      </c>
      <c r="O448" s="654" t="s">
        <v>257</v>
      </c>
      <c r="P448" s="654" t="s">
        <v>257</v>
      </c>
    </row>
    <row r="449" spans="1:16" x14ac:dyDescent="0.25">
      <c r="A449" s="650" t="s">
        <v>144</v>
      </c>
      <c r="B449" s="651">
        <f t="shared" si="19"/>
        <v>700</v>
      </c>
      <c r="C449" s="652" t="s">
        <v>257</v>
      </c>
      <c r="D449" s="652" t="s">
        <v>257</v>
      </c>
      <c r="E449" s="652" t="s">
        <v>257</v>
      </c>
      <c r="F449" s="652" t="s">
        <v>257</v>
      </c>
      <c r="G449" s="652" t="s">
        <v>257</v>
      </c>
      <c r="H449" s="652" t="s">
        <v>257</v>
      </c>
      <c r="I449" s="653">
        <v>685</v>
      </c>
      <c r="J449" s="652" t="s">
        <v>257</v>
      </c>
      <c r="K449" s="652" t="s">
        <v>257</v>
      </c>
      <c r="L449" s="652" t="s">
        <v>257</v>
      </c>
      <c r="M449" s="652">
        <v>15</v>
      </c>
      <c r="N449" s="652" t="s">
        <v>257</v>
      </c>
      <c r="O449" s="654" t="s">
        <v>257</v>
      </c>
      <c r="P449" s="654" t="s">
        <v>257</v>
      </c>
    </row>
    <row r="450" spans="1:16" x14ac:dyDescent="0.25">
      <c r="A450" s="650" t="s">
        <v>687</v>
      </c>
      <c r="B450" s="651">
        <f t="shared" si="19"/>
        <v>189</v>
      </c>
      <c r="C450" s="652" t="s">
        <v>257</v>
      </c>
      <c r="D450" s="652" t="s">
        <v>257</v>
      </c>
      <c r="E450" s="652" t="s">
        <v>257</v>
      </c>
      <c r="F450" s="652" t="s">
        <v>257</v>
      </c>
      <c r="G450" s="652" t="s">
        <v>257</v>
      </c>
      <c r="H450" s="652" t="s">
        <v>257</v>
      </c>
      <c r="I450" s="653">
        <v>189</v>
      </c>
      <c r="J450" s="652" t="s">
        <v>257</v>
      </c>
      <c r="K450" s="652" t="s">
        <v>257</v>
      </c>
      <c r="L450" s="652" t="s">
        <v>257</v>
      </c>
      <c r="M450" s="652" t="s">
        <v>257</v>
      </c>
      <c r="N450" s="652" t="s">
        <v>257</v>
      </c>
      <c r="O450" s="654" t="s">
        <v>257</v>
      </c>
      <c r="P450" s="654" t="s">
        <v>257</v>
      </c>
    </row>
    <row r="451" spans="1:16" x14ac:dyDescent="0.25">
      <c r="A451" s="650" t="s">
        <v>67</v>
      </c>
      <c r="B451" s="651">
        <f t="shared" si="19"/>
        <v>560</v>
      </c>
      <c r="C451" s="652" t="s">
        <v>257</v>
      </c>
      <c r="D451" s="652" t="s">
        <v>257</v>
      </c>
      <c r="E451" s="652" t="s">
        <v>257</v>
      </c>
      <c r="F451" s="652" t="s">
        <v>257</v>
      </c>
      <c r="G451" s="652" t="s">
        <v>257</v>
      </c>
      <c r="H451" s="652" t="s">
        <v>257</v>
      </c>
      <c r="I451" s="653">
        <v>554</v>
      </c>
      <c r="J451" s="652" t="s">
        <v>257</v>
      </c>
      <c r="K451" s="652" t="s">
        <v>257</v>
      </c>
      <c r="L451" s="652" t="s">
        <v>257</v>
      </c>
      <c r="M451" s="652">
        <v>6</v>
      </c>
      <c r="N451" s="652" t="s">
        <v>257</v>
      </c>
      <c r="O451" s="654" t="s">
        <v>257</v>
      </c>
      <c r="P451" s="654" t="s">
        <v>257</v>
      </c>
    </row>
    <row r="452" spans="1:16" x14ac:dyDescent="0.25">
      <c r="A452" s="650" t="s">
        <v>706</v>
      </c>
      <c r="B452" s="651">
        <f t="shared" si="19"/>
        <v>2</v>
      </c>
      <c r="C452" s="652" t="s">
        <v>257</v>
      </c>
      <c r="D452" s="652" t="s">
        <v>257</v>
      </c>
      <c r="E452" s="652" t="s">
        <v>257</v>
      </c>
      <c r="F452" s="652" t="s">
        <v>257</v>
      </c>
      <c r="G452" s="652" t="s">
        <v>257</v>
      </c>
      <c r="H452" s="652" t="s">
        <v>257</v>
      </c>
      <c r="I452" s="653">
        <v>2</v>
      </c>
      <c r="J452" s="652" t="s">
        <v>257</v>
      </c>
      <c r="K452" s="652" t="s">
        <v>257</v>
      </c>
      <c r="L452" s="652" t="s">
        <v>257</v>
      </c>
      <c r="M452" s="652" t="s">
        <v>257</v>
      </c>
      <c r="N452" s="652" t="s">
        <v>257</v>
      </c>
      <c r="O452" s="654" t="s">
        <v>257</v>
      </c>
      <c r="P452" s="654" t="s">
        <v>257</v>
      </c>
    </row>
    <row r="453" spans="1:16" x14ac:dyDescent="0.25">
      <c r="A453" s="650" t="s">
        <v>146</v>
      </c>
      <c r="B453" s="651">
        <f t="shared" si="19"/>
        <v>403</v>
      </c>
      <c r="C453" s="652" t="s">
        <v>257</v>
      </c>
      <c r="D453" s="652" t="s">
        <v>257</v>
      </c>
      <c r="E453" s="652" t="s">
        <v>257</v>
      </c>
      <c r="F453" s="652" t="s">
        <v>257</v>
      </c>
      <c r="G453" s="652" t="s">
        <v>257</v>
      </c>
      <c r="H453" s="652" t="s">
        <v>257</v>
      </c>
      <c r="I453" s="653">
        <v>403</v>
      </c>
      <c r="J453" s="652" t="s">
        <v>257</v>
      </c>
      <c r="K453" s="652" t="s">
        <v>257</v>
      </c>
      <c r="L453" s="652" t="s">
        <v>257</v>
      </c>
      <c r="M453" s="652" t="s">
        <v>257</v>
      </c>
      <c r="N453" s="652" t="s">
        <v>257</v>
      </c>
      <c r="O453" s="654" t="s">
        <v>257</v>
      </c>
      <c r="P453" s="654" t="s">
        <v>257</v>
      </c>
    </row>
    <row r="454" spans="1:16" x14ac:dyDescent="0.25">
      <c r="A454" s="650" t="s">
        <v>139</v>
      </c>
      <c r="B454" s="651">
        <f t="shared" si="19"/>
        <v>194</v>
      </c>
      <c r="C454" s="652" t="s">
        <v>257</v>
      </c>
      <c r="D454" s="652" t="s">
        <v>257</v>
      </c>
      <c r="E454" s="652" t="s">
        <v>257</v>
      </c>
      <c r="F454" s="652" t="s">
        <v>257</v>
      </c>
      <c r="G454" s="652" t="s">
        <v>257</v>
      </c>
      <c r="H454" s="652" t="s">
        <v>257</v>
      </c>
      <c r="I454" s="653">
        <v>194</v>
      </c>
      <c r="J454" s="652" t="s">
        <v>257</v>
      </c>
      <c r="K454" s="652" t="s">
        <v>257</v>
      </c>
      <c r="L454" s="652" t="s">
        <v>257</v>
      </c>
      <c r="M454" s="652" t="s">
        <v>257</v>
      </c>
      <c r="N454" s="652" t="s">
        <v>257</v>
      </c>
      <c r="O454" s="654" t="s">
        <v>257</v>
      </c>
      <c r="P454" s="654" t="s">
        <v>257</v>
      </c>
    </row>
    <row r="455" spans="1:16" x14ac:dyDescent="0.25">
      <c r="A455" s="650" t="s">
        <v>643</v>
      </c>
      <c r="B455" s="651">
        <f t="shared" si="19"/>
        <v>2060</v>
      </c>
      <c r="C455" s="652" t="s">
        <v>257</v>
      </c>
      <c r="D455" s="652" t="s">
        <v>257</v>
      </c>
      <c r="E455" s="652" t="s">
        <v>257</v>
      </c>
      <c r="F455" s="652" t="s">
        <v>257</v>
      </c>
      <c r="G455" s="652" t="s">
        <v>257</v>
      </c>
      <c r="H455" s="652" t="s">
        <v>257</v>
      </c>
      <c r="I455" s="653">
        <v>2026</v>
      </c>
      <c r="J455" s="652" t="s">
        <v>257</v>
      </c>
      <c r="K455" s="652" t="s">
        <v>257</v>
      </c>
      <c r="L455" s="652" t="s">
        <v>257</v>
      </c>
      <c r="M455" s="652">
        <v>34</v>
      </c>
      <c r="N455" s="652" t="s">
        <v>257</v>
      </c>
      <c r="O455" s="654" t="s">
        <v>257</v>
      </c>
      <c r="P455" s="654" t="s">
        <v>257</v>
      </c>
    </row>
    <row r="456" spans="1:16" x14ac:dyDescent="0.25">
      <c r="A456" s="650" t="s">
        <v>868</v>
      </c>
      <c r="B456" s="651">
        <f t="shared" si="19"/>
        <v>0</v>
      </c>
      <c r="C456" s="652" t="s">
        <v>257</v>
      </c>
      <c r="D456" s="652" t="s">
        <v>257</v>
      </c>
      <c r="E456" s="652" t="s">
        <v>257</v>
      </c>
      <c r="F456" s="652" t="s">
        <v>257</v>
      </c>
      <c r="G456" s="652" t="s">
        <v>257</v>
      </c>
      <c r="H456" s="652" t="s">
        <v>257</v>
      </c>
      <c r="I456" s="653">
        <v>0</v>
      </c>
      <c r="J456" s="652" t="s">
        <v>257</v>
      </c>
      <c r="K456" s="652" t="s">
        <v>257</v>
      </c>
      <c r="L456" s="652" t="s">
        <v>257</v>
      </c>
      <c r="M456" s="652" t="s">
        <v>257</v>
      </c>
      <c r="N456" s="652" t="s">
        <v>257</v>
      </c>
      <c r="O456" s="654" t="s">
        <v>257</v>
      </c>
      <c r="P456" s="654" t="s">
        <v>257</v>
      </c>
    </row>
    <row r="457" spans="1:16" x14ac:dyDescent="0.25">
      <c r="A457" s="650" t="s">
        <v>150</v>
      </c>
      <c r="B457" s="651">
        <f t="shared" si="19"/>
        <v>567</v>
      </c>
      <c r="C457" s="652" t="s">
        <v>257</v>
      </c>
      <c r="D457" s="652" t="s">
        <v>257</v>
      </c>
      <c r="E457" s="652" t="s">
        <v>257</v>
      </c>
      <c r="F457" s="652" t="s">
        <v>257</v>
      </c>
      <c r="G457" s="652" t="s">
        <v>257</v>
      </c>
      <c r="H457" s="652" t="s">
        <v>257</v>
      </c>
      <c r="I457" s="653">
        <v>567</v>
      </c>
      <c r="J457" s="652" t="s">
        <v>257</v>
      </c>
      <c r="K457" s="652" t="s">
        <v>257</v>
      </c>
      <c r="L457" s="652" t="s">
        <v>257</v>
      </c>
      <c r="M457" s="652" t="s">
        <v>257</v>
      </c>
      <c r="N457" s="652" t="s">
        <v>257</v>
      </c>
      <c r="O457" s="654" t="s">
        <v>257</v>
      </c>
      <c r="P457" s="654" t="s">
        <v>257</v>
      </c>
    </row>
    <row r="458" spans="1:16" x14ac:dyDescent="0.25">
      <c r="A458" s="650" t="s">
        <v>645</v>
      </c>
      <c r="B458" s="651">
        <f t="shared" si="19"/>
        <v>1946</v>
      </c>
      <c r="C458" s="652" t="s">
        <v>257</v>
      </c>
      <c r="D458" s="652" t="s">
        <v>257</v>
      </c>
      <c r="E458" s="652" t="s">
        <v>257</v>
      </c>
      <c r="F458" s="652" t="s">
        <v>257</v>
      </c>
      <c r="G458" s="652" t="s">
        <v>257</v>
      </c>
      <c r="H458" s="652" t="s">
        <v>257</v>
      </c>
      <c r="I458" s="653">
        <v>1920</v>
      </c>
      <c r="J458" s="652" t="s">
        <v>257</v>
      </c>
      <c r="K458" s="652" t="s">
        <v>257</v>
      </c>
      <c r="L458" s="652" t="s">
        <v>257</v>
      </c>
      <c r="M458" s="652">
        <v>26</v>
      </c>
      <c r="N458" s="652" t="s">
        <v>257</v>
      </c>
      <c r="O458" s="654" t="s">
        <v>257</v>
      </c>
      <c r="P458" s="654" t="s">
        <v>257</v>
      </c>
    </row>
    <row r="459" spans="1:16" x14ac:dyDescent="0.25">
      <c r="A459" s="650" t="s">
        <v>646</v>
      </c>
      <c r="B459" s="651">
        <f t="shared" si="19"/>
        <v>0</v>
      </c>
      <c r="C459" s="652" t="s">
        <v>257</v>
      </c>
      <c r="D459" s="652" t="s">
        <v>257</v>
      </c>
      <c r="E459" s="652" t="s">
        <v>257</v>
      </c>
      <c r="F459" s="652" t="s">
        <v>257</v>
      </c>
      <c r="G459" s="652" t="s">
        <v>257</v>
      </c>
      <c r="H459" s="652" t="s">
        <v>257</v>
      </c>
      <c r="I459" s="653">
        <v>0</v>
      </c>
      <c r="J459" s="652" t="s">
        <v>257</v>
      </c>
      <c r="K459" s="652" t="s">
        <v>257</v>
      </c>
      <c r="L459" s="652" t="s">
        <v>257</v>
      </c>
      <c r="M459" s="652" t="s">
        <v>257</v>
      </c>
      <c r="N459" s="652" t="s">
        <v>257</v>
      </c>
      <c r="O459" s="654" t="s">
        <v>257</v>
      </c>
      <c r="P459" s="654" t="s">
        <v>257</v>
      </c>
    </row>
    <row r="460" spans="1:16" x14ac:dyDescent="0.25">
      <c r="A460" s="650" t="s">
        <v>154</v>
      </c>
      <c r="B460" s="651">
        <f t="shared" si="19"/>
        <v>1006</v>
      </c>
      <c r="C460" s="652" t="s">
        <v>257</v>
      </c>
      <c r="D460" s="652" t="s">
        <v>257</v>
      </c>
      <c r="E460" s="652" t="s">
        <v>257</v>
      </c>
      <c r="F460" s="652" t="s">
        <v>257</v>
      </c>
      <c r="G460" s="652" t="s">
        <v>257</v>
      </c>
      <c r="H460" s="652" t="s">
        <v>257</v>
      </c>
      <c r="I460" s="653">
        <v>1006</v>
      </c>
      <c r="J460" s="652" t="s">
        <v>257</v>
      </c>
      <c r="K460" s="652" t="s">
        <v>257</v>
      </c>
      <c r="L460" s="652" t="s">
        <v>257</v>
      </c>
      <c r="M460" s="652" t="s">
        <v>257</v>
      </c>
      <c r="N460" s="652" t="s">
        <v>257</v>
      </c>
      <c r="O460" s="654" t="s">
        <v>257</v>
      </c>
      <c r="P460" s="654" t="s">
        <v>257</v>
      </c>
    </row>
    <row r="461" spans="1:16" x14ac:dyDescent="0.25">
      <c r="A461" s="762"/>
      <c r="B461" s="763"/>
      <c r="C461" s="764"/>
      <c r="D461" s="765"/>
      <c r="E461" s="765"/>
      <c r="F461" s="765"/>
      <c r="G461" s="766"/>
      <c r="H461" s="766"/>
      <c r="I461" s="765"/>
      <c r="J461" s="767"/>
      <c r="K461" s="766"/>
      <c r="L461" s="767"/>
      <c r="M461" s="767"/>
      <c r="N461" s="766"/>
      <c r="O461" s="768"/>
      <c r="P461" s="768"/>
    </row>
    <row r="462" spans="1:16" s="754" customFormat="1" x14ac:dyDescent="0.25">
      <c r="A462" s="844" t="s">
        <v>925</v>
      </c>
      <c r="B462" s="844"/>
      <c r="C462" s="844"/>
      <c r="D462" s="840"/>
      <c r="E462" s="840"/>
      <c r="F462" s="840"/>
      <c r="G462" s="840"/>
      <c r="H462" s="840"/>
      <c r="I462" s="840"/>
      <c r="J462" s="840"/>
      <c r="K462" s="840"/>
      <c r="L462" s="840"/>
      <c r="M462" s="840"/>
      <c r="N462" s="840"/>
      <c r="O462" s="840"/>
      <c r="P462" s="840"/>
    </row>
    <row r="463" spans="1:16" s="754" customFormat="1" x14ac:dyDescent="0.25">
      <c r="A463" s="840" t="s">
        <v>926</v>
      </c>
      <c r="B463" s="840"/>
      <c r="C463" s="840"/>
      <c r="D463" s="840"/>
      <c r="E463" s="840"/>
      <c r="F463" s="840"/>
      <c r="G463" s="840"/>
      <c r="H463" s="840"/>
      <c r="I463" s="840"/>
      <c r="J463" s="840"/>
      <c r="K463" s="840"/>
      <c r="L463" s="840"/>
      <c r="M463" s="840"/>
      <c r="N463" s="840"/>
      <c r="O463" s="840"/>
      <c r="P463" s="840"/>
    </row>
    <row r="464" spans="1:16" s="754" customFormat="1" x14ac:dyDescent="0.25">
      <c r="A464" s="840" t="s">
        <v>104</v>
      </c>
      <c r="B464" s="840"/>
      <c r="C464" s="840"/>
      <c r="D464" s="840"/>
      <c r="E464" s="840"/>
      <c r="F464" s="840"/>
      <c r="G464" s="840"/>
      <c r="H464" s="840"/>
      <c r="I464" s="840"/>
      <c r="J464" s="840"/>
      <c r="K464" s="840"/>
      <c r="L464" s="840"/>
      <c r="M464" s="840"/>
      <c r="N464" s="840"/>
      <c r="O464" s="840"/>
      <c r="P464" s="840"/>
    </row>
    <row r="465" x14ac:dyDescent="0.25"/>
  </sheetData>
  <sheetProtection selectLockedCells="1" selectUnlockedCells="1"/>
  <mergeCells count="17">
    <mergeCell ref="A3:P3"/>
    <mergeCell ref="A4:P4"/>
    <mergeCell ref="A5:P5"/>
    <mergeCell ref="A7:A9"/>
    <mergeCell ref="A462:P462"/>
    <mergeCell ref="A463:P463"/>
    <mergeCell ref="A464:P464"/>
    <mergeCell ref="B7:B9"/>
    <mergeCell ref="C8:C9"/>
    <mergeCell ref="D8:D9"/>
    <mergeCell ref="F8:F9"/>
    <mergeCell ref="G8:G9"/>
    <mergeCell ref="H8:H9"/>
    <mergeCell ref="I8:I9"/>
    <mergeCell ref="P8:P9"/>
    <mergeCell ref="K8:K9"/>
    <mergeCell ref="C7:P7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scale="33" firstPageNumber="686" orientation="portrait" useFirstPageNumber="1" horizontalDpi="300" verticalDpi="300" r:id="rId1"/>
  <headerFooter alignWithMargins="0"/>
  <rowBreaks count="4" manualBreakCount="4">
    <brk id="92" max="15" man="1"/>
    <brk id="275" max="15" man="1"/>
    <brk id="321" max="15" man="1"/>
    <brk id="391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51"/>
  <sheetViews>
    <sheetView zoomScale="85" zoomScaleNormal="85" workbookViewId="0">
      <selection activeCell="A131" sqref="A131"/>
    </sheetView>
  </sheetViews>
  <sheetFormatPr baseColWidth="10" defaultColWidth="0" defaultRowHeight="20.25" customHeight="1" zeroHeight="1" x14ac:dyDescent="0.25"/>
  <cols>
    <col min="1" max="1" width="108.7109375" style="142" bestFit="1" customWidth="1"/>
    <col min="2" max="7" width="16.140625" style="142" customWidth="1"/>
    <col min="8" max="8" width="1" style="142" customWidth="1"/>
    <col min="9" max="9" width="16.140625" style="280" bestFit="1" customWidth="1"/>
    <col min="10" max="10" width="14.7109375" style="142" bestFit="1" customWidth="1"/>
    <col min="11" max="11" width="15.7109375" style="142" bestFit="1" customWidth="1"/>
    <col min="12" max="12" width="16.28515625" style="142" bestFit="1" customWidth="1"/>
    <col min="13" max="16384" width="11.42578125" style="142" hidden="1"/>
  </cols>
  <sheetData>
    <row r="1" spans="1:12" ht="20.25" customHeight="1" x14ac:dyDescent="0.25">
      <c r="A1" s="145" t="s">
        <v>326</v>
      </c>
      <c r="B1" s="68"/>
      <c r="C1" s="68"/>
      <c r="D1" s="68"/>
      <c r="E1" s="68"/>
      <c r="F1" s="68"/>
      <c r="G1" s="68"/>
    </row>
    <row r="2" spans="1:12" ht="20.25" customHeight="1" x14ac:dyDescent="0.25">
      <c r="A2" s="566"/>
      <c r="B2" s="230"/>
      <c r="C2" s="230"/>
      <c r="D2" s="230"/>
      <c r="E2" s="230"/>
      <c r="F2" s="230"/>
      <c r="G2" s="230"/>
    </row>
    <row r="3" spans="1:12" ht="20.25" customHeight="1" x14ac:dyDescent="0.25">
      <c r="A3" s="850" t="s">
        <v>885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</row>
    <row r="4" spans="1:12" ht="20.25" customHeight="1" x14ac:dyDescent="0.25">
      <c r="A4" s="850" t="s">
        <v>632</v>
      </c>
      <c r="B4" s="850"/>
      <c r="C4" s="850"/>
      <c r="D4" s="850"/>
      <c r="E4" s="850"/>
      <c r="F4" s="850"/>
      <c r="G4" s="850"/>
      <c r="H4" s="850"/>
      <c r="I4" s="850"/>
      <c r="J4" s="850"/>
      <c r="K4" s="850"/>
      <c r="L4" s="850"/>
    </row>
    <row r="5" spans="1:12" ht="20.25" customHeight="1" x14ac:dyDescent="0.25">
      <c r="A5" s="850" t="s">
        <v>890</v>
      </c>
      <c r="B5" s="850"/>
      <c r="C5" s="850"/>
      <c r="D5" s="850"/>
      <c r="E5" s="850"/>
      <c r="F5" s="850"/>
      <c r="G5" s="850"/>
      <c r="H5" s="850"/>
      <c r="I5" s="850"/>
      <c r="J5" s="850"/>
      <c r="K5" s="850"/>
      <c r="L5" s="850"/>
    </row>
    <row r="6" spans="1:12" ht="20.25" customHeight="1" x14ac:dyDescent="0.25">
      <c r="A6" s="850" t="s">
        <v>626</v>
      </c>
      <c r="B6" s="850"/>
      <c r="C6" s="850"/>
      <c r="D6" s="850"/>
      <c r="E6" s="850"/>
      <c r="F6" s="850"/>
      <c r="G6" s="850"/>
      <c r="H6" s="850"/>
      <c r="I6" s="850"/>
      <c r="J6" s="850"/>
      <c r="K6" s="850"/>
      <c r="L6" s="850"/>
    </row>
    <row r="7" spans="1:12" ht="20.25" customHeight="1" x14ac:dyDescent="0.25">
      <c r="A7" s="195"/>
      <c r="B7" s="195"/>
      <c r="C7" s="152"/>
      <c r="D7" s="152"/>
      <c r="E7" s="195"/>
      <c r="F7" s="195"/>
      <c r="G7" s="584"/>
    </row>
    <row r="8" spans="1:12" s="145" customFormat="1" ht="20.25" customHeight="1" x14ac:dyDescent="0.25">
      <c r="A8" s="196" t="s">
        <v>129</v>
      </c>
      <c r="B8" s="847" t="s">
        <v>780</v>
      </c>
      <c r="C8" s="847"/>
      <c r="D8" s="847"/>
      <c r="E8" s="847"/>
      <c r="F8" s="847"/>
      <c r="G8" s="847"/>
      <c r="H8" s="147"/>
      <c r="I8" s="848" t="s">
        <v>781</v>
      </c>
      <c r="J8" s="849"/>
      <c r="K8" s="849"/>
      <c r="L8" s="849"/>
    </row>
    <row r="9" spans="1:12" s="145" customFormat="1" ht="20.25" customHeight="1" x14ac:dyDescent="0.25">
      <c r="A9" s="152" t="s">
        <v>783</v>
      </c>
      <c r="B9" s="568" t="s">
        <v>328</v>
      </c>
      <c r="C9" s="150" t="s">
        <v>329</v>
      </c>
      <c r="D9" s="150" t="s">
        <v>329</v>
      </c>
      <c r="E9" s="150" t="s">
        <v>329</v>
      </c>
      <c r="F9" s="150" t="s">
        <v>329</v>
      </c>
      <c r="G9" s="568" t="s">
        <v>330</v>
      </c>
      <c r="H9" s="151"/>
      <c r="I9" s="585" t="s">
        <v>331</v>
      </c>
      <c r="J9" s="845" t="s">
        <v>708</v>
      </c>
      <c r="K9" s="846"/>
      <c r="L9" s="846"/>
    </row>
    <row r="10" spans="1:12" s="145" customFormat="1" ht="20.25" customHeight="1" x14ac:dyDescent="0.25">
      <c r="A10" s="198"/>
      <c r="B10" s="199">
        <v>42005</v>
      </c>
      <c r="C10" s="154" t="s">
        <v>332</v>
      </c>
      <c r="D10" s="154" t="s">
        <v>333</v>
      </c>
      <c r="E10" s="154" t="s">
        <v>334</v>
      </c>
      <c r="F10" s="154" t="s">
        <v>512</v>
      </c>
      <c r="G10" s="199">
        <v>42369</v>
      </c>
      <c r="H10" s="200"/>
      <c r="I10" s="586" t="s">
        <v>335</v>
      </c>
      <c r="J10" s="154" t="s">
        <v>336</v>
      </c>
      <c r="K10" s="154" t="s">
        <v>337</v>
      </c>
      <c r="L10" s="156" t="s">
        <v>338</v>
      </c>
    </row>
    <row r="11" spans="1:12" s="145" customFormat="1" ht="20.25" customHeight="1" x14ac:dyDescent="0.25">
      <c r="A11" s="195"/>
      <c r="B11" s="382"/>
      <c r="C11" s="383"/>
      <c r="D11" s="383"/>
      <c r="E11" s="383"/>
      <c r="F11" s="383"/>
      <c r="G11" s="587"/>
      <c r="H11" s="151"/>
      <c r="I11" s="280"/>
      <c r="J11" s="158"/>
      <c r="K11" s="158"/>
      <c r="L11" s="142"/>
    </row>
    <row r="12" spans="1:12" s="145" customFormat="1" ht="20.25" customHeight="1" x14ac:dyDescent="0.25">
      <c r="A12" s="159" t="s">
        <v>157</v>
      </c>
      <c r="B12" s="203">
        <f t="shared" ref="B12:G12" si="0">SUM(B14,B30,B34,B44,B52,B61,B71,B82,B92,B102,B111,B123,B129,B139,B145)</f>
        <v>76098</v>
      </c>
      <c r="C12" s="204">
        <f t="shared" si="0"/>
        <v>16503</v>
      </c>
      <c r="D12" s="204">
        <f t="shared" si="0"/>
        <v>29318</v>
      </c>
      <c r="E12" s="204">
        <f t="shared" si="0"/>
        <v>19355</v>
      </c>
      <c r="F12" s="204">
        <f t="shared" si="0"/>
        <v>30755</v>
      </c>
      <c r="G12" s="205">
        <f t="shared" si="0"/>
        <v>71809</v>
      </c>
      <c r="H12" s="588"/>
      <c r="I12" s="589">
        <f>SUM(B12:D12)/SUM(E12)</f>
        <v>6.2990958408679925</v>
      </c>
      <c r="J12" s="285">
        <f>(SUM(G12)/SUM(B12:D12))</f>
        <v>0.58898941100238678</v>
      </c>
      <c r="K12" s="285">
        <f>(SUM(E12)/SUM(B12:D12))</f>
        <v>0.15875294252741573</v>
      </c>
      <c r="L12" s="285">
        <f>(SUM(F12)/SUM(B12:D12))</f>
        <v>0.25225764647019744</v>
      </c>
    </row>
    <row r="13" spans="1:12" s="145" customFormat="1" ht="20.25" customHeight="1" x14ac:dyDescent="0.25">
      <c r="A13" s="159"/>
      <c r="B13" s="203"/>
      <c r="C13" s="204"/>
      <c r="D13" s="204"/>
      <c r="E13" s="204"/>
      <c r="F13" s="204"/>
      <c r="G13" s="205"/>
      <c r="H13" s="588"/>
      <c r="I13" s="590"/>
      <c r="J13" s="591"/>
      <c r="K13" s="591"/>
      <c r="L13" s="591"/>
    </row>
    <row r="14" spans="1:12" s="145" customFormat="1" ht="20.25" customHeight="1" x14ac:dyDescent="0.25">
      <c r="A14" s="164" t="s">
        <v>339</v>
      </c>
      <c r="B14" s="203">
        <f t="shared" ref="B14:G14" si="1">SUM(B15:B28)</f>
        <v>31074</v>
      </c>
      <c r="C14" s="204">
        <f t="shared" si="1"/>
        <v>3291</v>
      </c>
      <c r="D14" s="204">
        <f t="shared" si="1"/>
        <v>17534</v>
      </c>
      <c r="E14" s="204">
        <f t="shared" si="1"/>
        <v>5493</v>
      </c>
      <c r="F14" s="204">
        <f t="shared" si="1"/>
        <v>13753</v>
      </c>
      <c r="G14" s="205">
        <f t="shared" si="1"/>
        <v>32653</v>
      </c>
      <c r="H14" s="588"/>
      <c r="I14" s="589">
        <f>SUM(B14:D14)/SUM(E14)</f>
        <v>9.4482068086655744</v>
      </c>
      <c r="J14" s="285">
        <f>(SUM(G14)/SUM(B14:D14))</f>
        <v>0.62916433842655928</v>
      </c>
      <c r="K14" s="285">
        <f>(SUM(E14)/SUM(B14:D14))</f>
        <v>0.10584018959902888</v>
      </c>
      <c r="L14" s="285">
        <f>(SUM(F14)/SUM(B14:D14))</f>
        <v>0.26499547197441181</v>
      </c>
    </row>
    <row r="15" spans="1:12" s="145" customFormat="1" ht="20.25" customHeight="1" x14ac:dyDescent="0.25">
      <c r="A15" s="211" t="s">
        <v>340</v>
      </c>
      <c r="B15" s="208">
        <v>2020</v>
      </c>
      <c r="C15" s="209">
        <v>346</v>
      </c>
      <c r="D15" s="209">
        <v>1074</v>
      </c>
      <c r="E15" s="209">
        <v>503</v>
      </c>
      <c r="F15" s="209">
        <v>1120</v>
      </c>
      <c r="G15" s="212">
        <v>1817</v>
      </c>
      <c r="H15" s="588"/>
      <c r="I15" s="590">
        <f>SUM(B15:D15)/SUM(E15)</f>
        <v>6.8389662027833005</v>
      </c>
      <c r="J15" s="286">
        <f>(SUM(G15)/SUM(B15:D15))</f>
        <v>0.52819767441860466</v>
      </c>
      <c r="K15" s="286">
        <f>(SUM(E15)/SUM(B15:D15))</f>
        <v>0.14622093023255814</v>
      </c>
      <c r="L15" s="286">
        <f>(SUM(F15)/SUM(B15:D15))</f>
        <v>0.32558139534883723</v>
      </c>
    </row>
    <row r="16" spans="1:12" s="145" customFormat="1" ht="20.25" customHeight="1" x14ac:dyDescent="0.25">
      <c r="A16" s="211" t="s">
        <v>341</v>
      </c>
      <c r="B16" s="208">
        <v>3295</v>
      </c>
      <c r="C16" s="209">
        <v>332</v>
      </c>
      <c r="D16" s="209">
        <v>1178</v>
      </c>
      <c r="E16" s="209">
        <v>353</v>
      </c>
      <c r="F16" s="209">
        <v>2454</v>
      </c>
      <c r="G16" s="212">
        <v>1998</v>
      </c>
      <c r="H16" s="588"/>
      <c r="I16" s="590">
        <f t="shared" ref="I16:I28" si="2">SUM(B16:D16)/SUM(E16)</f>
        <v>13.611898016997166</v>
      </c>
      <c r="J16" s="286">
        <f t="shared" ref="J16:J28" si="3">(SUM(G16)/SUM(B16:D16))</f>
        <v>0.4158168574401665</v>
      </c>
      <c r="K16" s="286">
        <f t="shared" ref="K16:K28" si="4">(SUM(E16)/SUM(B16:D16))</f>
        <v>7.3465140478668048E-2</v>
      </c>
      <c r="L16" s="286">
        <f t="shared" ref="L16:L28" si="5">(SUM(F16)/SUM(B16:D16))</f>
        <v>0.51071800208116547</v>
      </c>
    </row>
    <row r="17" spans="1:12" s="145" customFormat="1" ht="20.25" customHeight="1" x14ac:dyDescent="0.25">
      <c r="A17" s="211" t="s">
        <v>342</v>
      </c>
      <c r="B17" s="208">
        <v>2622</v>
      </c>
      <c r="C17" s="209">
        <v>371</v>
      </c>
      <c r="D17" s="209">
        <v>1353</v>
      </c>
      <c r="E17" s="209">
        <v>614</v>
      </c>
      <c r="F17" s="209">
        <v>1772</v>
      </c>
      <c r="G17" s="212">
        <v>1960</v>
      </c>
      <c r="H17" s="588"/>
      <c r="I17" s="590">
        <f t="shared" si="2"/>
        <v>7.0781758957654723</v>
      </c>
      <c r="J17" s="286">
        <f t="shared" si="3"/>
        <v>0.45098941555453292</v>
      </c>
      <c r="K17" s="286">
        <f t="shared" si="4"/>
        <v>0.14127933732167511</v>
      </c>
      <c r="L17" s="286">
        <f t="shared" si="5"/>
        <v>0.407731247123792</v>
      </c>
    </row>
    <row r="18" spans="1:12" s="145" customFormat="1" ht="20.25" customHeight="1" x14ac:dyDescent="0.25">
      <c r="A18" s="211" t="s">
        <v>343</v>
      </c>
      <c r="B18" s="208">
        <v>2882</v>
      </c>
      <c r="C18" s="209">
        <v>325</v>
      </c>
      <c r="D18" s="209">
        <v>1545</v>
      </c>
      <c r="E18" s="209">
        <v>1030</v>
      </c>
      <c r="F18" s="209">
        <v>1565</v>
      </c>
      <c r="G18" s="212">
        <v>2157</v>
      </c>
      <c r="H18" s="588"/>
      <c r="I18" s="590">
        <f t="shared" si="2"/>
        <v>4.613592233009709</v>
      </c>
      <c r="J18" s="286">
        <f t="shared" si="3"/>
        <v>0.45391414141414144</v>
      </c>
      <c r="K18" s="286">
        <f t="shared" si="4"/>
        <v>0.21675084175084175</v>
      </c>
      <c r="L18" s="286">
        <f t="shared" si="5"/>
        <v>0.32933501683501681</v>
      </c>
    </row>
    <row r="19" spans="1:12" s="145" customFormat="1" ht="20.25" customHeight="1" x14ac:dyDescent="0.25">
      <c r="A19" s="211" t="s">
        <v>344</v>
      </c>
      <c r="B19" s="208">
        <v>200</v>
      </c>
      <c r="C19" s="209">
        <v>131</v>
      </c>
      <c r="D19" s="209">
        <v>51</v>
      </c>
      <c r="E19" s="209">
        <v>109</v>
      </c>
      <c r="F19" s="209">
        <v>38</v>
      </c>
      <c r="G19" s="212">
        <v>235</v>
      </c>
      <c r="H19" s="588"/>
      <c r="I19" s="590">
        <f t="shared" si="2"/>
        <v>3.5045871559633026</v>
      </c>
      <c r="J19" s="286">
        <f t="shared" si="3"/>
        <v>0.61518324607329844</v>
      </c>
      <c r="K19" s="286">
        <f t="shared" si="4"/>
        <v>0.28534031413612565</v>
      </c>
      <c r="L19" s="286">
        <f t="shared" si="5"/>
        <v>9.947643979057591E-2</v>
      </c>
    </row>
    <row r="20" spans="1:12" s="145" customFormat="1" ht="20.25" customHeight="1" x14ac:dyDescent="0.25">
      <c r="A20" s="168" t="s">
        <v>345</v>
      </c>
      <c r="B20" s="208">
        <v>161</v>
      </c>
      <c r="C20" s="209">
        <v>46</v>
      </c>
      <c r="D20" s="209">
        <v>2</v>
      </c>
      <c r="E20" s="209">
        <v>33</v>
      </c>
      <c r="F20" s="209">
        <v>1</v>
      </c>
      <c r="G20" s="212">
        <v>175</v>
      </c>
      <c r="H20" s="588"/>
      <c r="I20" s="590">
        <f t="shared" si="2"/>
        <v>6.333333333333333</v>
      </c>
      <c r="J20" s="286">
        <f t="shared" si="3"/>
        <v>0.83732057416267947</v>
      </c>
      <c r="K20" s="286">
        <f t="shared" si="4"/>
        <v>0.15789473684210525</v>
      </c>
      <c r="L20" s="286">
        <f t="shared" si="5"/>
        <v>4.7846889952153108E-3</v>
      </c>
    </row>
    <row r="21" spans="1:12" s="145" customFormat="1" ht="20.25" customHeight="1" x14ac:dyDescent="0.25">
      <c r="A21" s="211" t="s">
        <v>187</v>
      </c>
      <c r="B21" s="208">
        <v>8396</v>
      </c>
      <c r="C21" s="209">
        <v>597</v>
      </c>
      <c r="D21" s="209">
        <v>7274</v>
      </c>
      <c r="E21" s="209">
        <v>1168</v>
      </c>
      <c r="F21" s="209">
        <v>3078</v>
      </c>
      <c r="G21" s="212">
        <v>12021</v>
      </c>
      <c r="H21" s="588"/>
      <c r="I21" s="590">
        <f t="shared" si="2"/>
        <v>13.927226027397261</v>
      </c>
      <c r="J21" s="286">
        <f t="shared" si="3"/>
        <v>0.73898075859101253</v>
      </c>
      <c r="K21" s="286">
        <f t="shared" si="4"/>
        <v>7.1801807340013526E-2</v>
      </c>
      <c r="L21" s="286">
        <f t="shared" si="5"/>
        <v>0.18921743406897398</v>
      </c>
    </row>
    <row r="22" spans="1:12" s="145" customFormat="1" ht="20.25" customHeight="1" x14ac:dyDescent="0.25">
      <c r="A22" s="211" t="s">
        <v>188</v>
      </c>
      <c r="B22" s="208">
        <v>10412</v>
      </c>
      <c r="C22" s="209">
        <v>541</v>
      </c>
      <c r="D22" s="209">
        <v>5011</v>
      </c>
      <c r="E22" s="209">
        <v>1084</v>
      </c>
      <c r="F22" s="209">
        <v>3661</v>
      </c>
      <c r="G22" s="212">
        <v>11219</v>
      </c>
      <c r="H22" s="588"/>
      <c r="I22" s="590">
        <f t="shared" si="2"/>
        <v>14.726937269372694</v>
      </c>
      <c r="J22" s="286">
        <f t="shared" si="3"/>
        <v>0.70276872964169379</v>
      </c>
      <c r="K22" s="286">
        <f t="shared" si="4"/>
        <v>6.7902781257830114E-2</v>
      </c>
      <c r="L22" s="286">
        <f t="shared" si="5"/>
        <v>0.22932848910047607</v>
      </c>
    </row>
    <row r="23" spans="1:12" s="145" customFormat="1" ht="20.25" customHeight="1" x14ac:dyDescent="0.25">
      <c r="A23" s="211" t="s">
        <v>722</v>
      </c>
      <c r="B23" s="208">
        <v>39</v>
      </c>
      <c r="C23" s="209">
        <v>52</v>
      </c>
      <c r="D23" s="209">
        <v>7</v>
      </c>
      <c r="E23" s="209">
        <v>39</v>
      </c>
      <c r="F23" s="209">
        <v>13</v>
      </c>
      <c r="G23" s="212">
        <v>46</v>
      </c>
      <c r="H23" s="588"/>
      <c r="I23" s="590">
        <f t="shared" si="2"/>
        <v>2.5128205128205128</v>
      </c>
      <c r="J23" s="286">
        <f t="shared" si="3"/>
        <v>0.46938775510204084</v>
      </c>
      <c r="K23" s="286">
        <f t="shared" si="4"/>
        <v>0.39795918367346939</v>
      </c>
      <c r="L23" s="286">
        <f t="shared" si="5"/>
        <v>0.1326530612244898</v>
      </c>
    </row>
    <row r="24" spans="1:12" s="145" customFormat="1" ht="20.25" customHeight="1" x14ac:dyDescent="0.25">
      <c r="A24" s="211" t="s">
        <v>723</v>
      </c>
      <c r="B24" s="208">
        <v>231</v>
      </c>
      <c r="C24" s="209">
        <v>41</v>
      </c>
      <c r="D24" s="209">
        <v>17</v>
      </c>
      <c r="E24" s="209">
        <v>54</v>
      </c>
      <c r="F24" s="209">
        <v>29</v>
      </c>
      <c r="G24" s="212">
        <v>206</v>
      </c>
      <c r="H24" s="588"/>
      <c r="I24" s="590">
        <f t="shared" si="2"/>
        <v>5.3518518518518521</v>
      </c>
      <c r="J24" s="286">
        <f t="shared" si="3"/>
        <v>0.71280276816609001</v>
      </c>
      <c r="K24" s="286">
        <f t="shared" si="4"/>
        <v>0.18685121107266436</v>
      </c>
      <c r="L24" s="286">
        <f t="shared" si="5"/>
        <v>0.10034602076124567</v>
      </c>
    </row>
    <row r="25" spans="1:12" s="145" customFormat="1" ht="20.25" customHeight="1" x14ac:dyDescent="0.25">
      <c r="A25" s="211" t="s">
        <v>724</v>
      </c>
      <c r="B25" s="208">
        <v>67</v>
      </c>
      <c r="C25" s="209">
        <v>11</v>
      </c>
      <c r="D25" s="209">
        <v>1</v>
      </c>
      <c r="E25" s="209">
        <v>4</v>
      </c>
      <c r="F25" s="277" t="s">
        <v>257</v>
      </c>
      <c r="G25" s="212">
        <v>75</v>
      </c>
      <c r="H25" s="588"/>
      <c r="I25" s="590">
        <f t="shared" si="2"/>
        <v>19.75</v>
      </c>
      <c r="J25" s="286">
        <f t="shared" si="3"/>
        <v>0.94936708860759489</v>
      </c>
      <c r="K25" s="286">
        <f t="shared" si="4"/>
        <v>5.0632911392405063E-2</v>
      </c>
      <c r="L25" s="286">
        <f t="shared" si="5"/>
        <v>0</v>
      </c>
    </row>
    <row r="26" spans="1:12" s="145" customFormat="1" ht="20.25" customHeight="1" x14ac:dyDescent="0.25">
      <c r="A26" s="211" t="s">
        <v>189</v>
      </c>
      <c r="B26" s="208">
        <v>166</v>
      </c>
      <c r="C26" s="209">
        <v>235</v>
      </c>
      <c r="D26" s="209">
        <v>2</v>
      </c>
      <c r="E26" s="209">
        <v>207</v>
      </c>
      <c r="F26" s="277" t="s">
        <v>257</v>
      </c>
      <c r="G26" s="212">
        <v>196</v>
      </c>
      <c r="H26" s="588"/>
      <c r="I26" s="590">
        <f t="shared" si="2"/>
        <v>1.9468599033816425</v>
      </c>
      <c r="J26" s="286">
        <f t="shared" si="3"/>
        <v>0.48635235732009924</v>
      </c>
      <c r="K26" s="286">
        <f t="shared" si="4"/>
        <v>0.51364764267990071</v>
      </c>
      <c r="L26" s="286">
        <f t="shared" si="5"/>
        <v>0</v>
      </c>
    </row>
    <row r="27" spans="1:12" s="145" customFormat="1" ht="20.25" customHeight="1" x14ac:dyDescent="0.25">
      <c r="A27" s="211" t="s">
        <v>725</v>
      </c>
      <c r="B27" s="208">
        <v>83</v>
      </c>
      <c r="C27" s="209">
        <v>117</v>
      </c>
      <c r="D27" s="209">
        <v>16</v>
      </c>
      <c r="E27" s="209">
        <v>135</v>
      </c>
      <c r="F27" s="209">
        <v>22</v>
      </c>
      <c r="G27" s="212">
        <v>59</v>
      </c>
      <c r="H27" s="588"/>
      <c r="I27" s="590">
        <f t="shared" si="2"/>
        <v>1.6</v>
      </c>
      <c r="J27" s="286">
        <f t="shared" si="3"/>
        <v>0.27314814814814814</v>
      </c>
      <c r="K27" s="286">
        <f t="shared" si="4"/>
        <v>0.625</v>
      </c>
      <c r="L27" s="286">
        <f t="shared" si="5"/>
        <v>0.10185185185185185</v>
      </c>
    </row>
    <row r="28" spans="1:12" s="145" customFormat="1" ht="20.25" customHeight="1" x14ac:dyDescent="0.25">
      <c r="A28" s="211" t="s">
        <v>190</v>
      </c>
      <c r="B28" s="208">
        <v>500</v>
      </c>
      <c r="C28" s="209">
        <v>146</v>
      </c>
      <c r="D28" s="209">
        <v>3</v>
      </c>
      <c r="E28" s="209">
        <v>160</v>
      </c>
      <c r="F28" s="277" t="s">
        <v>257</v>
      </c>
      <c r="G28" s="212">
        <v>489</v>
      </c>
      <c r="H28" s="588"/>
      <c r="I28" s="590">
        <f t="shared" si="2"/>
        <v>4.0562500000000004</v>
      </c>
      <c r="J28" s="286">
        <f t="shared" si="3"/>
        <v>0.75346687211093988</v>
      </c>
      <c r="K28" s="286">
        <f t="shared" si="4"/>
        <v>0.24653312788906009</v>
      </c>
      <c r="L28" s="286">
        <f t="shared" si="5"/>
        <v>0</v>
      </c>
    </row>
    <row r="29" spans="1:12" s="145" customFormat="1" ht="20.25" customHeight="1" x14ac:dyDescent="0.25">
      <c r="A29" s="168"/>
      <c r="B29" s="208"/>
      <c r="C29" s="209"/>
      <c r="D29" s="209"/>
      <c r="E29" s="209"/>
      <c r="F29" s="209"/>
      <c r="G29" s="212"/>
      <c r="H29" s="588"/>
      <c r="I29" s="590"/>
      <c r="J29" s="591"/>
      <c r="K29" s="591"/>
      <c r="L29" s="591"/>
    </row>
    <row r="30" spans="1:12" s="145" customFormat="1" ht="20.25" customHeight="1" x14ac:dyDescent="0.25">
      <c r="A30" s="164" t="s">
        <v>191</v>
      </c>
      <c r="B30" s="203">
        <f t="shared" ref="B30:G30" si="6">SUM(B31:B32)</f>
        <v>3179</v>
      </c>
      <c r="C30" s="204">
        <f t="shared" si="6"/>
        <v>1893</v>
      </c>
      <c r="D30" s="204">
        <f t="shared" si="6"/>
        <v>709</v>
      </c>
      <c r="E30" s="204">
        <f t="shared" si="6"/>
        <v>1355</v>
      </c>
      <c r="F30" s="204">
        <f t="shared" si="6"/>
        <v>1581</v>
      </c>
      <c r="G30" s="205">
        <f t="shared" si="6"/>
        <v>2845</v>
      </c>
      <c r="H30" s="588"/>
      <c r="I30" s="589">
        <f>SUM(B30:D30)/SUM(E30)</f>
        <v>4.2664206642066418</v>
      </c>
      <c r="J30" s="285">
        <f>(SUM(G30)/SUM(B30:D30))</f>
        <v>0.49212938937900019</v>
      </c>
      <c r="K30" s="285">
        <f>(SUM(E30)/SUM(B30:D30))</f>
        <v>0.23438851409790692</v>
      </c>
      <c r="L30" s="285">
        <f>(SUM(F30)/SUM(B30:D30))</f>
        <v>0.27348209652309291</v>
      </c>
    </row>
    <row r="31" spans="1:12" s="145" customFormat="1" ht="20.25" customHeight="1" x14ac:dyDescent="0.25">
      <c r="A31" s="168" t="s">
        <v>192</v>
      </c>
      <c r="B31" s="208">
        <v>1929</v>
      </c>
      <c r="C31" s="209">
        <v>829</v>
      </c>
      <c r="D31" s="209">
        <v>436</v>
      </c>
      <c r="E31" s="209">
        <v>767</v>
      </c>
      <c r="F31" s="209">
        <v>970</v>
      </c>
      <c r="G31" s="212">
        <v>1457</v>
      </c>
      <c r="H31" s="588"/>
      <c r="I31" s="590">
        <f t="shared" ref="I31:I32" si="7">SUM(B31:D31)/SUM(E31)</f>
        <v>4.1642764015645373</v>
      </c>
      <c r="J31" s="286">
        <f t="shared" ref="J31:J32" si="8">(SUM(G31)/SUM(B31:D31))</f>
        <v>0.45616781465247341</v>
      </c>
      <c r="K31" s="286">
        <f t="shared" ref="K31:K32" si="9">(SUM(E31)/SUM(B31:D31))</f>
        <v>0.2401377582968065</v>
      </c>
      <c r="L31" s="286">
        <f t="shared" ref="L31:L32" si="10">(SUM(F31)/SUM(B31:D31))</f>
        <v>0.30369442705072008</v>
      </c>
    </row>
    <row r="32" spans="1:12" s="145" customFormat="1" ht="20.25" customHeight="1" x14ac:dyDescent="0.25">
      <c r="A32" s="168" t="s">
        <v>193</v>
      </c>
      <c r="B32" s="208">
        <v>1250</v>
      </c>
      <c r="C32" s="209">
        <v>1064</v>
      </c>
      <c r="D32" s="209">
        <v>273</v>
      </c>
      <c r="E32" s="209">
        <v>588</v>
      </c>
      <c r="F32" s="209">
        <v>611</v>
      </c>
      <c r="G32" s="212">
        <v>1388</v>
      </c>
      <c r="H32" s="588"/>
      <c r="I32" s="590">
        <f t="shared" si="7"/>
        <v>4.399659863945578</v>
      </c>
      <c r="J32" s="286">
        <f t="shared" si="8"/>
        <v>0.53652879783533047</v>
      </c>
      <c r="K32" s="286">
        <f t="shared" si="9"/>
        <v>0.22729029764205644</v>
      </c>
      <c r="L32" s="286">
        <f t="shared" si="10"/>
        <v>0.23618090452261306</v>
      </c>
    </row>
    <row r="33" spans="1:12" s="145" customFormat="1" ht="20.25" customHeight="1" x14ac:dyDescent="0.25">
      <c r="A33" s="168"/>
      <c r="B33" s="208"/>
      <c r="C33" s="209"/>
      <c r="D33" s="209"/>
      <c r="E33" s="209"/>
      <c r="F33" s="209"/>
      <c r="G33" s="212"/>
      <c r="H33" s="588"/>
      <c r="I33" s="590"/>
      <c r="J33" s="591"/>
      <c r="K33" s="591"/>
      <c r="L33" s="591"/>
    </row>
    <row r="34" spans="1:12" s="145" customFormat="1" ht="20.25" customHeight="1" x14ac:dyDescent="0.25">
      <c r="A34" s="164" t="s">
        <v>194</v>
      </c>
      <c r="B34" s="203">
        <f t="shared" ref="B34:G34" si="11">SUM(B35:B42)</f>
        <v>2560</v>
      </c>
      <c r="C34" s="204">
        <f t="shared" si="11"/>
        <v>1495</v>
      </c>
      <c r="D34" s="204">
        <f t="shared" si="11"/>
        <v>382</v>
      </c>
      <c r="E34" s="204">
        <f t="shared" si="11"/>
        <v>1025</v>
      </c>
      <c r="F34" s="204">
        <f t="shared" si="11"/>
        <v>1235</v>
      </c>
      <c r="G34" s="205">
        <f t="shared" si="11"/>
        <v>2177</v>
      </c>
      <c r="H34" s="588"/>
      <c r="I34" s="589">
        <f>SUM(B34:D34)/SUM(E34)</f>
        <v>4.3287804878048783</v>
      </c>
      <c r="J34" s="285">
        <f>(SUM(G34)/SUM(B34:D34))</f>
        <v>0.49064683344602211</v>
      </c>
      <c r="K34" s="285">
        <f>(SUM(E34)/SUM(B34:D34))</f>
        <v>0.23101194500788821</v>
      </c>
      <c r="L34" s="285">
        <f>(SUM(F34)/SUM(B34:D34))</f>
        <v>0.2783412215460897</v>
      </c>
    </row>
    <row r="35" spans="1:12" s="145" customFormat="1" ht="20.25" customHeight="1" x14ac:dyDescent="0.25">
      <c r="A35" s="211" t="s">
        <v>195</v>
      </c>
      <c r="B35" s="208">
        <v>680</v>
      </c>
      <c r="C35" s="209">
        <v>330</v>
      </c>
      <c r="D35" s="209">
        <v>187</v>
      </c>
      <c r="E35" s="209">
        <v>146</v>
      </c>
      <c r="F35" s="209">
        <v>354</v>
      </c>
      <c r="G35" s="212">
        <v>697</v>
      </c>
      <c r="H35" s="588"/>
      <c r="I35" s="590">
        <f t="shared" ref="I35:I42" si="12">SUM(B35:D35)/SUM(E35)</f>
        <v>8.1986301369863011</v>
      </c>
      <c r="J35" s="286">
        <f t="shared" ref="J35:J42" si="13">(SUM(G35)/SUM(B35:D35))</f>
        <v>0.58228905597326652</v>
      </c>
      <c r="K35" s="286">
        <f t="shared" ref="K35:K42" si="14">(SUM(E35)/SUM(B35:D35))</f>
        <v>0.12197159565580618</v>
      </c>
      <c r="L35" s="286">
        <f t="shared" ref="L35:L42" si="15">(SUM(F35)/SUM(B35:D35))</f>
        <v>0.2957393483709273</v>
      </c>
    </row>
    <row r="36" spans="1:12" s="145" customFormat="1" ht="20.25" customHeight="1" x14ac:dyDescent="0.25">
      <c r="A36" s="211" t="s">
        <v>726</v>
      </c>
      <c r="B36" s="208">
        <v>931</v>
      </c>
      <c r="C36" s="209">
        <v>207</v>
      </c>
      <c r="D36" s="209">
        <v>71</v>
      </c>
      <c r="E36" s="209">
        <v>113</v>
      </c>
      <c r="F36" s="209">
        <v>591</v>
      </c>
      <c r="G36" s="212">
        <v>505</v>
      </c>
      <c r="H36" s="588"/>
      <c r="I36" s="590">
        <f t="shared" si="12"/>
        <v>10.699115044247788</v>
      </c>
      <c r="J36" s="286">
        <f t="shared" si="13"/>
        <v>0.41770057899090157</v>
      </c>
      <c r="K36" s="286">
        <f t="shared" si="14"/>
        <v>9.3465674110835395E-2</v>
      </c>
      <c r="L36" s="286">
        <f t="shared" si="15"/>
        <v>0.48883374689826303</v>
      </c>
    </row>
    <row r="37" spans="1:12" s="145" customFormat="1" ht="20.25" customHeight="1" x14ac:dyDescent="0.25">
      <c r="A37" s="211" t="s">
        <v>196</v>
      </c>
      <c r="B37" s="208">
        <v>399</v>
      </c>
      <c r="C37" s="209">
        <v>481</v>
      </c>
      <c r="D37" s="209">
        <v>33</v>
      </c>
      <c r="E37" s="209">
        <v>319</v>
      </c>
      <c r="F37" s="209">
        <v>215</v>
      </c>
      <c r="G37" s="212">
        <v>379</v>
      </c>
      <c r="H37" s="588"/>
      <c r="I37" s="590">
        <f t="shared" si="12"/>
        <v>2.8620689655172415</v>
      </c>
      <c r="J37" s="286">
        <f t="shared" si="13"/>
        <v>0.41511500547645125</v>
      </c>
      <c r="K37" s="286">
        <f t="shared" si="14"/>
        <v>0.3493975903614458</v>
      </c>
      <c r="L37" s="286">
        <f t="shared" si="15"/>
        <v>0.23548740416210295</v>
      </c>
    </row>
    <row r="38" spans="1:12" ht="20.25" customHeight="1" x14ac:dyDescent="0.25">
      <c r="A38" s="211" t="s">
        <v>727</v>
      </c>
      <c r="B38" s="208">
        <v>102</v>
      </c>
      <c r="C38" s="209">
        <v>138</v>
      </c>
      <c r="D38" s="209">
        <v>30</v>
      </c>
      <c r="E38" s="209">
        <v>127</v>
      </c>
      <c r="F38" s="209">
        <v>40</v>
      </c>
      <c r="G38" s="212">
        <v>103</v>
      </c>
      <c r="H38" s="588"/>
      <c r="I38" s="590">
        <f t="shared" si="12"/>
        <v>2.1259842519685042</v>
      </c>
      <c r="J38" s="286">
        <f t="shared" si="13"/>
        <v>0.38148148148148148</v>
      </c>
      <c r="K38" s="286">
        <f t="shared" si="14"/>
        <v>0.47037037037037038</v>
      </c>
      <c r="L38" s="286">
        <f t="shared" si="15"/>
        <v>0.14814814814814814</v>
      </c>
    </row>
    <row r="39" spans="1:12" s="145" customFormat="1" ht="20.25" customHeight="1" x14ac:dyDescent="0.25">
      <c r="A39" s="211" t="s">
        <v>728</v>
      </c>
      <c r="B39" s="208">
        <v>49</v>
      </c>
      <c r="C39" s="209">
        <v>85</v>
      </c>
      <c r="D39" s="209">
        <v>12</v>
      </c>
      <c r="E39" s="209">
        <v>80</v>
      </c>
      <c r="F39" s="209">
        <v>6</v>
      </c>
      <c r="G39" s="212">
        <v>60</v>
      </c>
      <c r="H39" s="588"/>
      <c r="I39" s="590">
        <f t="shared" si="12"/>
        <v>1.825</v>
      </c>
      <c r="J39" s="286">
        <f t="shared" si="13"/>
        <v>0.41095890410958902</v>
      </c>
      <c r="K39" s="286">
        <f t="shared" si="14"/>
        <v>0.54794520547945202</v>
      </c>
      <c r="L39" s="286">
        <f t="shared" si="15"/>
        <v>4.1095890410958902E-2</v>
      </c>
    </row>
    <row r="40" spans="1:12" s="145" customFormat="1" ht="20.25" customHeight="1" x14ac:dyDescent="0.25">
      <c r="A40" s="211" t="s">
        <v>729</v>
      </c>
      <c r="B40" s="208">
        <v>251</v>
      </c>
      <c r="C40" s="209">
        <v>136</v>
      </c>
      <c r="D40" s="209">
        <v>36</v>
      </c>
      <c r="E40" s="209">
        <v>131</v>
      </c>
      <c r="F40" s="209">
        <v>25</v>
      </c>
      <c r="G40" s="212">
        <v>267</v>
      </c>
      <c r="H40" s="588"/>
      <c r="I40" s="590">
        <f t="shared" si="12"/>
        <v>3.2290076335877864</v>
      </c>
      <c r="J40" s="286">
        <f t="shared" si="13"/>
        <v>0.63120567375886527</v>
      </c>
      <c r="K40" s="286">
        <f t="shared" si="14"/>
        <v>0.30969267139479906</v>
      </c>
      <c r="L40" s="286">
        <f t="shared" si="15"/>
        <v>5.9101654846335699E-2</v>
      </c>
    </row>
    <row r="41" spans="1:12" s="145" customFormat="1" ht="20.25" customHeight="1" x14ac:dyDescent="0.25">
      <c r="A41" s="211" t="s">
        <v>730</v>
      </c>
      <c r="B41" s="208">
        <v>122</v>
      </c>
      <c r="C41" s="209">
        <v>108</v>
      </c>
      <c r="D41" s="209">
        <v>6</v>
      </c>
      <c r="E41" s="209">
        <v>102</v>
      </c>
      <c r="F41" s="209">
        <v>3</v>
      </c>
      <c r="G41" s="212">
        <v>131</v>
      </c>
      <c r="H41" s="588"/>
      <c r="I41" s="590">
        <f t="shared" si="12"/>
        <v>2.3137254901960786</v>
      </c>
      <c r="J41" s="286">
        <f t="shared" si="13"/>
        <v>0.55508474576271183</v>
      </c>
      <c r="K41" s="286">
        <f t="shared" si="14"/>
        <v>0.43220338983050849</v>
      </c>
      <c r="L41" s="286">
        <f t="shared" si="15"/>
        <v>1.2711864406779662E-2</v>
      </c>
    </row>
    <row r="42" spans="1:12" s="145" customFormat="1" ht="20.25" customHeight="1" x14ac:dyDescent="0.25">
      <c r="A42" s="211" t="s">
        <v>731</v>
      </c>
      <c r="B42" s="208">
        <v>26</v>
      </c>
      <c r="C42" s="209">
        <v>10</v>
      </c>
      <c r="D42" s="209">
        <v>7</v>
      </c>
      <c r="E42" s="209">
        <v>7</v>
      </c>
      <c r="F42" s="209">
        <v>1</v>
      </c>
      <c r="G42" s="212">
        <v>35</v>
      </c>
      <c r="H42" s="588"/>
      <c r="I42" s="590">
        <f t="shared" si="12"/>
        <v>6.1428571428571432</v>
      </c>
      <c r="J42" s="286">
        <f t="shared" si="13"/>
        <v>0.81395348837209303</v>
      </c>
      <c r="K42" s="286">
        <f t="shared" si="14"/>
        <v>0.16279069767441862</v>
      </c>
      <c r="L42" s="286">
        <f t="shared" si="15"/>
        <v>2.3255813953488372E-2</v>
      </c>
    </row>
    <row r="43" spans="1:12" s="145" customFormat="1" ht="20.25" customHeight="1" x14ac:dyDescent="0.25">
      <c r="A43" s="213"/>
      <c r="B43" s="208"/>
      <c r="C43" s="209"/>
      <c r="D43" s="209"/>
      <c r="E43" s="209"/>
      <c r="F43" s="209"/>
      <c r="G43" s="212"/>
      <c r="H43" s="588"/>
      <c r="I43" s="590"/>
      <c r="J43" s="591"/>
      <c r="K43" s="591"/>
      <c r="L43" s="591"/>
    </row>
    <row r="44" spans="1:12" s="145" customFormat="1" ht="20.25" customHeight="1" x14ac:dyDescent="0.25">
      <c r="A44" s="164" t="s">
        <v>197</v>
      </c>
      <c r="B44" s="203">
        <f t="shared" ref="B44:G44" si="16">SUM(B45:B50)</f>
        <v>4178</v>
      </c>
      <c r="C44" s="204">
        <f t="shared" si="16"/>
        <v>1273</v>
      </c>
      <c r="D44" s="204">
        <f t="shared" si="16"/>
        <v>1275</v>
      </c>
      <c r="E44" s="204">
        <f t="shared" si="16"/>
        <v>1709</v>
      </c>
      <c r="F44" s="204">
        <f t="shared" si="16"/>
        <v>2507</v>
      </c>
      <c r="G44" s="205">
        <f t="shared" si="16"/>
        <v>2510</v>
      </c>
      <c r="H44" s="588"/>
      <c r="I44" s="589">
        <f>SUM(B44:D44)/SUM(E44)</f>
        <v>3.9356348741954359</v>
      </c>
      <c r="J44" s="285">
        <f>(SUM(G44)/SUM(B44:D44))</f>
        <v>0.37317870948557835</v>
      </c>
      <c r="K44" s="285">
        <f>(SUM(E44)/SUM(B44:D44))</f>
        <v>0.25408861135890576</v>
      </c>
      <c r="L44" s="285">
        <f>(SUM(F44)/SUM(B44:D44))</f>
        <v>0.37273267915551589</v>
      </c>
    </row>
    <row r="45" spans="1:12" s="145" customFormat="1" ht="20.25" customHeight="1" x14ac:dyDescent="0.25">
      <c r="A45" s="211" t="s">
        <v>198</v>
      </c>
      <c r="B45" s="208">
        <v>2162</v>
      </c>
      <c r="C45" s="209">
        <v>593</v>
      </c>
      <c r="D45" s="209">
        <v>760</v>
      </c>
      <c r="E45" s="209">
        <v>1040</v>
      </c>
      <c r="F45" s="209">
        <v>1114</v>
      </c>
      <c r="G45" s="212">
        <v>1361</v>
      </c>
      <c r="H45" s="588"/>
      <c r="I45" s="590">
        <f t="shared" ref="I45:I50" si="17">SUM(B45:D45)/SUM(E45)</f>
        <v>3.3798076923076925</v>
      </c>
      <c r="J45" s="286">
        <f t="shared" ref="J45:J50" si="18">(SUM(G45)/SUM(B45:D45))</f>
        <v>0.38719772403982933</v>
      </c>
      <c r="K45" s="286">
        <f t="shared" ref="K45:K50" si="19">(SUM(E45)/SUM(B45:D45))</f>
        <v>0.29587482219061167</v>
      </c>
      <c r="L45" s="286">
        <f t="shared" ref="L45:L50" si="20">(SUM(F45)/SUM(B45:D45))</f>
        <v>0.31692745376955905</v>
      </c>
    </row>
    <row r="46" spans="1:12" s="145" customFormat="1" ht="20.25" customHeight="1" x14ac:dyDescent="0.25">
      <c r="A46" s="211" t="s">
        <v>199</v>
      </c>
      <c r="B46" s="208">
        <v>1709</v>
      </c>
      <c r="C46" s="209">
        <v>541</v>
      </c>
      <c r="D46" s="209">
        <v>408</v>
      </c>
      <c r="E46" s="209">
        <v>562</v>
      </c>
      <c r="F46" s="209">
        <v>1196</v>
      </c>
      <c r="G46" s="212">
        <v>900</v>
      </c>
      <c r="H46" s="588"/>
      <c r="I46" s="590">
        <f t="shared" si="17"/>
        <v>4.7295373665480431</v>
      </c>
      <c r="J46" s="286">
        <f t="shared" si="18"/>
        <v>0.33860045146726864</v>
      </c>
      <c r="K46" s="286">
        <f t="shared" si="19"/>
        <v>0.21143717080511662</v>
      </c>
      <c r="L46" s="286">
        <f t="shared" si="20"/>
        <v>0.44996237772761477</v>
      </c>
    </row>
    <row r="47" spans="1:12" s="145" customFormat="1" ht="20.25" customHeight="1" x14ac:dyDescent="0.25">
      <c r="A47" s="211" t="s">
        <v>200</v>
      </c>
      <c r="B47" s="208">
        <v>57</v>
      </c>
      <c r="C47" s="209">
        <v>18</v>
      </c>
      <c r="D47" s="209">
        <v>19</v>
      </c>
      <c r="E47" s="209">
        <v>28</v>
      </c>
      <c r="F47" s="209">
        <v>24</v>
      </c>
      <c r="G47" s="212">
        <v>42</v>
      </c>
      <c r="H47" s="588"/>
      <c r="I47" s="590">
        <f t="shared" si="17"/>
        <v>3.3571428571428572</v>
      </c>
      <c r="J47" s="286">
        <f t="shared" si="18"/>
        <v>0.44680851063829785</v>
      </c>
      <c r="K47" s="286">
        <f t="shared" si="19"/>
        <v>0.2978723404255319</v>
      </c>
      <c r="L47" s="286">
        <f t="shared" si="20"/>
        <v>0.25531914893617019</v>
      </c>
    </row>
    <row r="48" spans="1:12" s="145" customFormat="1" ht="20.25" customHeight="1" x14ac:dyDescent="0.25">
      <c r="A48" s="211" t="s">
        <v>201</v>
      </c>
      <c r="B48" s="208">
        <v>114</v>
      </c>
      <c r="C48" s="209">
        <v>40</v>
      </c>
      <c r="D48" s="209">
        <v>75</v>
      </c>
      <c r="E48" s="209">
        <v>32</v>
      </c>
      <c r="F48" s="209">
        <v>84</v>
      </c>
      <c r="G48" s="212">
        <v>113</v>
      </c>
      <c r="H48" s="588"/>
      <c r="I48" s="590">
        <f t="shared" si="17"/>
        <v>7.15625</v>
      </c>
      <c r="J48" s="286">
        <f t="shared" si="18"/>
        <v>0.49344978165938863</v>
      </c>
      <c r="K48" s="286">
        <f t="shared" si="19"/>
        <v>0.13973799126637554</v>
      </c>
      <c r="L48" s="286">
        <f t="shared" si="20"/>
        <v>0.36681222707423583</v>
      </c>
    </row>
    <row r="49" spans="1:12" s="145" customFormat="1" ht="20.25" customHeight="1" x14ac:dyDescent="0.25">
      <c r="A49" s="211" t="s">
        <v>202</v>
      </c>
      <c r="B49" s="208">
        <v>22</v>
      </c>
      <c r="C49" s="209">
        <v>15</v>
      </c>
      <c r="D49" s="277" t="s">
        <v>257</v>
      </c>
      <c r="E49" s="209">
        <v>9</v>
      </c>
      <c r="F49" s="209">
        <v>3</v>
      </c>
      <c r="G49" s="212">
        <v>25</v>
      </c>
      <c r="H49" s="588"/>
      <c r="I49" s="590">
        <f t="shared" si="17"/>
        <v>4.1111111111111107</v>
      </c>
      <c r="J49" s="286">
        <f t="shared" si="18"/>
        <v>0.67567567567567566</v>
      </c>
      <c r="K49" s="286">
        <f t="shared" si="19"/>
        <v>0.24324324324324326</v>
      </c>
      <c r="L49" s="286">
        <f t="shared" si="20"/>
        <v>8.1081081081081086E-2</v>
      </c>
    </row>
    <row r="50" spans="1:12" s="145" customFormat="1" ht="20.25" customHeight="1" x14ac:dyDescent="0.25">
      <c r="A50" s="211" t="s">
        <v>203</v>
      </c>
      <c r="B50" s="208">
        <v>114</v>
      </c>
      <c r="C50" s="209">
        <v>66</v>
      </c>
      <c r="D50" s="209">
        <v>13</v>
      </c>
      <c r="E50" s="209">
        <v>38</v>
      </c>
      <c r="F50" s="209">
        <v>86</v>
      </c>
      <c r="G50" s="212">
        <v>69</v>
      </c>
      <c r="H50" s="588"/>
      <c r="I50" s="590">
        <f t="shared" si="17"/>
        <v>5.0789473684210522</v>
      </c>
      <c r="J50" s="286">
        <f t="shared" si="18"/>
        <v>0.35751295336787564</v>
      </c>
      <c r="K50" s="286">
        <f t="shared" si="19"/>
        <v>0.19689119170984457</v>
      </c>
      <c r="L50" s="286">
        <f t="shared" si="20"/>
        <v>0.44559585492227977</v>
      </c>
    </row>
    <row r="51" spans="1:12" s="145" customFormat="1" ht="20.25" customHeight="1" x14ac:dyDescent="0.25">
      <c r="A51" s="168"/>
      <c r="B51" s="208"/>
      <c r="C51" s="209"/>
      <c r="D51" s="209"/>
      <c r="E51" s="209"/>
      <c r="F51" s="209"/>
      <c r="G51" s="212"/>
      <c r="H51" s="588"/>
      <c r="I51" s="590"/>
      <c r="J51" s="591"/>
      <c r="K51" s="591"/>
      <c r="L51" s="591"/>
    </row>
    <row r="52" spans="1:12" s="145" customFormat="1" ht="20.25" customHeight="1" x14ac:dyDescent="0.25">
      <c r="A52" s="164" t="s">
        <v>204</v>
      </c>
      <c r="B52" s="203">
        <f t="shared" ref="B52:G52" si="21">SUM(B53:B59)</f>
        <v>1808</v>
      </c>
      <c r="C52" s="204">
        <f t="shared" si="21"/>
        <v>670</v>
      </c>
      <c r="D52" s="204">
        <f t="shared" si="21"/>
        <v>543</v>
      </c>
      <c r="E52" s="204">
        <f t="shared" si="21"/>
        <v>714</v>
      </c>
      <c r="F52" s="204">
        <f t="shared" si="21"/>
        <v>800</v>
      </c>
      <c r="G52" s="205">
        <f t="shared" si="21"/>
        <v>1507</v>
      </c>
      <c r="H52" s="588"/>
      <c r="I52" s="589">
        <f>SUM(B52:D52)/SUM(E52)</f>
        <v>4.23109243697479</v>
      </c>
      <c r="J52" s="285">
        <f>(SUM(G52)/SUM(B52:D52))</f>
        <v>0.49884144323071833</v>
      </c>
      <c r="K52" s="285">
        <f>(SUM(E52)/SUM(B52:D52))</f>
        <v>0.23634558093346575</v>
      </c>
      <c r="L52" s="285">
        <f>(SUM(F52)/SUM(B52:D52))</f>
        <v>0.26481297583581598</v>
      </c>
    </row>
    <row r="53" spans="1:12" s="145" customFormat="1" ht="20.25" customHeight="1" x14ac:dyDescent="0.25">
      <c r="A53" s="211" t="s">
        <v>205</v>
      </c>
      <c r="B53" s="592">
        <v>1213</v>
      </c>
      <c r="C53" s="593">
        <v>311</v>
      </c>
      <c r="D53" s="593">
        <v>360</v>
      </c>
      <c r="E53" s="593">
        <v>412</v>
      </c>
      <c r="F53" s="593">
        <v>623</v>
      </c>
      <c r="G53" s="212">
        <v>849</v>
      </c>
      <c r="H53" s="588"/>
      <c r="I53" s="590">
        <f t="shared" ref="I53:I59" si="22">SUM(B53:D53)/SUM(E53)</f>
        <v>4.5728155339805827</v>
      </c>
      <c r="J53" s="286">
        <f t="shared" ref="J53:J59" si="23">(SUM(G53)/SUM(B53:D53))</f>
        <v>0.45063694267515925</v>
      </c>
      <c r="K53" s="286">
        <f t="shared" ref="K53:K59" si="24">(SUM(E53)/SUM(B53:D53))</f>
        <v>0.21868365180467092</v>
      </c>
      <c r="L53" s="286">
        <f t="shared" ref="L53:L59" si="25">(SUM(F53)/SUM(B53:D53))</f>
        <v>0.33067940552016983</v>
      </c>
    </row>
    <row r="54" spans="1:12" s="145" customFormat="1" ht="20.25" customHeight="1" x14ac:dyDescent="0.25">
      <c r="A54" s="211" t="s">
        <v>301</v>
      </c>
      <c r="B54" s="592">
        <v>32</v>
      </c>
      <c r="C54" s="593">
        <v>138</v>
      </c>
      <c r="D54" s="593">
        <v>23</v>
      </c>
      <c r="E54" s="593">
        <v>48</v>
      </c>
      <c r="F54" s="593">
        <v>26</v>
      </c>
      <c r="G54" s="212">
        <v>119</v>
      </c>
      <c r="H54" s="588"/>
      <c r="I54" s="590">
        <f t="shared" si="22"/>
        <v>4.020833333333333</v>
      </c>
      <c r="J54" s="286">
        <f t="shared" si="23"/>
        <v>0.61658031088082899</v>
      </c>
      <c r="K54" s="286">
        <f t="shared" si="24"/>
        <v>0.24870466321243523</v>
      </c>
      <c r="L54" s="286">
        <f t="shared" si="25"/>
        <v>0.13471502590673576</v>
      </c>
    </row>
    <row r="55" spans="1:12" s="145" customFormat="1" ht="20.25" customHeight="1" x14ac:dyDescent="0.25">
      <c r="A55" s="211" t="s">
        <v>206</v>
      </c>
      <c r="B55" s="592">
        <v>356</v>
      </c>
      <c r="C55" s="593">
        <v>139</v>
      </c>
      <c r="D55" s="593">
        <v>153</v>
      </c>
      <c r="E55" s="593">
        <v>187</v>
      </c>
      <c r="F55" s="593">
        <v>126</v>
      </c>
      <c r="G55" s="212">
        <v>335</v>
      </c>
      <c r="H55" s="588"/>
      <c r="I55" s="590">
        <f t="shared" si="22"/>
        <v>3.46524064171123</v>
      </c>
      <c r="J55" s="286">
        <f t="shared" si="23"/>
        <v>0.51697530864197527</v>
      </c>
      <c r="K55" s="286">
        <f t="shared" si="24"/>
        <v>0.28858024691358025</v>
      </c>
      <c r="L55" s="286">
        <f t="shared" si="25"/>
        <v>0.19444444444444445</v>
      </c>
    </row>
    <row r="56" spans="1:12" s="145" customFormat="1" ht="20.25" customHeight="1" x14ac:dyDescent="0.25">
      <c r="A56" s="211" t="s">
        <v>207</v>
      </c>
      <c r="B56" s="592">
        <v>93</v>
      </c>
      <c r="C56" s="593">
        <v>34</v>
      </c>
      <c r="D56" s="593">
        <v>6</v>
      </c>
      <c r="E56" s="593">
        <v>27</v>
      </c>
      <c r="F56" s="593">
        <v>9</v>
      </c>
      <c r="G56" s="212">
        <v>97</v>
      </c>
      <c r="H56" s="588"/>
      <c r="I56" s="590">
        <f t="shared" si="22"/>
        <v>4.9259259259259256</v>
      </c>
      <c r="J56" s="286">
        <f t="shared" si="23"/>
        <v>0.72932330827067671</v>
      </c>
      <c r="K56" s="286">
        <f t="shared" si="24"/>
        <v>0.20300751879699247</v>
      </c>
      <c r="L56" s="286">
        <f t="shared" si="25"/>
        <v>6.7669172932330823E-2</v>
      </c>
    </row>
    <row r="57" spans="1:12" s="145" customFormat="1" ht="20.25" customHeight="1" x14ac:dyDescent="0.25">
      <c r="A57" s="211" t="s">
        <v>208</v>
      </c>
      <c r="B57" s="592">
        <v>49</v>
      </c>
      <c r="C57" s="593">
        <v>25</v>
      </c>
      <c r="D57" s="594" t="s">
        <v>257</v>
      </c>
      <c r="E57" s="593">
        <v>19</v>
      </c>
      <c r="F57" s="594" t="s">
        <v>257</v>
      </c>
      <c r="G57" s="212">
        <v>55</v>
      </c>
      <c r="H57" s="588"/>
      <c r="I57" s="590">
        <f t="shared" si="22"/>
        <v>3.8947368421052633</v>
      </c>
      <c r="J57" s="286">
        <f t="shared" si="23"/>
        <v>0.7432432432432432</v>
      </c>
      <c r="K57" s="286">
        <f t="shared" si="24"/>
        <v>0.25675675675675674</v>
      </c>
      <c r="L57" s="286">
        <f t="shared" si="25"/>
        <v>0</v>
      </c>
    </row>
    <row r="58" spans="1:12" ht="20.25" customHeight="1" x14ac:dyDescent="0.25">
      <c r="A58" s="211" t="s">
        <v>209</v>
      </c>
      <c r="B58" s="592">
        <v>7</v>
      </c>
      <c r="C58" s="593">
        <v>10</v>
      </c>
      <c r="D58" s="594" t="s">
        <v>257</v>
      </c>
      <c r="E58" s="593">
        <v>9</v>
      </c>
      <c r="F58" s="593">
        <v>4</v>
      </c>
      <c r="G58" s="212">
        <v>4</v>
      </c>
      <c r="H58" s="588"/>
      <c r="I58" s="590">
        <f t="shared" si="22"/>
        <v>1.8888888888888888</v>
      </c>
      <c r="J58" s="286">
        <f t="shared" si="23"/>
        <v>0.23529411764705882</v>
      </c>
      <c r="K58" s="286">
        <f t="shared" si="24"/>
        <v>0.52941176470588236</v>
      </c>
      <c r="L58" s="286">
        <f t="shared" si="25"/>
        <v>0.23529411764705882</v>
      </c>
    </row>
    <row r="59" spans="1:12" s="145" customFormat="1" ht="20.25" customHeight="1" x14ac:dyDescent="0.25">
      <c r="A59" s="211" t="s">
        <v>732</v>
      </c>
      <c r="B59" s="592">
        <v>58</v>
      </c>
      <c r="C59" s="593">
        <v>13</v>
      </c>
      <c r="D59" s="593">
        <v>1</v>
      </c>
      <c r="E59" s="593">
        <v>12</v>
      </c>
      <c r="F59" s="593">
        <v>12</v>
      </c>
      <c r="G59" s="212">
        <v>48</v>
      </c>
      <c r="H59" s="588"/>
      <c r="I59" s="590">
        <f t="shared" si="22"/>
        <v>6</v>
      </c>
      <c r="J59" s="286">
        <f t="shared" si="23"/>
        <v>0.66666666666666663</v>
      </c>
      <c r="K59" s="286">
        <f t="shared" si="24"/>
        <v>0.16666666666666666</v>
      </c>
      <c r="L59" s="286">
        <f t="shared" si="25"/>
        <v>0.16666666666666666</v>
      </c>
    </row>
    <row r="60" spans="1:12" s="145" customFormat="1" ht="20.25" customHeight="1" x14ac:dyDescent="0.25">
      <c r="A60" s="168"/>
      <c r="B60" s="208"/>
      <c r="C60" s="209"/>
      <c r="D60" s="209"/>
      <c r="E60" s="209"/>
      <c r="F60" s="209"/>
      <c r="G60" s="210"/>
      <c r="H60" s="588"/>
      <c r="I60" s="590"/>
      <c r="J60" s="591"/>
      <c r="K60" s="591"/>
      <c r="L60" s="591"/>
    </row>
    <row r="61" spans="1:12" s="145" customFormat="1" ht="20.25" customHeight="1" x14ac:dyDescent="0.25">
      <c r="A61" s="164" t="s">
        <v>210</v>
      </c>
      <c r="B61" s="203">
        <f t="shared" ref="B61:G61" si="26">SUM(B62:B69)</f>
        <v>2803</v>
      </c>
      <c r="C61" s="204">
        <f t="shared" si="26"/>
        <v>844</v>
      </c>
      <c r="D61" s="204">
        <f t="shared" si="26"/>
        <v>359</v>
      </c>
      <c r="E61" s="204">
        <f t="shared" si="26"/>
        <v>701</v>
      </c>
      <c r="F61" s="204">
        <f t="shared" si="26"/>
        <v>291</v>
      </c>
      <c r="G61" s="205">
        <f t="shared" si="26"/>
        <v>3014</v>
      </c>
      <c r="H61" s="588"/>
      <c r="I61" s="589">
        <f>SUM(B61:D61)/SUM(E61)</f>
        <v>5.714693295292439</v>
      </c>
      <c r="J61" s="285">
        <f>(SUM(G61)/SUM(B61:D61))</f>
        <v>0.75237144283574642</v>
      </c>
      <c r="K61" s="285">
        <f>(SUM(E61)/SUM(B61:D61))</f>
        <v>0.17498751872191712</v>
      </c>
      <c r="L61" s="285">
        <f>(SUM(F61)/SUM(B61:D61))</f>
        <v>7.2641038442336492E-2</v>
      </c>
    </row>
    <row r="62" spans="1:12" s="145" customFormat="1" ht="20.25" customHeight="1" x14ac:dyDescent="0.25">
      <c r="A62" s="211" t="s">
        <v>733</v>
      </c>
      <c r="B62" s="208">
        <v>557</v>
      </c>
      <c r="C62" s="209">
        <v>233</v>
      </c>
      <c r="D62" s="209">
        <v>126</v>
      </c>
      <c r="E62" s="209">
        <v>202</v>
      </c>
      <c r="F62" s="209">
        <v>80</v>
      </c>
      <c r="G62" s="212">
        <v>634</v>
      </c>
      <c r="H62" s="588"/>
      <c r="I62" s="590">
        <f t="shared" ref="I62:I69" si="27">SUM(B62:D62)/SUM(E62)</f>
        <v>4.5346534653465342</v>
      </c>
      <c r="J62" s="286">
        <f t="shared" ref="J62:J69" si="28">(SUM(G62)/SUM(B62:D62))</f>
        <v>0.69213973799126638</v>
      </c>
      <c r="K62" s="286">
        <f t="shared" ref="K62:K69" si="29">(SUM(E62)/SUM(B62:D62))</f>
        <v>0.2205240174672489</v>
      </c>
      <c r="L62" s="286">
        <f t="shared" ref="L62:L69" si="30">(SUM(F62)/SUM(B62:D62))</f>
        <v>8.7336244541484712E-2</v>
      </c>
    </row>
    <row r="63" spans="1:12" s="145" customFormat="1" ht="20.25" customHeight="1" x14ac:dyDescent="0.25">
      <c r="A63" s="211" t="s">
        <v>211</v>
      </c>
      <c r="B63" s="208">
        <v>636</v>
      </c>
      <c r="C63" s="209">
        <v>200</v>
      </c>
      <c r="D63" s="209">
        <v>104</v>
      </c>
      <c r="E63" s="209">
        <v>135</v>
      </c>
      <c r="F63" s="209">
        <v>133</v>
      </c>
      <c r="G63" s="212">
        <v>672</v>
      </c>
      <c r="H63" s="588"/>
      <c r="I63" s="590">
        <f t="shared" si="27"/>
        <v>6.9629629629629628</v>
      </c>
      <c r="J63" s="286">
        <f t="shared" si="28"/>
        <v>0.71489361702127663</v>
      </c>
      <c r="K63" s="286">
        <f t="shared" si="29"/>
        <v>0.14361702127659576</v>
      </c>
      <c r="L63" s="286">
        <f t="shared" si="30"/>
        <v>0.14148936170212767</v>
      </c>
    </row>
    <row r="64" spans="1:12" s="145" customFormat="1" ht="20.25" customHeight="1" x14ac:dyDescent="0.25">
      <c r="A64" s="211" t="s">
        <v>212</v>
      </c>
      <c r="B64" s="208">
        <v>362</v>
      </c>
      <c r="C64" s="209">
        <v>175</v>
      </c>
      <c r="D64" s="209">
        <v>52</v>
      </c>
      <c r="E64" s="209">
        <v>142</v>
      </c>
      <c r="F64" s="209">
        <v>4</v>
      </c>
      <c r="G64" s="212">
        <v>443</v>
      </c>
      <c r="H64" s="588"/>
      <c r="I64" s="590">
        <f t="shared" si="27"/>
        <v>4.147887323943662</v>
      </c>
      <c r="J64" s="286">
        <f t="shared" si="28"/>
        <v>0.75212224108658743</v>
      </c>
      <c r="K64" s="286">
        <f t="shared" si="29"/>
        <v>0.24108658743633277</v>
      </c>
      <c r="L64" s="286">
        <f t="shared" si="30"/>
        <v>6.7911714770797962E-3</v>
      </c>
    </row>
    <row r="65" spans="1:12" ht="20.25" customHeight="1" x14ac:dyDescent="0.25">
      <c r="A65" s="211" t="s">
        <v>734</v>
      </c>
      <c r="B65" s="208">
        <v>189</v>
      </c>
      <c r="C65" s="209">
        <v>87</v>
      </c>
      <c r="D65" s="209">
        <v>55</v>
      </c>
      <c r="E65" s="209">
        <v>87</v>
      </c>
      <c r="F65" s="209">
        <v>64</v>
      </c>
      <c r="G65" s="212">
        <v>180</v>
      </c>
      <c r="H65" s="588"/>
      <c r="I65" s="590">
        <f t="shared" si="27"/>
        <v>3.8045977011494254</v>
      </c>
      <c r="J65" s="286">
        <f t="shared" si="28"/>
        <v>0.54380664652567978</v>
      </c>
      <c r="K65" s="286">
        <f t="shared" si="29"/>
        <v>0.26283987915407853</v>
      </c>
      <c r="L65" s="286">
        <f t="shared" si="30"/>
        <v>0.19335347432024169</v>
      </c>
    </row>
    <row r="66" spans="1:12" s="145" customFormat="1" ht="20.25" customHeight="1" x14ac:dyDescent="0.25">
      <c r="A66" s="211" t="s">
        <v>213</v>
      </c>
      <c r="B66" s="208">
        <v>24</v>
      </c>
      <c r="C66" s="209">
        <v>19</v>
      </c>
      <c r="D66" s="209">
        <v>0</v>
      </c>
      <c r="E66" s="209">
        <v>18</v>
      </c>
      <c r="F66" s="209">
        <v>9</v>
      </c>
      <c r="G66" s="212">
        <v>16</v>
      </c>
      <c r="H66" s="588"/>
      <c r="I66" s="590">
        <f t="shared" si="27"/>
        <v>2.3888888888888888</v>
      </c>
      <c r="J66" s="286">
        <f t="shared" si="28"/>
        <v>0.37209302325581395</v>
      </c>
      <c r="K66" s="286">
        <f t="shared" si="29"/>
        <v>0.41860465116279072</v>
      </c>
      <c r="L66" s="286">
        <f t="shared" si="30"/>
        <v>0.20930232558139536</v>
      </c>
    </row>
    <row r="67" spans="1:12" s="145" customFormat="1" ht="20.25" customHeight="1" x14ac:dyDescent="0.25">
      <c r="A67" s="211" t="s">
        <v>574</v>
      </c>
      <c r="B67" s="208">
        <v>38</v>
      </c>
      <c r="C67" s="209">
        <v>24</v>
      </c>
      <c r="D67" s="209">
        <v>5</v>
      </c>
      <c r="E67" s="209">
        <v>27</v>
      </c>
      <c r="F67" s="277" t="s">
        <v>257</v>
      </c>
      <c r="G67" s="212">
        <v>40</v>
      </c>
      <c r="H67" s="588"/>
      <c r="I67" s="590">
        <f t="shared" si="27"/>
        <v>2.4814814814814814</v>
      </c>
      <c r="J67" s="286">
        <f t="shared" si="28"/>
        <v>0.59701492537313428</v>
      </c>
      <c r="K67" s="286">
        <f t="shared" si="29"/>
        <v>0.40298507462686567</v>
      </c>
      <c r="L67" s="286">
        <f t="shared" si="30"/>
        <v>0</v>
      </c>
    </row>
    <row r="68" spans="1:12" s="145" customFormat="1" ht="20.25" customHeight="1" x14ac:dyDescent="0.25">
      <c r="A68" s="211" t="s">
        <v>215</v>
      </c>
      <c r="B68" s="208">
        <v>885</v>
      </c>
      <c r="C68" s="209">
        <v>73</v>
      </c>
      <c r="D68" s="209">
        <v>3</v>
      </c>
      <c r="E68" s="209">
        <v>52</v>
      </c>
      <c r="F68" s="277" t="s">
        <v>257</v>
      </c>
      <c r="G68" s="212">
        <v>909</v>
      </c>
      <c r="H68" s="588"/>
      <c r="I68" s="590">
        <f t="shared" si="27"/>
        <v>18.48076923076923</v>
      </c>
      <c r="J68" s="286">
        <f t="shared" si="28"/>
        <v>0.94588969823100932</v>
      </c>
      <c r="K68" s="286">
        <f t="shared" si="29"/>
        <v>5.4110301768990635E-2</v>
      </c>
      <c r="L68" s="286">
        <f t="shared" si="30"/>
        <v>0</v>
      </c>
    </row>
    <row r="69" spans="1:12" s="145" customFormat="1" ht="20.25" customHeight="1" x14ac:dyDescent="0.25">
      <c r="A69" s="211" t="s">
        <v>216</v>
      </c>
      <c r="B69" s="208">
        <v>112</v>
      </c>
      <c r="C69" s="209">
        <v>33</v>
      </c>
      <c r="D69" s="209">
        <v>14</v>
      </c>
      <c r="E69" s="209">
        <v>38</v>
      </c>
      <c r="F69" s="209">
        <v>1</v>
      </c>
      <c r="G69" s="212">
        <v>120</v>
      </c>
      <c r="H69" s="588"/>
      <c r="I69" s="590">
        <f t="shared" si="27"/>
        <v>4.1842105263157894</v>
      </c>
      <c r="J69" s="286">
        <f t="shared" si="28"/>
        <v>0.75471698113207553</v>
      </c>
      <c r="K69" s="286">
        <f t="shared" si="29"/>
        <v>0.2389937106918239</v>
      </c>
      <c r="L69" s="286">
        <f t="shared" si="30"/>
        <v>6.2893081761006293E-3</v>
      </c>
    </row>
    <row r="70" spans="1:12" s="145" customFormat="1" ht="20.25" customHeight="1" x14ac:dyDescent="0.25">
      <c r="A70" s="213"/>
      <c r="B70" s="208"/>
      <c r="C70" s="209"/>
      <c r="D70" s="209"/>
      <c r="E70" s="209"/>
      <c r="F70" s="209"/>
      <c r="G70" s="212"/>
      <c r="H70" s="588"/>
      <c r="I70" s="590"/>
      <c r="J70" s="591"/>
      <c r="K70" s="591"/>
      <c r="L70" s="591"/>
    </row>
    <row r="71" spans="1:12" s="145" customFormat="1" ht="20.25" customHeight="1" x14ac:dyDescent="0.25">
      <c r="A71" s="164" t="s">
        <v>217</v>
      </c>
      <c r="B71" s="203">
        <f t="shared" ref="B71:G71" si="31">SUM(B72:B80)</f>
        <v>7862</v>
      </c>
      <c r="C71" s="204">
        <f t="shared" si="31"/>
        <v>1641</v>
      </c>
      <c r="D71" s="204">
        <f t="shared" si="31"/>
        <v>3139</v>
      </c>
      <c r="E71" s="204">
        <f t="shared" si="31"/>
        <v>2173</v>
      </c>
      <c r="F71" s="204">
        <f t="shared" si="31"/>
        <v>3914</v>
      </c>
      <c r="G71" s="205">
        <f t="shared" si="31"/>
        <v>6555</v>
      </c>
      <c r="H71" s="588"/>
      <c r="I71" s="589">
        <f>SUM(B71:D71)/SUM(E71)</f>
        <v>5.8177634606534747</v>
      </c>
      <c r="J71" s="285">
        <f>(SUM(G71)/SUM(B71:D71))</f>
        <v>0.51850972947318463</v>
      </c>
      <c r="K71" s="285">
        <f>(SUM(E71)/SUM(B71:D71))</f>
        <v>0.17188735959500079</v>
      </c>
      <c r="L71" s="285">
        <f>(SUM(F71)/SUM(B71:D71))</f>
        <v>0.30960291093181458</v>
      </c>
    </row>
    <row r="72" spans="1:12" s="145" customFormat="1" ht="20.25" customHeight="1" x14ac:dyDescent="0.25">
      <c r="A72" s="211" t="s">
        <v>218</v>
      </c>
      <c r="B72" s="208">
        <v>2422</v>
      </c>
      <c r="C72" s="209">
        <v>629</v>
      </c>
      <c r="D72" s="209">
        <v>968</v>
      </c>
      <c r="E72" s="209">
        <v>611</v>
      </c>
      <c r="F72" s="209">
        <v>651</v>
      </c>
      <c r="G72" s="212">
        <v>2757</v>
      </c>
      <c r="H72" s="588"/>
      <c r="I72" s="590">
        <f t="shared" ref="I72:I80" si="32">SUM(B72:D72)/SUM(E72)</f>
        <v>6.5777414075286416</v>
      </c>
      <c r="J72" s="286">
        <f t="shared" ref="J72:J80" si="33">(SUM(G72)/SUM(B72:D72))</f>
        <v>0.68599154018412545</v>
      </c>
      <c r="K72" s="286">
        <f t="shared" ref="K72:K80" si="34">(SUM(E72)/SUM(B72:D72))</f>
        <v>0.15202786762876339</v>
      </c>
      <c r="L72" s="286">
        <f t="shared" ref="L72:L80" si="35">(SUM(F72)/SUM(B72:D72))</f>
        <v>0.16198059218711122</v>
      </c>
    </row>
    <row r="73" spans="1:12" s="145" customFormat="1" ht="20.25" customHeight="1" x14ac:dyDescent="0.25">
      <c r="A73" s="211" t="s">
        <v>219</v>
      </c>
      <c r="B73" s="208">
        <v>376</v>
      </c>
      <c r="C73" s="209">
        <v>140</v>
      </c>
      <c r="D73" s="209">
        <v>69</v>
      </c>
      <c r="E73" s="209">
        <v>151</v>
      </c>
      <c r="F73" s="209">
        <v>52</v>
      </c>
      <c r="G73" s="212">
        <v>382</v>
      </c>
      <c r="H73" s="588"/>
      <c r="I73" s="590">
        <f t="shared" si="32"/>
        <v>3.8741721854304636</v>
      </c>
      <c r="J73" s="286">
        <f t="shared" si="33"/>
        <v>0.652991452991453</v>
      </c>
      <c r="K73" s="286">
        <f t="shared" si="34"/>
        <v>0.25811965811965815</v>
      </c>
      <c r="L73" s="286">
        <f t="shared" si="35"/>
        <v>8.8888888888888892E-2</v>
      </c>
    </row>
    <row r="74" spans="1:12" ht="20.25" customHeight="1" x14ac:dyDescent="0.25">
      <c r="A74" s="211" t="s">
        <v>220</v>
      </c>
      <c r="B74" s="208">
        <v>3275</v>
      </c>
      <c r="C74" s="209">
        <v>456</v>
      </c>
      <c r="D74" s="209">
        <v>1928</v>
      </c>
      <c r="E74" s="209">
        <v>960</v>
      </c>
      <c r="F74" s="209">
        <v>2198</v>
      </c>
      <c r="G74" s="212">
        <v>2501</v>
      </c>
      <c r="H74" s="588"/>
      <c r="I74" s="590">
        <f t="shared" si="32"/>
        <v>5.8947916666666664</v>
      </c>
      <c r="J74" s="286">
        <f t="shared" si="33"/>
        <v>0.44195087471284678</v>
      </c>
      <c r="K74" s="286">
        <f t="shared" si="34"/>
        <v>0.16964127937798198</v>
      </c>
      <c r="L74" s="286">
        <f t="shared" si="35"/>
        <v>0.38840784590917121</v>
      </c>
    </row>
    <row r="75" spans="1:12" s="145" customFormat="1" ht="20.25" customHeight="1" x14ac:dyDescent="0.25">
      <c r="A75" s="211" t="s">
        <v>221</v>
      </c>
      <c r="B75" s="208">
        <v>772</v>
      </c>
      <c r="C75" s="209">
        <v>134</v>
      </c>
      <c r="D75" s="209">
        <v>33</v>
      </c>
      <c r="E75" s="209">
        <v>130</v>
      </c>
      <c r="F75" s="209">
        <v>696</v>
      </c>
      <c r="G75" s="212">
        <v>113</v>
      </c>
      <c r="H75" s="588"/>
      <c r="I75" s="590">
        <f t="shared" si="32"/>
        <v>7.2230769230769232</v>
      </c>
      <c r="J75" s="286">
        <f t="shared" si="33"/>
        <v>0.12034078807241747</v>
      </c>
      <c r="K75" s="286">
        <f t="shared" si="34"/>
        <v>0.13844515441959532</v>
      </c>
      <c r="L75" s="286">
        <f t="shared" si="35"/>
        <v>0.74121405750798719</v>
      </c>
    </row>
    <row r="76" spans="1:12" ht="20.25" customHeight="1" x14ac:dyDescent="0.25">
      <c r="A76" s="211" t="s">
        <v>222</v>
      </c>
      <c r="B76" s="208">
        <v>161</v>
      </c>
      <c r="C76" s="209">
        <v>35</v>
      </c>
      <c r="D76" s="209">
        <v>5</v>
      </c>
      <c r="E76" s="209">
        <v>48</v>
      </c>
      <c r="F76" s="209">
        <v>55</v>
      </c>
      <c r="G76" s="212">
        <v>98</v>
      </c>
      <c r="H76" s="588"/>
      <c r="I76" s="590">
        <f t="shared" si="32"/>
        <v>4.1875</v>
      </c>
      <c r="J76" s="286">
        <f t="shared" si="33"/>
        <v>0.48756218905472637</v>
      </c>
      <c r="K76" s="286">
        <f t="shared" si="34"/>
        <v>0.23880597014925373</v>
      </c>
      <c r="L76" s="286">
        <f t="shared" si="35"/>
        <v>0.27363184079601988</v>
      </c>
    </row>
    <row r="77" spans="1:12" ht="20.25" customHeight="1" x14ac:dyDescent="0.25">
      <c r="A77" s="211" t="s">
        <v>223</v>
      </c>
      <c r="B77" s="208">
        <v>108</v>
      </c>
      <c r="C77" s="209">
        <v>15</v>
      </c>
      <c r="D77" s="209">
        <v>0</v>
      </c>
      <c r="E77" s="209">
        <v>44</v>
      </c>
      <c r="F77" s="209">
        <v>49</v>
      </c>
      <c r="G77" s="212">
        <v>30</v>
      </c>
      <c r="H77" s="588"/>
      <c r="I77" s="590">
        <f t="shared" si="32"/>
        <v>2.7954545454545454</v>
      </c>
      <c r="J77" s="286">
        <f t="shared" si="33"/>
        <v>0.24390243902439024</v>
      </c>
      <c r="K77" s="286">
        <f t="shared" si="34"/>
        <v>0.35772357723577236</v>
      </c>
      <c r="L77" s="286">
        <f t="shared" si="35"/>
        <v>0.3983739837398374</v>
      </c>
    </row>
    <row r="78" spans="1:12" s="145" customFormat="1" ht="20.25" customHeight="1" x14ac:dyDescent="0.25">
      <c r="A78" s="211" t="s">
        <v>224</v>
      </c>
      <c r="B78" s="208">
        <v>619</v>
      </c>
      <c r="C78" s="209">
        <v>112</v>
      </c>
      <c r="D78" s="209">
        <v>2</v>
      </c>
      <c r="E78" s="209">
        <v>114</v>
      </c>
      <c r="F78" s="209">
        <v>73</v>
      </c>
      <c r="G78" s="212">
        <v>546</v>
      </c>
      <c r="H78" s="588"/>
      <c r="I78" s="590">
        <f t="shared" si="32"/>
        <v>6.4298245614035086</v>
      </c>
      <c r="J78" s="286">
        <f t="shared" si="33"/>
        <v>0.74488403819918148</v>
      </c>
      <c r="K78" s="286">
        <f t="shared" si="34"/>
        <v>0.15552523874488403</v>
      </c>
      <c r="L78" s="286">
        <f t="shared" si="35"/>
        <v>9.9590723055934513E-2</v>
      </c>
    </row>
    <row r="79" spans="1:12" s="145" customFormat="1" ht="20.25" customHeight="1" x14ac:dyDescent="0.25">
      <c r="A79" s="211" t="s">
        <v>225</v>
      </c>
      <c r="B79" s="208">
        <v>69</v>
      </c>
      <c r="C79" s="209">
        <v>9</v>
      </c>
      <c r="D79" s="209">
        <v>8</v>
      </c>
      <c r="E79" s="209">
        <v>13</v>
      </c>
      <c r="F79" s="277" t="s">
        <v>257</v>
      </c>
      <c r="G79" s="212">
        <v>73</v>
      </c>
      <c r="H79" s="588"/>
      <c r="I79" s="590">
        <f t="shared" si="32"/>
        <v>6.615384615384615</v>
      </c>
      <c r="J79" s="286">
        <f t="shared" si="33"/>
        <v>0.84883720930232553</v>
      </c>
      <c r="K79" s="286">
        <f t="shared" si="34"/>
        <v>0.15116279069767441</v>
      </c>
      <c r="L79" s="286">
        <f t="shared" si="35"/>
        <v>0</v>
      </c>
    </row>
    <row r="80" spans="1:12" s="145" customFormat="1" ht="20.25" customHeight="1" x14ac:dyDescent="0.25">
      <c r="A80" s="211" t="s">
        <v>735</v>
      </c>
      <c r="B80" s="208">
        <v>60</v>
      </c>
      <c r="C80" s="209">
        <v>111</v>
      </c>
      <c r="D80" s="209">
        <v>126</v>
      </c>
      <c r="E80" s="209">
        <v>102</v>
      </c>
      <c r="F80" s="209">
        <v>140</v>
      </c>
      <c r="G80" s="212">
        <v>55</v>
      </c>
      <c r="H80" s="588"/>
      <c r="I80" s="590">
        <f t="shared" si="32"/>
        <v>2.9117647058823528</v>
      </c>
      <c r="J80" s="286">
        <f t="shared" si="33"/>
        <v>0.18518518518518517</v>
      </c>
      <c r="K80" s="286">
        <f t="shared" si="34"/>
        <v>0.34343434343434343</v>
      </c>
      <c r="L80" s="286">
        <f t="shared" si="35"/>
        <v>0.4713804713804714</v>
      </c>
    </row>
    <row r="81" spans="1:12" s="145" customFormat="1" ht="20.25" customHeight="1" x14ac:dyDescent="0.25">
      <c r="A81" s="168"/>
      <c r="B81" s="208"/>
      <c r="C81" s="209"/>
      <c r="D81" s="209"/>
      <c r="E81" s="209"/>
      <c r="F81" s="209"/>
      <c r="G81" s="212"/>
      <c r="H81" s="588"/>
      <c r="I81" s="590"/>
      <c r="J81" s="591"/>
      <c r="K81" s="591"/>
      <c r="L81" s="591"/>
    </row>
    <row r="82" spans="1:12" s="145" customFormat="1" ht="20.25" customHeight="1" x14ac:dyDescent="0.25">
      <c r="A82" s="164" t="s">
        <v>468</v>
      </c>
      <c r="B82" s="203">
        <f t="shared" ref="B82:G82" si="36">SUM(B83:B90)</f>
        <v>7814</v>
      </c>
      <c r="C82" s="204">
        <f t="shared" si="36"/>
        <v>1600</v>
      </c>
      <c r="D82" s="204">
        <f t="shared" si="36"/>
        <v>1109</v>
      </c>
      <c r="E82" s="204">
        <f t="shared" si="36"/>
        <v>1483</v>
      </c>
      <c r="F82" s="204">
        <f t="shared" si="36"/>
        <v>1578</v>
      </c>
      <c r="G82" s="205">
        <f t="shared" si="36"/>
        <v>7462</v>
      </c>
      <c r="H82" s="588"/>
      <c r="I82" s="589">
        <f>SUM(B82:D82)/SUM(E82)</f>
        <v>7.0957518543492917</v>
      </c>
      <c r="J82" s="285">
        <f>(SUM(G82)/SUM(B82:D82))</f>
        <v>0.70911337071177416</v>
      </c>
      <c r="K82" s="285">
        <f>(SUM(E82)/SUM(B82:D82))</f>
        <v>0.14092939275871899</v>
      </c>
      <c r="L82" s="285">
        <f>(SUM(F82)/SUM(B82:D82))</f>
        <v>0.14995723652950679</v>
      </c>
    </row>
    <row r="83" spans="1:12" s="145" customFormat="1" ht="20.25" customHeight="1" x14ac:dyDescent="0.25">
      <c r="A83" s="168" t="s">
        <v>469</v>
      </c>
      <c r="B83" s="208">
        <v>2229</v>
      </c>
      <c r="C83" s="209">
        <v>626</v>
      </c>
      <c r="D83" s="209">
        <v>813</v>
      </c>
      <c r="E83" s="209">
        <v>659</v>
      </c>
      <c r="F83" s="209">
        <v>1269</v>
      </c>
      <c r="G83" s="212">
        <v>1740</v>
      </c>
      <c r="H83" s="588"/>
      <c r="I83" s="590">
        <f t="shared" ref="I83:I90" si="37">SUM(B83:D83)/SUM(E83)</f>
        <v>5.5660091047040972</v>
      </c>
      <c r="J83" s="286">
        <f t="shared" ref="J83:J90" si="38">(SUM(G83)/SUM(B83:D83))</f>
        <v>0.47437295528898582</v>
      </c>
      <c r="K83" s="286">
        <f t="shared" ref="K83:K90" si="39">(SUM(E83)/SUM(B83:D83))</f>
        <v>0.17966194111232278</v>
      </c>
      <c r="L83" s="286">
        <f t="shared" ref="L83:L90" si="40">(SUM(F83)/SUM(B83:D83))</f>
        <v>0.34596510359869137</v>
      </c>
    </row>
    <row r="84" spans="1:12" s="145" customFormat="1" ht="20.25" customHeight="1" x14ac:dyDescent="0.25">
      <c r="A84" s="168" t="s">
        <v>302</v>
      </c>
      <c r="B84" s="208">
        <v>106</v>
      </c>
      <c r="C84" s="209">
        <v>75</v>
      </c>
      <c r="D84" s="209">
        <v>1</v>
      </c>
      <c r="E84" s="209">
        <v>33</v>
      </c>
      <c r="F84" s="209">
        <v>9</v>
      </c>
      <c r="G84" s="212">
        <v>140</v>
      </c>
      <c r="H84" s="588"/>
      <c r="I84" s="590">
        <f t="shared" si="37"/>
        <v>5.5151515151515156</v>
      </c>
      <c r="J84" s="286">
        <f t="shared" si="38"/>
        <v>0.76923076923076927</v>
      </c>
      <c r="K84" s="286">
        <f t="shared" si="39"/>
        <v>0.18131868131868131</v>
      </c>
      <c r="L84" s="286">
        <f t="shared" si="40"/>
        <v>4.9450549450549448E-2</v>
      </c>
    </row>
    <row r="85" spans="1:12" s="145" customFormat="1" ht="20.25" customHeight="1" x14ac:dyDescent="0.25">
      <c r="A85" s="168" t="s">
        <v>470</v>
      </c>
      <c r="B85" s="208">
        <v>3563</v>
      </c>
      <c r="C85" s="209">
        <v>532</v>
      </c>
      <c r="D85" s="209">
        <v>241</v>
      </c>
      <c r="E85" s="209">
        <v>428</v>
      </c>
      <c r="F85" s="209">
        <v>110</v>
      </c>
      <c r="G85" s="212">
        <v>3798</v>
      </c>
      <c r="H85" s="588"/>
      <c r="I85" s="590">
        <f t="shared" si="37"/>
        <v>10.130841121495328</v>
      </c>
      <c r="J85" s="286">
        <f t="shared" si="38"/>
        <v>0.87592250922509229</v>
      </c>
      <c r="K85" s="286">
        <f t="shared" si="39"/>
        <v>9.8708487084870844E-2</v>
      </c>
      <c r="L85" s="286">
        <f t="shared" si="40"/>
        <v>2.53690036900369E-2</v>
      </c>
    </row>
    <row r="86" spans="1:12" s="145" customFormat="1" ht="20.25" customHeight="1" x14ac:dyDescent="0.25">
      <c r="A86" s="211" t="s">
        <v>736</v>
      </c>
      <c r="B86" s="208">
        <v>154</v>
      </c>
      <c r="C86" s="209">
        <v>67</v>
      </c>
      <c r="D86" s="209">
        <v>10</v>
      </c>
      <c r="E86" s="209">
        <v>62</v>
      </c>
      <c r="F86" s="209">
        <v>84</v>
      </c>
      <c r="G86" s="212">
        <v>85</v>
      </c>
      <c r="H86" s="588"/>
      <c r="I86" s="590">
        <f t="shared" si="37"/>
        <v>3.725806451612903</v>
      </c>
      <c r="J86" s="286">
        <f t="shared" si="38"/>
        <v>0.36796536796536794</v>
      </c>
      <c r="K86" s="286">
        <f t="shared" si="39"/>
        <v>0.26839826839826841</v>
      </c>
      <c r="L86" s="286">
        <f t="shared" si="40"/>
        <v>0.36363636363636365</v>
      </c>
    </row>
    <row r="87" spans="1:12" ht="20.25" customHeight="1" x14ac:dyDescent="0.25">
      <c r="A87" s="211" t="s">
        <v>471</v>
      </c>
      <c r="B87" s="208">
        <v>405</v>
      </c>
      <c r="C87" s="209">
        <v>83</v>
      </c>
      <c r="D87" s="209">
        <v>5</v>
      </c>
      <c r="E87" s="209">
        <v>50</v>
      </c>
      <c r="F87" s="209">
        <v>78</v>
      </c>
      <c r="G87" s="212">
        <v>365</v>
      </c>
      <c r="H87" s="588"/>
      <c r="I87" s="590">
        <f t="shared" si="37"/>
        <v>9.86</v>
      </c>
      <c r="J87" s="286">
        <f t="shared" si="38"/>
        <v>0.74036511156186613</v>
      </c>
      <c r="K87" s="286">
        <f t="shared" si="39"/>
        <v>0.10141987829614604</v>
      </c>
      <c r="L87" s="286">
        <f t="shared" si="40"/>
        <v>0.15821501014198783</v>
      </c>
    </row>
    <row r="88" spans="1:12" s="145" customFormat="1" ht="20.25" customHeight="1" x14ac:dyDescent="0.25">
      <c r="A88" s="211" t="s">
        <v>472</v>
      </c>
      <c r="B88" s="208">
        <v>76</v>
      </c>
      <c r="C88" s="209">
        <v>21</v>
      </c>
      <c r="D88" s="209">
        <v>0</v>
      </c>
      <c r="E88" s="209">
        <v>20</v>
      </c>
      <c r="F88" s="209">
        <v>7</v>
      </c>
      <c r="G88" s="212">
        <v>70</v>
      </c>
      <c r="H88" s="588"/>
      <c r="I88" s="590">
        <f t="shared" si="37"/>
        <v>4.8499999999999996</v>
      </c>
      <c r="J88" s="286">
        <f t="shared" si="38"/>
        <v>0.72164948453608246</v>
      </c>
      <c r="K88" s="286">
        <f t="shared" si="39"/>
        <v>0.20618556701030927</v>
      </c>
      <c r="L88" s="286">
        <f t="shared" si="40"/>
        <v>7.2164948453608241E-2</v>
      </c>
    </row>
    <row r="89" spans="1:12" s="145" customFormat="1" ht="20.25" customHeight="1" x14ac:dyDescent="0.25">
      <c r="A89" s="211" t="s">
        <v>473</v>
      </c>
      <c r="B89" s="208">
        <v>1148</v>
      </c>
      <c r="C89" s="209">
        <v>147</v>
      </c>
      <c r="D89" s="209">
        <v>8</v>
      </c>
      <c r="E89" s="209">
        <v>182</v>
      </c>
      <c r="F89" s="209">
        <v>20</v>
      </c>
      <c r="G89" s="212">
        <v>1101</v>
      </c>
      <c r="H89" s="588"/>
      <c r="I89" s="590">
        <f t="shared" si="37"/>
        <v>7.1593406593406597</v>
      </c>
      <c r="J89" s="286">
        <f t="shared" si="38"/>
        <v>0.8449731389102072</v>
      </c>
      <c r="K89" s="286">
        <f t="shared" si="39"/>
        <v>0.13967766692248657</v>
      </c>
      <c r="L89" s="286">
        <f t="shared" si="40"/>
        <v>1.5349194167306216E-2</v>
      </c>
    </row>
    <row r="90" spans="1:12" s="145" customFormat="1" ht="20.25" customHeight="1" x14ac:dyDescent="0.25">
      <c r="A90" s="211" t="s">
        <v>737</v>
      </c>
      <c r="B90" s="208">
        <v>133</v>
      </c>
      <c r="C90" s="209">
        <v>49</v>
      </c>
      <c r="D90" s="209">
        <v>31</v>
      </c>
      <c r="E90" s="209">
        <v>49</v>
      </c>
      <c r="F90" s="209">
        <v>1</v>
      </c>
      <c r="G90" s="212">
        <v>163</v>
      </c>
      <c r="H90" s="588"/>
      <c r="I90" s="590">
        <f t="shared" si="37"/>
        <v>4.3469387755102042</v>
      </c>
      <c r="J90" s="286">
        <f t="shared" si="38"/>
        <v>0.76525821596244137</v>
      </c>
      <c r="K90" s="286">
        <f t="shared" si="39"/>
        <v>0.2300469483568075</v>
      </c>
      <c r="L90" s="286">
        <f t="shared" si="40"/>
        <v>4.6948356807511738E-3</v>
      </c>
    </row>
    <row r="91" spans="1:12" s="145" customFormat="1" ht="20.25" customHeight="1" x14ac:dyDescent="0.25">
      <c r="A91" s="168"/>
      <c r="B91" s="208"/>
      <c r="C91" s="209"/>
      <c r="D91" s="209"/>
      <c r="E91" s="209"/>
      <c r="F91" s="209"/>
      <c r="G91" s="212"/>
      <c r="H91" s="588"/>
      <c r="I91" s="590"/>
      <c r="J91" s="591"/>
      <c r="K91" s="591"/>
      <c r="L91" s="591"/>
    </row>
    <row r="92" spans="1:12" s="145" customFormat="1" ht="20.25" customHeight="1" x14ac:dyDescent="0.25">
      <c r="A92" s="164" t="s">
        <v>474</v>
      </c>
      <c r="B92" s="203">
        <f t="shared" ref="B92:G92" si="41">SUM(B93:B100)</f>
        <v>2385</v>
      </c>
      <c r="C92" s="204">
        <f t="shared" si="41"/>
        <v>613</v>
      </c>
      <c r="D92" s="204">
        <f t="shared" si="41"/>
        <v>936</v>
      </c>
      <c r="E92" s="204">
        <f t="shared" si="41"/>
        <v>649</v>
      </c>
      <c r="F92" s="204">
        <f t="shared" si="41"/>
        <v>1083</v>
      </c>
      <c r="G92" s="205">
        <f t="shared" si="41"/>
        <v>2202</v>
      </c>
      <c r="H92" s="588"/>
      <c r="I92" s="589">
        <f>SUM(B92:D92)/SUM(E92)</f>
        <v>6.0616332819722647</v>
      </c>
      <c r="J92" s="285">
        <f>(SUM(G92)/SUM(B92:D92))</f>
        <v>0.55973563802745296</v>
      </c>
      <c r="K92" s="285">
        <f>(SUM(E92)/SUM(B92:D92))</f>
        <v>0.16497203863751905</v>
      </c>
      <c r="L92" s="285">
        <f>(SUM(F92)/SUM(B92:D92))</f>
        <v>0.27529232333502796</v>
      </c>
    </row>
    <row r="93" spans="1:12" s="145" customFormat="1" ht="20.25" customHeight="1" x14ac:dyDescent="0.25">
      <c r="A93" s="211" t="s">
        <v>475</v>
      </c>
      <c r="B93" s="208">
        <v>682</v>
      </c>
      <c r="C93" s="209">
        <v>278</v>
      </c>
      <c r="D93" s="209">
        <v>187</v>
      </c>
      <c r="E93" s="209">
        <v>148</v>
      </c>
      <c r="F93" s="209">
        <v>341</v>
      </c>
      <c r="G93" s="212">
        <v>658</v>
      </c>
      <c r="H93" s="588"/>
      <c r="I93" s="590">
        <f t="shared" ref="I93:I100" si="42">SUM(B93:D93)/SUM(E93)</f>
        <v>7.75</v>
      </c>
      <c r="J93" s="286">
        <f t="shared" ref="J93:J100" si="43">(SUM(G93)/SUM(B93:D93))</f>
        <v>0.57367044463818662</v>
      </c>
      <c r="K93" s="286">
        <f t="shared" ref="K93:K100" si="44">(SUM(E93)/SUM(B93:D93))</f>
        <v>0.12903225806451613</v>
      </c>
      <c r="L93" s="286">
        <f t="shared" ref="L93:L100" si="45">(SUM(F93)/SUM(B93:D93))</f>
        <v>0.29729729729729731</v>
      </c>
    </row>
    <row r="94" spans="1:12" s="145" customFormat="1" ht="20.25" customHeight="1" x14ac:dyDescent="0.25">
      <c r="A94" s="211" t="s">
        <v>476</v>
      </c>
      <c r="B94" s="208">
        <v>450</v>
      </c>
      <c r="C94" s="209">
        <v>113</v>
      </c>
      <c r="D94" s="209">
        <v>178</v>
      </c>
      <c r="E94" s="209">
        <v>102</v>
      </c>
      <c r="F94" s="209">
        <v>127</v>
      </c>
      <c r="G94" s="212">
        <v>512</v>
      </c>
      <c r="H94" s="588"/>
      <c r="I94" s="590">
        <f t="shared" si="42"/>
        <v>7.2647058823529411</v>
      </c>
      <c r="J94" s="286">
        <f t="shared" si="43"/>
        <v>0.69095816464237514</v>
      </c>
      <c r="K94" s="286">
        <f t="shared" si="44"/>
        <v>0.13765182186234817</v>
      </c>
      <c r="L94" s="286">
        <f t="shared" si="45"/>
        <v>0.17139001349527666</v>
      </c>
    </row>
    <row r="95" spans="1:12" ht="20.25" customHeight="1" x14ac:dyDescent="0.25">
      <c r="A95" s="211" t="s">
        <v>477</v>
      </c>
      <c r="B95" s="208">
        <v>267</v>
      </c>
      <c r="C95" s="209">
        <v>104</v>
      </c>
      <c r="D95" s="209">
        <v>91</v>
      </c>
      <c r="E95" s="209">
        <v>139</v>
      </c>
      <c r="F95" s="209">
        <v>44</v>
      </c>
      <c r="G95" s="212">
        <v>279</v>
      </c>
      <c r="H95" s="588"/>
      <c r="I95" s="590">
        <f t="shared" si="42"/>
        <v>3.3237410071942448</v>
      </c>
      <c r="J95" s="286">
        <f t="shared" si="43"/>
        <v>0.60389610389610393</v>
      </c>
      <c r="K95" s="286">
        <f t="shared" si="44"/>
        <v>0.30086580086580089</v>
      </c>
      <c r="L95" s="286">
        <f t="shared" si="45"/>
        <v>9.5238095238095233E-2</v>
      </c>
    </row>
    <row r="96" spans="1:12" s="145" customFormat="1" ht="20.25" customHeight="1" x14ac:dyDescent="0.25">
      <c r="A96" s="211" t="s">
        <v>738</v>
      </c>
      <c r="B96" s="208">
        <v>190</v>
      </c>
      <c r="C96" s="209">
        <v>26</v>
      </c>
      <c r="D96" s="209">
        <v>13</v>
      </c>
      <c r="E96" s="209">
        <v>29</v>
      </c>
      <c r="F96" s="209">
        <v>31</v>
      </c>
      <c r="G96" s="212">
        <v>169</v>
      </c>
      <c r="H96" s="588"/>
      <c r="I96" s="590">
        <f t="shared" si="42"/>
        <v>7.8965517241379306</v>
      </c>
      <c r="J96" s="286">
        <f t="shared" si="43"/>
        <v>0.73799126637554591</v>
      </c>
      <c r="K96" s="286">
        <f t="shared" si="44"/>
        <v>0.12663755458515283</v>
      </c>
      <c r="L96" s="286">
        <f t="shared" si="45"/>
        <v>0.13537117903930132</v>
      </c>
    </row>
    <row r="97" spans="1:12" s="145" customFormat="1" ht="20.25" customHeight="1" x14ac:dyDescent="0.25">
      <c r="A97" s="211" t="s">
        <v>478</v>
      </c>
      <c r="B97" s="208">
        <v>32</v>
      </c>
      <c r="C97" s="209">
        <v>16</v>
      </c>
      <c r="D97" s="209">
        <v>2</v>
      </c>
      <c r="E97" s="209">
        <v>20</v>
      </c>
      <c r="F97" s="209">
        <v>3</v>
      </c>
      <c r="G97" s="212">
        <v>27</v>
      </c>
      <c r="H97" s="588"/>
      <c r="I97" s="590">
        <f t="shared" si="42"/>
        <v>2.5</v>
      </c>
      <c r="J97" s="286">
        <f t="shared" si="43"/>
        <v>0.54</v>
      </c>
      <c r="K97" s="286">
        <f t="shared" si="44"/>
        <v>0.4</v>
      </c>
      <c r="L97" s="286">
        <f t="shared" si="45"/>
        <v>0.06</v>
      </c>
    </row>
    <row r="98" spans="1:12" s="145" customFormat="1" ht="20.25" customHeight="1" x14ac:dyDescent="0.25">
      <c r="A98" s="211" t="s">
        <v>739</v>
      </c>
      <c r="B98" s="208">
        <v>553</v>
      </c>
      <c r="C98" s="209">
        <v>31</v>
      </c>
      <c r="D98" s="209">
        <v>449</v>
      </c>
      <c r="E98" s="209">
        <v>170</v>
      </c>
      <c r="F98" s="209">
        <v>530</v>
      </c>
      <c r="G98" s="212">
        <v>333</v>
      </c>
      <c r="H98" s="588"/>
      <c r="I98" s="590">
        <f t="shared" si="42"/>
        <v>6.0764705882352938</v>
      </c>
      <c r="J98" s="286">
        <f t="shared" si="43"/>
        <v>0.32236205227492737</v>
      </c>
      <c r="K98" s="286">
        <f t="shared" si="44"/>
        <v>0.16456921587608905</v>
      </c>
      <c r="L98" s="286">
        <f t="shared" si="45"/>
        <v>0.51306873184898349</v>
      </c>
    </row>
    <row r="99" spans="1:12" s="145" customFormat="1" ht="20.25" customHeight="1" x14ac:dyDescent="0.25">
      <c r="A99" s="211" t="s">
        <v>479</v>
      </c>
      <c r="B99" s="208">
        <v>25</v>
      </c>
      <c r="C99" s="209">
        <v>27</v>
      </c>
      <c r="D99" s="209">
        <v>16</v>
      </c>
      <c r="E99" s="209">
        <v>32</v>
      </c>
      <c r="F99" s="209">
        <v>7</v>
      </c>
      <c r="G99" s="212">
        <v>29</v>
      </c>
      <c r="H99" s="588"/>
      <c r="I99" s="590">
        <f t="shared" si="42"/>
        <v>2.125</v>
      </c>
      <c r="J99" s="286">
        <f t="shared" si="43"/>
        <v>0.4264705882352941</v>
      </c>
      <c r="K99" s="286">
        <f t="shared" si="44"/>
        <v>0.47058823529411764</v>
      </c>
      <c r="L99" s="286">
        <f t="shared" si="45"/>
        <v>0.10294117647058823</v>
      </c>
    </row>
    <row r="100" spans="1:12" s="145" customFormat="1" ht="20.25" customHeight="1" x14ac:dyDescent="0.25">
      <c r="A100" s="211" t="s">
        <v>740</v>
      </c>
      <c r="B100" s="208">
        <v>186</v>
      </c>
      <c r="C100" s="209">
        <v>18</v>
      </c>
      <c r="D100" s="277" t="s">
        <v>257</v>
      </c>
      <c r="E100" s="209">
        <v>9</v>
      </c>
      <c r="F100" s="277" t="s">
        <v>257</v>
      </c>
      <c r="G100" s="212">
        <v>195</v>
      </c>
      <c r="H100" s="588"/>
      <c r="I100" s="590">
        <f t="shared" si="42"/>
        <v>22.666666666666668</v>
      </c>
      <c r="J100" s="286">
        <f t="shared" si="43"/>
        <v>0.95588235294117652</v>
      </c>
      <c r="K100" s="286">
        <f t="shared" si="44"/>
        <v>4.4117647058823532E-2</v>
      </c>
      <c r="L100" s="286">
        <f t="shared" si="45"/>
        <v>0</v>
      </c>
    </row>
    <row r="101" spans="1:12" s="145" customFormat="1" ht="20.25" customHeight="1" x14ac:dyDescent="0.25">
      <c r="A101" s="168"/>
      <c r="B101" s="208"/>
      <c r="C101" s="209"/>
      <c r="D101" s="209"/>
      <c r="E101" s="209"/>
      <c r="F101" s="209"/>
      <c r="G101" s="212"/>
      <c r="H101" s="588"/>
      <c r="I101" s="590"/>
      <c r="J101" s="591"/>
      <c r="K101" s="591"/>
      <c r="L101" s="591"/>
    </row>
    <row r="102" spans="1:12" s="145" customFormat="1" ht="20.25" customHeight="1" x14ac:dyDescent="0.25">
      <c r="A102" s="164" t="s">
        <v>480</v>
      </c>
      <c r="B102" s="203">
        <f t="shared" ref="B102:G102" si="46">SUM(B103:B109)</f>
        <v>2653</v>
      </c>
      <c r="C102" s="204">
        <f t="shared" si="46"/>
        <v>731</v>
      </c>
      <c r="D102" s="204">
        <f t="shared" si="46"/>
        <v>564</v>
      </c>
      <c r="E102" s="204">
        <f t="shared" si="46"/>
        <v>732</v>
      </c>
      <c r="F102" s="204">
        <f t="shared" si="46"/>
        <v>474</v>
      </c>
      <c r="G102" s="205">
        <f t="shared" si="46"/>
        <v>2742</v>
      </c>
      <c r="H102" s="588"/>
      <c r="I102" s="589">
        <f>SUM(B102:D102)/SUM(E102)</f>
        <v>5.3934426229508201</v>
      </c>
      <c r="J102" s="285">
        <f>(SUM(G102)/SUM(B102:D102))</f>
        <v>0.69452887537993924</v>
      </c>
      <c r="K102" s="285">
        <f>(SUM(E102)/SUM(B102:D102))</f>
        <v>0.18541033434650456</v>
      </c>
      <c r="L102" s="285">
        <f>(SUM(F102)/SUM(B102:D102))</f>
        <v>0.12006079027355623</v>
      </c>
    </row>
    <row r="103" spans="1:12" s="145" customFormat="1" ht="20.25" customHeight="1" x14ac:dyDescent="0.25">
      <c r="A103" s="211" t="s">
        <v>481</v>
      </c>
      <c r="B103" s="208">
        <v>478</v>
      </c>
      <c r="C103" s="209">
        <v>151</v>
      </c>
      <c r="D103" s="209">
        <v>134</v>
      </c>
      <c r="E103" s="209">
        <v>207</v>
      </c>
      <c r="F103" s="209">
        <v>115</v>
      </c>
      <c r="G103" s="212">
        <v>441</v>
      </c>
      <c r="H103" s="588"/>
      <c r="I103" s="590">
        <f t="shared" ref="I103:I109" si="47">SUM(B103:D103)/SUM(E103)</f>
        <v>3.6859903381642511</v>
      </c>
      <c r="J103" s="286">
        <f t="shared" ref="J103:J109" si="48">(SUM(G103)/SUM(B103:D103))</f>
        <v>0.57798165137614677</v>
      </c>
      <c r="K103" s="286">
        <f t="shared" ref="K103:K109" si="49">(SUM(E103)/SUM(B103:D103))</f>
        <v>0.27129750982961992</v>
      </c>
      <c r="L103" s="286">
        <f t="shared" ref="L103:L109" si="50">(SUM(F103)/SUM(B103:D103))</f>
        <v>0.15072083879423329</v>
      </c>
    </row>
    <row r="104" spans="1:12" s="145" customFormat="1" ht="20.25" customHeight="1" x14ac:dyDescent="0.25">
      <c r="A104" s="211" t="s">
        <v>482</v>
      </c>
      <c r="B104" s="208">
        <v>1573</v>
      </c>
      <c r="C104" s="209">
        <v>324</v>
      </c>
      <c r="D104" s="209">
        <v>354</v>
      </c>
      <c r="E104" s="209">
        <v>330</v>
      </c>
      <c r="F104" s="209">
        <v>299</v>
      </c>
      <c r="G104" s="212">
        <v>1622</v>
      </c>
      <c r="H104" s="588"/>
      <c r="I104" s="590">
        <f t="shared" si="47"/>
        <v>6.8212121212121213</v>
      </c>
      <c r="J104" s="286">
        <f t="shared" si="48"/>
        <v>0.72056863616170586</v>
      </c>
      <c r="K104" s="286">
        <f t="shared" si="49"/>
        <v>0.14660151043980454</v>
      </c>
      <c r="L104" s="286">
        <f t="shared" si="50"/>
        <v>0.13282985339848957</v>
      </c>
    </row>
    <row r="105" spans="1:12" s="145" customFormat="1" ht="20.25" customHeight="1" x14ac:dyDescent="0.25">
      <c r="A105" s="211" t="s">
        <v>418</v>
      </c>
      <c r="B105" s="208">
        <v>219</v>
      </c>
      <c r="C105" s="209">
        <v>152</v>
      </c>
      <c r="D105" s="209">
        <v>67</v>
      </c>
      <c r="E105" s="209">
        <v>107</v>
      </c>
      <c r="F105" s="209">
        <v>40</v>
      </c>
      <c r="G105" s="212">
        <v>291</v>
      </c>
      <c r="H105" s="588"/>
      <c r="I105" s="590">
        <f t="shared" si="47"/>
        <v>4.0934579439252339</v>
      </c>
      <c r="J105" s="286">
        <f t="shared" si="48"/>
        <v>0.66438356164383561</v>
      </c>
      <c r="K105" s="286">
        <f t="shared" si="49"/>
        <v>0.24429223744292236</v>
      </c>
      <c r="L105" s="286">
        <f t="shared" si="50"/>
        <v>9.1324200913242004E-2</v>
      </c>
    </row>
    <row r="106" spans="1:12" s="145" customFormat="1" ht="20.25" customHeight="1" x14ac:dyDescent="0.25">
      <c r="A106" s="211" t="s">
        <v>741</v>
      </c>
      <c r="B106" s="208">
        <v>38</v>
      </c>
      <c r="C106" s="209">
        <v>19</v>
      </c>
      <c r="D106" s="209">
        <v>9</v>
      </c>
      <c r="E106" s="209">
        <v>14</v>
      </c>
      <c r="F106" s="209">
        <v>19</v>
      </c>
      <c r="G106" s="212">
        <v>33</v>
      </c>
      <c r="H106" s="588"/>
      <c r="I106" s="590">
        <f t="shared" si="47"/>
        <v>4.7142857142857144</v>
      </c>
      <c r="J106" s="286">
        <f t="shared" si="48"/>
        <v>0.5</v>
      </c>
      <c r="K106" s="286">
        <f t="shared" si="49"/>
        <v>0.21212121212121213</v>
      </c>
      <c r="L106" s="286">
        <f t="shared" si="50"/>
        <v>0.2878787878787879</v>
      </c>
    </row>
    <row r="107" spans="1:12" s="145" customFormat="1" ht="20.25" customHeight="1" x14ac:dyDescent="0.25">
      <c r="A107" s="211" t="s">
        <v>742</v>
      </c>
      <c r="B107" s="208">
        <v>242</v>
      </c>
      <c r="C107" s="209">
        <v>65</v>
      </c>
      <c r="D107" s="277" t="s">
        <v>257</v>
      </c>
      <c r="E107" s="209">
        <v>52</v>
      </c>
      <c r="F107" s="209">
        <v>1</v>
      </c>
      <c r="G107" s="212">
        <v>254</v>
      </c>
      <c r="H107" s="588"/>
      <c r="I107" s="590">
        <f t="shared" si="47"/>
        <v>5.9038461538461542</v>
      </c>
      <c r="J107" s="286">
        <f t="shared" si="48"/>
        <v>0.82736156351791534</v>
      </c>
      <c r="K107" s="286">
        <f t="shared" si="49"/>
        <v>0.16938110749185667</v>
      </c>
      <c r="L107" s="286">
        <f t="shared" si="50"/>
        <v>3.2573289902280132E-3</v>
      </c>
    </row>
    <row r="108" spans="1:12" s="145" customFormat="1" ht="20.25" customHeight="1" x14ac:dyDescent="0.25">
      <c r="A108" s="211" t="s">
        <v>483</v>
      </c>
      <c r="B108" s="208">
        <v>28</v>
      </c>
      <c r="C108" s="209">
        <v>5</v>
      </c>
      <c r="D108" s="277" t="s">
        <v>257</v>
      </c>
      <c r="E108" s="209">
        <v>8</v>
      </c>
      <c r="F108" s="277" t="s">
        <v>257</v>
      </c>
      <c r="G108" s="212">
        <v>25</v>
      </c>
      <c r="H108" s="588"/>
      <c r="I108" s="590">
        <f t="shared" si="47"/>
        <v>4.125</v>
      </c>
      <c r="J108" s="286">
        <f t="shared" si="48"/>
        <v>0.75757575757575757</v>
      </c>
      <c r="K108" s="286">
        <f t="shared" si="49"/>
        <v>0.24242424242424243</v>
      </c>
      <c r="L108" s="286">
        <f t="shared" si="50"/>
        <v>0</v>
      </c>
    </row>
    <row r="109" spans="1:12" s="145" customFormat="1" ht="20.25" customHeight="1" x14ac:dyDescent="0.25">
      <c r="A109" s="211" t="s">
        <v>484</v>
      </c>
      <c r="B109" s="208">
        <v>75</v>
      </c>
      <c r="C109" s="209">
        <v>15</v>
      </c>
      <c r="D109" s="277" t="s">
        <v>257</v>
      </c>
      <c r="E109" s="209">
        <v>14</v>
      </c>
      <c r="F109" s="277" t="s">
        <v>257</v>
      </c>
      <c r="G109" s="212">
        <v>76</v>
      </c>
      <c r="H109" s="588"/>
      <c r="I109" s="590">
        <f t="shared" si="47"/>
        <v>6.4285714285714288</v>
      </c>
      <c r="J109" s="286">
        <f t="shared" si="48"/>
        <v>0.84444444444444444</v>
      </c>
      <c r="K109" s="286">
        <f t="shared" si="49"/>
        <v>0.15555555555555556</v>
      </c>
      <c r="L109" s="286">
        <f t="shared" si="50"/>
        <v>0</v>
      </c>
    </row>
    <row r="110" spans="1:12" s="145" customFormat="1" ht="20.25" customHeight="1" x14ac:dyDescent="0.25">
      <c r="A110" s="168"/>
      <c r="B110" s="208"/>
      <c r="C110" s="209"/>
      <c r="D110" s="209"/>
      <c r="E110" s="209"/>
      <c r="F110" s="209"/>
      <c r="G110" s="212"/>
      <c r="H110" s="588"/>
      <c r="I110" s="590"/>
      <c r="J110" s="591"/>
      <c r="K110" s="591"/>
      <c r="L110" s="591"/>
    </row>
    <row r="111" spans="1:12" s="145" customFormat="1" ht="20.25" customHeight="1" x14ac:dyDescent="0.25">
      <c r="A111" s="164" t="s">
        <v>485</v>
      </c>
      <c r="B111" s="203">
        <f t="shared" ref="B111:G111" si="51">SUM(B112:B121)</f>
        <v>3509</v>
      </c>
      <c r="C111" s="204">
        <f t="shared" si="51"/>
        <v>742</v>
      </c>
      <c r="D111" s="204">
        <f t="shared" si="51"/>
        <v>947</v>
      </c>
      <c r="E111" s="204">
        <f t="shared" si="51"/>
        <v>1140</v>
      </c>
      <c r="F111" s="204">
        <f t="shared" si="51"/>
        <v>1104</v>
      </c>
      <c r="G111" s="205">
        <f t="shared" si="51"/>
        <v>2954</v>
      </c>
      <c r="H111" s="588"/>
      <c r="I111" s="589">
        <f>SUM(B111:D111)/SUM(E111)</f>
        <v>4.5596491228070173</v>
      </c>
      <c r="J111" s="285">
        <f>(SUM(G111)/SUM(B111:D111))</f>
        <v>0.56829549826856485</v>
      </c>
      <c r="K111" s="285">
        <f>(SUM(E111)/SUM(B111:D111))</f>
        <v>0.2193151212004617</v>
      </c>
      <c r="L111" s="285">
        <f>(SUM(F111)/SUM(B111:D111))</f>
        <v>0.21238938053097345</v>
      </c>
    </row>
    <row r="112" spans="1:12" s="145" customFormat="1" ht="20.25" customHeight="1" x14ac:dyDescent="0.25">
      <c r="A112" s="211" t="s">
        <v>486</v>
      </c>
      <c r="B112" s="208">
        <v>1426</v>
      </c>
      <c r="C112" s="209">
        <v>309</v>
      </c>
      <c r="D112" s="209">
        <v>784</v>
      </c>
      <c r="E112" s="209">
        <v>577</v>
      </c>
      <c r="F112" s="209">
        <v>829</v>
      </c>
      <c r="G112" s="212">
        <v>1113</v>
      </c>
      <c r="H112" s="588"/>
      <c r="I112" s="590">
        <f t="shared" ref="I112:I121" si="52">SUM(B112:D112)/SUM(E112)</f>
        <v>4.365684575389948</v>
      </c>
      <c r="J112" s="286">
        <f t="shared" ref="J112:J121" si="53">(SUM(G112)/SUM(B112:D112))</f>
        <v>0.44184200079396585</v>
      </c>
      <c r="K112" s="286">
        <f t="shared" ref="K112:K121" si="54">(SUM(E112)/SUM(B112:D112))</f>
        <v>0.22905915045653036</v>
      </c>
      <c r="L112" s="286">
        <f t="shared" ref="L112:L121" si="55">(SUM(F112)/SUM(B112:D112))</f>
        <v>0.32909884874950379</v>
      </c>
    </row>
    <row r="113" spans="1:12" s="145" customFormat="1" ht="20.25" customHeight="1" x14ac:dyDescent="0.25">
      <c r="A113" s="211" t="s">
        <v>487</v>
      </c>
      <c r="B113" s="208">
        <v>415</v>
      </c>
      <c r="C113" s="209">
        <v>112</v>
      </c>
      <c r="D113" s="209">
        <v>35</v>
      </c>
      <c r="E113" s="209">
        <v>92</v>
      </c>
      <c r="F113" s="209">
        <v>200</v>
      </c>
      <c r="G113" s="212">
        <v>270</v>
      </c>
      <c r="H113" s="588"/>
      <c r="I113" s="590">
        <f t="shared" si="52"/>
        <v>6.1086956521739131</v>
      </c>
      <c r="J113" s="286">
        <f t="shared" si="53"/>
        <v>0.4804270462633452</v>
      </c>
      <c r="K113" s="286">
        <f t="shared" si="54"/>
        <v>0.16370106761565836</v>
      </c>
      <c r="L113" s="286">
        <f t="shared" si="55"/>
        <v>0.35587188612099646</v>
      </c>
    </row>
    <row r="114" spans="1:12" s="145" customFormat="1" ht="20.25" customHeight="1" x14ac:dyDescent="0.25">
      <c r="A114" s="211" t="s">
        <v>488</v>
      </c>
      <c r="B114" s="208">
        <v>994</v>
      </c>
      <c r="C114" s="209">
        <v>157</v>
      </c>
      <c r="D114" s="209">
        <v>65</v>
      </c>
      <c r="E114" s="209">
        <v>261</v>
      </c>
      <c r="F114" s="209">
        <v>5</v>
      </c>
      <c r="G114" s="212">
        <v>950</v>
      </c>
      <c r="H114" s="588"/>
      <c r="I114" s="590">
        <f t="shared" si="52"/>
        <v>4.6590038314176248</v>
      </c>
      <c r="J114" s="286">
        <f t="shared" si="53"/>
        <v>0.78125</v>
      </c>
      <c r="K114" s="286">
        <f t="shared" si="54"/>
        <v>0.21463815789473684</v>
      </c>
      <c r="L114" s="286">
        <f t="shared" si="55"/>
        <v>4.1118421052631577E-3</v>
      </c>
    </row>
    <row r="115" spans="1:12" ht="20.25" customHeight="1" x14ac:dyDescent="0.25">
      <c r="A115" s="211" t="s">
        <v>489</v>
      </c>
      <c r="B115" s="208">
        <v>71</v>
      </c>
      <c r="C115" s="209">
        <v>17</v>
      </c>
      <c r="D115" s="209">
        <v>13</v>
      </c>
      <c r="E115" s="209">
        <v>22</v>
      </c>
      <c r="F115" s="209">
        <v>41</v>
      </c>
      <c r="G115" s="212">
        <v>38</v>
      </c>
      <c r="H115" s="588"/>
      <c r="I115" s="590">
        <f t="shared" si="52"/>
        <v>4.5909090909090908</v>
      </c>
      <c r="J115" s="286">
        <f t="shared" si="53"/>
        <v>0.37623762376237624</v>
      </c>
      <c r="K115" s="286">
        <f t="shared" si="54"/>
        <v>0.21782178217821782</v>
      </c>
      <c r="L115" s="286">
        <f t="shared" si="55"/>
        <v>0.40594059405940597</v>
      </c>
    </row>
    <row r="116" spans="1:12" ht="20.25" customHeight="1" x14ac:dyDescent="0.25">
      <c r="A116" s="211" t="s">
        <v>490</v>
      </c>
      <c r="B116" s="208">
        <v>44</v>
      </c>
      <c r="C116" s="209">
        <v>16</v>
      </c>
      <c r="D116" s="209">
        <v>3</v>
      </c>
      <c r="E116" s="209">
        <v>28</v>
      </c>
      <c r="F116" s="209">
        <v>13</v>
      </c>
      <c r="G116" s="212">
        <v>22</v>
      </c>
      <c r="H116" s="588"/>
      <c r="I116" s="590">
        <f t="shared" si="52"/>
        <v>2.25</v>
      </c>
      <c r="J116" s="286">
        <f t="shared" si="53"/>
        <v>0.34920634920634919</v>
      </c>
      <c r="K116" s="286">
        <f t="shared" si="54"/>
        <v>0.44444444444444442</v>
      </c>
      <c r="L116" s="286">
        <f t="shared" si="55"/>
        <v>0.20634920634920634</v>
      </c>
    </row>
    <row r="117" spans="1:12" s="145" customFormat="1" ht="20.25" customHeight="1" x14ac:dyDescent="0.25">
      <c r="A117" s="168" t="s">
        <v>743</v>
      </c>
      <c r="B117" s="208">
        <v>157</v>
      </c>
      <c r="C117" s="209">
        <v>58</v>
      </c>
      <c r="D117" s="209">
        <v>5</v>
      </c>
      <c r="E117" s="209">
        <v>66</v>
      </c>
      <c r="F117" s="209">
        <v>10</v>
      </c>
      <c r="G117" s="212">
        <v>144</v>
      </c>
      <c r="H117" s="588"/>
      <c r="I117" s="590">
        <f t="shared" si="52"/>
        <v>3.3333333333333335</v>
      </c>
      <c r="J117" s="286">
        <f t="shared" si="53"/>
        <v>0.65454545454545454</v>
      </c>
      <c r="K117" s="286">
        <f t="shared" si="54"/>
        <v>0.3</v>
      </c>
      <c r="L117" s="286">
        <f t="shared" si="55"/>
        <v>4.5454545454545456E-2</v>
      </c>
    </row>
    <row r="118" spans="1:12" s="145" customFormat="1" ht="20.25" customHeight="1" x14ac:dyDescent="0.25">
      <c r="A118" s="211" t="s">
        <v>491</v>
      </c>
      <c r="B118" s="208">
        <v>346</v>
      </c>
      <c r="C118" s="209">
        <v>49</v>
      </c>
      <c r="D118" s="209">
        <v>40</v>
      </c>
      <c r="E118" s="209">
        <v>75</v>
      </c>
      <c r="F118" s="209">
        <v>6</v>
      </c>
      <c r="G118" s="212">
        <v>354</v>
      </c>
      <c r="H118" s="588"/>
      <c r="I118" s="590">
        <f t="shared" si="52"/>
        <v>5.8</v>
      </c>
      <c r="J118" s="286">
        <f t="shared" si="53"/>
        <v>0.81379310344827582</v>
      </c>
      <c r="K118" s="286">
        <f t="shared" si="54"/>
        <v>0.17241379310344829</v>
      </c>
      <c r="L118" s="286">
        <f t="shared" si="55"/>
        <v>1.3793103448275862E-2</v>
      </c>
    </row>
    <row r="119" spans="1:12" s="145" customFormat="1" ht="20.25" customHeight="1" x14ac:dyDescent="0.25">
      <c r="A119" s="211" t="s">
        <v>492</v>
      </c>
      <c r="B119" s="208">
        <v>20</v>
      </c>
      <c r="C119" s="209">
        <v>10</v>
      </c>
      <c r="D119" s="277" t="s">
        <v>257</v>
      </c>
      <c r="E119" s="209">
        <v>6</v>
      </c>
      <c r="F119" s="277" t="s">
        <v>257</v>
      </c>
      <c r="G119" s="212">
        <v>24</v>
      </c>
      <c r="H119" s="588"/>
      <c r="I119" s="590">
        <f t="shared" si="52"/>
        <v>5</v>
      </c>
      <c r="J119" s="286">
        <f t="shared" si="53"/>
        <v>0.8</v>
      </c>
      <c r="K119" s="286">
        <f t="shared" si="54"/>
        <v>0.2</v>
      </c>
      <c r="L119" s="286">
        <f t="shared" si="55"/>
        <v>0</v>
      </c>
    </row>
    <row r="120" spans="1:12" s="145" customFormat="1" ht="20.25" customHeight="1" x14ac:dyDescent="0.25">
      <c r="A120" s="211" t="s">
        <v>493</v>
      </c>
      <c r="B120" s="208">
        <v>36</v>
      </c>
      <c r="C120" s="209">
        <v>10</v>
      </c>
      <c r="D120" s="209">
        <v>1</v>
      </c>
      <c r="E120" s="209">
        <v>10</v>
      </c>
      <c r="F120" s="277" t="s">
        <v>257</v>
      </c>
      <c r="G120" s="212">
        <v>37</v>
      </c>
      <c r="H120" s="588"/>
      <c r="I120" s="590">
        <f t="shared" si="52"/>
        <v>4.7</v>
      </c>
      <c r="J120" s="286">
        <f t="shared" si="53"/>
        <v>0.78723404255319152</v>
      </c>
      <c r="K120" s="286">
        <f t="shared" si="54"/>
        <v>0.21276595744680851</v>
      </c>
      <c r="L120" s="286">
        <f t="shared" si="55"/>
        <v>0</v>
      </c>
    </row>
    <row r="121" spans="1:12" s="145" customFormat="1" ht="20.25" customHeight="1" x14ac:dyDescent="0.25">
      <c r="A121" s="211" t="s">
        <v>303</v>
      </c>
      <c r="B121" s="595">
        <v>0</v>
      </c>
      <c r="C121" s="209">
        <v>4</v>
      </c>
      <c r="D121" s="209">
        <v>1</v>
      </c>
      <c r="E121" s="209">
        <v>3</v>
      </c>
      <c r="F121" s="277" t="s">
        <v>257</v>
      </c>
      <c r="G121" s="212">
        <v>2</v>
      </c>
      <c r="H121" s="588"/>
      <c r="I121" s="590">
        <f t="shared" si="52"/>
        <v>1.6666666666666667</v>
      </c>
      <c r="J121" s="286">
        <f t="shared" si="53"/>
        <v>0.4</v>
      </c>
      <c r="K121" s="286">
        <f t="shared" si="54"/>
        <v>0.6</v>
      </c>
      <c r="L121" s="286">
        <f t="shared" si="55"/>
        <v>0</v>
      </c>
    </row>
    <row r="122" spans="1:12" s="145" customFormat="1" ht="20.25" customHeight="1" x14ac:dyDescent="0.25">
      <c r="A122" s="168"/>
      <c r="B122" s="208"/>
      <c r="C122" s="209"/>
      <c r="D122" s="209"/>
      <c r="E122" s="209"/>
      <c r="F122" s="209"/>
      <c r="G122" s="212"/>
      <c r="H122" s="588"/>
      <c r="I122" s="590"/>
      <c r="J122" s="591"/>
      <c r="K122" s="591"/>
      <c r="L122" s="591"/>
    </row>
    <row r="123" spans="1:12" s="145" customFormat="1" ht="20.25" customHeight="1" x14ac:dyDescent="0.25">
      <c r="A123" s="164" t="s">
        <v>494</v>
      </c>
      <c r="B123" s="203">
        <f t="shared" ref="B123:G123" si="56">SUM(B124:B127)</f>
        <v>1363</v>
      </c>
      <c r="C123" s="204">
        <f t="shared" si="56"/>
        <v>478</v>
      </c>
      <c r="D123" s="204">
        <f t="shared" si="56"/>
        <v>438</v>
      </c>
      <c r="E123" s="204">
        <f t="shared" si="56"/>
        <v>508</v>
      </c>
      <c r="F123" s="204">
        <f t="shared" si="56"/>
        <v>464</v>
      </c>
      <c r="G123" s="205">
        <f t="shared" si="56"/>
        <v>1307</v>
      </c>
      <c r="H123" s="588"/>
      <c r="I123" s="589">
        <f>SUM(B123:D123)/SUM(E123)</f>
        <v>4.4862204724409445</v>
      </c>
      <c r="J123" s="285">
        <f>(SUM(G123)/SUM(B123:D123))</f>
        <v>0.57349714787187367</v>
      </c>
      <c r="K123" s="285">
        <f>(SUM(E123)/SUM(B123:D123))</f>
        <v>0.22290478279947346</v>
      </c>
      <c r="L123" s="285">
        <f>(SUM(F123)/SUM(B123:D123))</f>
        <v>0.20359806932865293</v>
      </c>
    </row>
    <row r="124" spans="1:12" s="145" customFormat="1" ht="20.25" customHeight="1" x14ac:dyDescent="0.25">
      <c r="A124" s="211" t="s">
        <v>495</v>
      </c>
      <c r="B124" s="208">
        <v>578</v>
      </c>
      <c r="C124" s="209">
        <v>210</v>
      </c>
      <c r="D124" s="209">
        <v>229</v>
      </c>
      <c r="E124" s="209">
        <v>265</v>
      </c>
      <c r="F124" s="209">
        <v>272</v>
      </c>
      <c r="G124" s="212">
        <v>480</v>
      </c>
      <c r="H124" s="588"/>
      <c r="I124" s="590">
        <f t="shared" ref="I124:I127" si="57">SUM(B124:D124)/SUM(E124)</f>
        <v>3.8377358490566036</v>
      </c>
      <c r="J124" s="286">
        <f t="shared" ref="J124:J127" si="58">(SUM(G124)/SUM(B124:D124))</f>
        <v>0.471976401179941</v>
      </c>
      <c r="K124" s="286">
        <f t="shared" ref="K124:K127" si="59">(SUM(E124)/SUM(B124:D124))</f>
        <v>0.2605703048180924</v>
      </c>
      <c r="L124" s="286">
        <f t="shared" ref="L124:L127" si="60">(SUM(F124)/SUM(B124:D124))</f>
        <v>0.26745329400196655</v>
      </c>
    </row>
    <row r="125" spans="1:12" s="145" customFormat="1" ht="20.25" customHeight="1" x14ac:dyDescent="0.25">
      <c r="A125" s="211" t="s">
        <v>744</v>
      </c>
      <c r="B125" s="208">
        <v>157</v>
      </c>
      <c r="C125" s="209">
        <v>56</v>
      </c>
      <c r="D125" s="209">
        <v>18</v>
      </c>
      <c r="E125" s="209">
        <v>56</v>
      </c>
      <c r="F125" s="209">
        <v>16</v>
      </c>
      <c r="G125" s="212">
        <v>159</v>
      </c>
      <c r="H125" s="588"/>
      <c r="I125" s="590">
        <f t="shared" si="57"/>
        <v>4.125</v>
      </c>
      <c r="J125" s="286">
        <f t="shared" si="58"/>
        <v>0.68831168831168832</v>
      </c>
      <c r="K125" s="286">
        <f t="shared" si="59"/>
        <v>0.24242424242424243</v>
      </c>
      <c r="L125" s="286">
        <f t="shared" si="60"/>
        <v>6.9264069264069264E-2</v>
      </c>
    </row>
    <row r="126" spans="1:12" s="145" customFormat="1" ht="20.25" customHeight="1" x14ac:dyDescent="0.25">
      <c r="A126" s="211" t="s">
        <v>575</v>
      </c>
      <c r="B126" s="208">
        <v>526</v>
      </c>
      <c r="C126" s="209">
        <v>191</v>
      </c>
      <c r="D126" s="209">
        <v>138</v>
      </c>
      <c r="E126" s="209">
        <v>154</v>
      </c>
      <c r="F126" s="209">
        <v>119</v>
      </c>
      <c r="G126" s="212">
        <v>582</v>
      </c>
      <c r="H126" s="588"/>
      <c r="I126" s="590">
        <f t="shared" si="57"/>
        <v>5.5519480519480515</v>
      </c>
      <c r="J126" s="286">
        <f t="shared" si="58"/>
        <v>0.68070175438596492</v>
      </c>
      <c r="K126" s="286">
        <f t="shared" si="59"/>
        <v>0.18011695906432748</v>
      </c>
      <c r="L126" s="286">
        <f t="shared" si="60"/>
        <v>0.1391812865497076</v>
      </c>
    </row>
    <row r="127" spans="1:12" s="145" customFormat="1" ht="20.25" customHeight="1" x14ac:dyDescent="0.25">
      <c r="A127" s="211" t="s">
        <v>745</v>
      </c>
      <c r="B127" s="208">
        <v>102</v>
      </c>
      <c r="C127" s="209">
        <v>21</v>
      </c>
      <c r="D127" s="209">
        <v>53</v>
      </c>
      <c r="E127" s="209">
        <v>33</v>
      </c>
      <c r="F127" s="209">
        <v>57</v>
      </c>
      <c r="G127" s="212">
        <v>86</v>
      </c>
      <c r="H127" s="588"/>
      <c r="I127" s="590">
        <f t="shared" si="57"/>
        <v>5.333333333333333</v>
      </c>
      <c r="J127" s="286">
        <f t="shared" si="58"/>
        <v>0.48863636363636365</v>
      </c>
      <c r="K127" s="286">
        <f t="shared" si="59"/>
        <v>0.1875</v>
      </c>
      <c r="L127" s="286">
        <f t="shared" si="60"/>
        <v>0.32386363636363635</v>
      </c>
    </row>
    <row r="128" spans="1:12" s="145" customFormat="1" ht="20.25" customHeight="1" x14ac:dyDescent="0.25">
      <c r="A128" s="168"/>
      <c r="B128" s="208"/>
      <c r="C128" s="209"/>
      <c r="D128" s="209"/>
      <c r="E128" s="209"/>
      <c r="F128" s="209"/>
      <c r="G128" s="212"/>
      <c r="H128" s="588"/>
      <c r="I128" s="590"/>
      <c r="J128" s="591"/>
      <c r="K128" s="591"/>
      <c r="L128" s="591"/>
    </row>
    <row r="129" spans="1:12" s="145" customFormat="1" ht="20.25" customHeight="1" x14ac:dyDescent="0.25">
      <c r="A129" s="164" t="s">
        <v>497</v>
      </c>
      <c r="B129" s="203">
        <f t="shared" ref="B129:G129" si="61">SUM(B130:B137)</f>
        <v>1750</v>
      </c>
      <c r="C129" s="204">
        <f t="shared" si="61"/>
        <v>389</v>
      </c>
      <c r="D129" s="204">
        <f t="shared" si="61"/>
        <v>552</v>
      </c>
      <c r="E129" s="204">
        <f t="shared" si="61"/>
        <v>779</v>
      </c>
      <c r="F129" s="204">
        <f t="shared" si="61"/>
        <v>486</v>
      </c>
      <c r="G129" s="205">
        <f t="shared" si="61"/>
        <v>1426</v>
      </c>
      <c r="H129" s="588"/>
      <c r="I129" s="589">
        <f>SUM(B129:D129)/SUM(E129)</f>
        <v>3.4544287548138639</v>
      </c>
      <c r="J129" s="285">
        <f>(SUM(G129)/SUM(B129:D129))</f>
        <v>0.52991452991452992</v>
      </c>
      <c r="K129" s="285">
        <f>(SUM(E129)/SUM(B129:D129))</f>
        <v>0.28948346339650688</v>
      </c>
      <c r="L129" s="285">
        <f>(SUM(F129)/SUM(B129:D129))</f>
        <v>0.1806020066889632</v>
      </c>
    </row>
    <row r="130" spans="1:12" s="145" customFormat="1" ht="20.25" customHeight="1" x14ac:dyDescent="0.25">
      <c r="A130" s="211" t="s">
        <v>498</v>
      </c>
      <c r="B130" s="208">
        <v>444</v>
      </c>
      <c r="C130" s="209">
        <v>99</v>
      </c>
      <c r="D130" s="209">
        <v>303</v>
      </c>
      <c r="E130" s="209">
        <v>199</v>
      </c>
      <c r="F130" s="209">
        <v>139</v>
      </c>
      <c r="G130" s="212">
        <v>508</v>
      </c>
      <c r="H130" s="588"/>
      <c r="I130" s="590">
        <f t="shared" ref="I130:I137" si="62">SUM(B130:D130)/SUM(E130)</f>
        <v>4.2512562814070352</v>
      </c>
      <c r="J130" s="286">
        <f t="shared" ref="J130:J137" si="63">(SUM(G130)/SUM(B130:D130))</f>
        <v>0.60047281323877066</v>
      </c>
      <c r="K130" s="286">
        <f t="shared" ref="K130:K137" si="64">(SUM(E130)/SUM(B130:D130))</f>
        <v>0.23522458628841608</v>
      </c>
      <c r="L130" s="286">
        <f t="shared" ref="L130:L137" si="65">(SUM(F130)/SUM(B130:D130))</f>
        <v>0.16430260047281323</v>
      </c>
    </row>
    <row r="131" spans="1:12" s="145" customFormat="1" ht="20.25" customHeight="1" x14ac:dyDescent="0.25">
      <c r="A131" s="211" t="s">
        <v>929</v>
      </c>
      <c r="B131" s="208">
        <v>270</v>
      </c>
      <c r="C131" s="209">
        <v>80</v>
      </c>
      <c r="D131" s="209">
        <v>38</v>
      </c>
      <c r="E131" s="209">
        <v>66</v>
      </c>
      <c r="F131" s="209">
        <v>109</v>
      </c>
      <c r="G131" s="212">
        <v>213</v>
      </c>
      <c r="H131" s="588"/>
      <c r="I131" s="590">
        <f t="shared" si="62"/>
        <v>5.8787878787878789</v>
      </c>
      <c r="J131" s="286">
        <f t="shared" si="63"/>
        <v>0.5489690721649485</v>
      </c>
      <c r="K131" s="286">
        <f t="shared" si="64"/>
        <v>0.17010309278350516</v>
      </c>
      <c r="L131" s="286">
        <f t="shared" si="65"/>
        <v>0.28092783505154639</v>
      </c>
    </row>
    <row r="132" spans="1:12" s="145" customFormat="1" ht="20.25" customHeight="1" x14ac:dyDescent="0.25">
      <c r="A132" s="211" t="s">
        <v>499</v>
      </c>
      <c r="B132" s="208">
        <v>157</v>
      </c>
      <c r="C132" s="209">
        <v>65</v>
      </c>
      <c r="D132" s="209">
        <v>26</v>
      </c>
      <c r="E132" s="209">
        <v>74</v>
      </c>
      <c r="F132" s="209">
        <v>33</v>
      </c>
      <c r="G132" s="212">
        <v>141</v>
      </c>
      <c r="H132" s="588"/>
      <c r="I132" s="590">
        <f t="shared" si="62"/>
        <v>3.3513513513513513</v>
      </c>
      <c r="J132" s="286">
        <f t="shared" si="63"/>
        <v>0.56854838709677424</v>
      </c>
      <c r="K132" s="286">
        <f t="shared" si="64"/>
        <v>0.29838709677419356</v>
      </c>
      <c r="L132" s="286">
        <f t="shared" si="65"/>
        <v>0.13306451612903225</v>
      </c>
    </row>
    <row r="133" spans="1:12" s="145" customFormat="1" ht="20.25" customHeight="1" x14ac:dyDescent="0.25">
      <c r="A133" s="211" t="s">
        <v>500</v>
      </c>
      <c r="B133" s="208">
        <v>146</v>
      </c>
      <c r="C133" s="209">
        <v>37</v>
      </c>
      <c r="D133" s="277" t="s">
        <v>257</v>
      </c>
      <c r="E133" s="209">
        <v>25</v>
      </c>
      <c r="F133" s="277" t="s">
        <v>257</v>
      </c>
      <c r="G133" s="212">
        <v>158</v>
      </c>
      <c r="H133" s="588"/>
      <c r="I133" s="590">
        <f t="shared" si="62"/>
        <v>7.32</v>
      </c>
      <c r="J133" s="286">
        <f t="shared" si="63"/>
        <v>0.86338797814207646</v>
      </c>
      <c r="K133" s="286">
        <f t="shared" si="64"/>
        <v>0.13661202185792351</v>
      </c>
      <c r="L133" s="286">
        <f t="shared" si="65"/>
        <v>0</v>
      </c>
    </row>
    <row r="134" spans="1:12" s="145" customFormat="1" ht="20.25" customHeight="1" x14ac:dyDescent="0.25">
      <c r="A134" s="211" t="s">
        <v>501</v>
      </c>
      <c r="B134" s="208">
        <v>252</v>
      </c>
      <c r="C134" s="209">
        <v>26</v>
      </c>
      <c r="D134" s="209">
        <v>7</v>
      </c>
      <c r="E134" s="209">
        <v>148</v>
      </c>
      <c r="F134" s="209">
        <v>9</v>
      </c>
      <c r="G134" s="212">
        <v>128</v>
      </c>
      <c r="H134" s="588"/>
      <c r="I134" s="590">
        <f t="shared" si="62"/>
        <v>1.9256756756756757</v>
      </c>
      <c r="J134" s="286">
        <f t="shared" si="63"/>
        <v>0.44912280701754387</v>
      </c>
      <c r="K134" s="286">
        <f t="shared" si="64"/>
        <v>0.51929824561403504</v>
      </c>
      <c r="L134" s="286">
        <f t="shared" si="65"/>
        <v>3.1578947368421054E-2</v>
      </c>
    </row>
    <row r="135" spans="1:12" s="145" customFormat="1" ht="20.25" customHeight="1" x14ac:dyDescent="0.25">
      <c r="A135" s="211" t="s">
        <v>746</v>
      </c>
      <c r="B135" s="208">
        <v>451</v>
      </c>
      <c r="C135" s="209">
        <v>36</v>
      </c>
      <c r="D135" s="209">
        <v>129</v>
      </c>
      <c r="E135" s="209">
        <v>218</v>
      </c>
      <c r="F135" s="209">
        <v>154</v>
      </c>
      <c r="G135" s="212">
        <v>244</v>
      </c>
      <c r="H135" s="588"/>
      <c r="I135" s="590">
        <f t="shared" si="62"/>
        <v>2.8256880733944953</v>
      </c>
      <c r="J135" s="286">
        <f t="shared" si="63"/>
        <v>0.39610389610389612</v>
      </c>
      <c r="K135" s="286">
        <f t="shared" si="64"/>
        <v>0.35389610389610388</v>
      </c>
      <c r="L135" s="286">
        <f t="shared" si="65"/>
        <v>0.25</v>
      </c>
    </row>
    <row r="136" spans="1:12" s="145" customFormat="1" ht="20.25" customHeight="1" x14ac:dyDescent="0.25">
      <c r="A136" s="211" t="s">
        <v>502</v>
      </c>
      <c r="B136" s="208">
        <v>26</v>
      </c>
      <c r="C136" s="209">
        <v>40</v>
      </c>
      <c r="D136" s="209">
        <v>49</v>
      </c>
      <c r="E136" s="209">
        <v>47</v>
      </c>
      <c r="F136" s="209">
        <v>42</v>
      </c>
      <c r="G136" s="212">
        <v>26</v>
      </c>
      <c r="H136" s="588"/>
      <c r="I136" s="590">
        <f t="shared" si="62"/>
        <v>2.4468085106382977</v>
      </c>
      <c r="J136" s="286">
        <f t="shared" si="63"/>
        <v>0.22608695652173913</v>
      </c>
      <c r="K136" s="286">
        <f t="shared" si="64"/>
        <v>0.40869565217391307</v>
      </c>
      <c r="L136" s="286">
        <f t="shared" si="65"/>
        <v>0.36521739130434783</v>
      </c>
    </row>
    <row r="137" spans="1:12" s="145" customFormat="1" ht="20.25" customHeight="1" x14ac:dyDescent="0.25">
      <c r="A137" s="211" t="s">
        <v>747</v>
      </c>
      <c r="B137" s="208">
        <v>4</v>
      </c>
      <c r="C137" s="209">
        <v>6</v>
      </c>
      <c r="D137" s="277" t="s">
        <v>257</v>
      </c>
      <c r="E137" s="209">
        <v>2</v>
      </c>
      <c r="F137" s="277" t="s">
        <v>257</v>
      </c>
      <c r="G137" s="212">
        <v>8</v>
      </c>
      <c r="H137" s="588"/>
      <c r="I137" s="590">
        <f t="shared" si="62"/>
        <v>5</v>
      </c>
      <c r="J137" s="286">
        <f t="shared" si="63"/>
        <v>0.8</v>
      </c>
      <c r="K137" s="286">
        <f t="shared" si="64"/>
        <v>0.2</v>
      </c>
      <c r="L137" s="286">
        <f t="shared" si="65"/>
        <v>0</v>
      </c>
    </row>
    <row r="138" spans="1:12" s="145" customFormat="1" ht="20.25" customHeight="1" x14ac:dyDescent="0.25">
      <c r="A138" s="168"/>
      <c r="B138" s="208"/>
      <c r="C138" s="209"/>
      <c r="D138" s="209"/>
      <c r="E138" s="209"/>
      <c r="F138" s="209"/>
      <c r="G138" s="212"/>
      <c r="H138" s="588"/>
      <c r="I138" s="590"/>
      <c r="J138" s="591"/>
      <c r="K138" s="591"/>
      <c r="L138" s="591"/>
    </row>
    <row r="139" spans="1:12" s="145" customFormat="1" ht="20.25" customHeight="1" x14ac:dyDescent="0.25">
      <c r="A139" s="164" t="s">
        <v>503</v>
      </c>
      <c r="B139" s="203">
        <f t="shared" ref="B139:G139" si="66">SUM(B140:B143)</f>
        <v>1760</v>
      </c>
      <c r="C139" s="204">
        <f t="shared" si="66"/>
        <v>430</v>
      </c>
      <c r="D139" s="204">
        <f t="shared" si="66"/>
        <v>493</v>
      </c>
      <c r="E139" s="204">
        <f t="shared" si="66"/>
        <v>498</v>
      </c>
      <c r="F139" s="204">
        <f t="shared" si="66"/>
        <v>897</v>
      </c>
      <c r="G139" s="205">
        <f t="shared" si="66"/>
        <v>1288</v>
      </c>
      <c r="H139" s="588"/>
      <c r="I139" s="589">
        <f>SUM(B139:D139)/SUM(E139)</f>
        <v>5.3875502008032132</v>
      </c>
      <c r="J139" s="285">
        <f>(SUM(G139)/SUM(B139:D139))</f>
        <v>0.48005963473723445</v>
      </c>
      <c r="K139" s="285">
        <f>(SUM(E139)/SUM(B139:D139))</f>
        <v>0.18561311964219157</v>
      </c>
      <c r="L139" s="285">
        <f>(SUM(F139)/SUM(B139:D139))</f>
        <v>0.33432724562057398</v>
      </c>
    </row>
    <row r="140" spans="1:12" s="145" customFormat="1" ht="20.25" customHeight="1" x14ac:dyDescent="0.25">
      <c r="A140" s="211" t="s">
        <v>576</v>
      </c>
      <c r="B140" s="208">
        <v>886</v>
      </c>
      <c r="C140" s="209">
        <v>249</v>
      </c>
      <c r="D140" s="209">
        <v>186</v>
      </c>
      <c r="E140" s="209">
        <v>245</v>
      </c>
      <c r="F140" s="209">
        <v>368</v>
      </c>
      <c r="G140" s="212">
        <v>708</v>
      </c>
      <c r="H140" s="588"/>
      <c r="I140" s="590">
        <f t="shared" ref="I140:I143" si="67">SUM(B140:D140)/SUM(E140)</f>
        <v>5.3918367346938778</v>
      </c>
      <c r="J140" s="286">
        <f t="shared" ref="J140:J143" si="68">(SUM(G140)/SUM(B140:D140))</f>
        <v>0.53595760787282365</v>
      </c>
      <c r="K140" s="286">
        <f t="shared" ref="K140:K143" si="69">(SUM(E140)/SUM(B140:D140))</f>
        <v>0.1854655563966692</v>
      </c>
      <c r="L140" s="286">
        <f t="shared" ref="L140:L143" si="70">(SUM(F140)/SUM(B140:D140))</f>
        <v>0.27857683573050718</v>
      </c>
    </row>
    <row r="141" spans="1:12" s="145" customFormat="1" ht="20.25" customHeight="1" x14ac:dyDescent="0.25">
      <c r="A141" s="211" t="s">
        <v>577</v>
      </c>
      <c r="B141" s="208">
        <v>796</v>
      </c>
      <c r="C141" s="209">
        <v>145</v>
      </c>
      <c r="D141" s="209">
        <v>302</v>
      </c>
      <c r="E141" s="209">
        <v>221</v>
      </c>
      <c r="F141" s="209">
        <v>525</v>
      </c>
      <c r="G141" s="212">
        <v>497</v>
      </c>
      <c r="H141" s="588"/>
      <c r="I141" s="590">
        <f t="shared" si="67"/>
        <v>5.6244343891402711</v>
      </c>
      <c r="J141" s="286">
        <f t="shared" si="68"/>
        <v>0.39983909895414321</v>
      </c>
      <c r="K141" s="286">
        <f t="shared" si="69"/>
        <v>0.17779565567176187</v>
      </c>
      <c r="L141" s="286">
        <f t="shared" si="70"/>
        <v>0.42236524537409492</v>
      </c>
    </row>
    <row r="142" spans="1:12" s="145" customFormat="1" ht="20.25" customHeight="1" x14ac:dyDescent="0.25">
      <c r="A142" s="211" t="s">
        <v>748</v>
      </c>
      <c r="B142" s="208">
        <v>5</v>
      </c>
      <c r="C142" s="209">
        <v>16</v>
      </c>
      <c r="D142" s="209">
        <v>3</v>
      </c>
      <c r="E142" s="209">
        <v>16</v>
      </c>
      <c r="F142" s="209">
        <v>0</v>
      </c>
      <c r="G142" s="212">
        <v>8</v>
      </c>
      <c r="H142" s="588"/>
      <c r="I142" s="590">
        <f t="shared" si="67"/>
        <v>1.5</v>
      </c>
      <c r="J142" s="286">
        <f t="shared" si="68"/>
        <v>0.33333333333333331</v>
      </c>
      <c r="K142" s="286">
        <f t="shared" si="69"/>
        <v>0.66666666666666663</v>
      </c>
      <c r="L142" s="286">
        <f t="shared" si="70"/>
        <v>0</v>
      </c>
    </row>
    <row r="143" spans="1:12" s="145" customFormat="1" ht="20.25" customHeight="1" x14ac:dyDescent="0.25">
      <c r="A143" s="211" t="s">
        <v>504</v>
      </c>
      <c r="B143" s="208">
        <v>73</v>
      </c>
      <c r="C143" s="209">
        <v>20</v>
      </c>
      <c r="D143" s="209">
        <v>2</v>
      </c>
      <c r="E143" s="209">
        <v>16</v>
      </c>
      <c r="F143" s="209">
        <v>4</v>
      </c>
      <c r="G143" s="212">
        <v>75</v>
      </c>
      <c r="H143" s="588"/>
      <c r="I143" s="590">
        <f t="shared" si="67"/>
        <v>5.9375</v>
      </c>
      <c r="J143" s="286">
        <f t="shared" si="68"/>
        <v>0.78947368421052633</v>
      </c>
      <c r="K143" s="286">
        <f t="shared" si="69"/>
        <v>0.16842105263157894</v>
      </c>
      <c r="L143" s="286">
        <f t="shared" si="70"/>
        <v>4.2105263157894736E-2</v>
      </c>
    </row>
    <row r="144" spans="1:12" s="145" customFormat="1" ht="20.25" customHeight="1" x14ac:dyDescent="0.25">
      <c r="A144" s="168"/>
      <c r="B144" s="208"/>
      <c r="C144" s="209"/>
      <c r="D144" s="209"/>
      <c r="E144" s="209"/>
      <c r="F144" s="209"/>
      <c r="G144" s="212"/>
      <c r="H144" s="588"/>
      <c r="I144" s="590"/>
      <c r="J144" s="591"/>
      <c r="K144" s="591"/>
      <c r="L144" s="591"/>
    </row>
    <row r="145" spans="1:12" s="145" customFormat="1" ht="20.25" customHeight="1" x14ac:dyDescent="0.25">
      <c r="A145" s="164" t="s">
        <v>505</v>
      </c>
      <c r="B145" s="203">
        <f t="shared" ref="B145:G145" si="71">SUM(B146:B149)</f>
        <v>1400</v>
      </c>
      <c r="C145" s="204">
        <f t="shared" si="71"/>
        <v>413</v>
      </c>
      <c r="D145" s="204">
        <f t="shared" si="71"/>
        <v>338</v>
      </c>
      <c r="E145" s="204">
        <f t="shared" si="71"/>
        <v>396</v>
      </c>
      <c r="F145" s="204">
        <f t="shared" si="71"/>
        <v>588</v>
      </c>
      <c r="G145" s="205">
        <f t="shared" si="71"/>
        <v>1167</v>
      </c>
      <c r="H145" s="588"/>
      <c r="I145" s="589">
        <f>SUM(B145:D145)/SUM(E145)</f>
        <v>5.4318181818181817</v>
      </c>
      <c r="J145" s="285">
        <f>(SUM(G145)/SUM(B145:D145))</f>
        <v>0.54253835425383545</v>
      </c>
      <c r="K145" s="285">
        <f>(SUM(E145)/SUM(B145:D145))</f>
        <v>0.18410041841004185</v>
      </c>
      <c r="L145" s="285">
        <f>(SUM(F145)/SUM(B145:D145))</f>
        <v>0.27336122733612273</v>
      </c>
    </row>
    <row r="146" spans="1:12" s="145" customFormat="1" ht="20.25" customHeight="1" x14ac:dyDescent="0.25">
      <c r="A146" s="211" t="s">
        <v>506</v>
      </c>
      <c r="B146" s="208">
        <v>732</v>
      </c>
      <c r="C146" s="209">
        <v>249</v>
      </c>
      <c r="D146" s="209">
        <v>147</v>
      </c>
      <c r="E146" s="209">
        <v>198</v>
      </c>
      <c r="F146" s="209">
        <v>255</v>
      </c>
      <c r="G146" s="212">
        <v>675</v>
      </c>
      <c r="H146" s="588"/>
      <c r="I146" s="590">
        <f t="shared" ref="I146:I149" si="72">SUM(B146:D146)/SUM(E146)</f>
        <v>5.6969696969696972</v>
      </c>
      <c r="J146" s="286">
        <f t="shared" ref="J146:J149" si="73">(SUM(G146)/SUM(B146:D146))</f>
        <v>0.59840425531914898</v>
      </c>
      <c r="K146" s="286">
        <f t="shared" ref="K146:K149" si="74">(SUM(E146)/SUM(B146:D146))</f>
        <v>0.17553191489361702</v>
      </c>
      <c r="L146" s="286">
        <f t="shared" ref="L146:L149" si="75">(SUM(F146)/SUM(B146:D146))</f>
        <v>0.22606382978723405</v>
      </c>
    </row>
    <row r="147" spans="1:12" ht="20.25" customHeight="1" x14ac:dyDescent="0.25">
      <c r="A147" s="211" t="s">
        <v>507</v>
      </c>
      <c r="B147" s="208">
        <v>372</v>
      </c>
      <c r="C147" s="209">
        <v>100</v>
      </c>
      <c r="D147" s="209">
        <v>45</v>
      </c>
      <c r="E147" s="209">
        <v>98</v>
      </c>
      <c r="F147" s="209">
        <v>151</v>
      </c>
      <c r="G147" s="212">
        <v>268</v>
      </c>
      <c r="H147" s="588"/>
      <c r="I147" s="590">
        <f t="shared" si="72"/>
        <v>5.2755102040816331</v>
      </c>
      <c r="J147" s="286">
        <f t="shared" si="73"/>
        <v>0.51837524177949712</v>
      </c>
      <c r="K147" s="286">
        <f t="shared" si="74"/>
        <v>0.1895551257253385</v>
      </c>
      <c r="L147" s="286">
        <f t="shared" si="75"/>
        <v>0.29206963249516443</v>
      </c>
    </row>
    <row r="148" spans="1:12" ht="20.25" customHeight="1" x14ac:dyDescent="0.25">
      <c r="A148" s="211" t="s">
        <v>508</v>
      </c>
      <c r="B148" s="208">
        <v>129</v>
      </c>
      <c r="C148" s="209">
        <v>23</v>
      </c>
      <c r="D148" s="209">
        <v>61</v>
      </c>
      <c r="E148" s="209">
        <v>45</v>
      </c>
      <c r="F148" s="209">
        <v>79</v>
      </c>
      <c r="G148" s="212">
        <v>89</v>
      </c>
      <c r="H148" s="588"/>
      <c r="I148" s="590">
        <f t="shared" si="72"/>
        <v>4.7333333333333334</v>
      </c>
      <c r="J148" s="286">
        <f t="shared" si="73"/>
        <v>0.41784037558685444</v>
      </c>
      <c r="K148" s="286">
        <f t="shared" si="74"/>
        <v>0.21126760563380281</v>
      </c>
      <c r="L148" s="286">
        <f t="shared" si="75"/>
        <v>0.37089201877934275</v>
      </c>
    </row>
    <row r="149" spans="1:12" ht="20.25" customHeight="1" x14ac:dyDescent="0.25">
      <c r="A149" s="211" t="s">
        <v>509</v>
      </c>
      <c r="B149" s="208">
        <v>167</v>
      </c>
      <c r="C149" s="209">
        <v>41</v>
      </c>
      <c r="D149" s="209">
        <v>85</v>
      </c>
      <c r="E149" s="209">
        <v>55</v>
      </c>
      <c r="F149" s="209">
        <v>103</v>
      </c>
      <c r="G149" s="212">
        <v>135</v>
      </c>
      <c r="H149" s="588"/>
      <c r="I149" s="590">
        <f t="shared" si="72"/>
        <v>5.3272727272727272</v>
      </c>
      <c r="J149" s="286">
        <f t="shared" si="73"/>
        <v>0.46075085324232085</v>
      </c>
      <c r="K149" s="286">
        <f t="shared" si="74"/>
        <v>0.18771331058020477</v>
      </c>
      <c r="L149" s="286">
        <f t="shared" si="75"/>
        <v>0.35153583617747441</v>
      </c>
    </row>
    <row r="150" spans="1:12" ht="20.25" customHeight="1" x14ac:dyDescent="0.25">
      <c r="A150" s="63"/>
      <c r="B150" s="596"/>
      <c r="C150" s="597"/>
      <c r="D150" s="597"/>
      <c r="E150" s="597"/>
      <c r="F150" s="597"/>
      <c r="G150" s="598"/>
      <c r="H150" s="599"/>
      <c r="I150" s="600"/>
      <c r="J150" s="601"/>
      <c r="K150" s="601"/>
      <c r="L150" s="602"/>
    </row>
    <row r="151" spans="1:12" ht="20.25" customHeight="1" x14ac:dyDescent="0.25">
      <c r="A151" s="173" t="s">
        <v>104</v>
      </c>
      <c r="B151" s="230"/>
      <c r="C151" s="230"/>
      <c r="D151" s="230"/>
      <c r="E151" s="230"/>
      <c r="F151" s="230"/>
      <c r="G151" s="230"/>
      <c r="H151" s="145"/>
      <c r="I151" s="603"/>
      <c r="J151" s="145"/>
      <c r="K151" s="145"/>
      <c r="L151" s="145"/>
    </row>
  </sheetData>
  <sheetProtection selectLockedCells="1" selectUnlockedCells="1"/>
  <mergeCells count="7">
    <mergeCell ref="J9:L9"/>
    <mergeCell ref="B8:G8"/>
    <mergeCell ref="I8:L8"/>
    <mergeCell ref="A3:L3"/>
    <mergeCell ref="A4:L4"/>
    <mergeCell ref="A5:L5"/>
    <mergeCell ref="A6:L6"/>
  </mergeCells>
  <phoneticPr fontId="0" type="noConversion"/>
  <printOptions horizontalCentered="1" verticalCentered="1"/>
  <pageMargins left="0" right="0" top="0" bottom="0" header="0.51181102362204722" footer="0.51181102362204722"/>
  <pageSetup scale="25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60"/>
  <sheetViews>
    <sheetView zoomScale="80" zoomScaleNormal="80" workbookViewId="0">
      <selection activeCell="A15" sqref="A15"/>
    </sheetView>
  </sheetViews>
  <sheetFormatPr baseColWidth="10" defaultColWidth="0" defaultRowHeight="20.25" customHeight="1" zeroHeight="1" x14ac:dyDescent="0.3"/>
  <cols>
    <col min="1" max="1" width="110.7109375" style="176" bestFit="1" customWidth="1"/>
    <col min="2" max="7" width="13.7109375" style="176" customWidth="1"/>
    <col min="8" max="8" width="1" style="176" customWidth="1"/>
    <col min="9" max="9" width="12.28515625" style="176" bestFit="1" customWidth="1"/>
    <col min="10" max="10" width="11.28515625" style="176" bestFit="1" customWidth="1"/>
    <col min="11" max="11" width="12.140625" style="176" bestFit="1" customWidth="1"/>
    <col min="12" max="12" width="11.5703125" style="176" bestFit="1" customWidth="1"/>
    <col min="13" max="13" width="0" style="176" hidden="1" customWidth="1"/>
    <col min="14" max="16384" width="11.42578125" style="176" hidden="1"/>
  </cols>
  <sheetData>
    <row r="1" spans="1:13" s="529" customFormat="1" ht="20.25" customHeight="1" x14ac:dyDescent="0.3">
      <c r="A1" s="526" t="s">
        <v>510</v>
      </c>
      <c r="B1" s="527"/>
      <c r="C1" s="527"/>
      <c r="D1" s="527"/>
      <c r="E1" s="527"/>
      <c r="F1" s="527"/>
      <c r="G1" s="527"/>
      <c r="H1" s="528"/>
      <c r="I1" s="527"/>
      <c r="J1" s="527"/>
      <c r="K1" s="527"/>
      <c r="L1" s="527"/>
    </row>
    <row r="2" spans="1:13" s="529" customFormat="1" ht="20.25" customHeight="1" x14ac:dyDescent="0.3"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</row>
    <row r="3" spans="1:13" s="529" customFormat="1" ht="20.25" customHeight="1" x14ac:dyDescent="0.3">
      <c r="A3" s="851" t="s">
        <v>886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</row>
    <row r="4" spans="1:13" s="529" customFormat="1" ht="20.25" customHeight="1" x14ac:dyDescent="0.3">
      <c r="A4" s="851" t="s">
        <v>632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</row>
    <row r="5" spans="1:13" s="529" customFormat="1" ht="20.25" customHeight="1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  <c r="K5" s="851"/>
      <c r="L5" s="851"/>
    </row>
    <row r="6" spans="1:13" s="529" customFormat="1" ht="20.25" customHeight="1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  <c r="K6" s="851"/>
      <c r="L6" s="851"/>
    </row>
    <row r="7" spans="1:13" s="142" customFormat="1" ht="20.25" customHeight="1" x14ac:dyDescent="0.25">
      <c r="A7" s="195"/>
      <c r="B7" s="68"/>
      <c r="C7" s="68"/>
      <c r="D7" s="68"/>
      <c r="E7" s="68"/>
      <c r="F7" s="68"/>
      <c r="G7" s="68"/>
    </row>
    <row r="8" spans="1:13" s="145" customFormat="1" ht="20.25" customHeight="1" x14ac:dyDescent="0.25">
      <c r="A8" s="196" t="s">
        <v>129</v>
      </c>
      <c r="B8" s="847" t="s">
        <v>780</v>
      </c>
      <c r="C8" s="847"/>
      <c r="D8" s="847"/>
      <c r="E8" s="847"/>
      <c r="F8" s="847"/>
      <c r="G8" s="847"/>
      <c r="H8" s="147"/>
      <c r="I8" s="848" t="s">
        <v>781</v>
      </c>
      <c r="J8" s="849"/>
      <c r="K8" s="849"/>
      <c r="L8" s="849"/>
      <c r="M8" s="194"/>
    </row>
    <row r="9" spans="1:13" s="145" customFormat="1" ht="20.25" customHeight="1" x14ac:dyDescent="0.25">
      <c r="A9" s="152" t="s">
        <v>783</v>
      </c>
      <c r="B9" s="197" t="s">
        <v>328</v>
      </c>
      <c r="C9" s="150" t="s">
        <v>329</v>
      </c>
      <c r="D9" s="150" t="s">
        <v>329</v>
      </c>
      <c r="E9" s="150" t="s">
        <v>329</v>
      </c>
      <c r="F9" s="150" t="s">
        <v>329</v>
      </c>
      <c r="G9" s="197" t="s">
        <v>330</v>
      </c>
      <c r="H9" s="151"/>
      <c r="I9" s="152" t="s">
        <v>331</v>
      </c>
      <c r="J9" s="845" t="s">
        <v>708</v>
      </c>
      <c r="K9" s="846"/>
      <c r="L9" s="846"/>
      <c r="M9" s="194"/>
    </row>
    <row r="10" spans="1:13" s="142" customFormat="1" ht="20.25" customHeight="1" x14ac:dyDescent="0.25">
      <c r="A10" s="198"/>
      <c r="B10" s="199">
        <v>42005</v>
      </c>
      <c r="C10" s="154" t="s">
        <v>332</v>
      </c>
      <c r="D10" s="154" t="s">
        <v>333</v>
      </c>
      <c r="E10" s="154" t="s">
        <v>334</v>
      </c>
      <c r="F10" s="154" t="s">
        <v>512</v>
      </c>
      <c r="G10" s="199">
        <v>42369</v>
      </c>
      <c r="H10" s="200"/>
      <c r="I10" s="156" t="s">
        <v>335</v>
      </c>
      <c r="J10" s="154" t="s">
        <v>336</v>
      </c>
      <c r="K10" s="154" t="s">
        <v>337</v>
      </c>
      <c r="L10" s="156" t="s">
        <v>338</v>
      </c>
      <c r="M10" s="194"/>
    </row>
    <row r="11" spans="1:13" s="142" customFormat="1" ht="20.25" customHeight="1" x14ac:dyDescent="0.25">
      <c r="A11" s="195"/>
      <c r="B11" s="201"/>
      <c r="C11" s="157"/>
      <c r="D11" s="157"/>
      <c r="E11" s="157"/>
      <c r="F11" s="157"/>
      <c r="G11" s="202"/>
      <c r="H11" s="151"/>
      <c r="J11" s="158"/>
      <c r="K11" s="158"/>
      <c r="M11" s="194"/>
    </row>
    <row r="12" spans="1:13" s="142" customFormat="1" ht="20.25" customHeight="1" x14ac:dyDescent="0.25">
      <c r="A12" s="159" t="s">
        <v>157</v>
      </c>
      <c r="B12" s="203">
        <f t="shared" ref="B12:G12" si="0">SUM(B14,B19,B23,B26,B29,B33,B36,B39,B42,B45,B48,B51,B54,B57)</f>
        <v>368160</v>
      </c>
      <c r="C12" s="204">
        <f t="shared" si="0"/>
        <v>133766</v>
      </c>
      <c r="D12" s="204">
        <f t="shared" si="0"/>
        <v>96235</v>
      </c>
      <c r="E12" s="204">
        <f t="shared" si="0"/>
        <v>74323</v>
      </c>
      <c r="F12" s="204">
        <f t="shared" si="0"/>
        <v>99635</v>
      </c>
      <c r="G12" s="205">
        <f t="shared" si="0"/>
        <v>424203</v>
      </c>
      <c r="H12" s="206"/>
      <c r="I12" s="283">
        <f>SUM(B12:D12)/SUM(E12)</f>
        <v>8.0481277666402065</v>
      </c>
      <c r="J12" s="285">
        <f>(SUM(G12)/SUM(B12:D12))</f>
        <v>0.709178632508639</v>
      </c>
      <c r="K12" s="285">
        <f>(SUM(E12)/SUM(B12:D12))</f>
        <v>0.12425250058094726</v>
      </c>
      <c r="L12" s="285">
        <f>(SUM(F12)/SUM(B12:D12))</f>
        <v>0.16656886691041375</v>
      </c>
      <c r="M12" s="194"/>
    </row>
    <row r="13" spans="1:13" s="145" customFormat="1" ht="20.25" customHeight="1" x14ac:dyDescent="0.25">
      <c r="A13" s="207"/>
      <c r="B13" s="208"/>
      <c r="C13" s="209"/>
      <c r="D13" s="209"/>
      <c r="E13" s="209"/>
      <c r="F13" s="209"/>
      <c r="G13" s="210"/>
      <c r="H13" s="206"/>
      <c r="I13" s="284"/>
      <c r="J13" s="286"/>
      <c r="K13" s="286"/>
      <c r="L13" s="286"/>
      <c r="M13" s="194"/>
    </row>
    <row r="14" spans="1:13" s="145" customFormat="1" ht="20.25" customHeight="1" x14ac:dyDescent="0.25">
      <c r="A14" s="164" t="s">
        <v>339</v>
      </c>
      <c r="B14" s="203">
        <f t="shared" ref="B14:G14" si="1">SUM(B15:B17)</f>
        <v>123650</v>
      </c>
      <c r="C14" s="204">
        <f t="shared" si="1"/>
        <v>49417</v>
      </c>
      <c r="D14" s="204">
        <f t="shared" si="1"/>
        <v>19885</v>
      </c>
      <c r="E14" s="204">
        <f t="shared" si="1"/>
        <v>13820</v>
      </c>
      <c r="F14" s="204">
        <f t="shared" si="1"/>
        <v>18913</v>
      </c>
      <c r="G14" s="205">
        <f t="shared" si="1"/>
        <v>160219</v>
      </c>
      <c r="H14" s="206"/>
      <c r="I14" s="283">
        <f t="shared" ref="I14:I17" si="2">SUM(B14:D14)/SUM(E14)</f>
        <v>13.961794500723588</v>
      </c>
      <c r="J14" s="285">
        <f t="shared" ref="J14:J17" si="3">(SUM(G14)/SUM(B14:D14))</f>
        <v>0.83035677266885033</v>
      </c>
      <c r="K14" s="285">
        <f t="shared" ref="K14:K17" si="4">(SUM(E14)/SUM(B14:D14))</f>
        <v>7.1624030847050046E-2</v>
      </c>
      <c r="L14" s="285">
        <f t="shared" ref="L14:L17" si="5">(SUM(F14)/SUM(B14:D14))</f>
        <v>9.8019196484099666E-2</v>
      </c>
      <c r="M14" s="194"/>
    </row>
    <row r="15" spans="1:13" s="145" customFormat="1" ht="20.25" customHeight="1" x14ac:dyDescent="0.25">
      <c r="A15" s="211" t="s">
        <v>514</v>
      </c>
      <c r="B15" s="208">
        <v>63809</v>
      </c>
      <c r="C15" s="209">
        <v>524</v>
      </c>
      <c r="D15" s="209">
        <v>8357</v>
      </c>
      <c r="E15" s="209">
        <v>4527</v>
      </c>
      <c r="F15" s="209">
        <v>7254</v>
      </c>
      <c r="G15" s="212">
        <f>B15+C15+D15-E15-F15</f>
        <v>60909</v>
      </c>
      <c r="H15" s="206"/>
      <c r="I15" s="284">
        <f t="shared" si="2"/>
        <v>16.056991385023196</v>
      </c>
      <c r="J15" s="286">
        <f t="shared" si="3"/>
        <v>0.83792818819645065</v>
      </c>
      <c r="K15" s="286">
        <f t="shared" si="4"/>
        <v>6.2278167560874946E-2</v>
      </c>
      <c r="L15" s="286">
        <f t="shared" si="5"/>
        <v>9.9793644242674368E-2</v>
      </c>
      <c r="M15" s="194"/>
    </row>
    <row r="16" spans="1:13" s="145" customFormat="1" ht="20.25" customHeight="1" x14ac:dyDescent="0.25">
      <c r="A16" s="211" t="s">
        <v>515</v>
      </c>
      <c r="B16" s="208">
        <v>59841</v>
      </c>
      <c r="C16" s="209">
        <v>531</v>
      </c>
      <c r="D16" s="209">
        <v>10489</v>
      </c>
      <c r="E16" s="209">
        <v>5800</v>
      </c>
      <c r="F16" s="209">
        <v>11196</v>
      </c>
      <c r="G16" s="212">
        <f>B16+C16+D16-E16-F16</f>
        <v>53865</v>
      </c>
      <c r="H16" s="206"/>
      <c r="I16" s="284">
        <f t="shared" si="2"/>
        <v>12.217413793103448</v>
      </c>
      <c r="J16" s="286">
        <f t="shared" si="3"/>
        <v>0.76015015311666501</v>
      </c>
      <c r="K16" s="286">
        <f t="shared" si="4"/>
        <v>8.1850383144465924E-2</v>
      </c>
      <c r="L16" s="286">
        <f t="shared" si="5"/>
        <v>0.15799946373886906</v>
      </c>
      <c r="M16" s="194"/>
    </row>
    <row r="17" spans="1:13" s="142" customFormat="1" ht="20.25" customHeight="1" x14ac:dyDescent="0.25">
      <c r="A17" s="211" t="s">
        <v>558</v>
      </c>
      <c r="B17" s="208">
        <v>0</v>
      </c>
      <c r="C17" s="209">
        <v>48362</v>
      </c>
      <c r="D17" s="209">
        <v>1039</v>
      </c>
      <c r="E17" s="209">
        <v>3493</v>
      </c>
      <c r="F17" s="209">
        <v>463</v>
      </c>
      <c r="G17" s="212">
        <f>B17+C17+D17-E17-F17</f>
        <v>45445</v>
      </c>
      <c r="H17" s="206"/>
      <c r="I17" s="284">
        <f t="shared" si="2"/>
        <v>14.142857142857142</v>
      </c>
      <c r="J17" s="286">
        <f t="shared" si="3"/>
        <v>0.91992064937956719</v>
      </c>
      <c r="K17" s="286">
        <f t="shared" si="4"/>
        <v>7.0707070707070704E-2</v>
      </c>
      <c r="L17" s="286">
        <f t="shared" si="5"/>
        <v>9.3722799133620777E-3</v>
      </c>
      <c r="M17" s="194"/>
    </row>
    <row r="18" spans="1:13" s="145" customFormat="1" ht="20.25" customHeight="1" x14ac:dyDescent="0.25">
      <c r="A18" s="168"/>
      <c r="B18" s="208"/>
      <c r="C18" s="209"/>
      <c r="D18" s="209"/>
      <c r="E18" s="209"/>
      <c r="F18" s="209"/>
      <c r="G18" s="212"/>
      <c r="H18" s="206"/>
      <c r="I18" s="284"/>
      <c r="J18" s="286"/>
      <c r="K18" s="286"/>
      <c r="L18" s="286"/>
      <c r="M18" s="194"/>
    </row>
    <row r="19" spans="1:13" s="145" customFormat="1" ht="20.25" customHeight="1" x14ac:dyDescent="0.25">
      <c r="A19" s="164" t="s">
        <v>191</v>
      </c>
      <c r="B19" s="203">
        <f t="shared" ref="B19:G19" si="6">B20+B21</f>
        <v>102634</v>
      </c>
      <c r="C19" s="204">
        <f t="shared" si="6"/>
        <v>36226</v>
      </c>
      <c r="D19" s="204">
        <f t="shared" si="6"/>
        <v>57921</v>
      </c>
      <c r="E19" s="204">
        <f t="shared" si="6"/>
        <v>30717</v>
      </c>
      <c r="F19" s="204">
        <f t="shared" si="6"/>
        <v>36559</v>
      </c>
      <c r="G19" s="205">
        <f t="shared" si="6"/>
        <v>129505</v>
      </c>
      <c r="H19" s="206"/>
      <c r="I19" s="283">
        <f t="shared" ref="I19:I21" si="7">SUM(B19:D19)/SUM(E19)</f>
        <v>6.4062571214636845</v>
      </c>
      <c r="J19" s="285">
        <f t="shared" ref="J19:J21" si="8">(SUM(G19)/SUM(B19:D19))</f>
        <v>0.65811739954568782</v>
      </c>
      <c r="K19" s="285">
        <f t="shared" ref="K19:K21" si="9">(SUM(E19)/SUM(B19:D19))</f>
        <v>0.15609738745102422</v>
      </c>
      <c r="L19" s="285">
        <f t="shared" ref="L19:L21" si="10">(SUM(F19)/SUM(B19:D19))</f>
        <v>0.18578521300328793</v>
      </c>
      <c r="M19" s="194"/>
    </row>
    <row r="20" spans="1:13" s="145" customFormat="1" ht="20.25" customHeight="1" x14ac:dyDescent="0.25">
      <c r="A20" s="211" t="s">
        <v>516</v>
      </c>
      <c r="B20" s="208">
        <v>79043</v>
      </c>
      <c r="C20" s="209">
        <v>36219</v>
      </c>
      <c r="D20" s="209">
        <v>45152</v>
      </c>
      <c r="E20" s="209">
        <v>20646</v>
      </c>
      <c r="F20" s="209">
        <v>31486</v>
      </c>
      <c r="G20" s="212">
        <f>B20+C20+D20-E20-F20</f>
        <v>108282</v>
      </c>
      <c r="H20" s="206"/>
      <c r="I20" s="284">
        <f t="shared" si="7"/>
        <v>7.769737479414899</v>
      </c>
      <c r="J20" s="286">
        <f t="shared" si="8"/>
        <v>0.67501589636814741</v>
      </c>
      <c r="K20" s="286">
        <f t="shared" si="9"/>
        <v>0.1287044771653347</v>
      </c>
      <c r="L20" s="286">
        <f t="shared" si="10"/>
        <v>0.19627962646651789</v>
      </c>
      <c r="M20" s="194"/>
    </row>
    <row r="21" spans="1:13" s="145" customFormat="1" ht="20.25" customHeight="1" x14ac:dyDescent="0.25">
      <c r="A21" s="207" t="s">
        <v>559</v>
      </c>
      <c r="B21" s="208">
        <v>23591</v>
      </c>
      <c r="C21" s="209">
        <v>7</v>
      </c>
      <c r="D21" s="209">
        <v>12769</v>
      </c>
      <c r="E21" s="209">
        <v>10071</v>
      </c>
      <c r="F21" s="209">
        <v>5073</v>
      </c>
      <c r="G21" s="212">
        <f>B21+C21+D21-E21-F21</f>
        <v>21223</v>
      </c>
      <c r="H21" s="163"/>
      <c r="I21" s="284">
        <f t="shared" si="7"/>
        <v>3.6110614636083804</v>
      </c>
      <c r="J21" s="286">
        <f t="shared" si="8"/>
        <v>0.58357851898699376</v>
      </c>
      <c r="K21" s="286">
        <f t="shared" si="9"/>
        <v>0.27692688426320566</v>
      </c>
      <c r="L21" s="286">
        <f t="shared" si="10"/>
        <v>0.13949459674980064</v>
      </c>
      <c r="M21" s="194"/>
    </row>
    <row r="22" spans="1:13" s="145" customFormat="1" ht="20.25" customHeight="1" x14ac:dyDescent="0.25">
      <c r="A22" s="213"/>
      <c r="B22" s="208"/>
      <c r="C22" s="209"/>
      <c r="D22" s="209"/>
      <c r="E22" s="209"/>
      <c r="F22" s="209"/>
      <c r="G22" s="212"/>
      <c r="H22" s="206"/>
      <c r="I22" s="284"/>
      <c r="J22" s="286"/>
      <c r="K22" s="286"/>
      <c r="L22" s="286"/>
      <c r="M22" s="194"/>
    </row>
    <row r="23" spans="1:13" s="145" customFormat="1" ht="20.25" customHeight="1" x14ac:dyDescent="0.25">
      <c r="A23" s="164" t="s">
        <v>197</v>
      </c>
      <c r="B23" s="203">
        <f t="shared" ref="B23:G23" si="11">B24</f>
        <v>17100</v>
      </c>
      <c r="C23" s="204">
        <f t="shared" si="11"/>
        <v>11301</v>
      </c>
      <c r="D23" s="204">
        <f t="shared" si="11"/>
        <v>4349</v>
      </c>
      <c r="E23" s="204">
        <f t="shared" si="11"/>
        <v>5638</v>
      </c>
      <c r="F23" s="204">
        <f t="shared" si="11"/>
        <v>10690</v>
      </c>
      <c r="G23" s="205">
        <f t="shared" si="11"/>
        <v>16422</v>
      </c>
      <c r="H23" s="206"/>
      <c r="I23" s="283">
        <f t="shared" ref="I23:I24" si="12">SUM(B23:D23)/SUM(E23)</f>
        <v>5.808797445902802</v>
      </c>
      <c r="J23" s="285">
        <f t="shared" ref="J23:J24" si="13">(SUM(G23)/SUM(B23:D23))</f>
        <v>0.50143511450381684</v>
      </c>
      <c r="K23" s="285">
        <f t="shared" ref="K23:K24" si="14">(SUM(E23)/SUM(B23:D23))</f>
        <v>0.17215267175572518</v>
      </c>
      <c r="L23" s="285">
        <f t="shared" ref="L23:L24" si="15">(SUM(F23)/SUM(B23:D23))</f>
        <v>0.32641221374045803</v>
      </c>
      <c r="M23" s="194"/>
    </row>
    <row r="24" spans="1:13" s="145" customFormat="1" ht="20.25" customHeight="1" x14ac:dyDescent="0.25">
      <c r="A24" s="211" t="s">
        <v>560</v>
      </c>
      <c r="B24" s="208">
        <v>17100</v>
      </c>
      <c r="C24" s="209">
        <v>11301</v>
      </c>
      <c r="D24" s="209">
        <v>4349</v>
      </c>
      <c r="E24" s="209">
        <v>5638</v>
      </c>
      <c r="F24" s="209">
        <v>10690</v>
      </c>
      <c r="G24" s="212">
        <f>B24+C24+D24-E24-F24</f>
        <v>16422</v>
      </c>
      <c r="H24" s="206"/>
      <c r="I24" s="284">
        <f t="shared" si="12"/>
        <v>5.808797445902802</v>
      </c>
      <c r="J24" s="286">
        <f t="shared" si="13"/>
        <v>0.50143511450381684</v>
      </c>
      <c r="K24" s="286">
        <f t="shared" si="14"/>
        <v>0.17215267175572518</v>
      </c>
      <c r="L24" s="286">
        <f t="shared" si="15"/>
        <v>0.32641221374045803</v>
      </c>
      <c r="M24" s="194"/>
    </row>
    <row r="25" spans="1:13" s="145" customFormat="1" ht="20.25" customHeight="1" x14ac:dyDescent="0.25">
      <c r="A25" s="168"/>
      <c r="B25" s="208"/>
      <c r="C25" s="209"/>
      <c r="D25" s="209"/>
      <c r="E25" s="209"/>
      <c r="F25" s="209"/>
      <c r="G25" s="212"/>
      <c r="H25" s="206"/>
      <c r="I25" s="284"/>
      <c r="J25" s="286"/>
      <c r="K25" s="286"/>
      <c r="L25" s="286"/>
      <c r="M25" s="194"/>
    </row>
    <row r="26" spans="1:13" s="145" customFormat="1" ht="20.25" customHeight="1" x14ac:dyDescent="0.25">
      <c r="A26" s="164" t="s">
        <v>204</v>
      </c>
      <c r="B26" s="203">
        <f t="shared" ref="B26:G26" si="16">B27</f>
        <v>3834</v>
      </c>
      <c r="C26" s="204">
        <f t="shared" si="16"/>
        <v>2252</v>
      </c>
      <c r="D26" s="204">
        <f t="shared" si="16"/>
        <v>1840</v>
      </c>
      <c r="E26" s="204">
        <f t="shared" si="16"/>
        <v>1715</v>
      </c>
      <c r="F26" s="204">
        <f t="shared" si="16"/>
        <v>2046</v>
      </c>
      <c r="G26" s="205">
        <f t="shared" si="16"/>
        <v>4165</v>
      </c>
      <c r="H26" s="206"/>
      <c r="I26" s="283">
        <f t="shared" ref="I26:I27" si="17">SUM(B26:D26)/SUM(E26)</f>
        <v>4.6215743440233235</v>
      </c>
      <c r="J26" s="285">
        <f t="shared" ref="J26:J27" si="18">(SUM(G26)/SUM(B26:D26))</f>
        <v>0.52548574312389607</v>
      </c>
      <c r="K26" s="285">
        <f t="shared" ref="K26:K27" si="19">(SUM(E26)/SUM(B26:D26))</f>
        <v>0.21637648246278071</v>
      </c>
      <c r="L26" s="285">
        <f t="shared" ref="L26:L27" si="20">(SUM(F26)/SUM(B26:D26))</f>
        <v>0.25813777441332325</v>
      </c>
      <c r="M26" s="194"/>
    </row>
    <row r="27" spans="1:13" s="142" customFormat="1" ht="20.25" customHeight="1" x14ac:dyDescent="0.25">
      <c r="A27" s="211" t="s">
        <v>561</v>
      </c>
      <c r="B27" s="208">
        <v>3834</v>
      </c>
      <c r="C27" s="209">
        <v>2252</v>
      </c>
      <c r="D27" s="209">
        <v>1840</v>
      </c>
      <c r="E27" s="209">
        <v>1715</v>
      </c>
      <c r="F27" s="209">
        <v>2046</v>
      </c>
      <c r="G27" s="212">
        <f>B27+C27+D27-E27-F27</f>
        <v>4165</v>
      </c>
      <c r="H27" s="206"/>
      <c r="I27" s="284">
        <f t="shared" si="17"/>
        <v>4.6215743440233235</v>
      </c>
      <c r="J27" s="286">
        <f t="shared" si="18"/>
        <v>0.52548574312389607</v>
      </c>
      <c r="K27" s="286">
        <f t="shared" si="19"/>
        <v>0.21637648246278071</v>
      </c>
      <c r="L27" s="286">
        <f t="shared" si="20"/>
        <v>0.25813777441332325</v>
      </c>
      <c r="M27" s="194"/>
    </row>
    <row r="28" spans="1:13" s="145" customFormat="1" ht="20.25" customHeight="1" x14ac:dyDescent="0.25">
      <c r="A28" s="168"/>
      <c r="B28" s="208"/>
      <c r="C28" s="209"/>
      <c r="D28" s="209"/>
      <c r="E28" s="209"/>
      <c r="F28" s="209"/>
      <c r="G28" s="212"/>
      <c r="H28" s="206"/>
      <c r="I28" s="284"/>
      <c r="J28" s="286"/>
      <c r="K28" s="286"/>
      <c r="L28" s="286"/>
      <c r="M28" s="194"/>
    </row>
    <row r="29" spans="1:13" s="145" customFormat="1" ht="20.25" customHeight="1" x14ac:dyDescent="0.25">
      <c r="A29" s="164" t="s">
        <v>210</v>
      </c>
      <c r="B29" s="203">
        <f t="shared" ref="B29:G29" si="21">B30+B31</f>
        <v>16618</v>
      </c>
      <c r="C29" s="204">
        <f t="shared" si="21"/>
        <v>4708</v>
      </c>
      <c r="D29" s="204">
        <f t="shared" si="21"/>
        <v>3752</v>
      </c>
      <c r="E29" s="204">
        <f t="shared" si="21"/>
        <v>3089</v>
      </c>
      <c r="F29" s="204">
        <f t="shared" si="21"/>
        <v>6122</v>
      </c>
      <c r="G29" s="205">
        <f t="shared" si="21"/>
        <v>15867</v>
      </c>
      <c r="H29" s="206"/>
      <c r="I29" s="283">
        <f t="shared" ref="I29:I31" si="22">SUM(B29:D29)/SUM(E29)</f>
        <v>8.1184849465846547</v>
      </c>
      <c r="J29" s="285">
        <f t="shared" ref="J29:J31" si="23">(SUM(G29)/SUM(B29:D29))</f>
        <v>0.63270595741287183</v>
      </c>
      <c r="K29" s="285">
        <f t="shared" ref="K29:K31" si="24">(SUM(E29)/SUM(B29:D29))</f>
        <v>0.12317569184145466</v>
      </c>
      <c r="L29" s="285">
        <f t="shared" ref="L29:L31" si="25">(SUM(F29)/SUM(B29:D29))</f>
        <v>0.24411835074567351</v>
      </c>
      <c r="M29" s="194"/>
    </row>
    <row r="30" spans="1:13" s="145" customFormat="1" ht="20.25" customHeight="1" x14ac:dyDescent="0.25">
      <c r="A30" s="211" t="s">
        <v>562</v>
      </c>
      <c r="B30" s="208">
        <v>6779</v>
      </c>
      <c r="C30" s="209">
        <v>1403</v>
      </c>
      <c r="D30" s="209">
        <v>3119</v>
      </c>
      <c r="E30" s="209">
        <v>1266</v>
      </c>
      <c r="F30" s="209">
        <v>64</v>
      </c>
      <c r="G30" s="212">
        <f>B30+C30+D30-E30-F30</f>
        <v>9971</v>
      </c>
      <c r="H30" s="206"/>
      <c r="I30" s="284">
        <f t="shared" si="22"/>
        <v>8.9265402843601898</v>
      </c>
      <c r="J30" s="286">
        <f t="shared" si="23"/>
        <v>0.88231129988496593</v>
      </c>
      <c r="K30" s="286">
        <f t="shared" si="24"/>
        <v>0.11202548447040085</v>
      </c>
      <c r="L30" s="286">
        <f t="shared" si="25"/>
        <v>5.6632156446332184E-3</v>
      </c>
      <c r="M30" s="194"/>
    </row>
    <row r="31" spans="1:13" s="142" customFormat="1" ht="20.25" customHeight="1" x14ac:dyDescent="0.25">
      <c r="A31" s="211" t="s">
        <v>563</v>
      </c>
      <c r="B31" s="208">
        <v>9839</v>
      </c>
      <c r="C31" s="209">
        <v>3305</v>
      </c>
      <c r="D31" s="209">
        <v>633</v>
      </c>
      <c r="E31" s="209">
        <v>1823</v>
      </c>
      <c r="F31" s="209">
        <v>6058</v>
      </c>
      <c r="G31" s="212">
        <f>B31+C31+D31-E31-F31</f>
        <v>5896</v>
      </c>
      <c r="H31" s="206"/>
      <c r="I31" s="284">
        <f t="shared" si="22"/>
        <v>7.5573230938014264</v>
      </c>
      <c r="J31" s="286">
        <f t="shared" si="23"/>
        <v>0.42795964288306598</v>
      </c>
      <c r="K31" s="286">
        <f t="shared" si="24"/>
        <v>0.13232198591855993</v>
      </c>
      <c r="L31" s="286">
        <f t="shared" si="25"/>
        <v>0.43971837119837409</v>
      </c>
      <c r="M31" s="194"/>
    </row>
    <row r="32" spans="1:13" s="142" customFormat="1" ht="20.25" customHeight="1" x14ac:dyDescent="0.25">
      <c r="A32" s="168"/>
      <c r="B32" s="208"/>
      <c r="C32" s="209"/>
      <c r="D32" s="209"/>
      <c r="E32" s="209"/>
      <c r="F32" s="209"/>
      <c r="G32" s="212"/>
      <c r="H32" s="206"/>
      <c r="I32" s="284"/>
      <c r="J32" s="286"/>
      <c r="K32" s="286"/>
      <c r="L32" s="286"/>
      <c r="M32" s="194"/>
    </row>
    <row r="33" spans="1:13" s="142" customFormat="1" ht="20.25" customHeight="1" x14ac:dyDescent="0.25">
      <c r="A33" s="164" t="s">
        <v>217</v>
      </c>
      <c r="B33" s="203">
        <f t="shared" ref="B33:G33" si="26">B34</f>
        <v>26157</v>
      </c>
      <c r="C33" s="204">
        <f t="shared" si="26"/>
        <v>4473</v>
      </c>
      <c r="D33" s="204">
        <f t="shared" si="26"/>
        <v>2974</v>
      </c>
      <c r="E33" s="204">
        <f t="shared" si="26"/>
        <v>4203</v>
      </c>
      <c r="F33" s="204">
        <f t="shared" si="26"/>
        <v>8573</v>
      </c>
      <c r="G33" s="205">
        <f t="shared" si="26"/>
        <v>20828</v>
      </c>
      <c r="H33" s="206"/>
      <c r="I33" s="283">
        <f t="shared" ref="I33:I34" si="27">SUM(B33:D33)/SUM(E33)</f>
        <v>7.9952414941708305</v>
      </c>
      <c r="J33" s="285">
        <f t="shared" ref="J33:J34" si="28">(SUM(G33)/SUM(B33:D33))</f>
        <v>0.61980716581359363</v>
      </c>
      <c r="K33" s="285">
        <f t="shared" ref="K33:K34" si="29">(SUM(E33)/SUM(B33:D33))</f>
        <v>0.12507439590524938</v>
      </c>
      <c r="L33" s="285">
        <f t="shared" ref="L33:L34" si="30">(SUM(F33)/SUM(B33:D33))</f>
        <v>0.25511843828115699</v>
      </c>
      <c r="M33" s="194"/>
    </row>
    <row r="34" spans="1:13" s="142" customFormat="1" ht="20.25" customHeight="1" x14ac:dyDescent="0.25">
      <c r="A34" s="211" t="s">
        <v>564</v>
      </c>
      <c r="B34" s="208">
        <v>26157</v>
      </c>
      <c r="C34" s="209">
        <v>4473</v>
      </c>
      <c r="D34" s="209">
        <v>2974</v>
      </c>
      <c r="E34" s="209">
        <v>4203</v>
      </c>
      <c r="F34" s="209">
        <v>8573</v>
      </c>
      <c r="G34" s="212">
        <f>B34+C34+D34-E34-F34</f>
        <v>20828</v>
      </c>
      <c r="H34" s="206"/>
      <c r="I34" s="284">
        <f t="shared" si="27"/>
        <v>7.9952414941708305</v>
      </c>
      <c r="J34" s="286">
        <f t="shared" si="28"/>
        <v>0.61980716581359363</v>
      </c>
      <c r="K34" s="286">
        <f t="shared" si="29"/>
        <v>0.12507439590524938</v>
      </c>
      <c r="L34" s="286">
        <f t="shared" si="30"/>
        <v>0.25511843828115699</v>
      </c>
      <c r="M34" s="194"/>
    </row>
    <row r="35" spans="1:13" s="142" customFormat="1" ht="20.25" customHeight="1" x14ac:dyDescent="0.25">
      <c r="A35" s="168"/>
      <c r="B35" s="208"/>
      <c r="C35" s="209"/>
      <c r="D35" s="209"/>
      <c r="E35" s="209"/>
      <c r="F35" s="209"/>
      <c r="G35" s="212"/>
      <c r="H35" s="206"/>
      <c r="I35" s="284"/>
      <c r="J35" s="286"/>
      <c r="K35" s="286"/>
      <c r="L35" s="286"/>
      <c r="M35" s="194"/>
    </row>
    <row r="36" spans="1:13" s="142" customFormat="1" ht="20.25" customHeight="1" x14ac:dyDescent="0.25">
      <c r="A36" s="164" t="s">
        <v>468</v>
      </c>
      <c r="B36" s="203">
        <f t="shared" ref="B36:G36" si="31">B37</f>
        <v>19630</v>
      </c>
      <c r="C36" s="204">
        <f t="shared" si="31"/>
        <v>7284</v>
      </c>
      <c r="D36" s="204">
        <f t="shared" si="31"/>
        <v>978</v>
      </c>
      <c r="E36" s="204">
        <f t="shared" si="31"/>
        <v>3209</v>
      </c>
      <c r="F36" s="204">
        <f t="shared" si="31"/>
        <v>9326</v>
      </c>
      <c r="G36" s="205">
        <f t="shared" si="31"/>
        <v>15357</v>
      </c>
      <c r="H36" s="206"/>
      <c r="I36" s="283">
        <f t="shared" ref="I36:I37" si="32">SUM(B36:D36)/SUM(E36)</f>
        <v>8.69180430040511</v>
      </c>
      <c r="J36" s="285">
        <f t="shared" ref="J36:J37" si="33">(SUM(G36)/SUM(B36:D36))</f>
        <v>0.55058798221712324</v>
      </c>
      <c r="K36" s="285">
        <f t="shared" ref="K36:K37" si="34">(SUM(E36)/SUM(B36:D36))</f>
        <v>0.11505091065538506</v>
      </c>
      <c r="L36" s="285">
        <f t="shared" ref="L36:L37" si="35">(SUM(F36)/SUM(B36:D36))</f>
        <v>0.33436110712749173</v>
      </c>
      <c r="M36" s="194"/>
    </row>
    <row r="37" spans="1:13" s="142" customFormat="1" ht="20.25" customHeight="1" x14ac:dyDescent="0.25">
      <c r="A37" s="168" t="s">
        <v>565</v>
      </c>
      <c r="B37" s="208">
        <v>19630</v>
      </c>
      <c r="C37" s="209">
        <v>7284</v>
      </c>
      <c r="D37" s="209">
        <v>978</v>
      </c>
      <c r="E37" s="209">
        <v>3209</v>
      </c>
      <c r="F37" s="209">
        <v>9326</v>
      </c>
      <c r="G37" s="212">
        <f>B37+C37+D37-E37-F37</f>
        <v>15357</v>
      </c>
      <c r="H37" s="206"/>
      <c r="I37" s="284">
        <f t="shared" si="32"/>
        <v>8.69180430040511</v>
      </c>
      <c r="J37" s="286">
        <f t="shared" si="33"/>
        <v>0.55058798221712324</v>
      </c>
      <c r="K37" s="286">
        <f t="shared" si="34"/>
        <v>0.11505091065538506</v>
      </c>
      <c r="L37" s="286">
        <f t="shared" si="35"/>
        <v>0.33436110712749173</v>
      </c>
      <c r="M37" s="194"/>
    </row>
    <row r="38" spans="1:13" s="142" customFormat="1" ht="20.25" customHeight="1" x14ac:dyDescent="0.25">
      <c r="A38" s="168"/>
      <c r="B38" s="208"/>
      <c r="C38" s="209"/>
      <c r="D38" s="209"/>
      <c r="E38" s="209"/>
      <c r="F38" s="209"/>
      <c r="G38" s="212"/>
      <c r="H38" s="206"/>
      <c r="I38" s="284"/>
      <c r="J38" s="286"/>
      <c r="K38" s="286"/>
      <c r="L38" s="286"/>
      <c r="M38" s="194"/>
    </row>
    <row r="39" spans="1:13" s="142" customFormat="1" ht="20.25" customHeight="1" x14ac:dyDescent="0.25">
      <c r="A39" s="164" t="s">
        <v>474</v>
      </c>
      <c r="B39" s="203">
        <f t="shared" ref="B39:G39" si="36">B40</f>
        <v>4397</v>
      </c>
      <c r="C39" s="204">
        <f t="shared" si="36"/>
        <v>2158</v>
      </c>
      <c r="D39" s="204">
        <f t="shared" si="36"/>
        <v>754</v>
      </c>
      <c r="E39" s="204">
        <f t="shared" si="36"/>
        <v>1219</v>
      </c>
      <c r="F39" s="204">
        <f t="shared" si="36"/>
        <v>1383</v>
      </c>
      <c r="G39" s="205">
        <f t="shared" si="36"/>
        <v>4707</v>
      </c>
      <c r="H39" s="206"/>
      <c r="I39" s="283">
        <f t="shared" ref="I39:I40" si="37">SUM(B39:D39)/SUM(E39)</f>
        <v>5.9958982772764564</v>
      </c>
      <c r="J39" s="285">
        <f t="shared" ref="J39:J40" si="38">(SUM(G39)/SUM(B39:D39))</f>
        <v>0.64400054727048839</v>
      </c>
      <c r="K39" s="285">
        <f t="shared" ref="K39:K40" si="39">(SUM(E39)/SUM(B39:D39))</f>
        <v>0.16678068135175811</v>
      </c>
      <c r="L39" s="285">
        <f t="shared" ref="L39:L40" si="40">(SUM(F39)/SUM(B39:D39))</f>
        <v>0.18921877137775345</v>
      </c>
      <c r="M39" s="194"/>
    </row>
    <row r="40" spans="1:13" s="142" customFormat="1" ht="20.25" customHeight="1" x14ac:dyDescent="0.25">
      <c r="A40" s="211" t="s">
        <v>566</v>
      </c>
      <c r="B40" s="208">
        <v>4397</v>
      </c>
      <c r="C40" s="209">
        <v>2158</v>
      </c>
      <c r="D40" s="209">
        <v>754</v>
      </c>
      <c r="E40" s="209">
        <v>1219</v>
      </c>
      <c r="F40" s="209">
        <v>1383</v>
      </c>
      <c r="G40" s="212">
        <f>B40+C40+D40-E40-F40</f>
        <v>4707</v>
      </c>
      <c r="H40" s="206"/>
      <c r="I40" s="284">
        <f t="shared" si="37"/>
        <v>5.9958982772764564</v>
      </c>
      <c r="J40" s="286">
        <f t="shared" si="38"/>
        <v>0.64400054727048839</v>
      </c>
      <c r="K40" s="286">
        <f t="shared" si="39"/>
        <v>0.16678068135175811</v>
      </c>
      <c r="L40" s="286">
        <f t="shared" si="40"/>
        <v>0.18921877137775345</v>
      </c>
      <c r="M40" s="194"/>
    </row>
    <row r="41" spans="1:13" s="142" customFormat="1" ht="20.25" customHeight="1" x14ac:dyDescent="0.25">
      <c r="A41" s="168"/>
      <c r="B41" s="208"/>
      <c r="C41" s="209"/>
      <c r="D41" s="209"/>
      <c r="E41" s="209"/>
      <c r="F41" s="209"/>
      <c r="G41" s="212"/>
      <c r="H41" s="206"/>
      <c r="I41" s="284"/>
      <c r="J41" s="286"/>
      <c r="K41" s="286"/>
      <c r="L41" s="286"/>
      <c r="M41" s="194"/>
    </row>
    <row r="42" spans="1:13" s="145" customFormat="1" ht="20.25" customHeight="1" x14ac:dyDescent="0.25">
      <c r="A42" s="164" t="s">
        <v>480</v>
      </c>
      <c r="B42" s="203">
        <f t="shared" ref="B42:G42" si="41">B43</f>
        <v>5705</v>
      </c>
      <c r="C42" s="204">
        <f t="shared" si="41"/>
        <v>2816</v>
      </c>
      <c r="D42" s="204">
        <f t="shared" si="41"/>
        <v>420</v>
      </c>
      <c r="E42" s="204">
        <f t="shared" si="41"/>
        <v>1492</v>
      </c>
      <c r="F42" s="204">
        <f t="shared" si="41"/>
        <v>598</v>
      </c>
      <c r="G42" s="205">
        <f t="shared" si="41"/>
        <v>6851</v>
      </c>
      <c r="H42" s="206"/>
      <c r="I42" s="283">
        <f t="shared" ref="I42:I43" si="42">SUM(B42:D42)/SUM(E42)</f>
        <v>5.9926273458445039</v>
      </c>
      <c r="J42" s="285">
        <f t="shared" ref="J42:J43" si="43">(SUM(G42)/SUM(B42:D42))</f>
        <v>0.76624538642210038</v>
      </c>
      <c r="K42" s="285">
        <f t="shared" ref="K42:K43" si="44">(SUM(E42)/SUM(B42:D42))</f>
        <v>0.16687171457331396</v>
      </c>
      <c r="L42" s="285">
        <f t="shared" ref="L42:L43" si="45">(SUM(F42)/SUM(B42:D42))</f>
        <v>6.6882899004585619E-2</v>
      </c>
      <c r="M42" s="194"/>
    </row>
    <row r="43" spans="1:13" s="145" customFormat="1" ht="20.25" customHeight="1" x14ac:dyDescent="0.25">
      <c r="A43" s="211" t="s">
        <v>567</v>
      </c>
      <c r="B43" s="208">
        <v>5705</v>
      </c>
      <c r="C43" s="209">
        <v>2816</v>
      </c>
      <c r="D43" s="209">
        <v>420</v>
      </c>
      <c r="E43" s="209">
        <v>1492</v>
      </c>
      <c r="F43" s="209">
        <v>598</v>
      </c>
      <c r="G43" s="212">
        <f>B43+C43+D43-E43-F43</f>
        <v>6851</v>
      </c>
      <c r="H43" s="206"/>
      <c r="I43" s="284">
        <f t="shared" si="42"/>
        <v>5.9926273458445039</v>
      </c>
      <c r="J43" s="286">
        <f t="shared" si="43"/>
        <v>0.76624538642210038</v>
      </c>
      <c r="K43" s="286">
        <f t="shared" si="44"/>
        <v>0.16687171457331396</v>
      </c>
      <c r="L43" s="286">
        <f t="shared" si="45"/>
        <v>6.6882899004585619E-2</v>
      </c>
      <c r="M43" s="194"/>
    </row>
    <row r="44" spans="1:13" s="145" customFormat="1" ht="20.25" customHeight="1" x14ac:dyDescent="0.25">
      <c r="A44" s="168"/>
      <c r="B44" s="208"/>
      <c r="C44" s="209"/>
      <c r="D44" s="209"/>
      <c r="E44" s="209"/>
      <c r="F44" s="209"/>
      <c r="G44" s="212"/>
      <c r="H44" s="206"/>
      <c r="I44" s="284"/>
      <c r="J44" s="286"/>
      <c r="K44" s="286"/>
      <c r="L44" s="286"/>
      <c r="M44" s="194"/>
    </row>
    <row r="45" spans="1:13" s="145" customFormat="1" ht="20.25" customHeight="1" x14ac:dyDescent="0.25">
      <c r="A45" s="164" t="s">
        <v>485</v>
      </c>
      <c r="B45" s="203">
        <f t="shared" ref="B45:G45" si="46">B46</f>
        <v>12803</v>
      </c>
      <c r="C45" s="204">
        <f t="shared" si="46"/>
        <v>2653</v>
      </c>
      <c r="D45" s="204">
        <f t="shared" si="46"/>
        <v>277</v>
      </c>
      <c r="E45" s="204">
        <f t="shared" si="46"/>
        <v>1959</v>
      </c>
      <c r="F45" s="204">
        <f t="shared" si="46"/>
        <v>4871</v>
      </c>
      <c r="G45" s="205">
        <f t="shared" si="46"/>
        <v>8903</v>
      </c>
      <c r="H45" s="206"/>
      <c r="I45" s="283">
        <f t="shared" ref="I45:I46" si="47">SUM(B45:D45)/SUM(E45)</f>
        <v>8.0311383358856556</v>
      </c>
      <c r="J45" s="285">
        <f t="shared" ref="J45:J46" si="48">(SUM(G45)/SUM(B45:D45))</f>
        <v>0.56588063306425984</v>
      </c>
      <c r="K45" s="285">
        <f t="shared" ref="K45:K46" si="49">(SUM(E45)/SUM(B45:D45))</f>
        <v>0.12451534990148096</v>
      </c>
      <c r="L45" s="285">
        <f t="shared" ref="L45:L46" si="50">(SUM(F45)/SUM(B45:D45))</f>
        <v>0.30960401703425922</v>
      </c>
      <c r="M45" s="194"/>
    </row>
    <row r="46" spans="1:13" s="145" customFormat="1" ht="20.25" customHeight="1" x14ac:dyDescent="0.25">
      <c r="A46" s="211" t="s">
        <v>568</v>
      </c>
      <c r="B46" s="208">
        <v>12803</v>
      </c>
      <c r="C46" s="209">
        <v>2653</v>
      </c>
      <c r="D46" s="209">
        <v>277</v>
      </c>
      <c r="E46" s="209">
        <v>1959</v>
      </c>
      <c r="F46" s="209">
        <v>4871</v>
      </c>
      <c r="G46" s="212">
        <f>B46+C46+D46-E46-F46</f>
        <v>8903</v>
      </c>
      <c r="H46" s="206"/>
      <c r="I46" s="284">
        <f t="shared" si="47"/>
        <v>8.0311383358856556</v>
      </c>
      <c r="J46" s="286">
        <f t="shared" si="48"/>
        <v>0.56588063306425984</v>
      </c>
      <c r="K46" s="286">
        <f t="shared" si="49"/>
        <v>0.12451534990148096</v>
      </c>
      <c r="L46" s="286">
        <f t="shared" si="50"/>
        <v>0.30960401703425922</v>
      </c>
      <c r="M46" s="194"/>
    </row>
    <row r="47" spans="1:13" s="145" customFormat="1" ht="20.25" customHeight="1" x14ac:dyDescent="0.25">
      <c r="A47" s="168"/>
      <c r="B47" s="208"/>
      <c r="C47" s="209"/>
      <c r="D47" s="209"/>
      <c r="E47" s="209"/>
      <c r="F47" s="209"/>
      <c r="G47" s="212"/>
      <c r="H47" s="206"/>
      <c r="I47" s="284"/>
      <c r="J47" s="286"/>
      <c r="K47" s="286"/>
      <c r="L47" s="286"/>
      <c r="M47" s="194"/>
    </row>
    <row r="48" spans="1:13" s="145" customFormat="1" ht="20.25" customHeight="1" x14ac:dyDescent="0.25">
      <c r="A48" s="164" t="s">
        <v>569</v>
      </c>
      <c r="B48" s="203">
        <f t="shared" ref="B48:G48" si="51">B49</f>
        <v>14777</v>
      </c>
      <c r="C48" s="204">
        <f t="shared" si="51"/>
        <v>5903</v>
      </c>
      <c r="D48" s="204">
        <f t="shared" si="51"/>
        <v>2505</v>
      </c>
      <c r="E48" s="204">
        <f t="shared" si="51"/>
        <v>4046</v>
      </c>
      <c r="F48" s="204">
        <f t="shared" si="51"/>
        <v>204</v>
      </c>
      <c r="G48" s="205">
        <f t="shared" si="51"/>
        <v>18935</v>
      </c>
      <c r="H48" s="206"/>
      <c r="I48" s="283">
        <f t="shared" ref="I48:I49" si="52">SUM(B48:D48)/SUM(E48)</f>
        <v>5.7303509639149777</v>
      </c>
      <c r="J48" s="285">
        <f t="shared" ref="J48:J49" si="53">(SUM(G48)/SUM(B48:D48))</f>
        <v>0.81669182661203366</v>
      </c>
      <c r="K48" s="285">
        <f t="shared" ref="K48:K49" si="54">(SUM(E48)/SUM(B48:D48))</f>
        <v>0.17450938106534397</v>
      </c>
      <c r="L48" s="285">
        <f t="shared" ref="L48:L49" si="55">(SUM(F48)/SUM(B48:D48))</f>
        <v>8.7987923226223851E-3</v>
      </c>
      <c r="M48" s="194"/>
    </row>
    <row r="49" spans="1:13" s="145" customFormat="1" ht="20.25" customHeight="1" x14ac:dyDescent="0.25">
      <c r="A49" s="168" t="s">
        <v>749</v>
      </c>
      <c r="B49" s="208">
        <v>14777</v>
      </c>
      <c r="C49" s="209">
        <v>5903</v>
      </c>
      <c r="D49" s="209">
        <v>2505</v>
      </c>
      <c r="E49" s="209">
        <v>4046</v>
      </c>
      <c r="F49" s="209">
        <v>204</v>
      </c>
      <c r="G49" s="212">
        <f>B49+C49+D49-E49-F49</f>
        <v>18935</v>
      </c>
      <c r="H49" s="206"/>
      <c r="I49" s="284">
        <f t="shared" si="52"/>
        <v>5.7303509639149777</v>
      </c>
      <c r="J49" s="286">
        <f t="shared" si="53"/>
        <v>0.81669182661203366</v>
      </c>
      <c r="K49" s="286">
        <f t="shared" si="54"/>
        <v>0.17450938106534397</v>
      </c>
      <c r="L49" s="286">
        <f t="shared" si="55"/>
        <v>8.7987923226223851E-3</v>
      </c>
      <c r="M49" s="194"/>
    </row>
    <row r="50" spans="1:13" s="145" customFormat="1" ht="20.25" customHeight="1" x14ac:dyDescent="0.25">
      <c r="A50" s="168"/>
      <c r="B50" s="208"/>
      <c r="C50" s="209"/>
      <c r="D50" s="209"/>
      <c r="E50" s="209"/>
      <c r="F50" s="209"/>
      <c r="G50" s="212"/>
      <c r="H50" s="206"/>
      <c r="I50" s="284"/>
      <c r="J50" s="286"/>
      <c r="K50" s="286"/>
      <c r="L50" s="286"/>
      <c r="M50" s="194"/>
    </row>
    <row r="51" spans="1:13" s="145" customFormat="1" ht="20.25" customHeight="1" x14ac:dyDescent="0.25">
      <c r="A51" s="164" t="s">
        <v>570</v>
      </c>
      <c r="B51" s="203">
        <f t="shared" ref="B51:G51" si="56">B52</f>
        <v>1554</v>
      </c>
      <c r="C51" s="204">
        <f t="shared" si="56"/>
        <v>846</v>
      </c>
      <c r="D51" s="204">
        <f t="shared" si="56"/>
        <v>161</v>
      </c>
      <c r="E51" s="204">
        <f t="shared" si="56"/>
        <v>556</v>
      </c>
      <c r="F51" s="204">
        <f t="shared" si="56"/>
        <v>208</v>
      </c>
      <c r="G51" s="205">
        <f t="shared" si="56"/>
        <v>1797</v>
      </c>
      <c r="H51" s="206"/>
      <c r="I51" s="283">
        <f t="shared" ref="I51:I52" si="57">SUM(B51:D51)/SUM(E51)</f>
        <v>4.6061151079136691</v>
      </c>
      <c r="J51" s="285">
        <f t="shared" ref="J51:J52" si="58">(SUM(G51)/SUM(B51:D51))</f>
        <v>0.70167903162827017</v>
      </c>
      <c r="K51" s="285">
        <f t="shared" ref="K51:K52" si="59">(SUM(E51)/SUM(B51:D51))</f>
        <v>0.21710269426005466</v>
      </c>
      <c r="L51" s="285">
        <f t="shared" ref="L51:L52" si="60">(SUM(F51)/SUM(B51:D51))</f>
        <v>8.1218274111675121E-2</v>
      </c>
      <c r="M51" s="194"/>
    </row>
    <row r="52" spans="1:13" s="145" customFormat="1" ht="20.25" customHeight="1" x14ac:dyDescent="0.25">
      <c r="A52" s="168" t="s">
        <v>571</v>
      </c>
      <c r="B52" s="208">
        <v>1554</v>
      </c>
      <c r="C52" s="209">
        <v>846</v>
      </c>
      <c r="D52" s="209">
        <v>161</v>
      </c>
      <c r="E52" s="209">
        <v>556</v>
      </c>
      <c r="F52" s="209">
        <v>208</v>
      </c>
      <c r="G52" s="212">
        <f>B52+C52+D52-E52-F52</f>
        <v>1797</v>
      </c>
      <c r="H52" s="206"/>
      <c r="I52" s="284">
        <f t="shared" si="57"/>
        <v>4.6061151079136691</v>
      </c>
      <c r="J52" s="286">
        <f t="shared" si="58"/>
        <v>0.70167903162827017</v>
      </c>
      <c r="K52" s="286">
        <f t="shared" si="59"/>
        <v>0.21710269426005466</v>
      </c>
      <c r="L52" s="286">
        <f t="shared" si="60"/>
        <v>8.1218274111675121E-2</v>
      </c>
      <c r="M52" s="194"/>
    </row>
    <row r="53" spans="1:13" s="142" customFormat="1" ht="20.25" customHeight="1" x14ac:dyDescent="0.25">
      <c r="A53" s="69"/>
      <c r="B53" s="208"/>
      <c r="C53" s="209"/>
      <c r="D53" s="209"/>
      <c r="E53" s="209"/>
      <c r="F53" s="209"/>
      <c r="G53" s="212"/>
      <c r="H53" s="206"/>
      <c r="I53" s="284"/>
      <c r="J53" s="286"/>
      <c r="K53" s="286"/>
      <c r="L53" s="286"/>
      <c r="M53" s="194"/>
    </row>
    <row r="54" spans="1:13" s="142" customFormat="1" ht="20.25" customHeight="1" x14ac:dyDescent="0.25">
      <c r="A54" s="64" t="s">
        <v>503</v>
      </c>
      <c r="B54" s="203">
        <f t="shared" ref="B54:G54" si="61">B55</f>
        <v>13117</v>
      </c>
      <c r="C54" s="204">
        <f t="shared" si="61"/>
        <v>1738</v>
      </c>
      <c r="D54" s="204">
        <f t="shared" si="61"/>
        <v>165</v>
      </c>
      <c r="E54" s="204">
        <f t="shared" si="61"/>
        <v>1548</v>
      </c>
      <c r="F54" s="204">
        <f t="shared" si="61"/>
        <v>103</v>
      </c>
      <c r="G54" s="205">
        <f t="shared" si="61"/>
        <v>13369</v>
      </c>
      <c r="H54" s="206"/>
      <c r="I54" s="283">
        <f t="shared" ref="I54:I55" si="62">SUM(B54:D54)/SUM(E54)</f>
        <v>9.702842377260982</v>
      </c>
      <c r="J54" s="285">
        <f t="shared" ref="J54:J55" si="63">(SUM(G54)/SUM(B54:D54))</f>
        <v>0.8900798934753662</v>
      </c>
      <c r="K54" s="285">
        <f t="shared" ref="K54:K55" si="64">(SUM(E54)/SUM(B54:D54))</f>
        <v>0.10306258322237018</v>
      </c>
      <c r="L54" s="285">
        <f t="shared" ref="L54:L55" si="65">(SUM(F54)/SUM(B54:D54))</f>
        <v>6.8575233022636481E-3</v>
      </c>
    </row>
    <row r="55" spans="1:13" s="142" customFormat="1" ht="20.25" customHeight="1" x14ac:dyDescent="0.25">
      <c r="A55" s="69" t="s">
        <v>572</v>
      </c>
      <c r="B55" s="208">
        <v>13117</v>
      </c>
      <c r="C55" s="209">
        <v>1738</v>
      </c>
      <c r="D55" s="209">
        <v>165</v>
      </c>
      <c r="E55" s="209">
        <v>1548</v>
      </c>
      <c r="F55" s="209">
        <v>103</v>
      </c>
      <c r="G55" s="212">
        <f>B55+C55+D55-E55-F55</f>
        <v>13369</v>
      </c>
      <c r="H55" s="206"/>
      <c r="I55" s="284">
        <f t="shared" si="62"/>
        <v>9.702842377260982</v>
      </c>
      <c r="J55" s="286">
        <f t="shared" si="63"/>
        <v>0.8900798934753662</v>
      </c>
      <c r="K55" s="286">
        <f t="shared" si="64"/>
        <v>0.10306258322237018</v>
      </c>
      <c r="L55" s="286">
        <f t="shared" si="65"/>
        <v>6.8575233022636481E-3</v>
      </c>
    </row>
    <row r="56" spans="1:13" s="142" customFormat="1" ht="20.25" customHeight="1" x14ac:dyDescent="0.25">
      <c r="A56" s="69"/>
      <c r="B56" s="208"/>
      <c r="C56" s="209"/>
      <c r="D56" s="209"/>
      <c r="E56" s="209"/>
      <c r="F56" s="209"/>
      <c r="G56" s="212"/>
      <c r="H56" s="206"/>
      <c r="I56" s="284"/>
      <c r="J56" s="286"/>
      <c r="K56" s="286"/>
      <c r="L56" s="286"/>
    </row>
    <row r="57" spans="1:13" s="142" customFormat="1" ht="20.25" customHeight="1" x14ac:dyDescent="0.25">
      <c r="A57" s="64" t="s">
        <v>505</v>
      </c>
      <c r="B57" s="203">
        <f t="shared" ref="B57:G57" si="66">B58</f>
        <v>6184</v>
      </c>
      <c r="C57" s="204">
        <f t="shared" si="66"/>
        <v>1991</v>
      </c>
      <c r="D57" s="204">
        <f t="shared" si="66"/>
        <v>254</v>
      </c>
      <c r="E57" s="204">
        <f t="shared" si="66"/>
        <v>1112</v>
      </c>
      <c r="F57" s="204">
        <f t="shared" si="66"/>
        <v>39</v>
      </c>
      <c r="G57" s="205">
        <f t="shared" si="66"/>
        <v>7278</v>
      </c>
      <c r="H57" s="206"/>
      <c r="I57" s="283">
        <f t="shared" ref="I57:I58" si="67">SUM(B57:D57)/SUM(E57)</f>
        <v>7.5800359712230216</v>
      </c>
      <c r="J57" s="285">
        <f t="shared" ref="J57:J58" si="68">(SUM(G57)/SUM(B57:D57))</f>
        <v>0.86344762130739117</v>
      </c>
      <c r="K57" s="285">
        <f t="shared" ref="K57:K58" si="69">(SUM(E57)/SUM(B57:D57))</f>
        <v>0.1319254953137976</v>
      </c>
      <c r="L57" s="285">
        <f t="shared" ref="L57:L58" si="70">(SUM(F57)/SUM(B57:D57))</f>
        <v>4.6268833788112472E-3</v>
      </c>
    </row>
    <row r="58" spans="1:13" s="142" customFormat="1" ht="20.25" customHeight="1" x14ac:dyDescent="0.25">
      <c r="A58" s="69" t="s">
        <v>573</v>
      </c>
      <c r="B58" s="208">
        <v>6184</v>
      </c>
      <c r="C58" s="209">
        <v>1991</v>
      </c>
      <c r="D58" s="209">
        <v>254</v>
      </c>
      <c r="E58" s="209">
        <v>1112</v>
      </c>
      <c r="F58" s="209">
        <v>39</v>
      </c>
      <c r="G58" s="212">
        <f>B58+C58+D58-E58-F58</f>
        <v>7278</v>
      </c>
      <c r="H58" s="206"/>
      <c r="I58" s="284">
        <f t="shared" si="67"/>
        <v>7.5800359712230216</v>
      </c>
      <c r="J58" s="286">
        <f t="shared" si="68"/>
        <v>0.86344762130739117</v>
      </c>
      <c r="K58" s="286">
        <f t="shared" si="69"/>
        <v>0.1319254953137976</v>
      </c>
      <c r="L58" s="286">
        <f t="shared" si="70"/>
        <v>4.6268833788112472E-3</v>
      </c>
    </row>
    <row r="59" spans="1:13" s="142" customFormat="1" ht="20.25" customHeight="1" x14ac:dyDescent="0.25">
      <c r="A59" s="169"/>
      <c r="B59" s="214"/>
      <c r="C59" s="215"/>
      <c r="D59" s="215"/>
      <c r="E59" s="215"/>
      <c r="F59" s="215"/>
      <c r="G59" s="169"/>
      <c r="H59" s="214"/>
      <c r="I59" s="214"/>
      <c r="J59" s="215"/>
      <c r="K59" s="215"/>
      <c r="L59" s="169"/>
    </row>
    <row r="60" spans="1:13" s="173" customFormat="1" ht="20.25" customHeight="1" x14ac:dyDescent="0.2">
      <c r="A60" s="173" t="s">
        <v>104</v>
      </c>
    </row>
  </sheetData>
  <sheetProtection selectLockedCells="1" selectUnlockedCells="1"/>
  <mergeCells count="7">
    <mergeCell ref="J9:L9"/>
    <mergeCell ref="B8:G8"/>
    <mergeCell ref="I8:L8"/>
    <mergeCell ref="A3:L3"/>
    <mergeCell ref="A4:L4"/>
    <mergeCell ref="A5:L5"/>
    <mergeCell ref="A6:L6"/>
  </mergeCells>
  <phoneticPr fontId="0" type="noConversion"/>
  <printOptions horizontalCentered="1" verticalCentered="1"/>
  <pageMargins left="0.19685039370078741" right="0.19685039370078741" top="0" bottom="0" header="0.51181102362204722" footer="0.51181102362204722"/>
  <pageSetup scale="4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3"/>
  <sheetViews>
    <sheetView zoomScale="85" zoomScaleNormal="85" workbookViewId="0">
      <selection activeCell="A18" sqref="A18"/>
    </sheetView>
  </sheetViews>
  <sheetFormatPr baseColWidth="10" defaultColWidth="0" defaultRowHeight="0" customHeight="1" zeroHeight="1" x14ac:dyDescent="0.2"/>
  <cols>
    <col min="1" max="1" width="59.85546875" style="191" bestFit="1" customWidth="1"/>
    <col min="2" max="7" width="12.5703125" style="191" customWidth="1"/>
    <col min="8" max="8" width="2" style="122" customWidth="1"/>
    <col min="9" max="9" width="12.7109375" style="122" bestFit="1" customWidth="1"/>
    <col min="10" max="10" width="11.5703125" style="122" bestFit="1" customWidth="1"/>
    <col min="11" max="11" width="12.42578125" style="122" bestFit="1" customWidth="1"/>
    <col min="12" max="12" width="12.5703125" style="122" bestFit="1" customWidth="1"/>
    <col min="13" max="14" width="0" style="122" hidden="1" customWidth="1"/>
    <col min="15" max="16384" width="11.42578125" style="191" hidden="1"/>
  </cols>
  <sheetData>
    <row r="1" spans="1:14" s="505" customFormat="1" ht="20.25" customHeight="1" x14ac:dyDescent="0.2">
      <c r="A1" s="503" t="s">
        <v>520</v>
      </c>
      <c r="B1" s="532"/>
      <c r="C1" s="532"/>
      <c r="D1" s="532"/>
      <c r="E1" s="532"/>
      <c r="F1" s="532"/>
      <c r="G1" s="532"/>
      <c r="H1" s="533"/>
      <c r="I1" s="533"/>
      <c r="J1" s="533"/>
      <c r="K1" s="533"/>
      <c r="L1" s="533"/>
      <c r="M1" s="533"/>
      <c r="N1" s="533"/>
    </row>
    <row r="2" spans="1:14" s="505" customFormat="1" ht="20.25" customHeight="1" x14ac:dyDescent="0.2">
      <c r="A2" s="504"/>
      <c r="B2" s="504"/>
      <c r="C2" s="504"/>
      <c r="D2" s="504"/>
      <c r="E2" s="504"/>
      <c r="F2" s="504"/>
      <c r="G2" s="504"/>
      <c r="H2" s="533"/>
      <c r="I2" s="533"/>
      <c r="J2" s="533"/>
      <c r="K2" s="533"/>
      <c r="L2" s="533"/>
      <c r="M2" s="533"/>
      <c r="N2" s="533"/>
    </row>
    <row r="3" spans="1:14" s="503" customFormat="1" ht="20.25" customHeight="1" x14ac:dyDescent="0.2">
      <c r="A3" s="799" t="s">
        <v>887</v>
      </c>
      <c r="B3" s="799"/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534"/>
      <c r="N3" s="534"/>
    </row>
    <row r="4" spans="1:14" s="505" customFormat="1" ht="20.25" customHeight="1" x14ac:dyDescent="0.2">
      <c r="A4" s="799" t="s">
        <v>632</v>
      </c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533"/>
      <c r="N4" s="533"/>
    </row>
    <row r="5" spans="1:14" s="505" customFormat="1" ht="20.25" customHeight="1" x14ac:dyDescent="0.2">
      <c r="A5" s="799" t="s">
        <v>890</v>
      </c>
      <c r="B5" s="799"/>
      <c r="C5" s="799"/>
      <c r="D5" s="799"/>
      <c r="E5" s="799"/>
      <c r="F5" s="799"/>
      <c r="G5" s="799"/>
      <c r="H5" s="799"/>
      <c r="I5" s="799"/>
      <c r="J5" s="799"/>
      <c r="K5" s="799"/>
      <c r="L5" s="799"/>
      <c r="M5" s="533"/>
      <c r="N5" s="533"/>
    </row>
    <row r="6" spans="1:14" s="505" customFormat="1" ht="20.25" customHeight="1" x14ac:dyDescent="0.2">
      <c r="A6" s="799" t="s">
        <v>626</v>
      </c>
      <c r="B6" s="799"/>
      <c r="C6" s="799"/>
      <c r="D6" s="799"/>
      <c r="E6" s="799"/>
      <c r="F6" s="799"/>
      <c r="G6" s="799"/>
      <c r="H6" s="799"/>
      <c r="I6" s="799"/>
      <c r="J6" s="799"/>
      <c r="K6" s="799"/>
      <c r="L6" s="799"/>
      <c r="M6" s="533"/>
      <c r="N6" s="533"/>
    </row>
    <row r="7" spans="1:14" s="134" customFormat="1" ht="20.25" customHeight="1" x14ac:dyDescent="0.2">
      <c r="H7" s="121"/>
      <c r="I7" s="121"/>
      <c r="J7" s="121"/>
      <c r="K7" s="121"/>
      <c r="L7" s="121"/>
      <c r="M7" s="121"/>
      <c r="N7" s="121"/>
    </row>
    <row r="8" spans="1:14" s="134" customFormat="1" ht="20.25" customHeight="1" x14ac:dyDescent="0.2">
      <c r="A8" s="77"/>
      <c r="B8" s="854" t="s">
        <v>780</v>
      </c>
      <c r="C8" s="854"/>
      <c r="D8" s="854"/>
      <c r="E8" s="854"/>
      <c r="F8" s="854"/>
      <c r="G8" s="854"/>
      <c r="H8" s="124"/>
      <c r="I8" s="855" t="s">
        <v>781</v>
      </c>
      <c r="J8" s="856"/>
      <c r="K8" s="856"/>
      <c r="L8" s="856"/>
      <c r="M8" s="121"/>
      <c r="N8" s="121"/>
    </row>
    <row r="9" spans="1:14" s="123" customFormat="1" ht="20.25" customHeight="1" x14ac:dyDescent="0.2">
      <c r="A9" s="178" t="s">
        <v>783</v>
      </c>
      <c r="B9" s="179" t="s">
        <v>328</v>
      </c>
      <c r="C9" s="125" t="s">
        <v>329</v>
      </c>
      <c r="D9" s="125" t="s">
        <v>329</v>
      </c>
      <c r="E9" s="125" t="s">
        <v>329</v>
      </c>
      <c r="F9" s="125" t="s">
        <v>329</v>
      </c>
      <c r="G9" s="179" t="s">
        <v>328</v>
      </c>
      <c r="H9" s="126"/>
      <c r="I9" s="76" t="s">
        <v>331</v>
      </c>
      <c r="J9" s="852" t="s">
        <v>708</v>
      </c>
      <c r="K9" s="853"/>
      <c r="L9" s="853"/>
      <c r="M9" s="177"/>
      <c r="N9" s="177"/>
    </row>
    <row r="10" spans="1:14" s="134" customFormat="1" ht="20.25" customHeight="1" x14ac:dyDescent="0.2">
      <c r="A10" s="180"/>
      <c r="B10" s="127">
        <v>42005</v>
      </c>
      <c r="C10" s="181" t="s">
        <v>332</v>
      </c>
      <c r="D10" s="181" t="s">
        <v>333</v>
      </c>
      <c r="E10" s="181" t="s">
        <v>511</v>
      </c>
      <c r="F10" s="181" t="s">
        <v>512</v>
      </c>
      <c r="G10" s="127">
        <v>42369</v>
      </c>
      <c r="H10" s="130"/>
      <c r="I10" s="131" t="s">
        <v>335</v>
      </c>
      <c r="J10" s="181" t="s">
        <v>336</v>
      </c>
      <c r="K10" s="181" t="s">
        <v>337</v>
      </c>
      <c r="L10" s="131" t="s">
        <v>338</v>
      </c>
      <c r="M10" s="121"/>
      <c r="N10" s="121"/>
    </row>
    <row r="11" spans="1:14" s="134" customFormat="1" ht="20.25" customHeight="1" x14ac:dyDescent="0.2">
      <c r="A11" s="177"/>
      <c r="B11" s="492"/>
      <c r="C11" s="493"/>
      <c r="D11" s="493"/>
      <c r="E11" s="493"/>
      <c r="F11" s="493"/>
      <c r="G11" s="494"/>
      <c r="H11" s="126"/>
      <c r="I11" s="121"/>
      <c r="J11" s="183"/>
      <c r="K11" s="183"/>
      <c r="L11" s="121"/>
      <c r="M11" s="121"/>
      <c r="N11" s="121"/>
    </row>
    <row r="12" spans="1:14" s="123" customFormat="1" ht="20.25" customHeight="1" x14ac:dyDescent="0.2">
      <c r="A12" s="132" t="s">
        <v>157</v>
      </c>
      <c r="B12" s="495">
        <f>SUM(B14,B17,B20,B24,B27,B31,B34,B37,B40,B44,B47,B50)</f>
        <v>7066</v>
      </c>
      <c r="C12" s="496">
        <f t="shared" ref="C12:G12" si="0">SUM(C14,C17,C20,C24,C27,C31,C34,C37,C40,C44,C47,C50)</f>
        <v>3275</v>
      </c>
      <c r="D12" s="496">
        <f t="shared" si="0"/>
        <v>2014</v>
      </c>
      <c r="E12" s="496">
        <f t="shared" si="0"/>
        <v>3835</v>
      </c>
      <c r="F12" s="496">
        <f t="shared" si="0"/>
        <v>1582</v>
      </c>
      <c r="G12" s="497">
        <f t="shared" si="0"/>
        <v>6938</v>
      </c>
      <c r="H12" s="184"/>
      <c r="I12" s="192">
        <f>SUM(B12:D12)/SUM(E12)</f>
        <v>3.2216427640156455</v>
      </c>
      <c r="J12" s="281">
        <f>(SUM(G12)/SUM(B12:D12))</f>
        <v>0.56155402670983412</v>
      </c>
      <c r="K12" s="281">
        <f>(SUM(E12)/SUM(B12:D12))</f>
        <v>0.31040064751112911</v>
      </c>
      <c r="L12" s="281">
        <f>(SUM(F12)/SUM(B12:D12))</f>
        <v>0.12804532577903682</v>
      </c>
      <c r="M12" s="177"/>
      <c r="N12" s="177"/>
    </row>
    <row r="13" spans="1:14" s="134" customFormat="1" ht="20.25" customHeight="1" x14ac:dyDescent="0.2">
      <c r="A13" s="132"/>
      <c r="B13" s="495"/>
      <c r="C13" s="496"/>
      <c r="D13" s="496"/>
      <c r="E13" s="496"/>
      <c r="F13" s="496"/>
      <c r="G13" s="497"/>
      <c r="H13" s="184"/>
      <c r="I13" s="193"/>
      <c r="J13" s="282"/>
      <c r="K13" s="282"/>
      <c r="L13" s="282"/>
      <c r="M13" s="121"/>
      <c r="N13" s="121"/>
    </row>
    <row r="14" spans="1:14" s="123" customFormat="1" ht="20.25" customHeight="1" x14ac:dyDescent="0.2">
      <c r="A14" s="185" t="s">
        <v>191</v>
      </c>
      <c r="B14" s="495">
        <f t="shared" ref="B14:G14" si="1">B15</f>
        <v>440</v>
      </c>
      <c r="C14" s="496">
        <f t="shared" si="1"/>
        <v>173</v>
      </c>
      <c r="D14" s="496">
        <f t="shared" si="1"/>
        <v>121</v>
      </c>
      <c r="E14" s="496">
        <f t="shared" si="1"/>
        <v>200</v>
      </c>
      <c r="F14" s="496">
        <f t="shared" si="1"/>
        <v>107</v>
      </c>
      <c r="G14" s="497">
        <f t="shared" si="1"/>
        <v>427</v>
      </c>
      <c r="H14" s="184"/>
      <c r="I14" s="192">
        <f>SUM(B14:D14)/SUM(E14)</f>
        <v>3.67</v>
      </c>
      <c r="J14" s="281">
        <f>(SUM(G14)/SUM(B14:D14))</f>
        <v>0.58174386920980925</v>
      </c>
      <c r="K14" s="281">
        <f>(SUM(E14)/SUM(B14:D14))</f>
        <v>0.27247956403269757</v>
      </c>
      <c r="L14" s="281">
        <f>(SUM(F14)/SUM(B14:D14))</f>
        <v>0.14577656675749318</v>
      </c>
      <c r="M14" s="177"/>
      <c r="N14" s="177"/>
    </row>
    <row r="15" spans="1:14" s="123" customFormat="1" ht="20.25" customHeight="1" x14ac:dyDescent="0.2">
      <c r="A15" s="80" t="s">
        <v>521</v>
      </c>
      <c r="B15" s="88">
        <v>440</v>
      </c>
      <c r="C15" s="498">
        <v>173</v>
      </c>
      <c r="D15" s="498">
        <v>121</v>
      </c>
      <c r="E15" s="498">
        <v>200</v>
      </c>
      <c r="F15" s="498">
        <v>107</v>
      </c>
      <c r="G15" s="499">
        <v>427</v>
      </c>
      <c r="H15" s="184"/>
      <c r="I15" s="193">
        <f>SUM(B15:D15)/SUM(E15)</f>
        <v>3.67</v>
      </c>
      <c r="J15" s="282">
        <f>(SUM(G15)/SUM(B15:D15))</f>
        <v>0.58174386920980925</v>
      </c>
      <c r="K15" s="282">
        <f>(SUM(E15)/SUM(B15:D15))</f>
        <v>0.27247956403269757</v>
      </c>
      <c r="L15" s="282">
        <f>(SUM(F15)/SUM(B15:D15))</f>
        <v>0.14577656675749318</v>
      </c>
      <c r="M15" s="177"/>
      <c r="N15" s="177"/>
    </row>
    <row r="16" spans="1:14" s="134" customFormat="1" ht="20.25" customHeight="1" x14ac:dyDescent="0.2">
      <c r="A16" s="186"/>
      <c r="B16" s="495"/>
      <c r="C16" s="496"/>
      <c r="D16" s="496"/>
      <c r="E16" s="496"/>
      <c r="F16" s="496"/>
      <c r="G16" s="497"/>
      <c r="H16" s="184"/>
      <c r="I16" s="193"/>
      <c r="J16" s="282"/>
      <c r="K16" s="282"/>
      <c r="L16" s="282"/>
      <c r="M16" s="121"/>
      <c r="N16" s="121"/>
    </row>
    <row r="17" spans="1:14" s="134" customFormat="1" ht="20.25" customHeight="1" x14ac:dyDescent="0.2">
      <c r="A17" s="185" t="s">
        <v>197</v>
      </c>
      <c r="B17" s="495">
        <f t="shared" ref="B17:G17" si="2">B18</f>
        <v>301</v>
      </c>
      <c r="C17" s="496">
        <f t="shared" si="2"/>
        <v>150</v>
      </c>
      <c r="D17" s="496">
        <f t="shared" si="2"/>
        <v>54</v>
      </c>
      <c r="E17" s="496">
        <f t="shared" si="2"/>
        <v>161</v>
      </c>
      <c r="F17" s="496">
        <f t="shared" si="2"/>
        <v>15</v>
      </c>
      <c r="G17" s="497">
        <f t="shared" si="2"/>
        <v>329</v>
      </c>
      <c r="H17" s="184"/>
      <c r="I17" s="192">
        <f>SUM(B17:D17)/SUM(E17)</f>
        <v>3.1366459627329193</v>
      </c>
      <c r="J17" s="281">
        <f>(SUM(G17)/SUM(B17:D17))</f>
        <v>0.65148514851485151</v>
      </c>
      <c r="K17" s="281">
        <f>(SUM(E17)/SUM(B17:D17))</f>
        <v>0.31881188118811882</v>
      </c>
      <c r="L17" s="281">
        <f>(SUM(F17)/SUM(B17:D17))</f>
        <v>2.9702970297029702E-2</v>
      </c>
      <c r="M17" s="121"/>
      <c r="N17" s="121"/>
    </row>
    <row r="18" spans="1:14" s="123" customFormat="1" ht="20.25" customHeight="1" x14ac:dyDescent="0.2">
      <c r="A18" s="80" t="s">
        <v>522</v>
      </c>
      <c r="B18" s="88">
        <v>301</v>
      </c>
      <c r="C18" s="498">
        <v>150</v>
      </c>
      <c r="D18" s="498">
        <v>54</v>
      </c>
      <c r="E18" s="498">
        <v>161</v>
      </c>
      <c r="F18" s="498">
        <v>15</v>
      </c>
      <c r="G18" s="499">
        <v>329</v>
      </c>
      <c r="H18" s="184"/>
      <c r="I18" s="193">
        <f>SUM(B18:D18)/SUM(E18)</f>
        <v>3.1366459627329193</v>
      </c>
      <c r="J18" s="282">
        <f>(SUM(G18)/SUM(B18:D18))</f>
        <v>0.65148514851485151</v>
      </c>
      <c r="K18" s="282">
        <f>(SUM(E18)/SUM(B18:D18))</f>
        <v>0.31881188118811882</v>
      </c>
      <c r="L18" s="282">
        <f>(SUM(F18)/SUM(B18:D18))</f>
        <v>2.9702970297029702E-2</v>
      </c>
      <c r="M18" s="177"/>
      <c r="N18" s="177"/>
    </row>
    <row r="19" spans="1:14" s="123" customFormat="1" ht="20.25" customHeight="1" x14ac:dyDescent="0.2">
      <c r="A19" s="186"/>
      <c r="B19" s="495"/>
      <c r="C19" s="496"/>
      <c r="D19" s="496"/>
      <c r="E19" s="496"/>
      <c r="F19" s="496"/>
      <c r="G19" s="497"/>
      <c r="H19" s="184"/>
      <c r="I19" s="193"/>
      <c r="J19" s="282"/>
      <c r="K19" s="282"/>
      <c r="L19" s="282"/>
      <c r="M19" s="177"/>
      <c r="N19" s="177"/>
    </row>
    <row r="20" spans="1:14" s="134" customFormat="1" ht="20.25" customHeight="1" x14ac:dyDescent="0.2">
      <c r="A20" s="185" t="s">
        <v>204</v>
      </c>
      <c r="B20" s="495">
        <f t="shared" ref="B20:G20" si="3">SUM(B21:B22)</f>
        <v>699</v>
      </c>
      <c r="C20" s="496">
        <f t="shared" si="3"/>
        <v>488</v>
      </c>
      <c r="D20" s="496">
        <f t="shared" si="3"/>
        <v>266</v>
      </c>
      <c r="E20" s="496">
        <f t="shared" si="3"/>
        <v>476</v>
      </c>
      <c r="F20" s="496">
        <f t="shared" si="3"/>
        <v>205</v>
      </c>
      <c r="G20" s="497">
        <f t="shared" si="3"/>
        <v>772</v>
      </c>
      <c r="H20" s="184"/>
      <c r="I20" s="192">
        <f>SUM(B20:D20)/SUM(E20)</f>
        <v>3.0525210084033612</v>
      </c>
      <c r="J20" s="281">
        <f>(SUM(G20)/SUM(B20:D20))</f>
        <v>0.53131452167928428</v>
      </c>
      <c r="K20" s="281">
        <f>(SUM(E20)/SUM(B20:D20))</f>
        <v>0.32759807295251203</v>
      </c>
      <c r="L20" s="281">
        <f>(SUM(F20)/SUM(B20:D20))</f>
        <v>0.14108740536820372</v>
      </c>
      <c r="M20" s="121"/>
      <c r="N20" s="121"/>
    </row>
    <row r="21" spans="1:14" s="123" customFormat="1" ht="20.25" customHeight="1" x14ac:dyDescent="0.2">
      <c r="A21" s="80" t="s">
        <v>523</v>
      </c>
      <c r="B21" s="88">
        <v>580</v>
      </c>
      <c r="C21" s="498">
        <v>254</v>
      </c>
      <c r="D21" s="498">
        <v>215</v>
      </c>
      <c r="E21" s="498">
        <v>369</v>
      </c>
      <c r="F21" s="498">
        <v>196</v>
      </c>
      <c r="G21" s="499">
        <v>484</v>
      </c>
      <c r="H21" s="184"/>
      <c r="I21" s="193">
        <f>SUM(B21:D21)/SUM(E21)</f>
        <v>2.8428184281842817</v>
      </c>
      <c r="J21" s="282">
        <f>(SUM(G21)/SUM(B21:D21))</f>
        <v>0.46139180171591992</v>
      </c>
      <c r="K21" s="282">
        <f>(SUM(E21)/SUM(B21:D21))</f>
        <v>0.35176358436606292</v>
      </c>
      <c r="L21" s="282">
        <f>(SUM(F21)/SUM(B21:D21))</f>
        <v>0.18684461391801716</v>
      </c>
      <c r="M21" s="177"/>
      <c r="N21" s="177"/>
    </row>
    <row r="22" spans="1:14" s="123" customFormat="1" ht="20.25" customHeight="1" x14ac:dyDescent="0.2">
      <c r="A22" s="80" t="s">
        <v>301</v>
      </c>
      <c r="B22" s="88">
        <v>119</v>
      </c>
      <c r="C22" s="498">
        <v>234</v>
      </c>
      <c r="D22" s="498">
        <v>51</v>
      </c>
      <c r="E22" s="498">
        <v>107</v>
      </c>
      <c r="F22" s="498">
        <v>9</v>
      </c>
      <c r="G22" s="499">
        <v>288</v>
      </c>
      <c r="H22" s="184"/>
      <c r="I22" s="193">
        <f>SUM(B22:D22)/SUM(E22)</f>
        <v>3.7757009345794392</v>
      </c>
      <c r="J22" s="282">
        <f>(SUM(G22)/SUM(B22:D22))</f>
        <v>0.71287128712871284</v>
      </c>
      <c r="K22" s="282">
        <f>(SUM(E22)/SUM(B22:D22))</f>
        <v>0.26485148514851486</v>
      </c>
      <c r="L22" s="282">
        <f>(SUM(F22)/SUM(B22:D22))</f>
        <v>2.2277227722772276E-2</v>
      </c>
      <c r="M22" s="177"/>
      <c r="N22" s="177"/>
    </row>
    <row r="23" spans="1:14" s="134" customFormat="1" ht="20.25" customHeight="1" x14ac:dyDescent="0.2">
      <c r="A23" s="186"/>
      <c r="B23" s="495"/>
      <c r="C23" s="496"/>
      <c r="D23" s="496"/>
      <c r="E23" s="496"/>
      <c r="F23" s="496"/>
      <c r="G23" s="497"/>
      <c r="H23" s="184"/>
      <c r="I23" s="193"/>
      <c r="J23" s="282"/>
      <c r="K23" s="282"/>
      <c r="L23" s="282"/>
      <c r="M23" s="121"/>
      <c r="N23" s="121"/>
    </row>
    <row r="24" spans="1:14" s="134" customFormat="1" ht="20.25" customHeight="1" x14ac:dyDescent="0.2">
      <c r="A24" s="185" t="s">
        <v>210</v>
      </c>
      <c r="B24" s="495">
        <f t="shared" ref="B24:G24" si="4">B25</f>
        <v>377</v>
      </c>
      <c r="C24" s="496">
        <f t="shared" si="4"/>
        <v>166</v>
      </c>
      <c r="D24" s="496">
        <f t="shared" si="4"/>
        <v>81</v>
      </c>
      <c r="E24" s="496">
        <f t="shared" si="4"/>
        <v>225</v>
      </c>
      <c r="F24" s="496">
        <f t="shared" si="4"/>
        <v>79</v>
      </c>
      <c r="G24" s="497">
        <f t="shared" si="4"/>
        <v>320</v>
      </c>
      <c r="H24" s="184"/>
      <c r="I24" s="192">
        <f>SUM(B24:D24)/SUM(E24)</f>
        <v>2.7733333333333334</v>
      </c>
      <c r="J24" s="281">
        <f>(SUM(G24)/SUM(B24:D24))</f>
        <v>0.51282051282051277</v>
      </c>
      <c r="K24" s="281">
        <f>(SUM(E24)/SUM(B24:D24))</f>
        <v>0.36057692307692307</v>
      </c>
      <c r="L24" s="281">
        <f>(SUM(F24)/SUM(B24:D24))</f>
        <v>0.1266025641025641</v>
      </c>
      <c r="M24" s="121"/>
      <c r="N24" s="121"/>
    </row>
    <row r="25" spans="1:14" s="123" customFormat="1" ht="20.25" customHeight="1" x14ac:dyDescent="0.2">
      <c r="A25" s="80" t="s">
        <v>259</v>
      </c>
      <c r="B25" s="88">
        <v>377</v>
      </c>
      <c r="C25" s="498">
        <v>166</v>
      </c>
      <c r="D25" s="498">
        <v>81</v>
      </c>
      <c r="E25" s="498">
        <v>225</v>
      </c>
      <c r="F25" s="498">
        <v>79</v>
      </c>
      <c r="G25" s="499">
        <v>320</v>
      </c>
      <c r="H25" s="184"/>
      <c r="I25" s="193">
        <f>SUM(B25:D25)/SUM(E25)</f>
        <v>2.7733333333333334</v>
      </c>
      <c r="J25" s="282">
        <f>(SUM(G25)/SUM(B25:D25))</f>
        <v>0.51282051282051277</v>
      </c>
      <c r="K25" s="282">
        <f>(SUM(E25)/SUM(B25:D25))</f>
        <v>0.36057692307692307</v>
      </c>
      <c r="L25" s="282">
        <f>(SUM(F25)/SUM(B25:D25))</f>
        <v>0.1266025641025641</v>
      </c>
      <c r="M25" s="177"/>
      <c r="N25" s="177"/>
    </row>
    <row r="26" spans="1:14" s="123" customFormat="1" ht="20.25" customHeight="1" x14ac:dyDescent="0.2">
      <c r="A26" s="186"/>
      <c r="B26" s="495"/>
      <c r="C26" s="496"/>
      <c r="D26" s="496"/>
      <c r="E26" s="496"/>
      <c r="F26" s="496"/>
      <c r="G26" s="497"/>
      <c r="H26" s="184"/>
      <c r="I26" s="193"/>
      <c r="J26" s="282"/>
      <c r="K26" s="282"/>
      <c r="L26" s="282"/>
      <c r="M26" s="177"/>
      <c r="N26" s="177"/>
    </row>
    <row r="27" spans="1:14" s="134" customFormat="1" ht="20.25" customHeight="1" x14ac:dyDescent="0.2">
      <c r="A27" s="185" t="s">
        <v>217</v>
      </c>
      <c r="B27" s="495">
        <f t="shared" ref="B27:G27" si="5">SUM(B28:B29)</f>
        <v>611</v>
      </c>
      <c r="C27" s="496">
        <f t="shared" si="5"/>
        <v>247</v>
      </c>
      <c r="D27" s="496">
        <f t="shared" si="5"/>
        <v>134</v>
      </c>
      <c r="E27" s="496">
        <f t="shared" si="5"/>
        <v>307</v>
      </c>
      <c r="F27" s="496">
        <f t="shared" si="5"/>
        <v>158</v>
      </c>
      <c r="G27" s="497">
        <f t="shared" si="5"/>
        <v>527</v>
      </c>
      <c r="H27" s="184"/>
      <c r="I27" s="192">
        <f>SUM(B27:D27)/SUM(E27)</f>
        <v>3.231270358306189</v>
      </c>
      <c r="J27" s="281">
        <f>(SUM(G27)/SUM(B27:D27))</f>
        <v>0.53125</v>
      </c>
      <c r="K27" s="281">
        <f>(SUM(E27)/SUM(B27:D27))</f>
        <v>0.30947580645161288</v>
      </c>
      <c r="L27" s="281">
        <f>(SUM(F27)/SUM(B27:D27))</f>
        <v>0.15927419354838709</v>
      </c>
      <c r="M27" s="121"/>
      <c r="N27" s="121"/>
    </row>
    <row r="28" spans="1:14" s="123" customFormat="1" ht="20.25" customHeight="1" x14ac:dyDescent="0.2">
      <c r="A28" s="80" t="s">
        <v>260</v>
      </c>
      <c r="B28" s="88">
        <v>387</v>
      </c>
      <c r="C28" s="498">
        <v>181</v>
      </c>
      <c r="D28" s="498">
        <v>109</v>
      </c>
      <c r="E28" s="498">
        <v>203</v>
      </c>
      <c r="F28" s="498">
        <v>112</v>
      </c>
      <c r="G28" s="499">
        <v>362</v>
      </c>
      <c r="H28" s="184"/>
      <c r="I28" s="193">
        <f>SUM(B28:D28)/SUM(E28)</f>
        <v>3.3349753694581281</v>
      </c>
      <c r="J28" s="282">
        <f>(SUM(G28)/SUM(B28:D28))</f>
        <v>0.534711964549483</v>
      </c>
      <c r="K28" s="282">
        <f>(SUM(E28)/SUM(B28:D28))</f>
        <v>0.29985228951255538</v>
      </c>
      <c r="L28" s="282">
        <f>(SUM(F28)/SUM(B28:D28))</f>
        <v>0.16543574593796159</v>
      </c>
      <c r="M28" s="177"/>
      <c r="N28" s="177"/>
    </row>
    <row r="29" spans="1:14" s="123" customFormat="1" ht="20.25" customHeight="1" x14ac:dyDescent="0.2">
      <c r="A29" s="80" t="s">
        <v>219</v>
      </c>
      <c r="B29" s="88">
        <v>224</v>
      </c>
      <c r="C29" s="498">
        <v>66</v>
      </c>
      <c r="D29" s="498">
        <v>25</v>
      </c>
      <c r="E29" s="498">
        <v>104</v>
      </c>
      <c r="F29" s="498">
        <v>46</v>
      </c>
      <c r="G29" s="499">
        <v>165</v>
      </c>
      <c r="H29" s="184"/>
      <c r="I29" s="193">
        <f>SUM(B29:D29)/SUM(E29)</f>
        <v>3.0288461538461537</v>
      </c>
      <c r="J29" s="282">
        <f>(SUM(G29)/SUM(B29:D29))</f>
        <v>0.52380952380952384</v>
      </c>
      <c r="K29" s="282">
        <f>(SUM(E29)/SUM(B29:D29))</f>
        <v>0.33015873015873015</v>
      </c>
      <c r="L29" s="282">
        <f>(SUM(F29)/SUM(B29:D29))</f>
        <v>0.14603174603174604</v>
      </c>
      <c r="M29" s="177"/>
      <c r="N29" s="177"/>
    </row>
    <row r="30" spans="1:14" s="134" customFormat="1" ht="20.25" customHeight="1" x14ac:dyDescent="0.2">
      <c r="A30" s="186"/>
      <c r="B30" s="495"/>
      <c r="C30" s="496"/>
      <c r="D30" s="496"/>
      <c r="E30" s="496"/>
      <c r="F30" s="496"/>
      <c r="G30" s="497"/>
      <c r="H30" s="184"/>
      <c r="I30" s="193"/>
      <c r="J30" s="282"/>
      <c r="K30" s="282"/>
      <c r="L30" s="282"/>
      <c r="M30" s="121"/>
      <c r="N30" s="121"/>
    </row>
    <row r="31" spans="1:14" s="134" customFormat="1" ht="20.25" customHeight="1" x14ac:dyDescent="0.2">
      <c r="A31" s="185" t="s">
        <v>474</v>
      </c>
      <c r="B31" s="495">
        <f t="shared" ref="B31:G31" si="6">B32</f>
        <v>598</v>
      </c>
      <c r="C31" s="496">
        <f t="shared" si="6"/>
        <v>362</v>
      </c>
      <c r="D31" s="496">
        <f t="shared" si="6"/>
        <v>243</v>
      </c>
      <c r="E31" s="496">
        <f t="shared" si="6"/>
        <v>465</v>
      </c>
      <c r="F31" s="496">
        <f t="shared" si="6"/>
        <v>143</v>
      </c>
      <c r="G31" s="497">
        <f t="shared" si="6"/>
        <v>595</v>
      </c>
      <c r="H31" s="184"/>
      <c r="I31" s="192">
        <f>SUM(B31:D31)/SUM(E31)</f>
        <v>2.5870967741935482</v>
      </c>
      <c r="J31" s="281">
        <f>(SUM(G31)/SUM(B31:D31))</f>
        <v>0.49459684123025771</v>
      </c>
      <c r="K31" s="281">
        <f>(SUM(E31)/SUM(B31:D31))</f>
        <v>0.38653366583541149</v>
      </c>
      <c r="L31" s="281">
        <f>(SUM(F31)/SUM(B31:D31))</f>
        <v>0.11886949293433084</v>
      </c>
      <c r="M31" s="121"/>
      <c r="N31" s="121"/>
    </row>
    <row r="32" spans="1:14" s="123" customFormat="1" ht="20.25" customHeight="1" x14ac:dyDescent="0.2">
      <c r="A32" s="80" t="s">
        <v>261</v>
      </c>
      <c r="B32" s="88">
        <v>598</v>
      </c>
      <c r="C32" s="498">
        <v>362</v>
      </c>
      <c r="D32" s="498">
        <v>243</v>
      </c>
      <c r="E32" s="498">
        <v>465</v>
      </c>
      <c r="F32" s="498">
        <v>143</v>
      </c>
      <c r="G32" s="499">
        <v>595</v>
      </c>
      <c r="H32" s="184"/>
      <c r="I32" s="193">
        <f>SUM(B32:D32)/SUM(E32)</f>
        <v>2.5870967741935482</v>
      </c>
      <c r="J32" s="282">
        <f>(SUM(G32)/SUM(B32:D32))</f>
        <v>0.49459684123025771</v>
      </c>
      <c r="K32" s="282">
        <f>(SUM(E32)/SUM(B32:D32))</f>
        <v>0.38653366583541149</v>
      </c>
      <c r="L32" s="282">
        <f>(SUM(F32)/SUM(B32:D32))</f>
        <v>0.11886949293433084</v>
      </c>
      <c r="M32" s="177"/>
      <c r="N32" s="177"/>
    </row>
    <row r="33" spans="1:14" s="134" customFormat="1" ht="20.25" customHeight="1" x14ac:dyDescent="0.2">
      <c r="A33" s="186"/>
      <c r="B33" s="495"/>
      <c r="C33" s="496"/>
      <c r="D33" s="496"/>
      <c r="E33" s="496"/>
      <c r="F33" s="496"/>
      <c r="G33" s="497"/>
      <c r="H33" s="184"/>
      <c r="I33" s="193"/>
      <c r="J33" s="282"/>
      <c r="K33" s="282"/>
      <c r="L33" s="282"/>
      <c r="M33" s="121"/>
      <c r="N33" s="121"/>
    </row>
    <row r="34" spans="1:14" s="123" customFormat="1" ht="20.25" customHeight="1" x14ac:dyDescent="0.2">
      <c r="A34" s="185" t="s">
        <v>480</v>
      </c>
      <c r="B34" s="495">
        <f t="shared" ref="B34:G34" si="7">B35</f>
        <v>1029</v>
      </c>
      <c r="C34" s="496">
        <f t="shared" si="7"/>
        <v>260</v>
      </c>
      <c r="D34" s="496">
        <f t="shared" si="7"/>
        <v>147</v>
      </c>
      <c r="E34" s="496">
        <f t="shared" si="7"/>
        <v>228</v>
      </c>
      <c r="F34" s="496">
        <f t="shared" si="7"/>
        <v>144</v>
      </c>
      <c r="G34" s="497">
        <f t="shared" si="7"/>
        <v>1064</v>
      </c>
      <c r="H34" s="184"/>
      <c r="I34" s="192">
        <f>SUM(B34:D34)/SUM(E34)</f>
        <v>6.2982456140350873</v>
      </c>
      <c r="J34" s="281">
        <f>(SUM(G34)/SUM(B34:D34))</f>
        <v>0.74094707520891367</v>
      </c>
      <c r="K34" s="281">
        <f>(SUM(E34)/SUM(B34:D34))</f>
        <v>0.15877437325905291</v>
      </c>
      <c r="L34" s="281">
        <f>(SUM(F34)/SUM(B34:D34))</f>
        <v>0.10027855153203342</v>
      </c>
      <c r="M34" s="177"/>
      <c r="N34" s="177"/>
    </row>
    <row r="35" spans="1:14" s="123" customFormat="1" ht="20.25" customHeight="1" x14ac:dyDescent="0.2">
      <c r="A35" s="80" t="s">
        <v>262</v>
      </c>
      <c r="B35" s="88">
        <v>1029</v>
      </c>
      <c r="C35" s="498">
        <v>260</v>
      </c>
      <c r="D35" s="498">
        <v>147</v>
      </c>
      <c r="E35" s="498">
        <v>228</v>
      </c>
      <c r="F35" s="498">
        <v>144</v>
      </c>
      <c r="G35" s="499">
        <v>1064</v>
      </c>
      <c r="H35" s="184"/>
      <c r="I35" s="193">
        <f>SUM(B35:D35)/SUM(E35)</f>
        <v>6.2982456140350873</v>
      </c>
      <c r="J35" s="282">
        <f>(SUM(G35)/SUM(B35:D35))</f>
        <v>0.74094707520891367</v>
      </c>
      <c r="K35" s="282">
        <f>(SUM(E35)/SUM(B35:D35))</f>
        <v>0.15877437325905291</v>
      </c>
      <c r="L35" s="282">
        <f>(SUM(F35)/SUM(B35:D35))</f>
        <v>0.10027855153203342</v>
      </c>
      <c r="M35" s="177"/>
      <c r="N35" s="177"/>
    </row>
    <row r="36" spans="1:14" s="134" customFormat="1" ht="20.25" customHeight="1" x14ac:dyDescent="0.2">
      <c r="A36" s="186"/>
      <c r="B36" s="495"/>
      <c r="C36" s="496"/>
      <c r="D36" s="496"/>
      <c r="E36" s="496"/>
      <c r="F36" s="496"/>
      <c r="G36" s="497"/>
      <c r="H36" s="184"/>
      <c r="I36" s="193"/>
      <c r="J36" s="282"/>
      <c r="K36" s="282"/>
      <c r="L36" s="282"/>
      <c r="M36" s="121"/>
      <c r="N36" s="121"/>
    </row>
    <row r="37" spans="1:14" s="134" customFormat="1" ht="20.25" customHeight="1" x14ac:dyDescent="0.2">
      <c r="A37" s="185" t="s">
        <v>485</v>
      </c>
      <c r="B37" s="495">
        <f t="shared" ref="B37:G37" si="8">B38</f>
        <v>529</v>
      </c>
      <c r="C37" s="496">
        <f t="shared" si="8"/>
        <v>117</v>
      </c>
      <c r="D37" s="496">
        <f t="shared" si="8"/>
        <v>254</v>
      </c>
      <c r="E37" s="496">
        <f t="shared" si="8"/>
        <v>227</v>
      </c>
      <c r="F37" s="496">
        <f t="shared" si="8"/>
        <v>155</v>
      </c>
      <c r="G37" s="497">
        <f t="shared" si="8"/>
        <v>518</v>
      </c>
      <c r="H37" s="184"/>
      <c r="I37" s="192">
        <f>SUM(B37:D37)/SUM(E37)</f>
        <v>3.9647577092511015</v>
      </c>
      <c r="J37" s="281">
        <f>(SUM(G37)/SUM(B37:D37))</f>
        <v>0.5755555555555556</v>
      </c>
      <c r="K37" s="281">
        <f>(SUM(E37)/SUM(B37:D37))</f>
        <v>0.25222222222222224</v>
      </c>
      <c r="L37" s="281">
        <f>(SUM(F37)/SUM(B37:D37))</f>
        <v>0.17222222222222222</v>
      </c>
      <c r="M37" s="121"/>
      <c r="N37" s="121"/>
    </row>
    <row r="38" spans="1:14" s="134" customFormat="1" ht="20.25" customHeight="1" x14ac:dyDescent="0.2">
      <c r="A38" s="80" t="s">
        <v>263</v>
      </c>
      <c r="B38" s="88">
        <v>529</v>
      </c>
      <c r="C38" s="498">
        <v>117</v>
      </c>
      <c r="D38" s="498">
        <v>254</v>
      </c>
      <c r="E38" s="498">
        <v>227</v>
      </c>
      <c r="F38" s="498">
        <v>155</v>
      </c>
      <c r="G38" s="499">
        <v>518</v>
      </c>
      <c r="H38" s="184"/>
      <c r="I38" s="193">
        <f>SUM(B38:D38)/SUM(E38)</f>
        <v>3.9647577092511015</v>
      </c>
      <c r="J38" s="282">
        <f>(SUM(G38)/SUM(B38:D38))</f>
        <v>0.5755555555555556</v>
      </c>
      <c r="K38" s="282">
        <f>(SUM(E38)/SUM(B38:D38))</f>
        <v>0.25222222222222224</v>
      </c>
      <c r="L38" s="282">
        <f>(SUM(F38)/SUM(B38:D38))</f>
        <v>0.17222222222222222</v>
      </c>
      <c r="M38" s="121"/>
      <c r="N38" s="121"/>
    </row>
    <row r="39" spans="1:14" s="123" customFormat="1" ht="20.25" customHeight="1" x14ac:dyDescent="0.2">
      <c r="A39" s="186"/>
      <c r="B39" s="495"/>
      <c r="C39" s="496"/>
      <c r="D39" s="496"/>
      <c r="E39" s="496"/>
      <c r="F39" s="496"/>
      <c r="G39" s="497"/>
      <c r="H39" s="184"/>
      <c r="I39" s="193"/>
      <c r="J39" s="282"/>
      <c r="K39" s="282"/>
      <c r="L39" s="282"/>
      <c r="M39" s="177"/>
      <c r="N39" s="177"/>
    </row>
    <row r="40" spans="1:14" s="134" customFormat="1" ht="20.25" customHeight="1" x14ac:dyDescent="0.2">
      <c r="A40" s="185" t="s">
        <v>494</v>
      </c>
      <c r="B40" s="495">
        <f t="shared" ref="B40:G40" si="9">SUM(B41:B42)</f>
        <v>465</v>
      </c>
      <c r="C40" s="496">
        <f t="shared" si="9"/>
        <v>522</v>
      </c>
      <c r="D40" s="496">
        <f t="shared" si="9"/>
        <v>177</v>
      </c>
      <c r="E40" s="496">
        <f t="shared" si="9"/>
        <v>469</v>
      </c>
      <c r="F40" s="496">
        <f t="shared" si="9"/>
        <v>118</v>
      </c>
      <c r="G40" s="497">
        <f t="shared" si="9"/>
        <v>577</v>
      </c>
      <c r="H40" s="184"/>
      <c r="I40" s="192">
        <f>SUM(B40:D40)/SUM(E40)</f>
        <v>2.4818763326226012</v>
      </c>
      <c r="J40" s="281">
        <f>(SUM(G40)/SUM(B40:D40))</f>
        <v>0.49570446735395191</v>
      </c>
      <c r="K40" s="281">
        <f>(SUM(E40)/SUM(B40:D40))</f>
        <v>0.40292096219931273</v>
      </c>
      <c r="L40" s="281">
        <f>(SUM(F40)/SUM(B40:D40))</f>
        <v>0.1013745704467354</v>
      </c>
      <c r="M40" s="121"/>
      <c r="N40" s="121"/>
    </row>
    <row r="41" spans="1:14" s="123" customFormat="1" ht="20.25" customHeight="1" x14ac:dyDescent="0.2">
      <c r="A41" s="80" t="s">
        <v>264</v>
      </c>
      <c r="B41" s="88">
        <v>465</v>
      </c>
      <c r="C41" s="498">
        <v>134</v>
      </c>
      <c r="D41" s="498">
        <v>170</v>
      </c>
      <c r="E41" s="498">
        <v>415</v>
      </c>
      <c r="F41" s="498">
        <v>64</v>
      </c>
      <c r="G41" s="499">
        <v>290</v>
      </c>
      <c r="H41" s="184"/>
      <c r="I41" s="193">
        <f>SUM(B41:D41)/SUM(E41)</f>
        <v>1.853012048192771</v>
      </c>
      <c r="J41" s="282">
        <f>(SUM(G41)/SUM(B41:D41))</f>
        <v>0.37711313394018203</v>
      </c>
      <c r="K41" s="282">
        <f>(SUM(E41)/SUM(B41:D41))</f>
        <v>0.53966189856957092</v>
      </c>
      <c r="L41" s="282">
        <f>(SUM(F41)/SUM(B41:D41))</f>
        <v>8.3224967490247076E-2</v>
      </c>
      <c r="M41" s="177"/>
      <c r="N41" s="177"/>
    </row>
    <row r="42" spans="1:14" s="123" customFormat="1" ht="20.25" customHeight="1" x14ac:dyDescent="0.2">
      <c r="A42" s="80" t="s">
        <v>750</v>
      </c>
      <c r="B42" s="88">
        <v>0</v>
      </c>
      <c r="C42" s="498">
        <v>388</v>
      </c>
      <c r="D42" s="498">
        <v>7</v>
      </c>
      <c r="E42" s="498">
        <v>54</v>
      </c>
      <c r="F42" s="498">
        <v>54</v>
      </c>
      <c r="G42" s="499">
        <v>287</v>
      </c>
      <c r="H42" s="184"/>
      <c r="I42" s="193">
        <f>SUM(B42:D42)/SUM(E42)</f>
        <v>7.3148148148148149</v>
      </c>
      <c r="J42" s="282">
        <f>(SUM(G42)/SUM(B42:D42))</f>
        <v>0.72658227848101264</v>
      </c>
      <c r="K42" s="282">
        <f>(SUM(E42)/SUM(B42:D42))</f>
        <v>0.13670886075949368</v>
      </c>
      <c r="L42" s="282">
        <f>(SUM(F42)/SUM(B42:D42))</f>
        <v>0.13670886075949368</v>
      </c>
      <c r="M42" s="177"/>
      <c r="N42" s="177"/>
    </row>
    <row r="43" spans="1:14" s="134" customFormat="1" ht="20.25" customHeight="1" x14ac:dyDescent="0.2">
      <c r="A43" s="186"/>
      <c r="B43" s="495"/>
      <c r="C43" s="496"/>
      <c r="D43" s="496"/>
      <c r="E43" s="496"/>
      <c r="F43" s="496"/>
      <c r="G43" s="497"/>
      <c r="H43" s="184"/>
      <c r="I43" s="193"/>
      <c r="J43" s="282"/>
      <c r="K43" s="282"/>
      <c r="L43" s="282"/>
      <c r="M43" s="121"/>
      <c r="N43" s="121"/>
    </row>
    <row r="44" spans="1:14" s="123" customFormat="1" ht="20.25" customHeight="1" x14ac:dyDescent="0.2">
      <c r="A44" s="185" t="s">
        <v>497</v>
      </c>
      <c r="B44" s="495">
        <f t="shared" ref="B44:G44" si="10">B45</f>
        <v>658</v>
      </c>
      <c r="C44" s="496">
        <f t="shared" si="10"/>
        <v>281</v>
      </c>
      <c r="D44" s="496">
        <f t="shared" si="10"/>
        <v>280</v>
      </c>
      <c r="E44" s="496">
        <f t="shared" si="10"/>
        <v>434</v>
      </c>
      <c r="F44" s="496">
        <f t="shared" si="10"/>
        <v>259</v>
      </c>
      <c r="G44" s="497">
        <f t="shared" si="10"/>
        <v>526</v>
      </c>
      <c r="H44" s="184"/>
      <c r="I44" s="192">
        <f>SUM(B44:D44)/SUM(E44)</f>
        <v>2.8087557603686637</v>
      </c>
      <c r="J44" s="281">
        <f>(SUM(G44)/SUM(B44:D44))</f>
        <v>0.43150123051681705</v>
      </c>
      <c r="K44" s="281">
        <f>(SUM(E44)/SUM(B44:D44))</f>
        <v>0.35602953240360952</v>
      </c>
      <c r="L44" s="281">
        <f>(SUM(F44)/SUM(B44:D44))</f>
        <v>0.21246923707957341</v>
      </c>
      <c r="M44" s="177"/>
      <c r="N44" s="177"/>
    </row>
    <row r="45" spans="1:14" s="123" customFormat="1" ht="20.25" customHeight="1" x14ac:dyDescent="0.2">
      <c r="A45" s="80" t="s">
        <v>265</v>
      </c>
      <c r="B45" s="88">
        <v>658</v>
      </c>
      <c r="C45" s="498">
        <v>281</v>
      </c>
      <c r="D45" s="498">
        <v>280</v>
      </c>
      <c r="E45" s="498">
        <v>434</v>
      </c>
      <c r="F45" s="498">
        <v>259</v>
      </c>
      <c r="G45" s="499">
        <v>526</v>
      </c>
      <c r="H45" s="184"/>
      <c r="I45" s="193">
        <f>SUM(B45:D45)/SUM(E45)</f>
        <v>2.8087557603686637</v>
      </c>
      <c r="J45" s="282">
        <f>(SUM(G45)/SUM(B45:D45))</f>
        <v>0.43150123051681705</v>
      </c>
      <c r="K45" s="282">
        <f>(SUM(E45)/SUM(B45:D45))</f>
        <v>0.35602953240360952</v>
      </c>
      <c r="L45" s="282">
        <f>(SUM(F45)/SUM(B45:D45))</f>
        <v>0.21246923707957341</v>
      </c>
      <c r="M45" s="177"/>
      <c r="N45" s="177"/>
    </row>
    <row r="46" spans="1:14" s="134" customFormat="1" ht="20.25" customHeight="1" x14ac:dyDescent="0.2">
      <c r="A46" s="186"/>
      <c r="B46" s="495"/>
      <c r="C46" s="496"/>
      <c r="D46" s="496"/>
      <c r="E46" s="496"/>
      <c r="F46" s="496"/>
      <c r="G46" s="497"/>
      <c r="H46" s="184"/>
      <c r="I46" s="193"/>
      <c r="J46" s="282"/>
      <c r="K46" s="282"/>
      <c r="L46" s="282"/>
      <c r="M46" s="121"/>
      <c r="N46" s="121"/>
    </row>
    <row r="47" spans="1:14" s="134" customFormat="1" ht="20.25" customHeight="1" x14ac:dyDescent="0.2">
      <c r="A47" s="185" t="s">
        <v>503</v>
      </c>
      <c r="B47" s="495">
        <f t="shared" ref="B47:G47" si="11">B48</f>
        <v>610</v>
      </c>
      <c r="C47" s="496">
        <f t="shared" si="11"/>
        <v>212</v>
      </c>
      <c r="D47" s="496">
        <f t="shared" si="11"/>
        <v>157</v>
      </c>
      <c r="E47" s="496">
        <f t="shared" si="11"/>
        <v>269</v>
      </c>
      <c r="F47" s="496">
        <f t="shared" si="11"/>
        <v>130</v>
      </c>
      <c r="G47" s="497">
        <f t="shared" si="11"/>
        <v>580</v>
      </c>
      <c r="H47" s="184"/>
      <c r="I47" s="192">
        <f>SUM(B47:D47)/SUM(E47)</f>
        <v>3.6394052044609664</v>
      </c>
      <c r="J47" s="281">
        <f>(SUM(G47)/SUM(B47:D47))</f>
        <v>0.59244126659856999</v>
      </c>
      <c r="K47" s="281">
        <f>(SUM(E47)/SUM(B47:D47))</f>
        <v>0.27477017364657813</v>
      </c>
      <c r="L47" s="281">
        <f>(SUM(F47)/SUM(B47:D47))</f>
        <v>0.13278855975485188</v>
      </c>
      <c r="M47" s="121"/>
      <c r="N47" s="121"/>
    </row>
    <row r="48" spans="1:14" s="134" customFormat="1" ht="20.25" customHeight="1" x14ac:dyDescent="0.2">
      <c r="A48" s="80" t="s">
        <v>266</v>
      </c>
      <c r="B48" s="88">
        <v>610</v>
      </c>
      <c r="C48" s="498">
        <v>212</v>
      </c>
      <c r="D48" s="498">
        <v>157</v>
      </c>
      <c r="E48" s="498">
        <v>269</v>
      </c>
      <c r="F48" s="498">
        <v>130</v>
      </c>
      <c r="G48" s="499">
        <v>580</v>
      </c>
      <c r="H48" s="184"/>
      <c r="I48" s="193">
        <f>SUM(B48:D48)/SUM(E48)</f>
        <v>3.6394052044609664</v>
      </c>
      <c r="J48" s="282">
        <f>(SUM(G48)/SUM(B48:D48))</f>
        <v>0.59244126659856999</v>
      </c>
      <c r="K48" s="282">
        <f>(SUM(E48)/SUM(B48:D48))</f>
        <v>0.27477017364657813</v>
      </c>
      <c r="L48" s="282">
        <f>(SUM(F48)/SUM(B48:D48))</f>
        <v>0.13278855975485188</v>
      </c>
      <c r="M48" s="121"/>
      <c r="N48" s="121"/>
    </row>
    <row r="49" spans="1:14" s="134" customFormat="1" ht="20.25" customHeight="1" x14ac:dyDescent="0.2">
      <c r="A49" s="186"/>
      <c r="B49" s="495"/>
      <c r="C49" s="496"/>
      <c r="D49" s="496"/>
      <c r="E49" s="496"/>
      <c r="F49" s="496"/>
      <c r="G49" s="497"/>
      <c r="H49" s="184"/>
      <c r="I49" s="193"/>
      <c r="J49" s="282"/>
      <c r="K49" s="282"/>
      <c r="L49" s="282"/>
      <c r="M49" s="121"/>
      <c r="N49" s="121"/>
    </row>
    <row r="50" spans="1:14" s="134" customFormat="1" ht="20.25" customHeight="1" x14ac:dyDescent="0.2">
      <c r="A50" s="185" t="s">
        <v>505</v>
      </c>
      <c r="B50" s="495">
        <f t="shared" ref="B50:G50" si="12">B51</f>
        <v>749</v>
      </c>
      <c r="C50" s="496">
        <f t="shared" si="12"/>
        <v>297</v>
      </c>
      <c r="D50" s="496">
        <f t="shared" si="12"/>
        <v>100</v>
      </c>
      <c r="E50" s="496">
        <f t="shared" si="12"/>
        <v>374</v>
      </c>
      <c r="F50" s="496">
        <f t="shared" si="12"/>
        <v>69</v>
      </c>
      <c r="G50" s="497">
        <f t="shared" si="12"/>
        <v>703</v>
      </c>
      <c r="H50" s="184"/>
      <c r="I50" s="192">
        <f>SUM(B50:D50)/SUM(E50)</f>
        <v>3.0641711229946522</v>
      </c>
      <c r="J50" s="281">
        <f>(SUM(G50)/SUM(B50:D50))</f>
        <v>0.61343804537521818</v>
      </c>
      <c r="K50" s="281">
        <f>(SUM(E50)/SUM(B50:D50))</f>
        <v>0.32635253054101221</v>
      </c>
      <c r="L50" s="281">
        <f>(SUM(F50)/SUM(B50:D50))</f>
        <v>6.0209424083769635E-2</v>
      </c>
      <c r="M50" s="121"/>
      <c r="N50" s="121"/>
    </row>
    <row r="51" spans="1:14" s="134" customFormat="1" ht="20.25" customHeight="1" x14ac:dyDescent="0.2">
      <c r="A51" s="80" t="s">
        <v>267</v>
      </c>
      <c r="B51" s="88">
        <v>749</v>
      </c>
      <c r="C51" s="498">
        <v>297</v>
      </c>
      <c r="D51" s="498">
        <v>100</v>
      </c>
      <c r="E51" s="498">
        <v>374</v>
      </c>
      <c r="F51" s="498">
        <v>69</v>
      </c>
      <c r="G51" s="499">
        <v>703</v>
      </c>
      <c r="H51" s="184"/>
      <c r="I51" s="193">
        <f>SUM(B51:D51)/SUM(E51)</f>
        <v>3.0641711229946522</v>
      </c>
      <c r="J51" s="282">
        <f>(SUM(G51)/SUM(B51:D51))</f>
        <v>0.61343804537521818</v>
      </c>
      <c r="K51" s="282">
        <f>(SUM(E51)/SUM(B51:D51))</f>
        <v>0.32635253054101221</v>
      </c>
      <c r="L51" s="282">
        <f>(SUM(F51)/SUM(B51:D51))</f>
        <v>6.0209424083769635E-2</v>
      </c>
      <c r="M51" s="121"/>
      <c r="N51" s="121"/>
    </row>
    <row r="52" spans="1:14" s="134" customFormat="1" ht="20.25" customHeight="1" x14ac:dyDescent="0.2">
      <c r="A52" s="135"/>
      <c r="B52" s="500"/>
      <c r="C52" s="501"/>
      <c r="D52" s="501"/>
      <c r="E52" s="501"/>
      <c r="F52" s="501"/>
      <c r="G52" s="502"/>
      <c r="H52" s="190"/>
      <c r="I52" s="187"/>
      <c r="J52" s="188"/>
      <c r="K52" s="188"/>
      <c r="L52" s="189"/>
      <c r="M52" s="121"/>
      <c r="N52" s="121"/>
    </row>
    <row r="53" spans="1:14" s="86" customFormat="1" ht="20.25" customHeight="1" x14ac:dyDescent="0.2">
      <c r="A53" s="86" t="s">
        <v>104</v>
      </c>
      <c r="B53" s="139"/>
      <c r="C53" s="139"/>
      <c r="D53" s="139"/>
      <c r="E53" s="139"/>
      <c r="F53" s="139"/>
      <c r="G53" s="139"/>
      <c r="H53" s="140"/>
      <c r="I53" s="140"/>
      <c r="J53" s="140"/>
      <c r="K53" s="140"/>
      <c r="L53" s="140"/>
      <c r="M53" s="140"/>
      <c r="N53" s="140"/>
    </row>
  </sheetData>
  <sheetProtection selectLockedCells="1" selectUnlockedCells="1"/>
  <mergeCells count="7">
    <mergeCell ref="J9:L9"/>
    <mergeCell ref="B8:G8"/>
    <mergeCell ref="I8:L8"/>
    <mergeCell ref="A3:L3"/>
    <mergeCell ref="A4:L4"/>
    <mergeCell ref="A5:L5"/>
    <mergeCell ref="A6:L6"/>
  </mergeCells>
  <phoneticPr fontId="0" type="noConversion"/>
  <printOptions horizontalCentered="1" verticalCentered="1"/>
  <pageMargins left="0.35972222222222222" right="0" top="0" bottom="0" header="0.51180555555555551" footer="0.51180555555555551"/>
  <pageSetup scale="55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20"/>
  <sheetViews>
    <sheetView zoomScale="90" zoomScaleNormal="90" workbookViewId="0">
      <selection activeCell="A14" sqref="A14"/>
    </sheetView>
  </sheetViews>
  <sheetFormatPr baseColWidth="10" defaultColWidth="0" defaultRowHeight="20.25" customHeight="1" zeroHeight="1" x14ac:dyDescent="0.2"/>
  <cols>
    <col min="1" max="1" width="65.28515625" style="15" bestFit="1" customWidth="1"/>
    <col min="2" max="8" width="11.7109375" style="15" customWidth="1"/>
    <col min="9" max="9" width="1.7109375" style="9" customWidth="1"/>
    <col min="10" max="10" width="12" style="9" bestFit="1" customWidth="1"/>
    <col min="11" max="11" width="11" style="9" bestFit="1" customWidth="1"/>
    <col min="12" max="12" width="11.7109375" style="9" bestFit="1" customWidth="1"/>
    <col min="13" max="13" width="11.85546875" style="9" bestFit="1" customWidth="1"/>
    <col min="14" max="15" width="0" style="9" hidden="1" customWidth="1"/>
    <col min="16" max="16384" width="11.42578125" style="15" hidden="1"/>
  </cols>
  <sheetData>
    <row r="1" spans="1:15" s="538" customFormat="1" ht="20.25" customHeight="1" x14ac:dyDescent="0.2">
      <c r="A1" s="503" t="s">
        <v>268</v>
      </c>
      <c r="B1" s="535"/>
      <c r="C1" s="535"/>
      <c r="D1" s="535"/>
      <c r="E1" s="535"/>
      <c r="F1" s="535"/>
      <c r="G1" s="535"/>
      <c r="H1" s="535"/>
      <c r="I1" s="536"/>
      <c r="J1" s="532"/>
      <c r="K1" s="532"/>
      <c r="L1" s="532"/>
      <c r="M1" s="532"/>
      <c r="N1" s="537"/>
      <c r="O1" s="537"/>
    </row>
    <row r="2" spans="1:15" s="538" customFormat="1" ht="20.25" customHeight="1" x14ac:dyDescent="0.2">
      <c r="A2" s="504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7"/>
      <c r="O2" s="537"/>
    </row>
    <row r="3" spans="1:15" s="540" customFormat="1" ht="20.25" customHeight="1" x14ac:dyDescent="0.2">
      <c r="A3" s="799" t="s">
        <v>888</v>
      </c>
      <c r="B3" s="799"/>
      <c r="C3" s="799"/>
      <c r="D3" s="799"/>
      <c r="E3" s="799"/>
      <c r="F3" s="799"/>
      <c r="G3" s="799"/>
      <c r="H3" s="799"/>
      <c r="I3" s="799"/>
      <c r="J3" s="799"/>
      <c r="K3" s="799"/>
      <c r="L3" s="799"/>
      <c r="M3" s="799"/>
      <c r="N3" s="539"/>
      <c r="O3" s="539"/>
    </row>
    <row r="4" spans="1:15" s="538" customFormat="1" ht="20.25" customHeight="1" x14ac:dyDescent="0.2">
      <c r="A4" s="799" t="s">
        <v>707</v>
      </c>
      <c r="B4" s="799"/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799"/>
      <c r="N4" s="537"/>
      <c r="O4" s="537"/>
    </row>
    <row r="5" spans="1:15" s="538" customFormat="1" ht="20.25" customHeight="1" x14ac:dyDescent="0.2">
      <c r="A5" s="799" t="s">
        <v>890</v>
      </c>
      <c r="B5" s="799"/>
      <c r="C5" s="799"/>
      <c r="D5" s="799"/>
      <c r="E5" s="799"/>
      <c r="F5" s="799"/>
      <c r="G5" s="799"/>
      <c r="H5" s="799"/>
      <c r="I5" s="799"/>
      <c r="J5" s="799"/>
      <c r="K5" s="799"/>
      <c r="L5" s="799"/>
      <c r="M5" s="799"/>
      <c r="N5" s="537"/>
      <c r="O5" s="537"/>
    </row>
    <row r="6" spans="1:15" s="538" customFormat="1" ht="20.25" customHeight="1" x14ac:dyDescent="0.2">
      <c r="A6" s="799" t="s">
        <v>626</v>
      </c>
      <c r="B6" s="799"/>
      <c r="C6" s="799"/>
      <c r="D6" s="799"/>
      <c r="E6" s="799"/>
      <c r="F6" s="799"/>
      <c r="G6" s="799"/>
      <c r="H6" s="799"/>
      <c r="I6" s="799"/>
      <c r="J6" s="799"/>
      <c r="K6" s="799"/>
      <c r="L6" s="799"/>
      <c r="M6" s="799"/>
      <c r="N6" s="537"/>
      <c r="O6" s="537"/>
    </row>
    <row r="7" spans="1:15" s="12" customFormat="1" ht="20.25" customHeight="1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11"/>
      <c r="O7" s="11"/>
    </row>
    <row r="8" spans="1:15" s="12" customFormat="1" ht="20.25" customHeight="1" x14ac:dyDescent="0.2">
      <c r="A8" s="857" t="s">
        <v>782</v>
      </c>
      <c r="B8" s="854" t="s">
        <v>780</v>
      </c>
      <c r="C8" s="854"/>
      <c r="D8" s="854"/>
      <c r="E8" s="854"/>
      <c r="F8" s="854"/>
      <c r="G8" s="854"/>
      <c r="H8" s="854"/>
      <c r="I8" s="124"/>
      <c r="J8" s="855" t="s">
        <v>781</v>
      </c>
      <c r="K8" s="856"/>
      <c r="L8" s="856"/>
      <c r="M8" s="856"/>
      <c r="N8" s="11"/>
      <c r="O8" s="11"/>
    </row>
    <row r="9" spans="1:15" s="12" customFormat="1" ht="15.75" x14ac:dyDescent="0.2">
      <c r="A9" s="858"/>
      <c r="B9" s="76" t="s">
        <v>330</v>
      </c>
      <c r="C9" s="125" t="s">
        <v>329</v>
      </c>
      <c r="D9" s="125" t="s">
        <v>269</v>
      </c>
      <c r="E9" s="125" t="s">
        <v>329</v>
      </c>
      <c r="F9" s="125" t="s">
        <v>329</v>
      </c>
      <c r="G9" s="125" t="s">
        <v>329</v>
      </c>
      <c r="H9" s="76" t="s">
        <v>330</v>
      </c>
      <c r="I9" s="126"/>
      <c r="J9" s="76" t="s">
        <v>331</v>
      </c>
      <c r="K9" s="852" t="s">
        <v>708</v>
      </c>
      <c r="L9" s="853"/>
      <c r="M9" s="853"/>
      <c r="N9" s="11"/>
      <c r="O9" s="11"/>
    </row>
    <row r="10" spans="1:15" s="12" customFormat="1" ht="20.25" customHeight="1" x14ac:dyDescent="0.2">
      <c r="A10" s="859"/>
      <c r="B10" s="127">
        <v>42005</v>
      </c>
      <c r="C10" s="128" t="s">
        <v>332</v>
      </c>
      <c r="D10" s="128" t="s">
        <v>270</v>
      </c>
      <c r="E10" s="129" t="s">
        <v>333</v>
      </c>
      <c r="F10" s="129" t="s">
        <v>511</v>
      </c>
      <c r="G10" s="129" t="s">
        <v>512</v>
      </c>
      <c r="H10" s="127">
        <v>42369</v>
      </c>
      <c r="I10" s="130"/>
      <c r="J10" s="129" t="s">
        <v>335</v>
      </c>
      <c r="K10" s="129" t="s">
        <v>336</v>
      </c>
      <c r="L10" s="129" t="s">
        <v>337</v>
      </c>
      <c r="M10" s="131" t="s">
        <v>338</v>
      </c>
      <c r="N10" s="11"/>
      <c r="O10" s="11"/>
    </row>
    <row r="11" spans="1:15" s="12" customFormat="1" ht="33.75" customHeight="1" x14ac:dyDescent="0.2">
      <c r="A11" s="132" t="s">
        <v>157</v>
      </c>
      <c r="B11" s="639">
        <f>SUM(B12:B14)</f>
        <v>15850</v>
      </c>
      <c r="C11" s="639">
        <f t="shared" ref="C11:H11" si="0">SUM(C12:C14)</f>
        <v>12742</v>
      </c>
      <c r="D11" s="639">
        <f t="shared" si="0"/>
        <v>3428</v>
      </c>
      <c r="E11" s="639">
        <f t="shared" si="0"/>
        <v>1336</v>
      </c>
      <c r="F11" s="639">
        <f t="shared" si="0"/>
        <v>15113</v>
      </c>
      <c r="G11" s="639">
        <f t="shared" si="0"/>
        <v>503</v>
      </c>
      <c r="H11" s="639">
        <f t="shared" si="0"/>
        <v>17740</v>
      </c>
      <c r="I11" s="133"/>
      <c r="J11" s="291">
        <f>SUM(B11:E11)/SUM(F11)</f>
        <v>2.2071064646330973</v>
      </c>
      <c r="K11" s="287">
        <f>(SUM(H11)/SUM(B11:E11))</f>
        <v>0.53183834992205303</v>
      </c>
      <c r="L11" s="287">
        <f>(SUM(F11)/SUM(B11:E11))</f>
        <v>0.45308190430507256</v>
      </c>
      <c r="M11" s="288">
        <f>(SUM(G11)/SUM(B11:E11))</f>
        <v>1.5079745772874445E-2</v>
      </c>
      <c r="N11" s="10"/>
      <c r="O11" s="11"/>
    </row>
    <row r="12" spans="1:15" s="12" customFormat="1" ht="33.75" customHeight="1" x14ac:dyDescent="0.2">
      <c r="A12" s="134" t="s">
        <v>271</v>
      </c>
      <c r="B12" s="641">
        <v>246</v>
      </c>
      <c r="C12" s="641">
        <v>7</v>
      </c>
      <c r="D12" s="641">
        <v>120</v>
      </c>
      <c r="E12" s="641">
        <v>107</v>
      </c>
      <c r="F12" s="641">
        <v>250</v>
      </c>
      <c r="G12" s="641">
        <v>1</v>
      </c>
      <c r="H12" s="642">
        <v>229</v>
      </c>
      <c r="I12" s="133"/>
      <c r="J12" s="292">
        <f>SUM(B12:E12)/SUM(F12)</f>
        <v>1.92</v>
      </c>
      <c r="K12" s="289">
        <f>(SUM(H12)/SUM(B12:E12))</f>
        <v>0.47708333333333336</v>
      </c>
      <c r="L12" s="289">
        <f>(SUM(F12)/SUM(B12:E12))</f>
        <v>0.52083333333333337</v>
      </c>
      <c r="M12" s="290">
        <f>(SUM(G12)/SUM(B12:E12))</f>
        <v>2.0833333333333333E-3</v>
      </c>
      <c r="N12" s="10"/>
      <c r="O12" s="11"/>
    </row>
    <row r="13" spans="1:15" s="12" customFormat="1" ht="33.75" customHeight="1" x14ac:dyDescent="0.2">
      <c r="A13" s="134" t="s">
        <v>272</v>
      </c>
      <c r="B13" s="641">
        <v>2741</v>
      </c>
      <c r="C13" s="641">
        <v>1462</v>
      </c>
      <c r="D13" s="641">
        <v>1111</v>
      </c>
      <c r="E13" s="641">
        <v>490</v>
      </c>
      <c r="F13" s="641">
        <v>2475</v>
      </c>
      <c r="G13" s="643">
        <v>0</v>
      </c>
      <c r="H13" s="642">
        <v>3329</v>
      </c>
      <c r="I13" s="133"/>
      <c r="J13" s="292">
        <f>SUM(B13:E13)/SUM(F13)</f>
        <v>2.3450505050505051</v>
      </c>
      <c r="K13" s="289">
        <f>(SUM(H13)/SUM(B13:E13))</f>
        <v>0.57356995175740866</v>
      </c>
      <c r="L13" s="289">
        <f>(SUM(F13)/SUM(B13:E13))</f>
        <v>0.42643004824259134</v>
      </c>
      <c r="M13" s="290">
        <f>(SUM(G13)/SUM(B13:E13))</f>
        <v>0</v>
      </c>
      <c r="N13" s="10"/>
      <c r="O13" s="11"/>
    </row>
    <row r="14" spans="1:15" s="12" customFormat="1" ht="33.75" customHeight="1" x14ac:dyDescent="0.2">
      <c r="A14" s="134" t="s">
        <v>273</v>
      </c>
      <c r="B14" s="641">
        <v>12863</v>
      </c>
      <c r="C14" s="641">
        <v>11273</v>
      </c>
      <c r="D14" s="641">
        <v>2197</v>
      </c>
      <c r="E14" s="641">
        <v>739</v>
      </c>
      <c r="F14" s="641">
        <v>12388</v>
      </c>
      <c r="G14" s="641">
        <v>502</v>
      </c>
      <c r="H14" s="642">
        <v>14182</v>
      </c>
      <c r="I14" s="133"/>
      <c r="J14" s="292">
        <f>SUM(B14:E14)/SUM(F14)</f>
        <v>2.1853406522441072</v>
      </c>
      <c r="K14" s="289">
        <f>(SUM(H14)/SUM(B14:E14))</f>
        <v>0.52386229314420807</v>
      </c>
      <c r="L14" s="289">
        <f>(SUM(F14)/SUM(B14:E14))</f>
        <v>0.45759456264775411</v>
      </c>
      <c r="M14" s="290">
        <f>(SUM(G14)/SUM(B14:E14))</f>
        <v>1.8543144208037824E-2</v>
      </c>
      <c r="N14" s="11"/>
      <c r="O14" s="11"/>
    </row>
    <row r="15" spans="1:15" s="12" customFormat="1" ht="20.25" customHeight="1" x14ac:dyDescent="0.2">
      <c r="A15" s="135"/>
      <c r="B15" s="136"/>
      <c r="C15" s="137"/>
      <c r="D15" s="640"/>
      <c r="E15" s="136"/>
      <c r="F15" s="138"/>
      <c r="G15" s="136"/>
      <c r="H15" s="138"/>
      <c r="I15" s="130"/>
      <c r="J15" s="130"/>
      <c r="K15" s="130"/>
      <c r="L15" s="130"/>
      <c r="M15" s="135"/>
      <c r="N15" s="11"/>
      <c r="O15" s="11"/>
    </row>
    <row r="16" spans="1:15" s="14" customFormat="1" ht="20.25" customHeight="1" x14ac:dyDescent="0.2">
      <c r="A16" s="86" t="s">
        <v>104</v>
      </c>
      <c r="B16" s="139"/>
      <c r="C16" s="139"/>
      <c r="D16" s="139"/>
      <c r="E16" s="139"/>
      <c r="F16" s="139"/>
      <c r="G16" s="139"/>
      <c r="H16" s="139"/>
      <c r="I16" s="140"/>
      <c r="J16" s="140"/>
      <c r="K16" s="140"/>
      <c r="L16" s="140"/>
      <c r="M16" s="140"/>
      <c r="N16" s="13"/>
      <c r="O16" s="13"/>
    </row>
    <row r="17" ht="20.25" hidden="1" customHeight="1" x14ac:dyDescent="0.2"/>
    <row r="18" ht="20.25" hidden="1" customHeight="1" x14ac:dyDescent="0.2"/>
    <row r="19" ht="20.25" hidden="1" customHeight="1" x14ac:dyDescent="0.2"/>
    <row r="20" ht="20.25" hidden="1" customHeight="1" x14ac:dyDescent="0.2"/>
  </sheetData>
  <sheetProtection selectLockedCells="1" selectUnlockedCells="1"/>
  <mergeCells count="8">
    <mergeCell ref="B8:H8"/>
    <mergeCell ref="J8:M8"/>
    <mergeCell ref="A3:M3"/>
    <mergeCell ref="A4:M4"/>
    <mergeCell ref="A5:M5"/>
    <mergeCell ref="A6:M6"/>
    <mergeCell ref="A8:A10"/>
    <mergeCell ref="K9:M9"/>
  </mergeCells>
  <phoneticPr fontId="0" type="noConversion"/>
  <printOptions horizontalCentered="1" verticalCentered="1"/>
  <pageMargins left="0.3298611111111111" right="0.27013888888888887" top="0" bottom="0" header="0.51180555555555551" footer="0.51180555555555551"/>
  <pageSetup scale="73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73"/>
  <sheetViews>
    <sheetView topLeftCell="A10" zoomScale="85" zoomScaleNormal="85" workbookViewId="0">
      <selection activeCell="A59" sqref="A59"/>
    </sheetView>
  </sheetViews>
  <sheetFormatPr baseColWidth="10" defaultColWidth="0" defaultRowHeight="20.25" customHeight="1" zeroHeight="1" x14ac:dyDescent="0.3"/>
  <cols>
    <col min="1" max="1" width="69" style="175" bestFit="1" customWidth="1"/>
    <col min="2" max="7" width="13.7109375" style="175" customWidth="1"/>
    <col min="8" max="8" width="1.5703125" style="176" customWidth="1"/>
    <col min="9" max="9" width="12.7109375" style="176" bestFit="1" customWidth="1"/>
    <col min="10" max="10" width="11.5703125" style="176" bestFit="1" customWidth="1"/>
    <col min="11" max="11" width="12.42578125" style="176" bestFit="1" customWidth="1"/>
    <col min="12" max="12" width="12.5703125" style="176" bestFit="1" customWidth="1"/>
    <col min="13" max="14" width="0" style="176" hidden="1" customWidth="1"/>
    <col min="15" max="16384" width="89.42578125" style="175" hidden="1"/>
  </cols>
  <sheetData>
    <row r="1" spans="1:14" s="543" customFormat="1" ht="20.25" customHeight="1" x14ac:dyDescent="0.3">
      <c r="A1" s="541" t="s">
        <v>274</v>
      </c>
      <c r="B1" s="542"/>
      <c r="C1" s="542"/>
      <c r="D1" s="542"/>
      <c r="E1" s="542"/>
      <c r="F1" s="542"/>
      <c r="G1" s="542"/>
      <c r="H1" s="529"/>
      <c r="I1" s="529"/>
      <c r="J1" s="529"/>
      <c r="K1" s="529"/>
      <c r="L1" s="529"/>
      <c r="M1" s="529"/>
      <c r="N1" s="529"/>
    </row>
    <row r="2" spans="1:14" s="543" customFormat="1" ht="20.25" customHeight="1" x14ac:dyDescent="0.3">
      <c r="A2" s="531"/>
      <c r="B2" s="531"/>
      <c r="C2" s="531"/>
      <c r="D2" s="531"/>
      <c r="E2" s="531"/>
      <c r="F2" s="531"/>
      <c r="H2" s="529"/>
      <c r="I2" s="529"/>
      <c r="J2" s="529"/>
      <c r="K2" s="529"/>
      <c r="L2" s="529"/>
      <c r="M2" s="529"/>
      <c r="N2" s="529"/>
    </row>
    <row r="3" spans="1:14" s="543" customFormat="1" ht="20.25" customHeight="1" x14ac:dyDescent="0.3">
      <c r="A3" s="851" t="s">
        <v>889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529"/>
      <c r="N3" s="529"/>
    </row>
    <row r="4" spans="1:14" s="543" customFormat="1" ht="20.25" customHeight="1" x14ac:dyDescent="0.3">
      <c r="A4" s="851" t="s">
        <v>632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529"/>
      <c r="N4" s="529"/>
    </row>
    <row r="5" spans="1:14" s="543" customFormat="1" ht="20.25" customHeight="1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  <c r="K5" s="851"/>
      <c r="L5" s="851"/>
      <c r="M5" s="529"/>
      <c r="N5" s="529"/>
    </row>
    <row r="6" spans="1:14" s="543" customFormat="1" ht="20.25" customHeight="1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  <c r="K6" s="851"/>
      <c r="L6" s="851"/>
      <c r="M6" s="529"/>
      <c r="N6" s="529"/>
    </row>
    <row r="7" spans="1:14" s="143" customFormat="1" ht="20.25" customHeight="1" x14ac:dyDescent="0.25">
      <c r="H7" s="142"/>
      <c r="I7" s="142"/>
      <c r="J7" s="142"/>
      <c r="K7" s="142"/>
      <c r="L7" s="142"/>
      <c r="M7" s="142"/>
      <c r="N7" s="142"/>
    </row>
    <row r="8" spans="1:14" s="143" customFormat="1" ht="20.25" customHeight="1" x14ac:dyDescent="0.25">
      <c r="A8" s="231" t="s">
        <v>129</v>
      </c>
      <c r="B8" s="847" t="s">
        <v>780</v>
      </c>
      <c r="C8" s="847"/>
      <c r="D8" s="847"/>
      <c r="E8" s="847"/>
      <c r="F8" s="847"/>
      <c r="G8" s="847"/>
      <c r="H8" s="147"/>
      <c r="I8" s="848" t="s">
        <v>781</v>
      </c>
      <c r="J8" s="849"/>
      <c r="K8" s="849"/>
      <c r="L8" s="849"/>
      <c r="M8" s="142"/>
      <c r="N8" s="142"/>
    </row>
    <row r="9" spans="1:14" s="143" customFormat="1" ht="20.25" customHeight="1" x14ac:dyDescent="0.25">
      <c r="A9" s="152" t="s">
        <v>783</v>
      </c>
      <c r="B9" s="232" t="s">
        <v>330</v>
      </c>
      <c r="C9" s="150" t="s">
        <v>329</v>
      </c>
      <c r="D9" s="150" t="s">
        <v>329</v>
      </c>
      <c r="E9" s="150" t="s">
        <v>329</v>
      </c>
      <c r="F9" s="150" t="s">
        <v>329</v>
      </c>
      <c r="G9" s="152" t="s">
        <v>330</v>
      </c>
      <c r="H9" s="151"/>
      <c r="I9" s="152" t="s">
        <v>331</v>
      </c>
      <c r="J9" s="860" t="s">
        <v>708</v>
      </c>
      <c r="K9" s="861"/>
      <c r="L9" s="861"/>
      <c r="M9" s="142"/>
      <c r="N9" s="142"/>
    </row>
    <row r="10" spans="1:14" s="143" customFormat="1" ht="20.25" customHeight="1" x14ac:dyDescent="0.25">
      <c r="A10" s="233"/>
      <c r="B10" s="234">
        <v>42005</v>
      </c>
      <c r="C10" s="154" t="s">
        <v>332</v>
      </c>
      <c r="D10" s="154" t="s">
        <v>333</v>
      </c>
      <c r="E10" s="154" t="s">
        <v>511</v>
      </c>
      <c r="F10" s="154" t="s">
        <v>512</v>
      </c>
      <c r="G10" s="235">
        <v>42369</v>
      </c>
      <c r="H10" s="155"/>
      <c r="I10" s="156" t="s">
        <v>335</v>
      </c>
      <c r="J10" s="154" t="s">
        <v>336</v>
      </c>
      <c r="K10" s="154" t="s">
        <v>337</v>
      </c>
      <c r="L10" s="156" t="s">
        <v>338</v>
      </c>
      <c r="M10" s="142"/>
      <c r="N10" s="142"/>
    </row>
    <row r="11" spans="1:14" s="143" customFormat="1" ht="20.25" customHeight="1" x14ac:dyDescent="0.25">
      <c r="A11" s="195"/>
      <c r="B11" s="201"/>
      <c r="C11" s="157"/>
      <c r="D11" s="157"/>
      <c r="E11" s="157"/>
      <c r="F11" s="157"/>
      <c r="G11" s="236"/>
      <c r="H11" s="146"/>
      <c r="I11" s="142"/>
      <c r="J11" s="158"/>
      <c r="K11" s="158"/>
      <c r="L11" s="142"/>
      <c r="M11" s="142"/>
      <c r="N11" s="142"/>
    </row>
    <row r="12" spans="1:14" s="143" customFormat="1" ht="20.25" customHeight="1" x14ac:dyDescent="0.25">
      <c r="A12" s="62" t="s">
        <v>157</v>
      </c>
      <c r="B12" s="478">
        <f t="shared" ref="B12:G12" si="0">SUM(B14,B20,B23,B27,B30,B34,B38,B42,B46,B50,B54,B58,B62,B67,B70)</f>
        <v>19209</v>
      </c>
      <c r="C12" s="479">
        <f t="shared" si="0"/>
        <v>29884</v>
      </c>
      <c r="D12" s="479">
        <f t="shared" si="0"/>
        <v>2015</v>
      </c>
      <c r="E12" s="479">
        <f t="shared" si="0"/>
        <v>28547</v>
      </c>
      <c r="F12" s="479">
        <f t="shared" si="0"/>
        <v>3078</v>
      </c>
      <c r="G12" s="480">
        <f t="shared" si="0"/>
        <v>19483</v>
      </c>
      <c r="H12" s="239"/>
      <c r="I12" s="240">
        <f>SUM(B12:D12)/SUM(E12)</f>
        <v>1.7903107156618909</v>
      </c>
      <c r="J12" s="293">
        <f>(SUM(G12)/SUM(B12:D12))</f>
        <v>0.38121233466384913</v>
      </c>
      <c r="K12" s="293">
        <f>(SUM(E12)/SUM(B12:D12))</f>
        <v>0.55856226031149725</v>
      </c>
      <c r="L12" s="293">
        <f>(SUM(F12)/SUM(B12:D12))</f>
        <v>6.0225405024653678E-2</v>
      </c>
      <c r="M12" s="142"/>
      <c r="N12" s="142"/>
    </row>
    <row r="13" spans="1:14" s="143" customFormat="1" ht="20.25" customHeight="1" x14ac:dyDescent="0.25">
      <c r="A13" s="237"/>
      <c r="B13" s="478"/>
      <c r="C13" s="479"/>
      <c r="D13" s="479"/>
      <c r="E13" s="479"/>
      <c r="F13" s="479"/>
      <c r="G13" s="480"/>
      <c r="H13" s="239"/>
      <c r="I13" s="242"/>
      <c r="J13" s="294"/>
      <c r="K13" s="294"/>
      <c r="L13" s="294"/>
      <c r="M13" s="142"/>
      <c r="N13" s="142"/>
    </row>
    <row r="14" spans="1:14" s="141" customFormat="1" ht="20.25" customHeight="1" x14ac:dyDescent="0.25">
      <c r="A14" s="237" t="s">
        <v>339</v>
      </c>
      <c r="B14" s="478">
        <f t="shared" ref="B14:G14" si="1">SUM(B15:B18)</f>
        <v>3993</v>
      </c>
      <c r="C14" s="479">
        <f t="shared" si="1"/>
        <v>4358</v>
      </c>
      <c r="D14" s="479">
        <f t="shared" si="1"/>
        <v>180</v>
      </c>
      <c r="E14" s="479">
        <f t="shared" si="1"/>
        <v>3712</v>
      </c>
      <c r="F14" s="479">
        <f t="shared" si="1"/>
        <v>269</v>
      </c>
      <c r="G14" s="480">
        <f t="shared" si="1"/>
        <v>4550</v>
      </c>
      <c r="H14" s="239"/>
      <c r="I14" s="240">
        <f>SUM(B14:D14)/SUM(E14)</f>
        <v>2.2982219827586206</v>
      </c>
      <c r="J14" s="293">
        <f>(SUM(G14)/SUM(B14:D14))</f>
        <v>0.53334896260696285</v>
      </c>
      <c r="K14" s="293">
        <f>(SUM(E14)/SUM(B14:D14))</f>
        <v>0.43511897784550463</v>
      </c>
      <c r="L14" s="293">
        <f>(SUM(F14)/SUM(B14:D14))</f>
        <v>3.1532059547532527E-2</v>
      </c>
      <c r="M14" s="145"/>
      <c r="N14" s="145"/>
    </row>
    <row r="15" spans="1:14" s="141" customFormat="1" ht="20.25" customHeight="1" x14ac:dyDescent="0.25">
      <c r="A15" s="244" t="s">
        <v>275</v>
      </c>
      <c r="B15" s="98">
        <v>1537</v>
      </c>
      <c r="C15" s="99">
        <v>1565</v>
      </c>
      <c r="D15" s="99">
        <v>30</v>
      </c>
      <c r="E15" s="99">
        <v>1279</v>
      </c>
      <c r="F15" s="99">
        <v>131</v>
      </c>
      <c r="G15" s="491">
        <v>1722</v>
      </c>
      <c r="H15" s="239"/>
      <c r="I15" s="242">
        <f>SUM(B15:D15)/SUM(E15)</f>
        <v>2.4487881157154026</v>
      </c>
      <c r="J15" s="294">
        <f>(SUM(G15)/SUM(B15:D15))</f>
        <v>0.54980842911877392</v>
      </c>
      <c r="K15" s="294">
        <f>(SUM(E15)/SUM(B15:D15))</f>
        <v>0.40836526181353766</v>
      </c>
      <c r="L15" s="294">
        <f>(SUM(F15)/SUM(B15:D15))</f>
        <v>4.1826309067688375E-2</v>
      </c>
      <c r="M15" s="145"/>
      <c r="N15" s="145"/>
    </row>
    <row r="16" spans="1:14" s="143" customFormat="1" ht="20.25" customHeight="1" x14ac:dyDescent="0.25">
      <c r="A16" s="244" t="s">
        <v>276</v>
      </c>
      <c r="B16" s="98">
        <v>1601</v>
      </c>
      <c r="C16" s="99">
        <v>1575</v>
      </c>
      <c r="D16" s="99">
        <v>84</v>
      </c>
      <c r="E16" s="99">
        <v>1172</v>
      </c>
      <c r="F16" s="99">
        <v>47</v>
      </c>
      <c r="G16" s="491">
        <v>2041</v>
      </c>
      <c r="H16" s="239"/>
      <c r="I16" s="242">
        <f>SUM(B16:D16)/SUM(E16)</f>
        <v>2.781569965870307</v>
      </c>
      <c r="J16" s="294">
        <f>(SUM(G16)/SUM(B16:D16))</f>
        <v>0.62607361963190189</v>
      </c>
      <c r="K16" s="294">
        <f>(SUM(E16)/SUM(B16:D16))</f>
        <v>0.35950920245398771</v>
      </c>
      <c r="L16" s="294">
        <f>(SUM(F16)/SUM(B16:D16))</f>
        <v>1.4417177914110429E-2</v>
      </c>
      <c r="M16" s="142"/>
      <c r="N16" s="142"/>
    </row>
    <row r="17" spans="1:14" s="141" customFormat="1" ht="20.25" customHeight="1" x14ac:dyDescent="0.25">
      <c r="A17" s="244" t="s">
        <v>277</v>
      </c>
      <c r="B17" s="98">
        <v>697</v>
      </c>
      <c r="C17" s="99">
        <v>876</v>
      </c>
      <c r="D17" s="99">
        <v>34</v>
      </c>
      <c r="E17" s="99">
        <v>949</v>
      </c>
      <c r="F17" s="99">
        <v>54</v>
      </c>
      <c r="G17" s="491">
        <v>604</v>
      </c>
      <c r="H17" s="239"/>
      <c r="I17" s="242">
        <f>SUM(B17:D17)/SUM(E17)</f>
        <v>1.6933614330874605</v>
      </c>
      <c r="J17" s="294">
        <f>(SUM(G17)/SUM(B17:D17))</f>
        <v>0.37585563161169883</v>
      </c>
      <c r="K17" s="294">
        <f>(SUM(E17)/SUM(B17:D17))</f>
        <v>0.59054138145612944</v>
      </c>
      <c r="L17" s="294">
        <f>(SUM(F17)/SUM(B17:D17))</f>
        <v>3.3602986932171751E-2</v>
      </c>
      <c r="M17" s="145"/>
      <c r="N17" s="145"/>
    </row>
    <row r="18" spans="1:14" s="141" customFormat="1" ht="20.25" customHeight="1" x14ac:dyDescent="0.25">
      <c r="A18" s="244" t="s">
        <v>278</v>
      </c>
      <c r="B18" s="98">
        <v>158</v>
      </c>
      <c r="C18" s="99">
        <v>342</v>
      </c>
      <c r="D18" s="99">
        <v>32</v>
      </c>
      <c r="E18" s="99">
        <v>312</v>
      </c>
      <c r="F18" s="99">
        <v>37</v>
      </c>
      <c r="G18" s="491">
        <v>183</v>
      </c>
      <c r="H18" s="239"/>
      <c r="I18" s="242">
        <f>SUM(B18:D18)/SUM(E18)</f>
        <v>1.7051282051282051</v>
      </c>
      <c r="J18" s="294">
        <f>(SUM(G18)/SUM(B18:D18))</f>
        <v>0.34398496240601506</v>
      </c>
      <c r="K18" s="294">
        <f>(SUM(E18)/SUM(B18:D18))</f>
        <v>0.5864661654135338</v>
      </c>
      <c r="L18" s="294">
        <f>(SUM(F18)/SUM(B18:D18))</f>
        <v>6.9548872180451124E-2</v>
      </c>
      <c r="M18" s="145"/>
      <c r="N18" s="145"/>
    </row>
    <row r="19" spans="1:14" s="143" customFormat="1" ht="20.25" customHeight="1" x14ac:dyDescent="0.25">
      <c r="A19" s="244"/>
      <c r="B19" s="478"/>
      <c r="C19" s="479"/>
      <c r="D19" s="479"/>
      <c r="E19" s="479"/>
      <c r="F19" s="479"/>
      <c r="G19" s="480"/>
      <c r="H19" s="239"/>
      <c r="I19" s="242"/>
      <c r="J19" s="294"/>
      <c r="K19" s="294"/>
      <c r="L19" s="294"/>
      <c r="M19" s="142"/>
      <c r="N19" s="142"/>
    </row>
    <row r="20" spans="1:14" s="143" customFormat="1" ht="20.25" customHeight="1" x14ac:dyDescent="0.25">
      <c r="A20" s="237" t="s">
        <v>279</v>
      </c>
      <c r="B20" s="478">
        <f t="shared" ref="B20:G20" si="2">SUM(B21)</f>
        <v>1529</v>
      </c>
      <c r="C20" s="479">
        <f t="shared" si="2"/>
        <v>2945</v>
      </c>
      <c r="D20" s="479">
        <f t="shared" si="2"/>
        <v>176</v>
      </c>
      <c r="E20" s="479">
        <f t="shared" si="2"/>
        <v>2426</v>
      </c>
      <c r="F20" s="479">
        <f t="shared" si="2"/>
        <v>645</v>
      </c>
      <c r="G20" s="480">
        <f t="shared" si="2"/>
        <v>1579</v>
      </c>
      <c r="H20" s="239"/>
      <c r="I20" s="240">
        <f>SUM(B20:D20)/SUM(E20)</f>
        <v>1.9167353668590272</v>
      </c>
      <c r="J20" s="293">
        <f>(SUM(G20)/SUM(B20:D20))</f>
        <v>0.33956989247311831</v>
      </c>
      <c r="K20" s="293">
        <f>(SUM(E20)/SUM(B20:D20))</f>
        <v>0.52172043010752689</v>
      </c>
      <c r="L20" s="293">
        <f>(SUM(F20)/SUM(B20:D20))</f>
        <v>0.13870967741935483</v>
      </c>
      <c r="M20" s="142"/>
      <c r="N20" s="142"/>
    </row>
    <row r="21" spans="1:14" s="143" customFormat="1" ht="20.25" customHeight="1" x14ac:dyDescent="0.25">
      <c r="A21" s="244" t="s">
        <v>280</v>
      </c>
      <c r="B21" s="98">
        <v>1529</v>
      </c>
      <c r="C21" s="99">
        <v>2945</v>
      </c>
      <c r="D21" s="99">
        <v>176</v>
      </c>
      <c r="E21" s="99">
        <v>2426</v>
      </c>
      <c r="F21" s="99">
        <v>645</v>
      </c>
      <c r="G21" s="491">
        <v>1579</v>
      </c>
      <c r="H21" s="239"/>
      <c r="I21" s="242">
        <f>SUM(B21:D21)/SUM(E21)</f>
        <v>1.9167353668590272</v>
      </c>
      <c r="J21" s="294">
        <f>(SUM(G21)/SUM(B21:D21))</f>
        <v>0.33956989247311831</v>
      </c>
      <c r="K21" s="294">
        <f>(SUM(E21)/SUM(B21:D21))</f>
        <v>0.52172043010752689</v>
      </c>
      <c r="L21" s="294">
        <f>(SUM(F21)/SUM(B21:D21))</f>
        <v>0.13870967741935483</v>
      </c>
      <c r="M21" s="142"/>
      <c r="N21" s="142"/>
    </row>
    <row r="22" spans="1:14" s="141" customFormat="1" ht="20.25" customHeight="1" x14ac:dyDescent="0.25">
      <c r="A22" s="100"/>
      <c r="B22" s="478"/>
      <c r="C22" s="479"/>
      <c r="D22" s="479"/>
      <c r="E22" s="479"/>
      <c r="F22" s="479"/>
      <c r="G22" s="480"/>
      <c r="H22" s="239"/>
      <c r="I22" s="242"/>
      <c r="J22" s="294"/>
      <c r="K22" s="294"/>
      <c r="L22" s="294"/>
      <c r="M22" s="145"/>
      <c r="N22" s="145"/>
    </row>
    <row r="23" spans="1:14" s="143" customFormat="1" ht="20.25" customHeight="1" x14ac:dyDescent="0.25">
      <c r="A23" s="237" t="s">
        <v>194</v>
      </c>
      <c r="B23" s="478">
        <f t="shared" ref="B23:G23" si="3">SUM(B24:B25)</f>
        <v>1896</v>
      </c>
      <c r="C23" s="479">
        <f t="shared" si="3"/>
        <v>3022</v>
      </c>
      <c r="D23" s="479">
        <f t="shared" si="3"/>
        <v>205</v>
      </c>
      <c r="E23" s="479">
        <f t="shared" si="3"/>
        <v>2733</v>
      </c>
      <c r="F23" s="479">
        <f t="shared" si="3"/>
        <v>463</v>
      </c>
      <c r="G23" s="480">
        <f t="shared" si="3"/>
        <v>1927</v>
      </c>
      <c r="H23" s="239"/>
      <c r="I23" s="240">
        <f>SUM(B23:D23)/SUM(E23)</f>
        <v>1.8744968898646177</v>
      </c>
      <c r="J23" s="293">
        <f>(SUM(G23)/SUM(B23:D23))</f>
        <v>0.37614678899082571</v>
      </c>
      <c r="K23" s="293">
        <f>(SUM(E23)/SUM(B23:D23))</f>
        <v>0.53347647862580516</v>
      </c>
      <c r="L23" s="293">
        <f>(SUM(F23)/SUM(B23:D23))</f>
        <v>9.0376732383369116E-2</v>
      </c>
      <c r="M23" s="142"/>
      <c r="N23" s="142"/>
    </row>
    <row r="24" spans="1:14" s="141" customFormat="1" ht="20.25" customHeight="1" x14ac:dyDescent="0.25">
      <c r="A24" s="244" t="s">
        <v>751</v>
      </c>
      <c r="B24" s="98">
        <v>1171</v>
      </c>
      <c r="C24" s="99">
        <v>993</v>
      </c>
      <c r="D24" s="99">
        <v>17</v>
      </c>
      <c r="E24" s="99">
        <v>718</v>
      </c>
      <c r="F24" s="99">
        <v>301</v>
      </c>
      <c r="G24" s="491">
        <v>1162</v>
      </c>
      <c r="H24" s="239"/>
      <c r="I24" s="242">
        <f>SUM(B24:D24)/SUM(E24)</f>
        <v>3.0376044568245124</v>
      </c>
      <c r="J24" s="294">
        <f>(SUM(G24)/SUM(B24:D24))</f>
        <v>0.53278312700596053</v>
      </c>
      <c r="K24" s="294">
        <f>(SUM(E24)/SUM(B24:D24))</f>
        <v>0.32920678587803759</v>
      </c>
      <c r="L24" s="294">
        <f>(SUM(F24)/SUM(B24:D24))</f>
        <v>0.13801008711600182</v>
      </c>
      <c r="M24" s="145"/>
      <c r="N24" s="145"/>
    </row>
    <row r="25" spans="1:14" s="141" customFormat="1" ht="20.25" customHeight="1" x14ac:dyDescent="0.25">
      <c r="A25" s="244" t="s">
        <v>547</v>
      </c>
      <c r="B25" s="98">
        <v>725</v>
      </c>
      <c r="C25" s="99">
        <v>2029</v>
      </c>
      <c r="D25" s="99">
        <v>188</v>
      </c>
      <c r="E25" s="99">
        <v>2015</v>
      </c>
      <c r="F25" s="99">
        <v>162</v>
      </c>
      <c r="G25" s="491">
        <v>765</v>
      </c>
      <c r="H25" s="239"/>
      <c r="I25" s="242">
        <f>SUM(B25:D25)/SUM(E25)</f>
        <v>1.4600496277915633</v>
      </c>
      <c r="J25" s="294">
        <f>(SUM(G25)/SUM(B25:D25))</f>
        <v>0.26002719238613187</v>
      </c>
      <c r="K25" s="294">
        <f>(SUM(E25)/SUM(B25:D25))</f>
        <v>0.68490822569680487</v>
      </c>
      <c r="L25" s="294">
        <f>(SUM(F25)/SUM(B25:D25))</f>
        <v>5.5064581917063225E-2</v>
      </c>
      <c r="M25" s="145"/>
      <c r="N25" s="145"/>
    </row>
    <row r="26" spans="1:14" s="143" customFormat="1" ht="20.25" customHeight="1" x14ac:dyDescent="0.25">
      <c r="A26" s="244"/>
      <c r="B26" s="478"/>
      <c r="C26" s="479"/>
      <c r="D26" s="479"/>
      <c r="E26" s="479"/>
      <c r="F26" s="479"/>
      <c r="G26" s="480"/>
      <c r="H26" s="239"/>
      <c r="I26" s="242"/>
      <c r="J26" s="294"/>
      <c r="K26" s="294"/>
      <c r="L26" s="294"/>
      <c r="M26" s="142"/>
      <c r="N26" s="142"/>
    </row>
    <row r="27" spans="1:14" s="143" customFormat="1" ht="20.25" customHeight="1" x14ac:dyDescent="0.25">
      <c r="A27" s="237" t="s">
        <v>197</v>
      </c>
      <c r="B27" s="478">
        <f t="shared" ref="B27:G27" si="4">SUM(B28)</f>
        <v>1084</v>
      </c>
      <c r="C27" s="479">
        <f t="shared" si="4"/>
        <v>2415</v>
      </c>
      <c r="D27" s="479">
        <f t="shared" si="4"/>
        <v>143</v>
      </c>
      <c r="E27" s="479">
        <f t="shared" si="4"/>
        <v>2095</v>
      </c>
      <c r="F27" s="479">
        <f t="shared" si="4"/>
        <v>317</v>
      </c>
      <c r="G27" s="480">
        <f t="shared" si="4"/>
        <v>1230</v>
      </c>
      <c r="H27" s="239"/>
      <c r="I27" s="240">
        <f>SUM(B27:D27)/SUM(E27)</f>
        <v>1.7384248210023867</v>
      </c>
      <c r="J27" s="293">
        <f>(SUM(G27)/SUM(B27:D27))</f>
        <v>0.33772652388797364</v>
      </c>
      <c r="K27" s="293">
        <f>(SUM(E27)/SUM(B27:D27))</f>
        <v>0.57523338824821524</v>
      </c>
      <c r="L27" s="293">
        <f>(SUM(F27)/SUM(B27:D27))</f>
        <v>8.7040087863811094E-2</v>
      </c>
      <c r="M27" s="142"/>
      <c r="N27" s="142"/>
    </row>
    <row r="28" spans="1:14" s="141" customFormat="1" ht="20.25" customHeight="1" x14ac:dyDescent="0.25">
      <c r="A28" s="244" t="s">
        <v>281</v>
      </c>
      <c r="B28" s="98">
        <v>1084</v>
      </c>
      <c r="C28" s="99">
        <v>2415</v>
      </c>
      <c r="D28" s="99">
        <v>143</v>
      </c>
      <c r="E28" s="99">
        <v>2095</v>
      </c>
      <c r="F28" s="99">
        <v>317</v>
      </c>
      <c r="G28" s="491">
        <v>1230</v>
      </c>
      <c r="H28" s="239"/>
      <c r="I28" s="242">
        <f>SUM(B28:D28)/SUM(E28)</f>
        <v>1.7384248210023867</v>
      </c>
      <c r="J28" s="294">
        <f>(SUM(G28)/SUM(B28:D28))</f>
        <v>0.33772652388797364</v>
      </c>
      <c r="K28" s="294">
        <f>(SUM(E28)/SUM(B28:D28))</f>
        <v>0.57523338824821524</v>
      </c>
      <c r="L28" s="294">
        <f>(SUM(F28)/SUM(B28:D28))</f>
        <v>8.7040087863811094E-2</v>
      </c>
      <c r="M28" s="145"/>
      <c r="N28" s="145"/>
    </row>
    <row r="29" spans="1:14" s="141" customFormat="1" ht="20.25" customHeight="1" x14ac:dyDescent="0.25">
      <c r="A29" s="244"/>
      <c r="B29" s="478"/>
      <c r="C29" s="479"/>
      <c r="D29" s="479"/>
      <c r="E29" s="479"/>
      <c r="F29" s="479"/>
      <c r="G29" s="480"/>
      <c r="H29" s="239"/>
      <c r="I29" s="242"/>
      <c r="J29" s="294"/>
      <c r="K29" s="294"/>
      <c r="L29" s="294"/>
      <c r="M29" s="145"/>
      <c r="N29" s="145"/>
    </row>
    <row r="30" spans="1:14" s="143" customFormat="1" ht="20.25" customHeight="1" x14ac:dyDescent="0.25">
      <c r="A30" s="237" t="s">
        <v>204</v>
      </c>
      <c r="B30" s="478">
        <f t="shared" ref="B30:G30" si="5">SUM(B31:B32)</f>
        <v>653</v>
      </c>
      <c r="C30" s="479">
        <f t="shared" si="5"/>
        <v>1444</v>
      </c>
      <c r="D30" s="479">
        <f t="shared" si="5"/>
        <v>277</v>
      </c>
      <c r="E30" s="479">
        <f t="shared" si="5"/>
        <v>1423</v>
      </c>
      <c r="F30" s="479">
        <f t="shared" si="5"/>
        <v>184</v>
      </c>
      <c r="G30" s="480">
        <f t="shared" si="5"/>
        <v>767</v>
      </c>
      <c r="H30" s="239"/>
      <c r="I30" s="240">
        <f>SUM(B30:D30)/SUM(E30)</f>
        <v>1.668306394940267</v>
      </c>
      <c r="J30" s="293">
        <f>(SUM(G30)/SUM(B30:D30))</f>
        <v>0.32308340353833193</v>
      </c>
      <c r="K30" s="293">
        <f>(SUM(E30)/SUM(B30:D30))</f>
        <v>0.59941027801179447</v>
      </c>
      <c r="L30" s="293">
        <f>(SUM(F30)/SUM(B30:D30))</f>
        <v>7.7506318449873629E-2</v>
      </c>
      <c r="M30" s="142"/>
      <c r="N30" s="142"/>
    </row>
    <row r="31" spans="1:14" s="143" customFormat="1" ht="20.25" customHeight="1" x14ac:dyDescent="0.25">
      <c r="A31" s="244" t="s">
        <v>548</v>
      </c>
      <c r="B31" s="98">
        <v>539</v>
      </c>
      <c r="C31" s="99">
        <v>1174</v>
      </c>
      <c r="D31" s="99">
        <v>251</v>
      </c>
      <c r="E31" s="99">
        <v>1272</v>
      </c>
      <c r="F31" s="99">
        <v>174</v>
      </c>
      <c r="G31" s="491">
        <v>518</v>
      </c>
      <c r="H31" s="239"/>
      <c r="I31" s="242">
        <f>SUM(B31:D31)/SUM(E31)</f>
        <v>1.5440251572327044</v>
      </c>
      <c r="J31" s="294">
        <f>(SUM(G31)/SUM(B31:D31))</f>
        <v>0.26374745417515277</v>
      </c>
      <c r="K31" s="294">
        <f>(SUM(E31)/SUM(B31:D31))</f>
        <v>0.64765784114052949</v>
      </c>
      <c r="L31" s="294">
        <f>(SUM(F31)/SUM(B31:D31))</f>
        <v>8.8594704684317724E-2</v>
      </c>
      <c r="M31" s="142"/>
      <c r="N31" s="142"/>
    </row>
    <row r="32" spans="1:14" s="141" customFormat="1" ht="20.25" customHeight="1" x14ac:dyDescent="0.25">
      <c r="A32" s="244" t="s">
        <v>549</v>
      </c>
      <c r="B32" s="98">
        <v>114</v>
      </c>
      <c r="C32" s="99">
        <v>270</v>
      </c>
      <c r="D32" s="99">
        <v>26</v>
      </c>
      <c r="E32" s="99">
        <v>151</v>
      </c>
      <c r="F32" s="99">
        <v>10</v>
      </c>
      <c r="G32" s="491">
        <v>249</v>
      </c>
      <c r="H32" s="239"/>
      <c r="I32" s="242">
        <f>SUM(B32:D32)/SUM(E32)</f>
        <v>2.7152317880794703</v>
      </c>
      <c r="J32" s="294">
        <f>(SUM(G32)/SUM(B32:D32))</f>
        <v>0.60731707317073169</v>
      </c>
      <c r="K32" s="294">
        <f>(SUM(E32)/SUM(B32:D32))</f>
        <v>0.36829268292682926</v>
      </c>
      <c r="L32" s="294">
        <f>(SUM(F32)/SUM(B32:D32))</f>
        <v>2.4390243902439025E-2</v>
      </c>
      <c r="M32" s="145"/>
      <c r="N32" s="145"/>
    </row>
    <row r="33" spans="1:14" s="143" customFormat="1" ht="20.25" customHeight="1" x14ac:dyDescent="0.25">
      <c r="A33" s="244"/>
      <c r="B33" s="478"/>
      <c r="C33" s="479"/>
      <c r="D33" s="479"/>
      <c r="E33" s="479"/>
      <c r="F33" s="479"/>
      <c r="G33" s="480"/>
      <c r="H33" s="239"/>
      <c r="I33" s="242"/>
      <c r="J33" s="294"/>
      <c r="K33" s="294"/>
      <c r="L33" s="294"/>
      <c r="M33" s="142"/>
      <c r="N33" s="142"/>
    </row>
    <row r="34" spans="1:14" s="143" customFormat="1" ht="20.25" customHeight="1" x14ac:dyDescent="0.25">
      <c r="A34" s="237" t="s">
        <v>210</v>
      </c>
      <c r="B34" s="478">
        <f t="shared" ref="B34:G34" si="6">SUM(B35:B36)</f>
        <v>862</v>
      </c>
      <c r="C34" s="479">
        <f t="shared" si="6"/>
        <v>1637</v>
      </c>
      <c r="D34" s="479">
        <f t="shared" si="6"/>
        <v>224</v>
      </c>
      <c r="E34" s="479">
        <f t="shared" si="6"/>
        <v>1742</v>
      </c>
      <c r="F34" s="479">
        <f t="shared" si="6"/>
        <v>127</v>
      </c>
      <c r="G34" s="480">
        <f t="shared" si="6"/>
        <v>854</v>
      </c>
      <c r="H34" s="239"/>
      <c r="I34" s="240">
        <f>SUM(B34:D34)/SUM(E34)</f>
        <v>1.5631458094144661</v>
      </c>
      <c r="J34" s="293">
        <f>(SUM(G34)/SUM(B34:D34))</f>
        <v>0.31362467866323906</v>
      </c>
      <c r="K34" s="293">
        <f>(SUM(E34)/SUM(B34:D34))</f>
        <v>0.63973558575100986</v>
      </c>
      <c r="L34" s="293">
        <f>(SUM(F34)/SUM(B34:D34))</f>
        <v>4.6639735585751012E-2</v>
      </c>
      <c r="M34" s="142"/>
      <c r="N34" s="142"/>
    </row>
    <row r="35" spans="1:14" s="143" customFormat="1" ht="20.25" customHeight="1" x14ac:dyDescent="0.25">
      <c r="A35" s="244" t="s">
        <v>282</v>
      </c>
      <c r="B35" s="98">
        <v>400</v>
      </c>
      <c r="C35" s="99">
        <v>877</v>
      </c>
      <c r="D35" s="99">
        <v>45</v>
      </c>
      <c r="E35" s="99">
        <v>907</v>
      </c>
      <c r="F35" s="99">
        <v>69</v>
      </c>
      <c r="G35" s="491">
        <v>346</v>
      </c>
      <c r="H35" s="239"/>
      <c r="I35" s="242">
        <f>SUM(B35:D35)/SUM(E35)</f>
        <v>1.4575523704520397</v>
      </c>
      <c r="J35" s="294">
        <f>(SUM(G35)/SUM(B35:D35))</f>
        <v>0.26172465960665658</v>
      </c>
      <c r="K35" s="294">
        <f>(SUM(E35)/SUM(B35:D35))</f>
        <v>0.68608169440242062</v>
      </c>
      <c r="L35" s="294">
        <f>(SUM(F35)/SUM(B35:D35))</f>
        <v>5.2193645990922848E-2</v>
      </c>
      <c r="M35" s="142"/>
      <c r="N35" s="142"/>
    </row>
    <row r="36" spans="1:14" s="141" customFormat="1" ht="20.25" customHeight="1" x14ac:dyDescent="0.25">
      <c r="A36" s="244" t="s">
        <v>550</v>
      </c>
      <c r="B36" s="98">
        <v>462</v>
      </c>
      <c r="C36" s="99">
        <v>760</v>
      </c>
      <c r="D36" s="99">
        <v>179</v>
      </c>
      <c r="E36" s="99">
        <v>835</v>
      </c>
      <c r="F36" s="99">
        <v>58</v>
      </c>
      <c r="G36" s="491">
        <v>508</v>
      </c>
      <c r="H36" s="239"/>
      <c r="I36" s="242">
        <f>SUM(B36:D36)/SUM(E36)</f>
        <v>1.6778443113772454</v>
      </c>
      <c r="J36" s="294">
        <f>(SUM(G36)/SUM(B36:D36))</f>
        <v>0.36259814418272662</v>
      </c>
      <c r="K36" s="294">
        <f>(SUM(E36)/SUM(B36:D36))</f>
        <v>0.59600285510349749</v>
      </c>
      <c r="L36" s="294">
        <f>(SUM(F36)/SUM(B36:D36))</f>
        <v>4.1399000713775877E-2</v>
      </c>
      <c r="M36" s="145"/>
      <c r="N36" s="145"/>
    </row>
    <row r="37" spans="1:14" s="141" customFormat="1" ht="20.25" customHeight="1" x14ac:dyDescent="0.25">
      <c r="A37" s="244"/>
      <c r="B37" s="478"/>
      <c r="C37" s="479"/>
      <c r="D37" s="479"/>
      <c r="E37" s="479"/>
      <c r="F37" s="479"/>
      <c r="G37" s="480"/>
      <c r="H37" s="239"/>
      <c r="I37" s="242"/>
      <c r="J37" s="294"/>
      <c r="K37" s="294"/>
      <c r="L37" s="294"/>
      <c r="M37" s="145"/>
      <c r="N37" s="145"/>
    </row>
    <row r="38" spans="1:14" s="143" customFormat="1" ht="20.25" customHeight="1" x14ac:dyDescent="0.25">
      <c r="A38" s="237" t="s">
        <v>217</v>
      </c>
      <c r="B38" s="478">
        <f t="shared" ref="B38:G38" si="7">SUM(B39:B40)</f>
        <v>1719</v>
      </c>
      <c r="C38" s="479">
        <f t="shared" si="7"/>
        <v>3481</v>
      </c>
      <c r="D38" s="479">
        <f t="shared" si="7"/>
        <v>132</v>
      </c>
      <c r="E38" s="479">
        <f t="shared" si="7"/>
        <v>3506</v>
      </c>
      <c r="F38" s="479">
        <f t="shared" si="7"/>
        <v>140</v>
      </c>
      <c r="G38" s="480">
        <f t="shared" si="7"/>
        <v>1686</v>
      </c>
      <c r="H38" s="239"/>
      <c r="I38" s="240">
        <f>SUM(B38:D38)/SUM(E38)</f>
        <v>1.5208214489446663</v>
      </c>
      <c r="J38" s="293">
        <f>(SUM(G38)/SUM(B38:D38))</f>
        <v>0.31620405101275317</v>
      </c>
      <c r="K38" s="293">
        <f>(SUM(E38)/SUM(B38:D38))</f>
        <v>0.65753938484621155</v>
      </c>
      <c r="L38" s="293">
        <f>(SUM(F38)/SUM(B38:D38))</f>
        <v>2.6256564141035259E-2</v>
      </c>
      <c r="M38" s="142"/>
      <c r="N38" s="142"/>
    </row>
    <row r="39" spans="1:14" s="143" customFormat="1" ht="20.25" customHeight="1" x14ac:dyDescent="0.25">
      <c r="A39" s="244" t="s">
        <v>283</v>
      </c>
      <c r="B39" s="98">
        <v>1423</v>
      </c>
      <c r="C39" s="99">
        <v>2972</v>
      </c>
      <c r="D39" s="99">
        <v>124</v>
      </c>
      <c r="E39" s="99">
        <v>2967</v>
      </c>
      <c r="F39" s="99">
        <v>140</v>
      </c>
      <c r="G39" s="491">
        <v>1412</v>
      </c>
      <c r="H39" s="239"/>
      <c r="I39" s="242">
        <f>SUM(B39:D39)/SUM(E39)</f>
        <v>1.523087293562521</v>
      </c>
      <c r="J39" s="294">
        <f>(SUM(G39)/SUM(B39:D39))</f>
        <v>0.31245850851958396</v>
      </c>
      <c r="K39" s="294">
        <f>(SUM(E39)/SUM(B39:D39))</f>
        <v>0.6565611861031202</v>
      </c>
      <c r="L39" s="294">
        <f>(SUM(F39)/SUM(B39:D39))</f>
        <v>3.0980305377295861E-2</v>
      </c>
      <c r="M39" s="142"/>
      <c r="N39" s="142"/>
    </row>
    <row r="40" spans="1:14" s="141" customFormat="1" ht="20.25" customHeight="1" x14ac:dyDescent="0.25">
      <c r="A40" s="244" t="s">
        <v>284</v>
      </c>
      <c r="B40" s="98">
        <v>296</v>
      </c>
      <c r="C40" s="99">
        <v>509</v>
      </c>
      <c r="D40" s="99">
        <v>8</v>
      </c>
      <c r="E40" s="99">
        <v>539</v>
      </c>
      <c r="F40" s="99">
        <v>0</v>
      </c>
      <c r="G40" s="491">
        <v>274</v>
      </c>
      <c r="H40" s="239"/>
      <c r="I40" s="242">
        <f>SUM(B40:D40)/SUM(E40)</f>
        <v>1.5083487940630798</v>
      </c>
      <c r="J40" s="294">
        <f>(SUM(G40)/SUM(B40:D40))</f>
        <v>0.33702337023370232</v>
      </c>
      <c r="K40" s="294">
        <f>(SUM(E40)/SUM(B40:D40))</f>
        <v>0.66297662976629768</v>
      </c>
      <c r="L40" s="294">
        <f>(SUM(F40)/SUM(B40:D40))</f>
        <v>0</v>
      </c>
      <c r="M40" s="145"/>
      <c r="N40" s="145"/>
    </row>
    <row r="41" spans="1:14" s="141" customFormat="1" ht="20.25" customHeight="1" x14ac:dyDescent="0.25">
      <c r="A41" s="244"/>
      <c r="B41" s="478"/>
      <c r="C41" s="479"/>
      <c r="D41" s="479"/>
      <c r="E41" s="479"/>
      <c r="F41" s="479"/>
      <c r="G41" s="480"/>
      <c r="H41" s="239"/>
      <c r="I41" s="242"/>
      <c r="J41" s="294"/>
      <c r="K41" s="294"/>
      <c r="L41" s="294"/>
      <c r="M41" s="145"/>
      <c r="N41" s="145"/>
    </row>
    <row r="42" spans="1:14" s="143" customFormat="1" ht="20.25" customHeight="1" x14ac:dyDescent="0.25">
      <c r="A42" s="237" t="s">
        <v>468</v>
      </c>
      <c r="B42" s="478">
        <f t="shared" ref="B42:G42" si="8">SUM(B43:B44)</f>
        <v>2297</v>
      </c>
      <c r="C42" s="479">
        <f t="shared" si="8"/>
        <v>2944</v>
      </c>
      <c r="D42" s="479">
        <f t="shared" si="8"/>
        <v>83</v>
      </c>
      <c r="E42" s="479">
        <f t="shared" si="8"/>
        <v>2639</v>
      </c>
      <c r="F42" s="479">
        <f t="shared" si="8"/>
        <v>161</v>
      </c>
      <c r="G42" s="480">
        <f t="shared" si="8"/>
        <v>2524</v>
      </c>
      <c r="H42" s="239"/>
      <c r="I42" s="240">
        <f>SUM(B42:D42)/SUM(E42)</f>
        <v>2.0174308450170519</v>
      </c>
      <c r="J42" s="293">
        <f>(SUM(G42)/SUM(B42:D42))</f>
        <v>0.47407963936889558</v>
      </c>
      <c r="K42" s="293">
        <f>(SUM(E42)/SUM(B42:D42))</f>
        <v>0.4956799398948159</v>
      </c>
      <c r="L42" s="293">
        <f>(SUM(F42)/SUM(B42:D42))</f>
        <v>3.0240420736288506E-2</v>
      </c>
      <c r="M42" s="142"/>
      <c r="N42" s="142"/>
    </row>
    <row r="43" spans="1:14" s="143" customFormat="1" ht="20.25" customHeight="1" x14ac:dyDescent="0.25">
      <c r="A43" s="244" t="s">
        <v>285</v>
      </c>
      <c r="B43" s="98">
        <v>2126</v>
      </c>
      <c r="C43" s="99">
        <v>2570</v>
      </c>
      <c r="D43" s="99">
        <v>82</v>
      </c>
      <c r="E43" s="99">
        <v>2400</v>
      </c>
      <c r="F43" s="99">
        <v>130</v>
      </c>
      <c r="G43" s="491">
        <v>2248</v>
      </c>
      <c r="H43" s="239"/>
      <c r="I43" s="242">
        <f>SUM(B43:D43)/SUM(E43)</f>
        <v>1.9908333333333332</v>
      </c>
      <c r="J43" s="294">
        <f>(SUM(G43)/SUM(B43:D43))</f>
        <v>0.47048974466303894</v>
      </c>
      <c r="K43" s="294">
        <f>(SUM(E43)/SUM(B43:D43))</f>
        <v>0.50230221850146506</v>
      </c>
      <c r="L43" s="294">
        <f>(SUM(F43)/SUM(B43:D43))</f>
        <v>2.7208036835496024E-2</v>
      </c>
      <c r="M43" s="142"/>
      <c r="N43" s="142"/>
    </row>
    <row r="44" spans="1:14" s="141" customFormat="1" ht="20.25" customHeight="1" x14ac:dyDescent="0.25">
      <c r="A44" s="244" t="s">
        <v>551</v>
      </c>
      <c r="B44" s="98">
        <v>171</v>
      </c>
      <c r="C44" s="99">
        <v>374</v>
      </c>
      <c r="D44" s="99">
        <v>1</v>
      </c>
      <c r="E44" s="99">
        <v>239</v>
      </c>
      <c r="F44" s="99">
        <v>31</v>
      </c>
      <c r="G44" s="491">
        <v>276</v>
      </c>
      <c r="H44" s="239"/>
      <c r="I44" s="242">
        <f>SUM(B44:D44)/SUM(E44)</f>
        <v>2.2845188284518829</v>
      </c>
      <c r="J44" s="294">
        <f>(SUM(G44)/SUM(B44:D44))</f>
        <v>0.50549450549450547</v>
      </c>
      <c r="K44" s="294">
        <f>(SUM(E44)/SUM(B44:D44))</f>
        <v>0.43772893772893773</v>
      </c>
      <c r="L44" s="294">
        <f>(SUM(F44)/SUM(B44:D44))</f>
        <v>5.6776556776556776E-2</v>
      </c>
      <c r="M44" s="145"/>
      <c r="N44" s="145"/>
    </row>
    <row r="45" spans="1:14" s="141" customFormat="1" ht="20.25" customHeight="1" x14ac:dyDescent="0.25">
      <c r="A45" s="244"/>
      <c r="B45" s="478"/>
      <c r="C45" s="479"/>
      <c r="D45" s="479"/>
      <c r="E45" s="479"/>
      <c r="F45" s="479"/>
      <c r="G45" s="480"/>
      <c r="H45" s="239"/>
      <c r="I45" s="242"/>
      <c r="J45" s="294"/>
      <c r="K45" s="294"/>
      <c r="L45" s="294"/>
      <c r="M45" s="145"/>
      <c r="N45" s="145"/>
    </row>
    <row r="46" spans="1:14" s="143" customFormat="1" ht="20.25" customHeight="1" x14ac:dyDescent="0.25">
      <c r="A46" s="237" t="s">
        <v>474</v>
      </c>
      <c r="B46" s="478">
        <f t="shared" ref="B46:G46" si="9">SUM(B47:B48)</f>
        <v>436</v>
      </c>
      <c r="C46" s="479">
        <f t="shared" si="9"/>
        <v>1199</v>
      </c>
      <c r="D46" s="479">
        <f t="shared" si="9"/>
        <v>57</v>
      </c>
      <c r="E46" s="479">
        <f t="shared" si="9"/>
        <v>1233</v>
      </c>
      <c r="F46" s="479">
        <f t="shared" si="9"/>
        <v>75</v>
      </c>
      <c r="G46" s="480">
        <f t="shared" si="9"/>
        <v>384</v>
      </c>
      <c r="H46" s="239"/>
      <c r="I46" s="240">
        <f>SUM(B46:D46)/SUM(E46)</f>
        <v>1.3722627737226278</v>
      </c>
      <c r="J46" s="293">
        <f>(SUM(G46)/SUM(B46:D46))</f>
        <v>0.22695035460992907</v>
      </c>
      <c r="K46" s="293">
        <f>(SUM(E46)/SUM(B46:D46))</f>
        <v>0.72872340425531912</v>
      </c>
      <c r="L46" s="293">
        <f>(SUM(F46)/SUM(B46:D46))</f>
        <v>4.4326241134751775E-2</v>
      </c>
      <c r="M46" s="142"/>
      <c r="N46" s="142"/>
    </row>
    <row r="47" spans="1:14" s="143" customFormat="1" ht="20.25" customHeight="1" x14ac:dyDescent="0.25">
      <c r="A47" s="244" t="s">
        <v>552</v>
      </c>
      <c r="B47" s="98">
        <v>218</v>
      </c>
      <c r="C47" s="99">
        <v>860</v>
      </c>
      <c r="D47" s="99">
        <v>29</v>
      </c>
      <c r="E47" s="99">
        <v>877</v>
      </c>
      <c r="F47" s="99">
        <v>32</v>
      </c>
      <c r="G47" s="491">
        <v>198</v>
      </c>
      <c r="H47" s="239"/>
      <c r="I47" s="242">
        <f>SUM(B47:D47)/SUM(E47)</f>
        <v>1.2622576966932726</v>
      </c>
      <c r="J47" s="294">
        <f>(SUM(G47)/SUM(B47:D47))</f>
        <v>0.17886178861788618</v>
      </c>
      <c r="K47" s="294">
        <f>(SUM(E47)/SUM(B47:D47))</f>
        <v>0.79223125564588981</v>
      </c>
      <c r="L47" s="294">
        <f>(SUM(F47)/SUM(B47:D47))</f>
        <v>2.8906955736224028E-2</v>
      </c>
      <c r="M47" s="142"/>
      <c r="N47" s="142"/>
    </row>
    <row r="48" spans="1:14" s="141" customFormat="1" ht="20.25" customHeight="1" x14ac:dyDescent="0.25">
      <c r="A48" s="244" t="s">
        <v>553</v>
      </c>
      <c r="B48" s="98">
        <v>218</v>
      </c>
      <c r="C48" s="99">
        <v>339</v>
      </c>
      <c r="D48" s="99">
        <v>28</v>
      </c>
      <c r="E48" s="99">
        <v>356</v>
      </c>
      <c r="F48" s="99">
        <v>43</v>
      </c>
      <c r="G48" s="491">
        <v>186</v>
      </c>
      <c r="H48" s="239"/>
      <c r="I48" s="242">
        <f>SUM(B48:D48)/SUM(E48)</f>
        <v>1.6432584269662922</v>
      </c>
      <c r="J48" s="294">
        <f>(SUM(G48)/SUM(B48:D48))</f>
        <v>0.31794871794871793</v>
      </c>
      <c r="K48" s="294">
        <f>(SUM(E48)/SUM(B48:D48))</f>
        <v>0.60854700854700849</v>
      </c>
      <c r="L48" s="294">
        <f>(SUM(F48)/SUM(B48:D48))</f>
        <v>7.3504273504273507E-2</v>
      </c>
      <c r="M48" s="145"/>
      <c r="N48" s="145"/>
    </row>
    <row r="49" spans="1:14" s="141" customFormat="1" ht="20.25" customHeight="1" x14ac:dyDescent="0.25">
      <c r="A49" s="244"/>
      <c r="B49" s="478"/>
      <c r="C49" s="479"/>
      <c r="D49" s="479"/>
      <c r="E49" s="479"/>
      <c r="F49" s="479"/>
      <c r="G49" s="480"/>
      <c r="H49" s="239"/>
      <c r="I49" s="242"/>
      <c r="J49" s="294"/>
      <c r="K49" s="294"/>
      <c r="L49" s="294"/>
      <c r="M49" s="145"/>
      <c r="N49" s="145"/>
    </row>
    <row r="50" spans="1:14" s="143" customFormat="1" ht="20.25" customHeight="1" x14ac:dyDescent="0.25">
      <c r="A50" s="237" t="s">
        <v>480</v>
      </c>
      <c r="B50" s="478">
        <f t="shared" ref="B50:G50" si="10">SUM(B51:B52)</f>
        <v>715</v>
      </c>
      <c r="C50" s="479">
        <f t="shared" si="10"/>
        <v>725</v>
      </c>
      <c r="D50" s="479">
        <f t="shared" si="10"/>
        <v>96</v>
      </c>
      <c r="E50" s="479">
        <f t="shared" si="10"/>
        <v>756</v>
      </c>
      <c r="F50" s="479">
        <f t="shared" si="10"/>
        <v>32</v>
      </c>
      <c r="G50" s="480">
        <f t="shared" si="10"/>
        <v>748</v>
      </c>
      <c r="H50" s="239"/>
      <c r="I50" s="240">
        <f>SUM(B50:D50)/SUM(E50)</f>
        <v>2.0317460317460316</v>
      </c>
      <c r="J50" s="293">
        <f>(SUM(G50)/SUM(B50:D50))</f>
        <v>0.48697916666666669</v>
      </c>
      <c r="K50" s="293">
        <f>(SUM(E50)/SUM(B50:D50))</f>
        <v>0.4921875</v>
      </c>
      <c r="L50" s="293">
        <f>(SUM(F50)/SUM(B50:D50))</f>
        <v>2.0833333333333332E-2</v>
      </c>
      <c r="M50" s="142"/>
      <c r="N50" s="142"/>
    </row>
    <row r="51" spans="1:14" s="143" customFormat="1" ht="20.25" customHeight="1" x14ac:dyDescent="0.25">
      <c r="A51" s="244" t="s">
        <v>532</v>
      </c>
      <c r="B51" s="98">
        <v>238</v>
      </c>
      <c r="C51" s="99">
        <v>347</v>
      </c>
      <c r="D51" s="99">
        <v>66</v>
      </c>
      <c r="E51" s="99">
        <v>322</v>
      </c>
      <c r="F51" s="99">
        <v>10</v>
      </c>
      <c r="G51" s="491">
        <v>319</v>
      </c>
      <c r="H51" s="239"/>
      <c r="I51" s="242">
        <f>SUM(B51:D51)/SUM(E51)</f>
        <v>2.0217391304347827</v>
      </c>
      <c r="J51" s="294">
        <f>(SUM(G51)/SUM(B51:D51))</f>
        <v>0.49001536098310294</v>
      </c>
      <c r="K51" s="294">
        <f>(SUM(E51)/SUM(B51:D51))</f>
        <v>0.4946236559139785</v>
      </c>
      <c r="L51" s="294">
        <f>(SUM(F51)/SUM(B51:D51))</f>
        <v>1.5360983102918587E-2</v>
      </c>
      <c r="M51" s="142"/>
      <c r="N51" s="142"/>
    </row>
    <row r="52" spans="1:14" s="141" customFormat="1" ht="20.25" customHeight="1" x14ac:dyDescent="0.25">
      <c r="A52" s="244" t="s">
        <v>286</v>
      </c>
      <c r="B52" s="98">
        <v>477</v>
      </c>
      <c r="C52" s="99">
        <v>378</v>
      </c>
      <c r="D52" s="99">
        <v>30</v>
      </c>
      <c r="E52" s="99">
        <v>434</v>
      </c>
      <c r="F52" s="99">
        <v>22</v>
      </c>
      <c r="G52" s="491">
        <v>429</v>
      </c>
      <c r="H52" s="213"/>
      <c r="I52" s="242">
        <f>SUM(B52:D52)/SUM(E52)</f>
        <v>2.0391705069124426</v>
      </c>
      <c r="J52" s="294">
        <f>(SUM(G52)/SUM(B52:D52))</f>
        <v>0.48474576271186443</v>
      </c>
      <c r="K52" s="294">
        <f>(SUM(E52)/SUM(B52:D52))</f>
        <v>0.49039548022598872</v>
      </c>
      <c r="L52" s="294">
        <f>(SUM(F52)/SUM(B52:D52))</f>
        <v>2.4858757062146894E-2</v>
      </c>
      <c r="M52" s="145"/>
      <c r="N52" s="145"/>
    </row>
    <row r="53" spans="1:14" s="141" customFormat="1" ht="20.25" customHeight="1" x14ac:dyDescent="0.25">
      <c r="A53" s="244"/>
      <c r="B53" s="478"/>
      <c r="C53" s="479"/>
      <c r="D53" s="479"/>
      <c r="E53" s="479"/>
      <c r="F53" s="479"/>
      <c r="G53" s="480"/>
      <c r="H53" s="213"/>
      <c r="I53" s="242"/>
      <c r="J53" s="294"/>
      <c r="K53" s="294"/>
      <c r="L53" s="294"/>
      <c r="M53" s="145"/>
      <c r="N53" s="145"/>
    </row>
    <row r="54" spans="1:14" s="143" customFormat="1" ht="20.25" customHeight="1" x14ac:dyDescent="0.25">
      <c r="A54" s="237" t="s">
        <v>485</v>
      </c>
      <c r="B54" s="478">
        <f t="shared" ref="B54:G54" si="11">SUM(B55:B56)</f>
        <v>520</v>
      </c>
      <c r="C54" s="479">
        <f t="shared" si="11"/>
        <v>1466</v>
      </c>
      <c r="D54" s="479">
        <f t="shared" si="11"/>
        <v>116</v>
      </c>
      <c r="E54" s="479">
        <f t="shared" si="11"/>
        <v>1366</v>
      </c>
      <c r="F54" s="479">
        <f t="shared" si="11"/>
        <v>109</v>
      </c>
      <c r="G54" s="480">
        <f t="shared" si="11"/>
        <v>627</v>
      </c>
      <c r="H54" s="213"/>
      <c r="I54" s="240">
        <f>SUM(B54:D54)/SUM(E54)</f>
        <v>1.5387994143484627</v>
      </c>
      <c r="J54" s="293">
        <f>(SUM(G54)/SUM(B54:D54))</f>
        <v>0.29828734538534729</v>
      </c>
      <c r="K54" s="293">
        <f>(SUM(E54)/SUM(B54:D54))</f>
        <v>0.6498572787821123</v>
      </c>
      <c r="L54" s="293">
        <f>(SUM(F54)/SUM(B54:D54))</f>
        <v>5.1855375832540435E-2</v>
      </c>
      <c r="M54" s="142"/>
      <c r="N54" s="142"/>
    </row>
    <row r="55" spans="1:14" s="246" customFormat="1" ht="20.25" customHeight="1" x14ac:dyDescent="0.25">
      <c r="A55" s="244" t="s">
        <v>287</v>
      </c>
      <c r="B55" s="98">
        <v>364</v>
      </c>
      <c r="C55" s="99">
        <v>1225</v>
      </c>
      <c r="D55" s="99">
        <v>96</v>
      </c>
      <c r="E55" s="99">
        <v>1186</v>
      </c>
      <c r="F55" s="99">
        <v>89</v>
      </c>
      <c r="G55" s="491">
        <v>410</v>
      </c>
      <c r="H55" s="213"/>
      <c r="I55" s="242">
        <f>SUM(B55:D55)/SUM(E55)</f>
        <v>1.4207419898819562</v>
      </c>
      <c r="J55" s="294">
        <f>(SUM(G55)/SUM(B55:D55))</f>
        <v>0.24332344213649851</v>
      </c>
      <c r="K55" s="294">
        <f>(SUM(E55)/SUM(B55:D55))</f>
        <v>0.70385756676557865</v>
      </c>
      <c r="L55" s="294">
        <f>(SUM(F55)/SUM(B55:D55))</f>
        <v>5.2818991097922846E-2</v>
      </c>
      <c r="M55" s="245"/>
      <c r="N55" s="245"/>
    </row>
    <row r="56" spans="1:14" s="141" customFormat="1" ht="20.25" customHeight="1" x14ac:dyDescent="0.25">
      <c r="A56" s="244" t="s">
        <v>487</v>
      </c>
      <c r="B56" s="98">
        <v>156</v>
      </c>
      <c r="C56" s="99">
        <v>241</v>
      </c>
      <c r="D56" s="99">
        <v>20</v>
      </c>
      <c r="E56" s="99">
        <v>180</v>
      </c>
      <c r="F56" s="99">
        <v>20</v>
      </c>
      <c r="G56" s="491">
        <v>217</v>
      </c>
      <c r="H56" s="213"/>
      <c r="I56" s="242">
        <f>SUM(B56:D56)/SUM(E56)</f>
        <v>2.3166666666666669</v>
      </c>
      <c r="J56" s="294">
        <f>(SUM(G56)/SUM(B56:D56))</f>
        <v>0.52038369304556353</v>
      </c>
      <c r="K56" s="294">
        <f>(SUM(E56)/SUM(B56:D56))</f>
        <v>0.43165467625899279</v>
      </c>
      <c r="L56" s="294">
        <f>(SUM(F56)/SUM(B56:D56))</f>
        <v>4.7961630695443645E-2</v>
      </c>
      <c r="M56" s="145"/>
      <c r="N56" s="145"/>
    </row>
    <row r="57" spans="1:14" s="141" customFormat="1" ht="20.25" customHeight="1" x14ac:dyDescent="0.25">
      <c r="A57" s="244"/>
      <c r="B57" s="478"/>
      <c r="C57" s="479"/>
      <c r="D57" s="479"/>
      <c r="E57" s="479"/>
      <c r="F57" s="479"/>
      <c r="G57" s="480"/>
      <c r="H57" s="213"/>
      <c r="I57" s="242"/>
      <c r="J57" s="294"/>
      <c r="K57" s="294"/>
      <c r="L57" s="294"/>
      <c r="M57" s="145"/>
      <c r="N57" s="145"/>
    </row>
    <row r="58" spans="1:14" s="144" customFormat="1" ht="20.25" customHeight="1" x14ac:dyDescent="0.25">
      <c r="A58" s="237" t="s">
        <v>494</v>
      </c>
      <c r="B58" s="478">
        <f t="shared" ref="B58:G58" si="12">SUM(B59:B60)</f>
        <v>529</v>
      </c>
      <c r="C58" s="479">
        <f t="shared" si="12"/>
        <v>1091</v>
      </c>
      <c r="D58" s="479">
        <f t="shared" si="12"/>
        <v>61</v>
      </c>
      <c r="E58" s="479">
        <f t="shared" si="12"/>
        <v>1082</v>
      </c>
      <c r="F58" s="479">
        <f t="shared" si="12"/>
        <v>169</v>
      </c>
      <c r="G58" s="480">
        <f t="shared" si="12"/>
        <v>430</v>
      </c>
      <c r="H58" s="213"/>
      <c r="I58" s="240">
        <f>SUM(B58:D58)/SUM(E58)</f>
        <v>1.5536044362292052</v>
      </c>
      <c r="J58" s="293">
        <f>(SUM(G58)/SUM(B58:D58))</f>
        <v>0.25580011897679955</v>
      </c>
      <c r="K58" s="293">
        <f>(SUM(E58)/SUM(B58:D58))</f>
        <v>0.64366448542534205</v>
      </c>
      <c r="L58" s="293">
        <f>(SUM(F58)/SUM(B58:D58))</f>
        <v>0.10053539559785842</v>
      </c>
      <c r="M58" s="230"/>
      <c r="N58" s="230"/>
    </row>
    <row r="59" spans="1:14" s="143" customFormat="1" ht="20.25" customHeight="1" x14ac:dyDescent="0.25">
      <c r="A59" s="244" t="s">
        <v>557</v>
      </c>
      <c r="B59" s="98">
        <v>379</v>
      </c>
      <c r="C59" s="99">
        <v>878</v>
      </c>
      <c r="D59" s="99">
        <v>47</v>
      </c>
      <c r="E59" s="99">
        <v>920</v>
      </c>
      <c r="F59" s="99">
        <v>145</v>
      </c>
      <c r="G59" s="491">
        <v>239</v>
      </c>
      <c r="H59" s="213"/>
      <c r="I59" s="242">
        <f>SUM(B59:D59)/SUM(E59)</f>
        <v>1.4173913043478261</v>
      </c>
      <c r="J59" s="294">
        <f>(SUM(G59)/SUM(B59:D59))</f>
        <v>0.18328220858895705</v>
      </c>
      <c r="K59" s="294">
        <f>(SUM(E59)/SUM(B59:D59))</f>
        <v>0.70552147239263807</v>
      </c>
      <c r="L59" s="294">
        <f>(SUM(F59)/SUM(B59:D59))</f>
        <v>0.1111963190184049</v>
      </c>
      <c r="M59" s="142"/>
      <c r="N59" s="142"/>
    </row>
    <row r="60" spans="1:14" s="143" customFormat="1" ht="20.25" customHeight="1" x14ac:dyDescent="0.25">
      <c r="A60" s="244" t="s">
        <v>288</v>
      </c>
      <c r="B60" s="98">
        <v>150</v>
      </c>
      <c r="C60" s="99">
        <v>213</v>
      </c>
      <c r="D60" s="99">
        <v>14</v>
      </c>
      <c r="E60" s="99">
        <v>162</v>
      </c>
      <c r="F60" s="99">
        <v>24</v>
      </c>
      <c r="G60" s="491">
        <v>191</v>
      </c>
      <c r="H60" s="213"/>
      <c r="I60" s="242">
        <f>SUM(B60:D60)/SUM(E60)</f>
        <v>2.3271604938271606</v>
      </c>
      <c r="J60" s="294">
        <f>(SUM(G60)/SUM(B60:D60))</f>
        <v>0.50663129973474796</v>
      </c>
      <c r="K60" s="294">
        <f>(SUM(E60)/SUM(B60:D60))</f>
        <v>0.42970822281167109</v>
      </c>
      <c r="L60" s="294">
        <f>(SUM(F60)/SUM(B60:D60))</f>
        <v>6.3660477453580902E-2</v>
      </c>
      <c r="M60" s="142"/>
      <c r="N60" s="142"/>
    </row>
    <row r="61" spans="1:14" s="247" customFormat="1" ht="20.25" customHeight="1" x14ac:dyDescent="0.25">
      <c r="A61" s="244"/>
      <c r="B61" s="478"/>
      <c r="C61" s="479"/>
      <c r="D61" s="479"/>
      <c r="E61" s="479"/>
      <c r="F61" s="479"/>
      <c r="G61" s="480"/>
      <c r="H61" s="213"/>
      <c r="I61" s="242"/>
      <c r="J61" s="294"/>
      <c r="K61" s="294"/>
      <c r="L61" s="294"/>
      <c r="M61" s="152"/>
      <c r="N61" s="152"/>
    </row>
    <row r="62" spans="1:14" s="247" customFormat="1" ht="20.25" customHeight="1" x14ac:dyDescent="0.25">
      <c r="A62" s="237" t="s">
        <v>497</v>
      </c>
      <c r="B62" s="478">
        <f t="shared" ref="B62:G62" si="13">SUM(B63:B65)</f>
        <v>1002</v>
      </c>
      <c r="C62" s="479">
        <f t="shared" si="13"/>
        <v>1047</v>
      </c>
      <c r="D62" s="479">
        <f t="shared" si="13"/>
        <v>108</v>
      </c>
      <c r="E62" s="479">
        <f t="shared" si="13"/>
        <v>1154</v>
      </c>
      <c r="F62" s="479">
        <f t="shared" si="13"/>
        <v>145</v>
      </c>
      <c r="G62" s="480">
        <f t="shared" si="13"/>
        <v>858</v>
      </c>
      <c r="H62" s="213"/>
      <c r="I62" s="240">
        <f>SUM(B62:D62)/SUM(E62)</f>
        <v>1.8691507798960139</v>
      </c>
      <c r="J62" s="293">
        <f>(SUM(G62)/SUM(B62:D62))</f>
        <v>0.39777468706536856</v>
      </c>
      <c r="K62" s="293">
        <f>(SUM(E62)/SUM(B62:D62))</f>
        <v>0.53500231803430687</v>
      </c>
      <c r="L62" s="293">
        <f>(SUM(F62)/SUM(B62:D62))</f>
        <v>6.7222994900324531E-2</v>
      </c>
      <c r="M62" s="152"/>
      <c r="N62" s="152"/>
    </row>
    <row r="63" spans="1:14" s="248" customFormat="1" ht="20.25" customHeight="1" x14ac:dyDescent="0.25">
      <c r="A63" s="244" t="s">
        <v>556</v>
      </c>
      <c r="B63" s="98">
        <v>723</v>
      </c>
      <c r="C63" s="99">
        <v>578</v>
      </c>
      <c r="D63" s="99">
        <v>67</v>
      </c>
      <c r="E63" s="99">
        <v>710</v>
      </c>
      <c r="F63" s="99">
        <v>130</v>
      </c>
      <c r="G63" s="491">
        <v>528</v>
      </c>
      <c r="H63" s="213"/>
      <c r="I63" s="242">
        <f>SUM(B63:D63)/SUM(E63)</f>
        <v>1.9267605633802818</v>
      </c>
      <c r="J63" s="294">
        <f>(SUM(G63)/SUM(B63:D63))</f>
        <v>0.38596491228070173</v>
      </c>
      <c r="K63" s="294">
        <f>(SUM(E63)/SUM(B63:D63))</f>
        <v>0.51900584795321636</v>
      </c>
      <c r="L63" s="294">
        <f>(SUM(F63)/SUM(B63:D63))</f>
        <v>9.5029239766081866E-2</v>
      </c>
      <c r="M63" s="69"/>
      <c r="N63" s="69"/>
    </row>
    <row r="64" spans="1:14" s="248" customFormat="1" ht="20.25" customHeight="1" x14ac:dyDescent="0.25">
      <c r="A64" s="244" t="s">
        <v>554</v>
      </c>
      <c r="B64" s="98">
        <v>161</v>
      </c>
      <c r="C64" s="99">
        <v>245</v>
      </c>
      <c r="D64" s="99">
        <v>28</v>
      </c>
      <c r="E64" s="99">
        <v>216</v>
      </c>
      <c r="F64" s="99">
        <v>5</v>
      </c>
      <c r="G64" s="491">
        <v>213</v>
      </c>
      <c r="H64" s="213"/>
      <c r="I64" s="242">
        <f>SUM(B64:D64)/SUM(E64)</f>
        <v>2.0092592592592591</v>
      </c>
      <c r="J64" s="294">
        <f>(SUM(G64)/SUM(B64:D64))</f>
        <v>0.49078341013824883</v>
      </c>
      <c r="K64" s="294">
        <f>(SUM(E64)/SUM(B64:D64))</f>
        <v>0.49769585253456222</v>
      </c>
      <c r="L64" s="294">
        <f>(SUM(F64)/SUM(B64:D64))</f>
        <v>1.1520737327188941E-2</v>
      </c>
      <c r="M64" s="69"/>
      <c r="N64" s="69"/>
    </row>
    <row r="65" spans="1:14" s="248" customFormat="1" ht="20.25" customHeight="1" x14ac:dyDescent="0.25">
      <c r="A65" s="244" t="s">
        <v>499</v>
      </c>
      <c r="B65" s="98">
        <v>118</v>
      </c>
      <c r="C65" s="99">
        <v>224</v>
      </c>
      <c r="D65" s="99">
        <v>13</v>
      </c>
      <c r="E65" s="99">
        <v>228</v>
      </c>
      <c r="F65" s="99">
        <v>10</v>
      </c>
      <c r="G65" s="491">
        <v>117</v>
      </c>
      <c r="H65" s="213"/>
      <c r="I65" s="242">
        <f>SUM(B65:D65)/SUM(E65)</f>
        <v>1.5570175438596492</v>
      </c>
      <c r="J65" s="294">
        <f>(SUM(G65)/SUM(B65:D65))</f>
        <v>0.3295774647887324</v>
      </c>
      <c r="K65" s="294">
        <f>(SUM(E65)/SUM(B65:D65))</f>
        <v>0.6422535211267606</v>
      </c>
      <c r="L65" s="294">
        <f>(SUM(F65)/SUM(B65:D65))</f>
        <v>2.8169014084507043E-2</v>
      </c>
      <c r="M65" s="69"/>
      <c r="N65" s="69"/>
    </row>
    <row r="66" spans="1:14" s="248" customFormat="1" ht="20.25" customHeight="1" x14ac:dyDescent="0.25">
      <c r="A66" s="244"/>
      <c r="B66" s="478"/>
      <c r="C66" s="479"/>
      <c r="D66" s="479"/>
      <c r="E66" s="479"/>
      <c r="F66" s="479"/>
      <c r="G66" s="480"/>
      <c r="H66" s="213"/>
      <c r="I66" s="242"/>
      <c r="J66" s="294"/>
      <c r="K66" s="294"/>
      <c r="L66" s="294"/>
      <c r="M66" s="69"/>
      <c r="N66" s="69"/>
    </row>
    <row r="67" spans="1:14" s="141" customFormat="1" ht="20.25" customHeight="1" x14ac:dyDescent="0.25">
      <c r="A67" s="237" t="s">
        <v>503</v>
      </c>
      <c r="B67" s="478">
        <f t="shared" ref="B67:G67" si="14">SUM(B68)</f>
        <v>407</v>
      </c>
      <c r="C67" s="479">
        <f t="shared" si="14"/>
        <v>802</v>
      </c>
      <c r="D67" s="479">
        <f t="shared" si="14"/>
        <v>83</v>
      </c>
      <c r="E67" s="479">
        <f t="shared" si="14"/>
        <v>694</v>
      </c>
      <c r="F67" s="479">
        <f t="shared" si="14"/>
        <v>119</v>
      </c>
      <c r="G67" s="480">
        <f t="shared" si="14"/>
        <v>479</v>
      </c>
      <c r="H67" s="213"/>
      <c r="I67" s="240">
        <f>SUM(B67:D67)/SUM(E67)</f>
        <v>1.861671469740634</v>
      </c>
      <c r="J67" s="293">
        <f>(SUM(G67)/SUM(B67:D67))</f>
        <v>0.37074303405572756</v>
      </c>
      <c r="K67" s="293">
        <f>(SUM(E67)/SUM(B67:D67))</f>
        <v>0.53715170278637769</v>
      </c>
      <c r="L67" s="293">
        <f>(SUM(F67)/SUM(B67:D67))</f>
        <v>9.2105263157894732E-2</v>
      </c>
      <c r="M67" s="145"/>
      <c r="N67" s="145"/>
    </row>
    <row r="68" spans="1:14" s="143" customFormat="1" ht="20.25" customHeight="1" x14ac:dyDescent="0.25">
      <c r="A68" s="244" t="s">
        <v>289</v>
      </c>
      <c r="B68" s="98">
        <v>407</v>
      </c>
      <c r="C68" s="99">
        <v>802</v>
      </c>
      <c r="D68" s="99">
        <v>83</v>
      </c>
      <c r="E68" s="99">
        <v>694</v>
      </c>
      <c r="F68" s="99">
        <v>119</v>
      </c>
      <c r="G68" s="491">
        <v>479</v>
      </c>
      <c r="H68" s="213"/>
      <c r="I68" s="242">
        <f>SUM(B68:D68)/SUM(E68)</f>
        <v>1.861671469740634</v>
      </c>
      <c r="J68" s="294">
        <f>(SUM(G68)/SUM(B68:D68))</f>
        <v>0.37074303405572756</v>
      </c>
      <c r="K68" s="294">
        <f>(SUM(E68)/SUM(B68:D68))</f>
        <v>0.53715170278637769</v>
      </c>
      <c r="L68" s="294">
        <f>(SUM(F68)/SUM(B68:D68))</f>
        <v>9.2105263157894732E-2</v>
      </c>
      <c r="M68" s="142"/>
      <c r="N68" s="142"/>
    </row>
    <row r="69" spans="1:14" s="143" customFormat="1" ht="20.25" customHeight="1" x14ac:dyDescent="0.25">
      <c r="A69" s="244"/>
      <c r="B69" s="478"/>
      <c r="C69" s="479"/>
      <c r="D69" s="479"/>
      <c r="E69" s="479"/>
      <c r="F69" s="479"/>
      <c r="G69" s="480"/>
      <c r="H69" s="213"/>
      <c r="I69" s="242"/>
      <c r="J69" s="294"/>
      <c r="K69" s="294"/>
      <c r="L69" s="294"/>
      <c r="M69" s="142"/>
      <c r="N69" s="142"/>
    </row>
    <row r="70" spans="1:14" s="143" customFormat="1" ht="20.25" customHeight="1" x14ac:dyDescent="0.25">
      <c r="A70" s="237" t="s">
        <v>290</v>
      </c>
      <c r="B70" s="478">
        <f t="shared" ref="B70:G70" si="15">SUM(B71)</f>
        <v>1567</v>
      </c>
      <c r="C70" s="479">
        <f t="shared" si="15"/>
        <v>1308</v>
      </c>
      <c r="D70" s="479">
        <f t="shared" si="15"/>
        <v>74</v>
      </c>
      <c r="E70" s="479">
        <f t="shared" si="15"/>
        <v>1986</v>
      </c>
      <c r="F70" s="479">
        <f t="shared" si="15"/>
        <v>123</v>
      </c>
      <c r="G70" s="480">
        <f t="shared" si="15"/>
        <v>840</v>
      </c>
      <c r="H70" s="213"/>
      <c r="I70" s="240">
        <f>SUM(B70:D70)/SUM(E70)</f>
        <v>1.4848942598187311</v>
      </c>
      <c r="J70" s="293">
        <f>(SUM(G70)/SUM(B70:D70))</f>
        <v>0.28484231943031535</v>
      </c>
      <c r="K70" s="293">
        <f>(SUM(E70)/SUM(B70:D70))</f>
        <v>0.67344862665310279</v>
      </c>
      <c r="L70" s="293">
        <f>(SUM(F70)/SUM(B70:D70))</f>
        <v>4.170905391658189E-2</v>
      </c>
      <c r="M70" s="142"/>
      <c r="N70" s="142"/>
    </row>
    <row r="71" spans="1:14" s="143" customFormat="1" ht="20.25" customHeight="1" x14ac:dyDescent="0.25">
      <c r="A71" s="244" t="s">
        <v>555</v>
      </c>
      <c r="B71" s="98">
        <v>1567</v>
      </c>
      <c r="C71" s="99">
        <v>1308</v>
      </c>
      <c r="D71" s="99">
        <v>74</v>
      </c>
      <c r="E71" s="99">
        <v>1986</v>
      </c>
      <c r="F71" s="99">
        <v>123</v>
      </c>
      <c r="G71" s="491">
        <v>840</v>
      </c>
      <c r="H71" s="213"/>
      <c r="I71" s="242">
        <f>SUM(B71:D71)/SUM(E71)</f>
        <v>1.4848942598187311</v>
      </c>
      <c r="J71" s="294">
        <f>(SUM(G71)/SUM(B71:D71))</f>
        <v>0.28484231943031535</v>
      </c>
      <c r="K71" s="294">
        <f>(SUM(E71)/SUM(B71:D71))</f>
        <v>0.67344862665310279</v>
      </c>
      <c r="L71" s="294">
        <f>(SUM(F71)/SUM(B71:D71))</f>
        <v>4.170905391658189E-2</v>
      </c>
      <c r="M71" s="142"/>
      <c r="N71" s="142"/>
    </row>
    <row r="72" spans="1:14" s="143" customFormat="1" ht="20.25" customHeight="1" x14ac:dyDescent="0.25">
      <c r="A72" s="249"/>
      <c r="B72" s="170"/>
      <c r="C72" s="171"/>
      <c r="D72" s="171"/>
      <c r="E72" s="171"/>
      <c r="F72" s="171"/>
      <c r="G72" s="250"/>
      <c r="H72" s="153"/>
      <c r="I72" s="214"/>
      <c r="J72" s="215"/>
      <c r="K72" s="215"/>
      <c r="L72" s="169"/>
      <c r="M72" s="142"/>
      <c r="N72" s="142"/>
    </row>
    <row r="73" spans="1:14" ht="20.25" customHeight="1" x14ac:dyDescent="0.3">
      <c r="A73" s="174" t="s">
        <v>525</v>
      </c>
    </row>
  </sheetData>
  <sheetProtection selectLockedCells="1" selectUnlockedCells="1"/>
  <mergeCells count="7">
    <mergeCell ref="J9:L9"/>
    <mergeCell ref="B8:G8"/>
    <mergeCell ref="I8:L8"/>
    <mergeCell ref="A3:L3"/>
    <mergeCell ref="A4:L4"/>
    <mergeCell ref="A5:L5"/>
    <mergeCell ref="A6:L6"/>
  </mergeCells>
  <phoneticPr fontId="0" type="noConversion"/>
  <printOptions horizontalCentered="1" verticalCentered="1"/>
  <pageMargins left="0.3" right="0" top="0" bottom="0" header="0.51180555555555551" footer="0.51180555555555551"/>
  <pageSetup scale="4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21"/>
  <sheetViews>
    <sheetView zoomScale="70" zoomScaleNormal="70" workbookViewId="0">
      <selection activeCell="A121" sqref="A121"/>
    </sheetView>
  </sheetViews>
  <sheetFormatPr baseColWidth="10" defaultColWidth="0" defaultRowHeight="0" customHeight="1" zeroHeight="1" x14ac:dyDescent="0.25"/>
  <cols>
    <col min="1" max="1" width="116.7109375" style="143" bestFit="1" customWidth="1"/>
    <col min="2" max="7" width="16.7109375" style="143" customWidth="1"/>
    <col min="8" max="8" width="1.28515625" style="142" customWidth="1"/>
    <col min="9" max="9" width="16.5703125" style="142" bestFit="1" customWidth="1"/>
    <col min="10" max="10" width="15.140625" style="142" bestFit="1" customWidth="1"/>
    <col min="11" max="12" width="16.42578125" style="142" bestFit="1" customWidth="1"/>
    <col min="13" max="16384" width="11.42578125" style="143" hidden="1"/>
  </cols>
  <sheetData>
    <row r="1" spans="1:12" ht="20.25" customHeight="1" x14ac:dyDescent="0.25">
      <c r="A1" s="141" t="s">
        <v>291</v>
      </c>
      <c r="B1" s="68"/>
      <c r="C1" s="68"/>
      <c r="D1" s="68"/>
      <c r="E1" s="68"/>
      <c r="F1" s="68"/>
      <c r="G1" s="68"/>
    </row>
    <row r="2" spans="1:12" ht="20.25" customHeight="1" x14ac:dyDescent="0.25">
      <c r="A2" s="141"/>
      <c r="B2" s="569"/>
      <c r="C2" s="569"/>
      <c r="D2" s="569"/>
      <c r="E2" s="569"/>
      <c r="F2" s="569"/>
      <c r="G2" s="569"/>
    </row>
    <row r="3" spans="1:12" ht="20.25" customHeight="1" x14ac:dyDescent="0.25">
      <c r="A3" s="850" t="s">
        <v>891</v>
      </c>
      <c r="B3" s="850"/>
      <c r="C3" s="850"/>
      <c r="D3" s="850"/>
      <c r="E3" s="850"/>
      <c r="F3" s="850"/>
      <c r="G3" s="850"/>
      <c r="H3" s="850"/>
      <c r="I3" s="850"/>
      <c r="J3" s="850"/>
      <c r="K3" s="850"/>
      <c r="L3" s="850"/>
    </row>
    <row r="4" spans="1:12" ht="20.25" customHeight="1" x14ac:dyDescent="0.25">
      <c r="A4" s="850" t="s">
        <v>632</v>
      </c>
      <c r="B4" s="850"/>
      <c r="C4" s="850"/>
      <c r="D4" s="850"/>
      <c r="E4" s="850"/>
      <c r="F4" s="850"/>
      <c r="G4" s="850"/>
      <c r="H4" s="850"/>
      <c r="I4" s="850"/>
      <c r="J4" s="850"/>
      <c r="K4" s="850"/>
      <c r="L4" s="850"/>
    </row>
    <row r="5" spans="1:12" ht="20.25" customHeight="1" x14ac:dyDescent="0.25">
      <c r="A5" s="850" t="s">
        <v>890</v>
      </c>
      <c r="B5" s="850"/>
      <c r="C5" s="850"/>
      <c r="D5" s="850"/>
      <c r="E5" s="850"/>
      <c r="F5" s="850"/>
      <c r="G5" s="850"/>
      <c r="H5" s="850"/>
      <c r="I5" s="850"/>
      <c r="J5" s="850"/>
      <c r="K5" s="850"/>
      <c r="L5" s="850"/>
    </row>
    <row r="6" spans="1:12" ht="20.25" customHeight="1" x14ac:dyDescent="0.25">
      <c r="A6" s="850" t="s">
        <v>626</v>
      </c>
      <c r="B6" s="850"/>
      <c r="C6" s="850"/>
      <c r="D6" s="850"/>
      <c r="E6" s="850"/>
      <c r="F6" s="850"/>
      <c r="G6" s="850"/>
      <c r="H6" s="850"/>
      <c r="I6" s="850"/>
      <c r="J6" s="850"/>
      <c r="K6" s="850"/>
      <c r="L6" s="850"/>
    </row>
    <row r="7" spans="1:12" ht="20.25" customHeight="1" x14ac:dyDescent="0.25">
      <c r="A7" s="141"/>
      <c r="B7" s="141"/>
      <c r="C7" s="141"/>
      <c r="D7" s="141"/>
      <c r="E7" s="141"/>
      <c r="F7" s="141"/>
      <c r="G7" s="141"/>
    </row>
    <row r="8" spans="1:12" ht="20.25" customHeight="1" x14ac:dyDescent="0.25">
      <c r="A8" s="196"/>
      <c r="B8" s="847" t="s">
        <v>780</v>
      </c>
      <c r="C8" s="847"/>
      <c r="D8" s="847"/>
      <c r="E8" s="847"/>
      <c r="F8" s="847"/>
      <c r="G8" s="847"/>
      <c r="H8" s="147"/>
      <c r="I8" s="848" t="s">
        <v>781</v>
      </c>
      <c r="J8" s="849"/>
      <c r="K8" s="849"/>
      <c r="L8" s="849"/>
    </row>
    <row r="9" spans="1:12" s="141" customFormat="1" ht="20.25" customHeight="1" x14ac:dyDescent="0.25">
      <c r="A9" s="152" t="s">
        <v>783</v>
      </c>
      <c r="B9" s="568" t="s">
        <v>330</v>
      </c>
      <c r="C9" s="150" t="s">
        <v>329</v>
      </c>
      <c r="D9" s="150" t="s">
        <v>329</v>
      </c>
      <c r="E9" s="150" t="s">
        <v>329</v>
      </c>
      <c r="F9" s="150" t="s">
        <v>329</v>
      </c>
      <c r="G9" s="567" t="s">
        <v>330</v>
      </c>
      <c r="H9" s="151"/>
      <c r="I9" s="152" t="s">
        <v>331</v>
      </c>
      <c r="J9" s="860" t="s">
        <v>708</v>
      </c>
      <c r="K9" s="861"/>
      <c r="L9" s="861"/>
    </row>
    <row r="10" spans="1:12" s="141" customFormat="1" ht="20.25" customHeight="1" x14ac:dyDescent="0.25">
      <c r="A10" s="195"/>
      <c r="B10" s="234">
        <v>42005</v>
      </c>
      <c r="C10" s="154" t="s">
        <v>332</v>
      </c>
      <c r="D10" s="154" t="s">
        <v>333</v>
      </c>
      <c r="E10" s="154" t="s">
        <v>511</v>
      </c>
      <c r="F10" s="154" t="s">
        <v>512</v>
      </c>
      <c r="G10" s="366">
        <v>42369</v>
      </c>
      <c r="H10" s="155"/>
      <c r="I10" s="156" t="s">
        <v>335</v>
      </c>
      <c r="J10" s="154" t="s">
        <v>336</v>
      </c>
      <c r="K10" s="154" t="s">
        <v>337</v>
      </c>
      <c r="L10" s="156" t="s">
        <v>338</v>
      </c>
    </row>
    <row r="11" spans="1:12" s="141" customFormat="1" ht="20.25" customHeight="1" x14ac:dyDescent="0.25">
      <c r="A11" s="404"/>
      <c r="B11" s="254"/>
      <c r="C11" s="255"/>
      <c r="D11" s="255"/>
      <c r="E11" s="255"/>
      <c r="F11" s="255"/>
      <c r="G11" s="256"/>
      <c r="H11" s="147"/>
      <c r="I11" s="142"/>
      <c r="J11" s="158"/>
      <c r="K11" s="158"/>
      <c r="L11" s="142"/>
    </row>
    <row r="12" spans="1:12" s="141" customFormat="1" ht="20.25" customHeight="1" x14ac:dyDescent="0.25">
      <c r="A12" s="159" t="s">
        <v>157</v>
      </c>
      <c r="B12" s="471">
        <f t="shared" ref="B12:G12" si="0">SUM(B14,B22,B25,B34,B41,B48,B57,B66,B74,B82,B90,B100,B104,B111,B116)</f>
        <v>171546</v>
      </c>
      <c r="C12" s="472">
        <f t="shared" si="0"/>
        <v>41038</v>
      </c>
      <c r="D12" s="472">
        <f t="shared" si="0"/>
        <v>21630</v>
      </c>
      <c r="E12" s="472">
        <f t="shared" si="0"/>
        <v>29025</v>
      </c>
      <c r="F12" s="472">
        <f t="shared" si="0"/>
        <v>33144</v>
      </c>
      <c r="G12" s="477">
        <f t="shared" si="0"/>
        <v>172045</v>
      </c>
      <c r="H12" s="570"/>
      <c r="I12" s="571">
        <f>SUM(B12:D12)/SUM(E12)</f>
        <v>8.0693884582256672</v>
      </c>
      <c r="J12" s="572">
        <f>(SUM(G12)/SUM(B12:D12))</f>
        <v>0.73456326265722804</v>
      </c>
      <c r="K12" s="572">
        <f>(SUM(E12)/SUM(B12:D12))</f>
        <v>0.12392512830146789</v>
      </c>
      <c r="L12" s="572">
        <f>(SUM(F12)/SUM(B12:D12))</f>
        <v>0.14151160904130411</v>
      </c>
    </row>
    <row r="13" spans="1:12" s="141" customFormat="1" ht="20.25" customHeight="1" x14ac:dyDescent="0.25">
      <c r="A13" s="573"/>
      <c r="B13" s="473"/>
      <c r="C13" s="474"/>
      <c r="D13" s="474"/>
      <c r="E13" s="474"/>
      <c r="F13" s="474"/>
      <c r="G13" s="476"/>
      <c r="H13" s="570"/>
      <c r="I13" s="574"/>
      <c r="J13" s="575"/>
      <c r="K13" s="575"/>
      <c r="L13" s="575"/>
    </row>
    <row r="14" spans="1:12" s="141" customFormat="1" ht="20.25" customHeight="1" x14ac:dyDescent="0.25">
      <c r="A14" s="576" t="s">
        <v>339</v>
      </c>
      <c r="B14" s="471">
        <f t="shared" ref="B14:G14" si="1">SUM(B15:B20)</f>
        <v>9661</v>
      </c>
      <c r="C14" s="472">
        <f t="shared" si="1"/>
        <v>2878</v>
      </c>
      <c r="D14" s="472">
        <f t="shared" si="1"/>
        <v>1932</v>
      </c>
      <c r="E14" s="472">
        <f t="shared" si="1"/>
        <v>2586</v>
      </c>
      <c r="F14" s="472">
        <f t="shared" si="1"/>
        <v>2172</v>
      </c>
      <c r="G14" s="477">
        <f t="shared" si="1"/>
        <v>9713</v>
      </c>
      <c r="H14" s="570"/>
      <c r="I14" s="571">
        <f t="shared" ref="I14:I20" si="2">SUM(B14:D14)/SUM(E14)</f>
        <v>5.5959010054137668</v>
      </c>
      <c r="J14" s="572">
        <f t="shared" ref="J14:J20" si="3">(SUM(G14)/SUM(B14:D14))</f>
        <v>0.67120447792135995</v>
      </c>
      <c r="K14" s="572">
        <f t="shared" ref="K14:K20" si="4">(SUM(E14)/SUM(B14:D14))</f>
        <v>0.17870223205030752</v>
      </c>
      <c r="L14" s="572">
        <f t="shared" ref="L14:L20" si="5">(SUM(F14)/SUM(B14:D14))</f>
        <v>0.15009329002833252</v>
      </c>
    </row>
    <row r="15" spans="1:12" s="141" customFormat="1" ht="20.25" customHeight="1" x14ac:dyDescent="0.25">
      <c r="A15" s="211" t="s">
        <v>292</v>
      </c>
      <c r="B15" s="473">
        <v>3781</v>
      </c>
      <c r="C15" s="474">
        <v>1272</v>
      </c>
      <c r="D15" s="474">
        <v>809</v>
      </c>
      <c r="E15" s="474">
        <v>840</v>
      </c>
      <c r="F15" s="474">
        <v>1186</v>
      </c>
      <c r="G15" s="476">
        <v>3836</v>
      </c>
      <c r="H15" s="570"/>
      <c r="I15" s="574">
        <f t="shared" si="2"/>
        <v>6.9785714285714286</v>
      </c>
      <c r="J15" s="575">
        <f t="shared" si="3"/>
        <v>0.65438416922552034</v>
      </c>
      <c r="K15" s="575">
        <f t="shared" si="4"/>
        <v>0.14329580348004095</v>
      </c>
      <c r="L15" s="575">
        <f t="shared" si="5"/>
        <v>0.20232002729443876</v>
      </c>
    </row>
    <row r="16" spans="1:12" s="141" customFormat="1" ht="20.25" customHeight="1" x14ac:dyDescent="0.25">
      <c r="A16" s="69" t="s">
        <v>293</v>
      </c>
      <c r="B16" s="473">
        <v>2149</v>
      </c>
      <c r="C16" s="474">
        <v>704</v>
      </c>
      <c r="D16" s="474">
        <v>216</v>
      </c>
      <c r="E16" s="474">
        <v>485</v>
      </c>
      <c r="F16" s="474">
        <v>477</v>
      </c>
      <c r="G16" s="476">
        <v>2107</v>
      </c>
      <c r="H16" s="570"/>
      <c r="I16" s="574">
        <f t="shared" si="2"/>
        <v>6.3278350515463915</v>
      </c>
      <c r="J16" s="575">
        <f t="shared" si="3"/>
        <v>0.68654284783317043</v>
      </c>
      <c r="K16" s="575">
        <f t="shared" si="4"/>
        <v>0.15803193222548062</v>
      </c>
      <c r="L16" s="575">
        <f t="shared" si="5"/>
        <v>0.15542521994134897</v>
      </c>
    </row>
    <row r="17" spans="1:12" s="141" customFormat="1" ht="20.25" customHeight="1" x14ac:dyDescent="0.25">
      <c r="A17" s="211" t="s">
        <v>752</v>
      </c>
      <c r="B17" s="473">
        <v>1382</v>
      </c>
      <c r="C17" s="474">
        <v>304</v>
      </c>
      <c r="D17" s="474">
        <v>714</v>
      </c>
      <c r="E17" s="474">
        <v>692</v>
      </c>
      <c r="F17" s="474">
        <v>371</v>
      </c>
      <c r="G17" s="476">
        <v>1337</v>
      </c>
      <c r="H17" s="570"/>
      <c r="I17" s="574">
        <f t="shared" si="2"/>
        <v>3.4682080924855492</v>
      </c>
      <c r="J17" s="575">
        <f t="shared" si="3"/>
        <v>0.55708333333333337</v>
      </c>
      <c r="K17" s="575">
        <f t="shared" si="4"/>
        <v>0.28833333333333333</v>
      </c>
      <c r="L17" s="575">
        <f t="shared" si="5"/>
        <v>0.15458333333333332</v>
      </c>
    </row>
    <row r="18" spans="1:12" s="141" customFormat="1" ht="20.25" customHeight="1" x14ac:dyDescent="0.25">
      <c r="A18" s="211" t="s">
        <v>722</v>
      </c>
      <c r="B18" s="473">
        <v>320</v>
      </c>
      <c r="C18" s="474">
        <v>100</v>
      </c>
      <c r="D18" s="474">
        <v>141</v>
      </c>
      <c r="E18" s="474">
        <v>77</v>
      </c>
      <c r="F18" s="474">
        <v>120</v>
      </c>
      <c r="G18" s="476">
        <v>364</v>
      </c>
      <c r="H18" s="570"/>
      <c r="I18" s="574">
        <f t="shared" si="2"/>
        <v>7.2857142857142856</v>
      </c>
      <c r="J18" s="575">
        <f t="shared" si="3"/>
        <v>0.64884135472370763</v>
      </c>
      <c r="K18" s="575">
        <f t="shared" si="4"/>
        <v>0.13725490196078433</v>
      </c>
      <c r="L18" s="575">
        <f t="shared" si="5"/>
        <v>0.21390374331550802</v>
      </c>
    </row>
    <row r="19" spans="1:12" s="141" customFormat="1" ht="20.25" customHeight="1" x14ac:dyDescent="0.25">
      <c r="A19" s="211" t="s">
        <v>723</v>
      </c>
      <c r="B19" s="473">
        <v>1877</v>
      </c>
      <c r="C19" s="474">
        <v>468</v>
      </c>
      <c r="D19" s="474">
        <v>51</v>
      </c>
      <c r="E19" s="474">
        <v>477</v>
      </c>
      <c r="F19" s="474">
        <v>17</v>
      </c>
      <c r="G19" s="476">
        <v>1902</v>
      </c>
      <c r="H19" s="570"/>
      <c r="I19" s="574">
        <f t="shared" si="2"/>
        <v>5.0230607966457024</v>
      </c>
      <c r="J19" s="575">
        <f t="shared" si="3"/>
        <v>0.79382303839732893</v>
      </c>
      <c r="K19" s="575">
        <f t="shared" si="4"/>
        <v>0.19908180300500836</v>
      </c>
      <c r="L19" s="575">
        <f t="shared" si="5"/>
        <v>7.0951585976627716E-3</v>
      </c>
    </row>
    <row r="20" spans="1:12" s="141" customFormat="1" ht="20.25" customHeight="1" x14ac:dyDescent="0.25">
      <c r="A20" s="211" t="s">
        <v>724</v>
      </c>
      <c r="B20" s="473">
        <v>152</v>
      </c>
      <c r="C20" s="474">
        <v>30</v>
      </c>
      <c r="D20" s="474">
        <v>1</v>
      </c>
      <c r="E20" s="474">
        <v>15</v>
      </c>
      <c r="F20" s="474">
        <v>1</v>
      </c>
      <c r="G20" s="476">
        <v>167</v>
      </c>
      <c r="H20" s="570"/>
      <c r="I20" s="574">
        <f t="shared" si="2"/>
        <v>12.2</v>
      </c>
      <c r="J20" s="575">
        <f t="shared" si="3"/>
        <v>0.91256830601092898</v>
      </c>
      <c r="K20" s="575">
        <f t="shared" si="4"/>
        <v>8.1967213114754092E-2</v>
      </c>
      <c r="L20" s="575">
        <f t="shared" si="5"/>
        <v>5.4644808743169399E-3</v>
      </c>
    </row>
    <row r="21" spans="1:12" s="141" customFormat="1" ht="20.25" customHeight="1" x14ac:dyDescent="0.25">
      <c r="A21" s="577"/>
      <c r="B21" s="473"/>
      <c r="C21" s="474"/>
      <c r="D21" s="474"/>
      <c r="E21" s="474"/>
      <c r="F21" s="474"/>
      <c r="G21" s="476"/>
      <c r="H21" s="570"/>
      <c r="I21" s="574"/>
      <c r="J21" s="575"/>
      <c r="K21" s="575"/>
      <c r="L21" s="575"/>
    </row>
    <row r="22" spans="1:12" s="141" customFormat="1" ht="20.25" customHeight="1" x14ac:dyDescent="0.25">
      <c r="A22" s="576" t="s">
        <v>191</v>
      </c>
      <c r="B22" s="471">
        <f t="shared" ref="B22:G22" si="6">B23</f>
        <v>18570</v>
      </c>
      <c r="C22" s="472">
        <f t="shared" si="6"/>
        <v>3361</v>
      </c>
      <c r="D22" s="472">
        <f t="shared" si="6"/>
        <v>2370</v>
      </c>
      <c r="E22" s="472">
        <f t="shared" si="6"/>
        <v>2532</v>
      </c>
      <c r="F22" s="472">
        <f t="shared" si="6"/>
        <v>8841</v>
      </c>
      <c r="G22" s="477">
        <f t="shared" si="6"/>
        <v>12928</v>
      </c>
      <c r="H22" s="578"/>
      <c r="I22" s="571">
        <f>SUM(B22:D22)/SUM(E22)</f>
        <v>9.5975513428120056</v>
      </c>
      <c r="J22" s="572">
        <f>(SUM(G22)/SUM(B22:D22))</f>
        <v>0.53199456812476853</v>
      </c>
      <c r="K22" s="572">
        <f>(SUM(E22)/SUM(B22:D22))</f>
        <v>0.10419324307641661</v>
      </c>
      <c r="L22" s="572">
        <f>(SUM(F22)/SUM(B22:D22))</f>
        <v>0.36381218879881488</v>
      </c>
    </row>
    <row r="23" spans="1:12" s="141" customFormat="1" ht="20.25" customHeight="1" x14ac:dyDescent="0.25">
      <c r="A23" s="69" t="s">
        <v>294</v>
      </c>
      <c r="B23" s="473">
        <v>18570</v>
      </c>
      <c r="C23" s="474">
        <v>3361</v>
      </c>
      <c r="D23" s="474">
        <v>2370</v>
      </c>
      <c r="E23" s="474">
        <v>2532</v>
      </c>
      <c r="F23" s="474">
        <v>8841</v>
      </c>
      <c r="G23" s="476">
        <v>12928</v>
      </c>
      <c r="H23" s="570"/>
      <c r="I23" s="574">
        <f>SUM(B23:D23)/SUM(E23)</f>
        <v>9.5975513428120056</v>
      </c>
      <c r="J23" s="575">
        <f>(SUM(G23)/SUM(B23:D23))</f>
        <v>0.53199456812476853</v>
      </c>
      <c r="K23" s="575">
        <f>(SUM(E23)/SUM(B23:D23))</f>
        <v>0.10419324307641661</v>
      </c>
      <c r="L23" s="575">
        <f>(SUM(F23)/SUM(B23:D23))</f>
        <v>0.36381218879881488</v>
      </c>
    </row>
    <row r="24" spans="1:12" s="141" customFormat="1" ht="20.25" customHeight="1" x14ac:dyDescent="0.25">
      <c r="A24" s="577"/>
      <c r="B24" s="473"/>
      <c r="C24" s="474"/>
      <c r="D24" s="474"/>
      <c r="E24" s="474"/>
      <c r="F24" s="474"/>
      <c r="G24" s="476"/>
      <c r="H24" s="570"/>
      <c r="I24" s="574"/>
      <c r="J24" s="575"/>
      <c r="K24" s="575"/>
      <c r="L24" s="575"/>
    </row>
    <row r="25" spans="1:12" s="141" customFormat="1" ht="20.25" customHeight="1" x14ac:dyDescent="0.25">
      <c r="A25" s="576" t="s">
        <v>194</v>
      </c>
      <c r="B25" s="471">
        <f t="shared" ref="B25:G25" si="7">SUM(B26:B32)</f>
        <v>21301</v>
      </c>
      <c r="C25" s="472">
        <f t="shared" si="7"/>
        <v>5119</v>
      </c>
      <c r="D25" s="472">
        <f t="shared" si="7"/>
        <v>3934</v>
      </c>
      <c r="E25" s="472">
        <f t="shared" si="7"/>
        <v>4394</v>
      </c>
      <c r="F25" s="472">
        <f t="shared" si="7"/>
        <v>3487</v>
      </c>
      <c r="G25" s="477">
        <f t="shared" si="7"/>
        <v>22473</v>
      </c>
      <c r="H25" s="578"/>
      <c r="I25" s="571">
        <f t="shared" ref="I25:I32" si="8">SUM(B25:D25)/SUM(E25)</f>
        <v>6.9080564406008191</v>
      </c>
      <c r="J25" s="572">
        <f t="shared" ref="J25:J32" si="9">(SUM(G25)/SUM(B25:D25))</f>
        <v>0.74036370824273567</v>
      </c>
      <c r="K25" s="572">
        <f t="shared" ref="K25:K32" si="10">(SUM(E25)/SUM(B25:D25))</f>
        <v>0.14475851617579233</v>
      </c>
      <c r="L25" s="572">
        <f t="shared" ref="L25:L32" si="11">(SUM(F25)/SUM(B25:D25))</f>
        <v>0.11487777558147197</v>
      </c>
    </row>
    <row r="26" spans="1:12" s="141" customFormat="1" ht="20.25" customHeight="1" x14ac:dyDescent="0.25">
      <c r="A26" s="69" t="s">
        <v>295</v>
      </c>
      <c r="B26" s="473">
        <v>2833</v>
      </c>
      <c r="C26" s="474">
        <v>869</v>
      </c>
      <c r="D26" s="474">
        <v>415</v>
      </c>
      <c r="E26" s="474">
        <v>484</v>
      </c>
      <c r="F26" s="474">
        <v>31</v>
      </c>
      <c r="G26" s="476">
        <v>3602</v>
      </c>
      <c r="H26" s="570"/>
      <c r="I26" s="574">
        <f t="shared" si="8"/>
        <v>8.5061983471074374</v>
      </c>
      <c r="J26" s="575">
        <f t="shared" si="9"/>
        <v>0.87490891425795481</v>
      </c>
      <c r="K26" s="575">
        <f t="shared" si="10"/>
        <v>0.11756133106631042</v>
      </c>
      <c r="L26" s="575">
        <f t="shared" si="11"/>
        <v>7.5297546757347586E-3</v>
      </c>
    </row>
    <row r="27" spans="1:12" s="141" customFormat="1" ht="20.25" customHeight="1" x14ac:dyDescent="0.25">
      <c r="A27" s="211" t="s">
        <v>727</v>
      </c>
      <c r="B27" s="473">
        <v>2057</v>
      </c>
      <c r="C27" s="474">
        <v>510</v>
      </c>
      <c r="D27" s="474">
        <v>394</v>
      </c>
      <c r="E27" s="474">
        <v>295</v>
      </c>
      <c r="F27" s="474">
        <v>673</v>
      </c>
      <c r="G27" s="476">
        <v>1993</v>
      </c>
      <c r="H27" s="570"/>
      <c r="I27" s="574">
        <f t="shared" si="8"/>
        <v>10.03728813559322</v>
      </c>
      <c r="J27" s="575">
        <f t="shared" si="9"/>
        <v>0.67308341776426883</v>
      </c>
      <c r="K27" s="575">
        <f t="shared" si="10"/>
        <v>9.9628503883823036E-2</v>
      </c>
      <c r="L27" s="575">
        <f t="shared" si="11"/>
        <v>0.22728807835190815</v>
      </c>
    </row>
    <row r="28" spans="1:12" s="141" customFormat="1" ht="20.25" customHeight="1" x14ac:dyDescent="0.25">
      <c r="A28" s="211" t="s">
        <v>728</v>
      </c>
      <c r="B28" s="473">
        <v>1153</v>
      </c>
      <c r="C28" s="474">
        <v>295</v>
      </c>
      <c r="D28" s="474">
        <v>144</v>
      </c>
      <c r="E28" s="474">
        <v>242</v>
      </c>
      <c r="F28" s="474">
        <v>196</v>
      </c>
      <c r="G28" s="476">
        <v>1154</v>
      </c>
      <c r="H28" s="570"/>
      <c r="I28" s="574">
        <f t="shared" si="8"/>
        <v>6.5785123966942152</v>
      </c>
      <c r="J28" s="575">
        <f t="shared" si="9"/>
        <v>0.72487437185929648</v>
      </c>
      <c r="K28" s="575">
        <f t="shared" si="10"/>
        <v>0.15201005025125627</v>
      </c>
      <c r="L28" s="575">
        <f t="shared" si="11"/>
        <v>0.12311557788944724</v>
      </c>
    </row>
    <row r="29" spans="1:12" s="141" customFormat="1" ht="20.25" customHeight="1" x14ac:dyDescent="0.25">
      <c r="A29" s="211" t="s">
        <v>729</v>
      </c>
      <c r="B29" s="473">
        <v>4122</v>
      </c>
      <c r="C29" s="474">
        <v>690</v>
      </c>
      <c r="D29" s="474">
        <v>289</v>
      </c>
      <c r="E29" s="474">
        <v>285</v>
      </c>
      <c r="F29" s="474">
        <v>1303</v>
      </c>
      <c r="G29" s="476">
        <v>3513</v>
      </c>
      <c r="H29" s="570"/>
      <c r="I29" s="574">
        <f t="shared" si="8"/>
        <v>17.898245614035087</v>
      </c>
      <c r="J29" s="575">
        <f t="shared" si="9"/>
        <v>0.68868849245246033</v>
      </c>
      <c r="K29" s="575">
        <f t="shared" si="10"/>
        <v>5.587139776514409E-2</v>
      </c>
      <c r="L29" s="575">
        <f t="shared" si="11"/>
        <v>0.25544010978239562</v>
      </c>
    </row>
    <row r="30" spans="1:12" s="141" customFormat="1" ht="20.25" customHeight="1" x14ac:dyDescent="0.25">
      <c r="A30" s="69" t="s">
        <v>296</v>
      </c>
      <c r="B30" s="473">
        <v>7525</v>
      </c>
      <c r="C30" s="474">
        <v>1976</v>
      </c>
      <c r="D30" s="474">
        <v>2470</v>
      </c>
      <c r="E30" s="474">
        <v>2466</v>
      </c>
      <c r="F30" s="474">
        <v>1115</v>
      </c>
      <c r="G30" s="476">
        <v>8390</v>
      </c>
      <c r="H30" s="570"/>
      <c r="I30" s="574">
        <f t="shared" si="8"/>
        <v>4.8544201135442009</v>
      </c>
      <c r="J30" s="575">
        <f t="shared" si="9"/>
        <v>0.70086041266393784</v>
      </c>
      <c r="K30" s="575">
        <f t="shared" si="10"/>
        <v>0.20599782808453762</v>
      </c>
      <c r="L30" s="575">
        <f t="shared" si="11"/>
        <v>9.3141759251524514E-2</v>
      </c>
    </row>
    <row r="31" spans="1:12" s="141" customFormat="1" ht="20.25" customHeight="1" x14ac:dyDescent="0.25">
      <c r="A31" s="211" t="s">
        <v>730</v>
      </c>
      <c r="B31" s="473">
        <v>3013</v>
      </c>
      <c r="C31" s="474">
        <v>588</v>
      </c>
      <c r="D31" s="474">
        <v>78</v>
      </c>
      <c r="E31" s="474">
        <v>523</v>
      </c>
      <c r="F31" s="474">
        <v>2</v>
      </c>
      <c r="G31" s="476">
        <v>3154</v>
      </c>
      <c r="H31" s="570"/>
      <c r="I31" s="574">
        <f t="shared" si="8"/>
        <v>7.0344168260038238</v>
      </c>
      <c r="J31" s="575">
        <f t="shared" si="9"/>
        <v>0.85729817885294912</v>
      </c>
      <c r="K31" s="575">
        <f t="shared" si="10"/>
        <v>0.14215819516172873</v>
      </c>
      <c r="L31" s="575">
        <f t="shared" si="11"/>
        <v>5.4362598532209838E-4</v>
      </c>
    </row>
    <row r="32" spans="1:12" s="141" customFormat="1" ht="20.25" customHeight="1" x14ac:dyDescent="0.25">
      <c r="A32" s="211" t="s">
        <v>731</v>
      </c>
      <c r="B32" s="473">
        <v>598</v>
      </c>
      <c r="C32" s="474">
        <v>191</v>
      </c>
      <c r="D32" s="474">
        <v>144</v>
      </c>
      <c r="E32" s="474">
        <v>99</v>
      </c>
      <c r="F32" s="474">
        <v>167</v>
      </c>
      <c r="G32" s="476">
        <v>667</v>
      </c>
      <c r="H32" s="570"/>
      <c r="I32" s="574">
        <f t="shared" si="8"/>
        <v>9.4242424242424239</v>
      </c>
      <c r="J32" s="575">
        <f t="shared" si="9"/>
        <v>0.714898177920686</v>
      </c>
      <c r="K32" s="575">
        <f t="shared" si="10"/>
        <v>0.10610932475884244</v>
      </c>
      <c r="L32" s="575">
        <f t="shared" si="11"/>
        <v>0.17899249732047159</v>
      </c>
    </row>
    <row r="33" spans="1:12" s="141" customFormat="1" ht="20.25" customHeight="1" x14ac:dyDescent="0.25">
      <c r="A33" s="213"/>
      <c r="B33" s="473"/>
      <c r="C33" s="474"/>
      <c r="D33" s="474"/>
      <c r="E33" s="474"/>
      <c r="F33" s="474"/>
      <c r="G33" s="476"/>
      <c r="H33" s="570"/>
      <c r="I33" s="574"/>
      <c r="J33" s="575"/>
      <c r="K33" s="575"/>
      <c r="L33" s="575"/>
    </row>
    <row r="34" spans="1:12" s="141" customFormat="1" ht="20.25" customHeight="1" x14ac:dyDescent="0.25">
      <c r="A34" s="576" t="s">
        <v>197</v>
      </c>
      <c r="B34" s="471">
        <f t="shared" ref="B34:G34" si="12">SUM(B35:B39)</f>
        <v>14014</v>
      </c>
      <c r="C34" s="472">
        <f t="shared" si="12"/>
        <v>2857</v>
      </c>
      <c r="D34" s="472">
        <f t="shared" si="12"/>
        <v>739</v>
      </c>
      <c r="E34" s="472">
        <f t="shared" si="12"/>
        <v>1526</v>
      </c>
      <c r="F34" s="472">
        <f t="shared" si="12"/>
        <v>5224</v>
      </c>
      <c r="G34" s="477">
        <f t="shared" si="12"/>
        <v>10860</v>
      </c>
      <c r="H34" s="578"/>
      <c r="I34" s="571">
        <f t="shared" ref="I34:I39" si="13">SUM(B34:D34)/SUM(E34)</f>
        <v>11.539973787680209</v>
      </c>
      <c r="J34" s="572">
        <f t="shared" ref="J34:J39" si="14">(SUM(G34)/SUM(B34:D34))</f>
        <v>0.61669505962521298</v>
      </c>
      <c r="K34" s="572">
        <f t="shared" ref="K34:K39" si="15">(SUM(E34)/SUM(B34:D34))</f>
        <v>8.665530948324815E-2</v>
      </c>
      <c r="L34" s="572">
        <f t="shared" ref="L34:L39" si="16">(SUM(F34)/SUM(B34:D34))</f>
        <v>0.2966496308915389</v>
      </c>
    </row>
    <row r="35" spans="1:12" s="141" customFormat="1" ht="20.25" customHeight="1" x14ac:dyDescent="0.25">
      <c r="A35" s="69" t="s">
        <v>297</v>
      </c>
      <c r="B35" s="473">
        <v>10671</v>
      </c>
      <c r="C35" s="474">
        <v>2190</v>
      </c>
      <c r="D35" s="474">
        <v>574</v>
      </c>
      <c r="E35" s="474">
        <v>1143</v>
      </c>
      <c r="F35" s="474">
        <v>4122</v>
      </c>
      <c r="G35" s="476">
        <v>8170</v>
      </c>
      <c r="H35" s="570"/>
      <c r="I35" s="574">
        <f t="shared" si="13"/>
        <v>11.754155730533684</v>
      </c>
      <c r="J35" s="575">
        <f t="shared" si="14"/>
        <v>0.60811313732787498</v>
      </c>
      <c r="K35" s="575">
        <f t="shared" si="15"/>
        <v>8.507629326386304E-2</v>
      </c>
      <c r="L35" s="575">
        <f t="shared" si="16"/>
        <v>0.30681056940826201</v>
      </c>
    </row>
    <row r="36" spans="1:12" s="141" customFormat="1" ht="20.25" customHeight="1" x14ac:dyDescent="0.25">
      <c r="A36" s="211" t="s">
        <v>200</v>
      </c>
      <c r="B36" s="473">
        <v>907</v>
      </c>
      <c r="C36" s="474">
        <v>173</v>
      </c>
      <c r="D36" s="474">
        <v>92</v>
      </c>
      <c r="E36" s="474">
        <v>144</v>
      </c>
      <c r="F36" s="474">
        <v>223</v>
      </c>
      <c r="G36" s="476">
        <v>805</v>
      </c>
      <c r="H36" s="570"/>
      <c r="I36" s="574">
        <f t="shared" si="13"/>
        <v>8.1388888888888893</v>
      </c>
      <c r="J36" s="575">
        <f t="shared" si="14"/>
        <v>0.68686006825938561</v>
      </c>
      <c r="K36" s="575">
        <f t="shared" si="15"/>
        <v>0.12286689419795221</v>
      </c>
      <c r="L36" s="575">
        <f t="shared" si="16"/>
        <v>0.19027303754266212</v>
      </c>
    </row>
    <row r="37" spans="1:12" s="141" customFormat="1" ht="20.25" customHeight="1" x14ac:dyDescent="0.25">
      <c r="A37" s="211" t="s">
        <v>298</v>
      </c>
      <c r="B37" s="473">
        <v>1023</v>
      </c>
      <c r="C37" s="474">
        <v>157</v>
      </c>
      <c r="D37" s="474">
        <v>43</v>
      </c>
      <c r="E37" s="474">
        <v>76</v>
      </c>
      <c r="F37" s="474">
        <v>281</v>
      </c>
      <c r="G37" s="476">
        <v>866</v>
      </c>
      <c r="H37" s="570"/>
      <c r="I37" s="574">
        <f t="shared" si="13"/>
        <v>16.092105263157894</v>
      </c>
      <c r="J37" s="575">
        <f t="shared" si="14"/>
        <v>0.70809484873262474</v>
      </c>
      <c r="K37" s="575">
        <f t="shared" si="15"/>
        <v>6.2142273098937037E-2</v>
      </c>
      <c r="L37" s="575">
        <f t="shared" si="16"/>
        <v>0.22976287816843827</v>
      </c>
    </row>
    <row r="38" spans="1:12" s="141" customFormat="1" ht="20.25" customHeight="1" x14ac:dyDescent="0.25">
      <c r="A38" s="211" t="s">
        <v>202</v>
      </c>
      <c r="B38" s="473">
        <v>204</v>
      </c>
      <c r="C38" s="474">
        <v>47</v>
      </c>
      <c r="D38" s="474">
        <v>0</v>
      </c>
      <c r="E38" s="474">
        <v>19</v>
      </c>
      <c r="F38" s="474">
        <v>72</v>
      </c>
      <c r="G38" s="476">
        <v>160</v>
      </c>
      <c r="H38" s="570"/>
      <c r="I38" s="574">
        <f t="shared" si="13"/>
        <v>13.210526315789474</v>
      </c>
      <c r="J38" s="575">
        <f t="shared" si="14"/>
        <v>0.63745019920318724</v>
      </c>
      <c r="K38" s="575">
        <f t="shared" si="15"/>
        <v>7.5697211155378488E-2</v>
      </c>
      <c r="L38" s="575">
        <f t="shared" si="16"/>
        <v>0.28685258964143429</v>
      </c>
    </row>
    <row r="39" spans="1:12" s="141" customFormat="1" ht="20.25" customHeight="1" x14ac:dyDescent="0.25">
      <c r="A39" s="211" t="s">
        <v>203</v>
      </c>
      <c r="B39" s="473">
        <v>1209</v>
      </c>
      <c r="C39" s="474">
        <v>290</v>
      </c>
      <c r="D39" s="474">
        <v>30</v>
      </c>
      <c r="E39" s="474">
        <v>144</v>
      </c>
      <c r="F39" s="474">
        <v>526</v>
      </c>
      <c r="G39" s="476">
        <v>859</v>
      </c>
      <c r="H39" s="570"/>
      <c r="I39" s="574">
        <f t="shared" si="13"/>
        <v>10.618055555555555</v>
      </c>
      <c r="J39" s="575">
        <f t="shared" si="14"/>
        <v>0.56180510137344675</v>
      </c>
      <c r="K39" s="575">
        <f t="shared" si="15"/>
        <v>9.4179202092871159E-2</v>
      </c>
      <c r="L39" s="575">
        <f t="shared" si="16"/>
        <v>0.34401569653368214</v>
      </c>
    </row>
    <row r="40" spans="1:12" s="141" customFormat="1" ht="20.25" customHeight="1" x14ac:dyDescent="0.25">
      <c r="A40" s="577"/>
      <c r="B40" s="473"/>
      <c r="C40" s="474"/>
      <c r="D40" s="474"/>
      <c r="E40" s="474"/>
      <c r="F40" s="474"/>
      <c r="G40" s="476"/>
      <c r="H40" s="570"/>
      <c r="I40" s="574"/>
      <c r="J40" s="575"/>
      <c r="K40" s="575"/>
      <c r="L40" s="575"/>
    </row>
    <row r="41" spans="1:12" s="141" customFormat="1" ht="20.25" customHeight="1" x14ac:dyDescent="0.25">
      <c r="A41" s="576" t="s">
        <v>204</v>
      </c>
      <c r="B41" s="471">
        <f t="shared" ref="B41:G41" si="17">SUM(B42:B46)</f>
        <v>8825</v>
      </c>
      <c r="C41" s="472">
        <f t="shared" si="17"/>
        <v>2222</v>
      </c>
      <c r="D41" s="472">
        <f t="shared" si="17"/>
        <v>1305</v>
      </c>
      <c r="E41" s="472">
        <f t="shared" si="17"/>
        <v>1924</v>
      </c>
      <c r="F41" s="472">
        <f t="shared" si="17"/>
        <v>291</v>
      </c>
      <c r="G41" s="477">
        <f t="shared" si="17"/>
        <v>10137</v>
      </c>
      <c r="H41" s="578"/>
      <c r="I41" s="571">
        <f t="shared" ref="I41:I46" si="18">SUM(B41:D41)/SUM(E41)</f>
        <v>6.4199584199584203</v>
      </c>
      <c r="J41" s="572">
        <f t="shared" ref="J41:J46" si="19">(SUM(G41)/SUM(B41:D41))</f>
        <v>0.82067681347150256</v>
      </c>
      <c r="K41" s="572">
        <f t="shared" ref="K41:K46" si="20">(SUM(E41)/SUM(B41:D41))</f>
        <v>0.15576424870466321</v>
      </c>
      <c r="L41" s="572">
        <f t="shared" ref="L41:L46" si="21">(SUM(F41)/SUM(B41:D41))</f>
        <v>2.3558937823834197E-2</v>
      </c>
    </row>
    <row r="42" spans="1:12" s="141" customFormat="1" ht="20.25" customHeight="1" x14ac:dyDescent="0.25">
      <c r="A42" s="69" t="s">
        <v>299</v>
      </c>
      <c r="B42" s="473">
        <v>5263</v>
      </c>
      <c r="C42" s="474">
        <v>1257</v>
      </c>
      <c r="D42" s="474">
        <v>1193</v>
      </c>
      <c r="E42" s="474">
        <v>1470</v>
      </c>
      <c r="F42" s="474">
        <v>28</v>
      </c>
      <c r="G42" s="476">
        <v>6215</v>
      </c>
      <c r="H42" s="570"/>
      <c r="I42" s="574">
        <f t="shared" si="18"/>
        <v>5.2469387755102037</v>
      </c>
      <c r="J42" s="575">
        <f t="shared" si="19"/>
        <v>0.80578244522235187</v>
      </c>
      <c r="K42" s="575">
        <f t="shared" si="20"/>
        <v>0.19058732010890703</v>
      </c>
      <c r="L42" s="575">
        <f t="shared" si="21"/>
        <v>3.6302346687410864E-3</v>
      </c>
    </row>
    <row r="43" spans="1:12" s="141" customFormat="1" ht="20.25" customHeight="1" x14ac:dyDescent="0.25">
      <c r="A43" s="211" t="s">
        <v>207</v>
      </c>
      <c r="B43" s="473">
        <v>1596</v>
      </c>
      <c r="C43" s="474">
        <v>327</v>
      </c>
      <c r="D43" s="474">
        <v>39</v>
      </c>
      <c r="E43" s="474">
        <v>145</v>
      </c>
      <c r="F43" s="474">
        <v>0</v>
      </c>
      <c r="G43" s="476">
        <v>1817</v>
      </c>
      <c r="H43" s="570"/>
      <c r="I43" s="574">
        <f t="shared" si="18"/>
        <v>13.531034482758621</v>
      </c>
      <c r="J43" s="575">
        <f t="shared" si="19"/>
        <v>0.92609582059123341</v>
      </c>
      <c r="K43" s="575">
        <f t="shared" si="20"/>
        <v>7.3904179408766563E-2</v>
      </c>
      <c r="L43" s="575">
        <f t="shared" si="21"/>
        <v>0</v>
      </c>
    </row>
    <row r="44" spans="1:12" s="141" customFormat="1" ht="20.25" customHeight="1" x14ac:dyDescent="0.25">
      <c r="A44" s="211" t="s">
        <v>300</v>
      </c>
      <c r="B44" s="473">
        <v>789</v>
      </c>
      <c r="C44" s="474">
        <v>178</v>
      </c>
      <c r="D44" s="474">
        <v>14</v>
      </c>
      <c r="E44" s="474">
        <v>97</v>
      </c>
      <c r="F44" s="474">
        <v>0</v>
      </c>
      <c r="G44" s="476">
        <v>884</v>
      </c>
      <c r="H44" s="570"/>
      <c r="I44" s="574">
        <f t="shared" si="18"/>
        <v>10.11340206185567</v>
      </c>
      <c r="J44" s="575">
        <f t="shared" si="19"/>
        <v>0.90112130479102959</v>
      </c>
      <c r="K44" s="575">
        <f t="shared" si="20"/>
        <v>9.8878695208970441E-2</v>
      </c>
      <c r="L44" s="575">
        <f t="shared" si="21"/>
        <v>0</v>
      </c>
    </row>
    <row r="45" spans="1:12" s="141" customFormat="1" ht="20.25" customHeight="1" x14ac:dyDescent="0.25">
      <c r="A45" s="211" t="s">
        <v>209</v>
      </c>
      <c r="B45" s="473">
        <v>231</v>
      </c>
      <c r="C45" s="474">
        <v>184</v>
      </c>
      <c r="D45" s="474">
        <v>13</v>
      </c>
      <c r="E45" s="474">
        <v>82</v>
      </c>
      <c r="F45" s="474">
        <v>97</v>
      </c>
      <c r="G45" s="476">
        <v>249</v>
      </c>
      <c r="H45" s="570"/>
      <c r="I45" s="574">
        <f t="shared" si="18"/>
        <v>5.2195121951219514</v>
      </c>
      <c r="J45" s="575">
        <f t="shared" si="19"/>
        <v>0.58177570093457942</v>
      </c>
      <c r="K45" s="575">
        <f t="shared" si="20"/>
        <v>0.19158878504672897</v>
      </c>
      <c r="L45" s="575">
        <f t="shared" si="21"/>
        <v>0.22663551401869159</v>
      </c>
    </row>
    <row r="46" spans="1:12" s="141" customFormat="1" ht="20.25" customHeight="1" x14ac:dyDescent="0.25">
      <c r="A46" s="211" t="s">
        <v>753</v>
      </c>
      <c r="B46" s="473">
        <v>946</v>
      </c>
      <c r="C46" s="474">
        <v>276</v>
      </c>
      <c r="D46" s="474">
        <v>46</v>
      </c>
      <c r="E46" s="474">
        <v>130</v>
      </c>
      <c r="F46" s="474">
        <v>166</v>
      </c>
      <c r="G46" s="476">
        <v>972</v>
      </c>
      <c r="H46" s="570"/>
      <c r="I46" s="574">
        <f t="shared" si="18"/>
        <v>9.7538461538461547</v>
      </c>
      <c r="J46" s="575">
        <f t="shared" si="19"/>
        <v>0.7665615141955836</v>
      </c>
      <c r="K46" s="575">
        <f t="shared" si="20"/>
        <v>0.10252365930599369</v>
      </c>
      <c r="L46" s="575">
        <f t="shared" si="21"/>
        <v>0.1309148264984227</v>
      </c>
    </row>
    <row r="47" spans="1:12" s="141" customFormat="1" ht="20.25" customHeight="1" x14ac:dyDescent="0.25">
      <c r="A47" s="577"/>
      <c r="B47" s="473"/>
      <c r="C47" s="474"/>
      <c r="D47" s="474"/>
      <c r="E47" s="474"/>
      <c r="F47" s="474"/>
      <c r="G47" s="476"/>
      <c r="H47" s="570"/>
      <c r="I47" s="574"/>
      <c r="J47" s="575"/>
      <c r="K47" s="575"/>
      <c r="L47" s="575"/>
    </row>
    <row r="48" spans="1:12" s="141" customFormat="1" ht="20.25" customHeight="1" x14ac:dyDescent="0.25">
      <c r="A48" s="576" t="s">
        <v>210</v>
      </c>
      <c r="B48" s="471">
        <f t="shared" ref="B48:G48" si="22">SUM(B49:B55)</f>
        <v>9060</v>
      </c>
      <c r="C48" s="472">
        <f t="shared" si="22"/>
        <v>1993</v>
      </c>
      <c r="D48" s="472">
        <f t="shared" si="22"/>
        <v>712</v>
      </c>
      <c r="E48" s="472">
        <f t="shared" si="22"/>
        <v>1510</v>
      </c>
      <c r="F48" s="472">
        <f t="shared" si="22"/>
        <v>966</v>
      </c>
      <c r="G48" s="477">
        <f t="shared" si="22"/>
        <v>9289</v>
      </c>
      <c r="H48" s="578"/>
      <c r="I48" s="571">
        <f t="shared" ref="I48:I55" si="23">SUM(B48:D48)/SUM(E48)</f>
        <v>7.7913907284768209</v>
      </c>
      <c r="J48" s="572">
        <f t="shared" ref="J48:J55" si="24">(SUM(G48)/SUM(B48:D48))</f>
        <v>0.78954526136846581</v>
      </c>
      <c r="K48" s="572">
        <f t="shared" ref="K48:K55" si="25">(SUM(E48)/SUM(B48:D48))</f>
        <v>0.12834679133021676</v>
      </c>
      <c r="L48" s="572">
        <f t="shared" ref="L48:L55" si="26">(SUM(F48)/SUM(B48:D48))</f>
        <v>8.2107947301317472E-2</v>
      </c>
    </row>
    <row r="49" spans="1:12" s="141" customFormat="1" ht="20.25" customHeight="1" x14ac:dyDescent="0.25">
      <c r="A49" s="211" t="s">
        <v>538</v>
      </c>
      <c r="B49" s="473">
        <v>2627</v>
      </c>
      <c r="C49" s="474">
        <v>516</v>
      </c>
      <c r="D49" s="474">
        <v>157</v>
      </c>
      <c r="E49" s="474">
        <v>337</v>
      </c>
      <c r="F49" s="474">
        <v>755</v>
      </c>
      <c r="G49" s="476">
        <v>2208</v>
      </c>
      <c r="H49" s="570"/>
      <c r="I49" s="574">
        <f t="shared" si="23"/>
        <v>9.792284866468842</v>
      </c>
      <c r="J49" s="575">
        <f t="shared" si="24"/>
        <v>0.66909090909090907</v>
      </c>
      <c r="K49" s="575">
        <f t="shared" si="25"/>
        <v>0.10212121212121213</v>
      </c>
      <c r="L49" s="575">
        <f t="shared" si="26"/>
        <v>0.22878787878787879</v>
      </c>
    </row>
    <row r="50" spans="1:12" s="141" customFormat="1" ht="20.25" customHeight="1" x14ac:dyDescent="0.25">
      <c r="A50" s="211" t="s">
        <v>526</v>
      </c>
      <c r="B50" s="473">
        <v>292</v>
      </c>
      <c r="C50" s="474">
        <v>63</v>
      </c>
      <c r="D50" s="474">
        <v>2</v>
      </c>
      <c r="E50" s="474">
        <v>20</v>
      </c>
      <c r="F50" s="474">
        <v>44</v>
      </c>
      <c r="G50" s="476">
        <v>293</v>
      </c>
      <c r="H50" s="570"/>
      <c r="I50" s="574">
        <f t="shared" si="23"/>
        <v>17.850000000000001</v>
      </c>
      <c r="J50" s="575">
        <f t="shared" si="24"/>
        <v>0.82072829131652658</v>
      </c>
      <c r="K50" s="575">
        <f t="shared" si="25"/>
        <v>5.6022408963585436E-2</v>
      </c>
      <c r="L50" s="575">
        <f t="shared" si="26"/>
        <v>0.12324929971988796</v>
      </c>
    </row>
    <row r="51" spans="1:12" s="141" customFormat="1" ht="20.25" customHeight="1" x14ac:dyDescent="0.25">
      <c r="A51" s="211" t="s">
        <v>214</v>
      </c>
      <c r="B51" s="473">
        <v>799</v>
      </c>
      <c r="C51" s="474">
        <v>105</v>
      </c>
      <c r="D51" s="474">
        <v>28</v>
      </c>
      <c r="E51" s="474">
        <v>96</v>
      </c>
      <c r="F51" s="474">
        <v>0</v>
      </c>
      <c r="G51" s="476">
        <v>836</v>
      </c>
      <c r="H51" s="570"/>
      <c r="I51" s="574">
        <f t="shared" si="23"/>
        <v>9.7083333333333339</v>
      </c>
      <c r="J51" s="575">
        <f t="shared" si="24"/>
        <v>0.89699570815450647</v>
      </c>
      <c r="K51" s="575">
        <f t="shared" si="25"/>
        <v>0.10300429184549356</v>
      </c>
      <c r="L51" s="575">
        <f t="shared" si="26"/>
        <v>0</v>
      </c>
    </row>
    <row r="52" spans="1:12" s="141" customFormat="1" ht="20.25" customHeight="1" x14ac:dyDescent="0.25">
      <c r="A52" s="211" t="s">
        <v>545</v>
      </c>
      <c r="B52" s="473">
        <v>2096</v>
      </c>
      <c r="C52" s="474">
        <v>17</v>
      </c>
      <c r="D52" s="474">
        <v>21</v>
      </c>
      <c r="E52" s="474">
        <v>154</v>
      </c>
      <c r="F52" s="474">
        <v>23</v>
      </c>
      <c r="G52" s="476">
        <v>1957</v>
      </c>
      <c r="H52" s="570"/>
      <c r="I52" s="574">
        <f t="shared" si="23"/>
        <v>13.857142857142858</v>
      </c>
      <c r="J52" s="575">
        <f t="shared" si="24"/>
        <v>0.91705716963448924</v>
      </c>
      <c r="K52" s="575">
        <f t="shared" si="25"/>
        <v>7.2164948453608241E-2</v>
      </c>
      <c r="L52" s="575">
        <f t="shared" si="26"/>
        <v>1.077788191190253E-2</v>
      </c>
    </row>
    <row r="53" spans="1:12" ht="20.25" customHeight="1" x14ac:dyDescent="0.25">
      <c r="A53" s="211" t="s">
        <v>546</v>
      </c>
      <c r="B53" s="473">
        <v>1053</v>
      </c>
      <c r="C53" s="474">
        <v>710</v>
      </c>
      <c r="D53" s="474">
        <v>276</v>
      </c>
      <c r="E53" s="474">
        <v>525</v>
      </c>
      <c r="F53" s="474">
        <v>0</v>
      </c>
      <c r="G53" s="476">
        <v>1514</v>
      </c>
      <c r="H53" s="570"/>
      <c r="I53" s="574">
        <f t="shared" si="23"/>
        <v>3.8838095238095236</v>
      </c>
      <c r="J53" s="575">
        <f t="shared" si="24"/>
        <v>0.7425208435507602</v>
      </c>
      <c r="K53" s="575">
        <f t="shared" si="25"/>
        <v>0.2574791564492398</v>
      </c>
      <c r="L53" s="575">
        <f t="shared" si="26"/>
        <v>0</v>
      </c>
    </row>
    <row r="54" spans="1:12" s="141" customFormat="1" ht="20.25" customHeight="1" x14ac:dyDescent="0.25">
      <c r="A54" s="211" t="s">
        <v>215</v>
      </c>
      <c r="B54" s="473">
        <v>1150</v>
      </c>
      <c r="C54" s="474">
        <v>354</v>
      </c>
      <c r="D54" s="474">
        <v>159</v>
      </c>
      <c r="E54" s="474">
        <v>271</v>
      </c>
      <c r="F54" s="474">
        <v>0</v>
      </c>
      <c r="G54" s="476">
        <v>1392</v>
      </c>
      <c r="H54" s="570"/>
      <c r="I54" s="574">
        <f t="shared" si="23"/>
        <v>6.1365313653136528</v>
      </c>
      <c r="J54" s="575">
        <f t="shared" si="24"/>
        <v>0.83704149128081784</v>
      </c>
      <c r="K54" s="575">
        <f t="shared" si="25"/>
        <v>0.16295850871918219</v>
      </c>
      <c r="L54" s="575">
        <f t="shared" si="26"/>
        <v>0</v>
      </c>
    </row>
    <row r="55" spans="1:12" s="141" customFormat="1" ht="20.25" customHeight="1" x14ac:dyDescent="0.25">
      <c r="A55" s="211" t="s">
        <v>106</v>
      </c>
      <c r="B55" s="473">
        <v>1043</v>
      </c>
      <c r="C55" s="474">
        <v>228</v>
      </c>
      <c r="D55" s="474">
        <v>69</v>
      </c>
      <c r="E55" s="474">
        <v>107</v>
      </c>
      <c r="F55" s="474">
        <v>144</v>
      </c>
      <c r="G55" s="476">
        <v>1089</v>
      </c>
      <c r="H55" s="570"/>
      <c r="I55" s="574">
        <f t="shared" si="23"/>
        <v>12.523364485981308</v>
      </c>
      <c r="J55" s="575">
        <f t="shared" si="24"/>
        <v>0.81268656716417909</v>
      </c>
      <c r="K55" s="575">
        <f t="shared" si="25"/>
        <v>7.9850746268656722E-2</v>
      </c>
      <c r="L55" s="575">
        <f t="shared" si="26"/>
        <v>0.10746268656716418</v>
      </c>
    </row>
    <row r="56" spans="1:12" s="141" customFormat="1" ht="20.25" customHeight="1" x14ac:dyDescent="0.25">
      <c r="A56" s="213"/>
      <c r="B56" s="473"/>
      <c r="C56" s="474"/>
      <c r="D56" s="474"/>
      <c r="E56" s="474"/>
      <c r="F56" s="474"/>
      <c r="G56" s="476"/>
      <c r="H56" s="570"/>
      <c r="I56" s="574"/>
      <c r="J56" s="575"/>
      <c r="K56" s="575"/>
      <c r="L56" s="575"/>
    </row>
    <row r="57" spans="1:12" s="141" customFormat="1" ht="20.25" customHeight="1" x14ac:dyDescent="0.25">
      <c r="A57" s="576" t="s">
        <v>217</v>
      </c>
      <c r="B57" s="471">
        <f t="shared" ref="B57:G57" si="27">SUM(B58:B64)</f>
        <v>20387</v>
      </c>
      <c r="C57" s="472">
        <f t="shared" si="27"/>
        <v>5010</v>
      </c>
      <c r="D57" s="472">
        <f t="shared" si="27"/>
        <v>1782</v>
      </c>
      <c r="E57" s="472">
        <f t="shared" si="27"/>
        <v>3149</v>
      </c>
      <c r="F57" s="472">
        <f t="shared" si="27"/>
        <v>2453</v>
      </c>
      <c r="G57" s="477">
        <f t="shared" si="27"/>
        <v>21577</v>
      </c>
      <c r="H57" s="578"/>
      <c r="I57" s="571">
        <f t="shared" ref="I57:I64" si="28">SUM(B57:D57)/SUM(E57)</f>
        <v>8.6309939663385205</v>
      </c>
      <c r="J57" s="572">
        <f t="shared" ref="J57:J64" si="29">(SUM(G57)/SUM(B57:D57))</f>
        <v>0.79388498473085833</v>
      </c>
      <c r="K57" s="572">
        <f t="shared" ref="K57:K64" si="30">(SUM(E57)/SUM(B57:D57))</f>
        <v>0.11586151072519224</v>
      </c>
      <c r="L57" s="572">
        <f t="shared" ref="L57:L64" si="31">(SUM(F57)/SUM(B57:D57))</f>
        <v>9.025350454394937E-2</v>
      </c>
    </row>
    <row r="58" spans="1:12" s="141" customFormat="1" ht="20.25" customHeight="1" x14ac:dyDescent="0.25">
      <c r="A58" s="69" t="s">
        <v>107</v>
      </c>
      <c r="B58" s="473">
        <v>9769</v>
      </c>
      <c r="C58" s="474">
        <v>2098</v>
      </c>
      <c r="D58" s="474">
        <v>574</v>
      </c>
      <c r="E58" s="474">
        <v>1040</v>
      </c>
      <c r="F58" s="474">
        <v>1359</v>
      </c>
      <c r="G58" s="476">
        <v>10042</v>
      </c>
      <c r="H58" s="570"/>
      <c r="I58" s="574">
        <f t="shared" si="28"/>
        <v>11.9625</v>
      </c>
      <c r="J58" s="575">
        <f t="shared" si="29"/>
        <v>0.80716984165260031</v>
      </c>
      <c r="K58" s="575">
        <f t="shared" si="30"/>
        <v>8.3594566353187044E-2</v>
      </c>
      <c r="L58" s="575">
        <f t="shared" si="31"/>
        <v>0.10923559199421268</v>
      </c>
    </row>
    <row r="59" spans="1:12" s="141" customFormat="1" ht="20.25" customHeight="1" x14ac:dyDescent="0.25">
      <c r="A59" s="69" t="s">
        <v>108</v>
      </c>
      <c r="B59" s="473">
        <v>2887</v>
      </c>
      <c r="C59" s="474">
        <v>1002</v>
      </c>
      <c r="D59" s="474">
        <v>969</v>
      </c>
      <c r="E59" s="474">
        <v>1107</v>
      </c>
      <c r="F59" s="474">
        <v>467</v>
      </c>
      <c r="G59" s="476">
        <v>3284</v>
      </c>
      <c r="H59" s="570"/>
      <c r="I59" s="574">
        <f t="shared" si="28"/>
        <v>4.3884372177055102</v>
      </c>
      <c r="J59" s="575">
        <f t="shared" si="29"/>
        <v>0.67599835323178259</v>
      </c>
      <c r="K59" s="575">
        <f t="shared" si="30"/>
        <v>0.22787155207904489</v>
      </c>
      <c r="L59" s="575">
        <f t="shared" si="31"/>
        <v>9.6130094689172496E-2</v>
      </c>
    </row>
    <row r="60" spans="1:12" s="141" customFormat="1" ht="20.25" customHeight="1" x14ac:dyDescent="0.25">
      <c r="A60" s="211" t="s">
        <v>222</v>
      </c>
      <c r="B60" s="473">
        <v>2209</v>
      </c>
      <c r="C60" s="474">
        <v>749</v>
      </c>
      <c r="D60" s="474">
        <v>107</v>
      </c>
      <c r="E60" s="474">
        <v>335</v>
      </c>
      <c r="F60" s="474">
        <v>594</v>
      </c>
      <c r="G60" s="476">
        <v>2136</v>
      </c>
      <c r="H60" s="570"/>
      <c r="I60" s="574">
        <f t="shared" si="28"/>
        <v>9.1492537313432845</v>
      </c>
      <c r="J60" s="575">
        <f t="shared" si="29"/>
        <v>0.69690048939641114</v>
      </c>
      <c r="K60" s="575">
        <f t="shared" si="30"/>
        <v>0.10929853181076672</v>
      </c>
      <c r="L60" s="575">
        <f t="shared" si="31"/>
        <v>0.19380097879282218</v>
      </c>
    </row>
    <row r="61" spans="1:12" s="141" customFormat="1" ht="20.25" customHeight="1" x14ac:dyDescent="0.25">
      <c r="A61" s="211" t="s">
        <v>223</v>
      </c>
      <c r="B61" s="473">
        <v>401</v>
      </c>
      <c r="C61" s="474">
        <v>92</v>
      </c>
      <c r="D61" s="474">
        <v>4</v>
      </c>
      <c r="E61" s="474">
        <v>66</v>
      </c>
      <c r="F61" s="474">
        <v>14</v>
      </c>
      <c r="G61" s="476">
        <v>417</v>
      </c>
      <c r="H61" s="570"/>
      <c r="I61" s="574">
        <f t="shared" si="28"/>
        <v>7.5303030303030303</v>
      </c>
      <c r="J61" s="575">
        <f t="shared" si="29"/>
        <v>0.83903420523138827</v>
      </c>
      <c r="K61" s="575">
        <f t="shared" si="30"/>
        <v>0.13279678068410464</v>
      </c>
      <c r="L61" s="575">
        <f t="shared" si="31"/>
        <v>2.8169014084507043E-2</v>
      </c>
    </row>
    <row r="62" spans="1:12" s="141" customFormat="1" ht="20.25" customHeight="1" x14ac:dyDescent="0.25">
      <c r="A62" s="211" t="s">
        <v>224</v>
      </c>
      <c r="B62" s="473">
        <v>3536</v>
      </c>
      <c r="C62" s="474">
        <v>684</v>
      </c>
      <c r="D62" s="474">
        <v>39</v>
      </c>
      <c r="E62" s="474">
        <v>372</v>
      </c>
      <c r="F62" s="474">
        <v>2</v>
      </c>
      <c r="G62" s="476">
        <v>3885</v>
      </c>
      <c r="H62" s="570"/>
      <c r="I62" s="574">
        <f t="shared" si="28"/>
        <v>11.448924731182796</v>
      </c>
      <c r="J62" s="575">
        <f t="shared" si="29"/>
        <v>0.91218595914533929</v>
      </c>
      <c r="K62" s="575">
        <f t="shared" si="30"/>
        <v>8.7344447053298899E-2</v>
      </c>
      <c r="L62" s="575">
        <f t="shared" si="31"/>
        <v>4.6959380136182204E-4</v>
      </c>
    </row>
    <row r="63" spans="1:12" s="141" customFormat="1" ht="20.25" customHeight="1" x14ac:dyDescent="0.25">
      <c r="A63" s="211" t="s">
        <v>225</v>
      </c>
      <c r="B63" s="473">
        <v>605</v>
      </c>
      <c r="C63" s="474">
        <v>159</v>
      </c>
      <c r="D63" s="474">
        <v>26</v>
      </c>
      <c r="E63" s="474">
        <v>86</v>
      </c>
      <c r="F63" s="474">
        <v>12</v>
      </c>
      <c r="G63" s="476">
        <v>692</v>
      </c>
      <c r="H63" s="570"/>
      <c r="I63" s="574">
        <f t="shared" si="28"/>
        <v>9.1860465116279073</v>
      </c>
      <c r="J63" s="575">
        <f t="shared" si="29"/>
        <v>0.8759493670886076</v>
      </c>
      <c r="K63" s="575">
        <f t="shared" si="30"/>
        <v>0.10886075949367088</v>
      </c>
      <c r="L63" s="575">
        <f t="shared" si="31"/>
        <v>1.5189873417721518E-2</v>
      </c>
    </row>
    <row r="64" spans="1:12" s="141" customFormat="1" ht="20.25" customHeight="1" x14ac:dyDescent="0.25">
      <c r="A64" s="211" t="s">
        <v>754</v>
      </c>
      <c r="B64" s="473">
        <v>980</v>
      </c>
      <c r="C64" s="474">
        <v>226</v>
      </c>
      <c r="D64" s="474">
        <v>63</v>
      </c>
      <c r="E64" s="474">
        <v>143</v>
      </c>
      <c r="F64" s="474">
        <v>5</v>
      </c>
      <c r="G64" s="476">
        <v>1121</v>
      </c>
      <c r="H64" s="570"/>
      <c r="I64" s="574">
        <f t="shared" si="28"/>
        <v>8.8741258741258733</v>
      </c>
      <c r="J64" s="575">
        <f t="shared" si="29"/>
        <v>0.88337273443656428</v>
      </c>
      <c r="K64" s="575">
        <f t="shared" si="30"/>
        <v>0.11268715524034673</v>
      </c>
      <c r="L64" s="575">
        <f t="shared" si="31"/>
        <v>3.9401103230890461E-3</v>
      </c>
    </row>
    <row r="65" spans="1:12" s="141" customFormat="1" ht="20.25" customHeight="1" x14ac:dyDescent="0.25">
      <c r="A65" s="577"/>
      <c r="B65" s="473"/>
      <c r="C65" s="474"/>
      <c r="D65" s="474"/>
      <c r="E65" s="474"/>
      <c r="F65" s="474"/>
      <c r="G65" s="476"/>
      <c r="H65" s="570"/>
      <c r="I65" s="574"/>
      <c r="J65" s="575"/>
      <c r="K65" s="575"/>
      <c r="L65" s="575"/>
    </row>
    <row r="66" spans="1:12" s="141" customFormat="1" ht="20.25" customHeight="1" x14ac:dyDescent="0.25">
      <c r="A66" s="576" t="s">
        <v>468</v>
      </c>
      <c r="B66" s="471">
        <f t="shared" ref="B66:G66" si="32">SUM(B67:B72)</f>
        <v>17651</v>
      </c>
      <c r="C66" s="472">
        <f t="shared" si="32"/>
        <v>4081</v>
      </c>
      <c r="D66" s="472">
        <f t="shared" si="32"/>
        <v>1314</v>
      </c>
      <c r="E66" s="472">
        <f t="shared" si="32"/>
        <v>2888</v>
      </c>
      <c r="F66" s="472">
        <f t="shared" si="32"/>
        <v>2627</v>
      </c>
      <c r="G66" s="477">
        <f t="shared" si="32"/>
        <v>17531</v>
      </c>
      <c r="H66" s="578"/>
      <c r="I66" s="571">
        <f t="shared" ref="I66:I72" si="33">SUM(B66:D66)/SUM(E66)</f>
        <v>7.979916897506925</v>
      </c>
      <c r="J66" s="572">
        <f t="shared" ref="J66:J72" si="34">(SUM(G66)/SUM(B66:D66))</f>
        <v>0.76069599930573639</v>
      </c>
      <c r="K66" s="572">
        <f t="shared" ref="K66:K72" si="35">(SUM(E66)/SUM(B66:D66))</f>
        <v>0.12531458821487459</v>
      </c>
      <c r="L66" s="572">
        <f t="shared" ref="L66:L72" si="36">(SUM(F66)/SUM(B66:D66))</f>
        <v>0.11398941247938905</v>
      </c>
    </row>
    <row r="67" spans="1:12" s="141" customFormat="1" ht="20.25" customHeight="1" x14ac:dyDescent="0.25">
      <c r="A67" s="69" t="s">
        <v>109</v>
      </c>
      <c r="B67" s="473">
        <v>9945</v>
      </c>
      <c r="C67" s="474">
        <v>1930</v>
      </c>
      <c r="D67" s="474">
        <v>893</v>
      </c>
      <c r="E67" s="474">
        <v>2033</v>
      </c>
      <c r="F67" s="474">
        <v>1758</v>
      </c>
      <c r="G67" s="476">
        <v>8977</v>
      </c>
      <c r="H67" s="570"/>
      <c r="I67" s="574">
        <f t="shared" si="33"/>
        <v>6.2803738317757007</v>
      </c>
      <c r="J67" s="575">
        <f t="shared" si="34"/>
        <v>0.70308583959899751</v>
      </c>
      <c r="K67" s="575">
        <f t="shared" si="35"/>
        <v>0.15922619047619047</v>
      </c>
      <c r="L67" s="575">
        <f t="shared" si="36"/>
        <v>0.13768796992481203</v>
      </c>
    </row>
    <row r="68" spans="1:12" s="141" customFormat="1" ht="20.25" customHeight="1" x14ac:dyDescent="0.25">
      <c r="A68" s="211" t="s">
        <v>471</v>
      </c>
      <c r="B68" s="473">
        <v>1244</v>
      </c>
      <c r="C68" s="474">
        <v>362</v>
      </c>
      <c r="D68" s="474">
        <v>37</v>
      </c>
      <c r="E68" s="474">
        <v>153</v>
      </c>
      <c r="F68" s="474">
        <v>197</v>
      </c>
      <c r="G68" s="476">
        <v>1293</v>
      </c>
      <c r="H68" s="570"/>
      <c r="I68" s="574">
        <f t="shared" si="33"/>
        <v>10.738562091503267</v>
      </c>
      <c r="J68" s="575">
        <f t="shared" si="34"/>
        <v>0.78697504564820453</v>
      </c>
      <c r="K68" s="575">
        <f t="shared" si="35"/>
        <v>9.31223371880706E-2</v>
      </c>
      <c r="L68" s="575">
        <f t="shared" si="36"/>
        <v>0.1199026171637249</v>
      </c>
    </row>
    <row r="69" spans="1:12" s="141" customFormat="1" ht="20.25" customHeight="1" x14ac:dyDescent="0.25">
      <c r="A69" s="211" t="s">
        <v>472</v>
      </c>
      <c r="B69" s="473">
        <v>987</v>
      </c>
      <c r="C69" s="474">
        <v>165</v>
      </c>
      <c r="D69" s="474">
        <v>52</v>
      </c>
      <c r="E69" s="474">
        <v>130</v>
      </c>
      <c r="F69" s="474">
        <v>289</v>
      </c>
      <c r="G69" s="476">
        <v>785</v>
      </c>
      <c r="H69" s="570"/>
      <c r="I69" s="574">
        <f t="shared" si="33"/>
        <v>9.2615384615384624</v>
      </c>
      <c r="J69" s="575">
        <f t="shared" si="34"/>
        <v>0.65199335548172754</v>
      </c>
      <c r="K69" s="575">
        <f t="shared" si="35"/>
        <v>0.1079734219269103</v>
      </c>
      <c r="L69" s="575">
        <f t="shared" si="36"/>
        <v>0.24003322259136212</v>
      </c>
    </row>
    <row r="70" spans="1:12" s="141" customFormat="1" ht="20.25" customHeight="1" x14ac:dyDescent="0.25">
      <c r="A70" s="211" t="s">
        <v>110</v>
      </c>
      <c r="B70" s="473">
        <v>2287</v>
      </c>
      <c r="C70" s="474">
        <v>759</v>
      </c>
      <c r="D70" s="474">
        <v>33</v>
      </c>
      <c r="E70" s="474">
        <v>173</v>
      </c>
      <c r="F70" s="474">
        <v>68</v>
      </c>
      <c r="G70" s="476">
        <v>2838</v>
      </c>
      <c r="H70" s="570"/>
      <c r="I70" s="574">
        <f t="shared" si="33"/>
        <v>17.797687861271676</v>
      </c>
      <c r="J70" s="575">
        <f t="shared" si="34"/>
        <v>0.9217278337122442</v>
      </c>
      <c r="K70" s="575">
        <f t="shared" si="35"/>
        <v>5.6187073725235466E-2</v>
      </c>
      <c r="L70" s="575">
        <f t="shared" si="36"/>
        <v>2.2085092562520298E-2</v>
      </c>
    </row>
    <row r="71" spans="1:12" s="141" customFormat="1" ht="20.25" customHeight="1" x14ac:dyDescent="0.25">
      <c r="A71" s="211" t="s">
        <v>539</v>
      </c>
      <c r="B71" s="473">
        <v>1998</v>
      </c>
      <c r="C71" s="474">
        <v>612</v>
      </c>
      <c r="D71" s="474">
        <v>284</v>
      </c>
      <c r="E71" s="474">
        <v>235</v>
      </c>
      <c r="F71" s="474">
        <v>307</v>
      </c>
      <c r="G71" s="476">
        <v>2352</v>
      </c>
      <c r="H71" s="570"/>
      <c r="I71" s="574">
        <f t="shared" si="33"/>
        <v>12.314893617021276</v>
      </c>
      <c r="J71" s="575">
        <f t="shared" si="34"/>
        <v>0.81271596406357982</v>
      </c>
      <c r="K71" s="575">
        <f t="shared" si="35"/>
        <v>8.1202487906012435E-2</v>
      </c>
      <c r="L71" s="575">
        <f t="shared" si="36"/>
        <v>0.10608154803040774</v>
      </c>
    </row>
    <row r="72" spans="1:12" s="141" customFormat="1" ht="20.25" customHeight="1" x14ac:dyDescent="0.25">
      <c r="A72" s="211" t="s">
        <v>111</v>
      </c>
      <c r="B72" s="473">
        <v>1190</v>
      </c>
      <c r="C72" s="474">
        <v>253</v>
      </c>
      <c r="D72" s="474">
        <v>15</v>
      </c>
      <c r="E72" s="474">
        <v>164</v>
      </c>
      <c r="F72" s="474">
        <v>8</v>
      </c>
      <c r="G72" s="476">
        <v>1286</v>
      </c>
      <c r="H72" s="570"/>
      <c r="I72" s="574">
        <f t="shared" si="33"/>
        <v>8.8902439024390247</v>
      </c>
      <c r="J72" s="575">
        <f t="shared" si="34"/>
        <v>0.88203017832647457</v>
      </c>
      <c r="K72" s="575">
        <f t="shared" si="35"/>
        <v>0.11248285322359397</v>
      </c>
      <c r="L72" s="575">
        <f t="shared" si="36"/>
        <v>5.4869684499314125E-3</v>
      </c>
    </row>
    <row r="73" spans="1:12" s="141" customFormat="1" ht="20.25" customHeight="1" x14ac:dyDescent="0.25">
      <c r="A73" s="577"/>
      <c r="B73" s="473"/>
      <c r="C73" s="474"/>
      <c r="D73" s="474"/>
      <c r="E73" s="474"/>
      <c r="F73" s="474"/>
      <c r="G73" s="476"/>
      <c r="H73" s="570"/>
      <c r="I73" s="574"/>
      <c r="J73" s="575"/>
      <c r="K73" s="575"/>
      <c r="L73" s="575"/>
    </row>
    <row r="74" spans="1:12" s="141" customFormat="1" ht="20.25" customHeight="1" x14ac:dyDescent="0.25">
      <c r="A74" s="576" t="s">
        <v>474</v>
      </c>
      <c r="B74" s="471">
        <f t="shared" ref="B74:G74" si="37">SUM(B75:B80)</f>
        <v>7872</v>
      </c>
      <c r="C74" s="472">
        <f t="shared" si="37"/>
        <v>1763</v>
      </c>
      <c r="D74" s="472">
        <f t="shared" si="37"/>
        <v>359</v>
      </c>
      <c r="E74" s="472">
        <f t="shared" si="37"/>
        <v>946</v>
      </c>
      <c r="F74" s="472">
        <f t="shared" si="37"/>
        <v>132</v>
      </c>
      <c r="G74" s="477">
        <f t="shared" si="37"/>
        <v>8916</v>
      </c>
      <c r="H74" s="578"/>
      <c r="I74" s="571">
        <f t="shared" ref="I74:I80" si="38">SUM(B74:D74)/SUM(E74)</f>
        <v>10.56448202959831</v>
      </c>
      <c r="J74" s="572">
        <f t="shared" ref="J74:J80" si="39">(SUM(G74)/SUM(B74:D74))</f>
        <v>0.89213528116870122</v>
      </c>
      <c r="K74" s="572">
        <f t="shared" ref="K74:K80" si="40">(SUM(E74)/SUM(B74:D74))</f>
        <v>9.4656794076445866E-2</v>
      </c>
      <c r="L74" s="572">
        <f t="shared" ref="L74:L80" si="41">(SUM(F74)/SUM(B74:D74))</f>
        <v>1.3207924754852912E-2</v>
      </c>
    </row>
    <row r="75" spans="1:12" s="247" customFormat="1" ht="20.25" customHeight="1" x14ac:dyDescent="0.25">
      <c r="A75" s="211" t="s">
        <v>112</v>
      </c>
      <c r="B75" s="473">
        <v>3479</v>
      </c>
      <c r="C75" s="474">
        <v>819</v>
      </c>
      <c r="D75" s="474">
        <v>154</v>
      </c>
      <c r="E75" s="474">
        <v>333</v>
      </c>
      <c r="F75" s="474">
        <v>84</v>
      </c>
      <c r="G75" s="476">
        <v>4035</v>
      </c>
      <c r="H75" s="570"/>
      <c r="I75" s="574">
        <f t="shared" si="38"/>
        <v>13.36936936936937</v>
      </c>
      <c r="J75" s="575">
        <f t="shared" si="39"/>
        <v>0.90633423180592987</v>
      </c>
      <c r="K75" s="575">
        <f t="shared" si="40"/>
        <v>7.4797843665768193E-2</v>
      </c>
      <c r="L75" s="575">
        <f t="shared" si="41"/>
        <v>1.8867924528301886E-2</v>
      </c>
    </row>
    <row r="76" spans="1:12" s="247" customFormat="1" ht="20.25" customHeight="1" x14ac:dyDescent="0.25">
      <c r="A76" s="211" t="s">
        <v>113</v>
      </c>
      <c r="B76" s="473">
        <v>779</v>
      </c>
      <c r="C76" s="474">
        <v>244</v>
      </c>
      <c r="D76" s="474">
        <v>28</v>
      </c>
      <c r="E76" s="474">
        <v>115</v>
      </c>
      <c r="F76" s="474">
        <v>6</v>
      </c>
      <c r="G76" s="476">
        <v>930</v>
      </c>
      <c r="H76" s="570"/>
      <c r="I76" s="574">
        <f t="shared" si="38"/>
        <v>9.1391304347826079</v>
      </c>
      <c r="J76" s="575">
        <f t="shared" si="39"/>
        <v>0.88487155090390102</v>
      </c>
      <c r="K76" s="575">
        <f t="shared" si="40"/>
        <v>0.10941960038058991</v>
      </c>
      <c r="L76" s="575">
        <f t="shared" si="41"/>
        <v>5.708848715509039E-3</v>
      </c>
    </row>
    <row r="77" spans="1:12" s="247" customFormat="1" ht="20.25" customHeight="1" x14ac:dyDescent="0.25">
      <c r="A77" s="211" t="s">
        <v>478</v>
      </c>
      <c r="B77" s="473">
        <v>697</v>
      </c>
      <c r="C77" s="474">
        <v>182</v>
      </c>
      <c r="D77" s="474">
        <v>13</v>
      </c>
      <c r="E77" s="474">
        <v>96</v>
      </c>
      <c r="F77" s="474">
        <v>0</v>
      </c>
      <c r="G77" s="476">
        <v>796</v>
      </c>
      <c r="H77" s="570"/>
      <c r="I77" s="574">
        <f t="shared" si="38"/>
        <v>9.2916666666666661</v>
      </c>
      <c r="J77" s="575">
        <f t="shared" si="39"/>
        <v>0.8923766816143498</v>
      </c>
      <c r="K77" s="575">
        <f t="shared" si="40"/>
        <v>0.10762331838565023</v>
      </c>
      <c r="L77" s="575">
        <f t="shared" si="41"/>
        <v>0</v>
      </c>
    </row>
    <row r="78" spans="1:12" s="247" customFormat="1" ht="20.25" customHeight="1" x14ac:dyDescent="0.25">
      <c r="A78" s="211" t="s">
        <v>114</v>
      </c>
      <c r="B78" s="473">
        <v>1488</v>
      </c>
      <c r="C78" s="474">
        <v>255</v>
      </c>
      <c r="D78" s="474">
        <v>110</v>
      </c>
      <c r="E78" s="474">
        <v>209</v>
      </c>
      <c r="F78" s="474">
        <v>1</v>
      </c>
      <c r="G78" s="476">
        <v>1643</v>
      </c>
      <c r="H78" s="570"/>
      <c r="I78" s="574">
        <f t="shared" si="38"/>
        <v>8.866028708133971</v>
      </c>
      <c r="J78" s="575">
        <f t="shared" si="39"/>
        <v>0.88667026443604968</v>
      </c>
      <c r="K78" s="575">
        <f t="shared" si="40"/>
        <v>0.11279007015650297</v>
      </c>
      <c r="L78" s="575">
        <f t="shared" si="41"/>
        <v>5.3966540744738263E-4</v>
      </c>
    </row>
    <row r="79" spans="1:12" s="247" customFormat="1" ht="20.25" customHeight="1" x14ac:dyDescent="0.25">
      <c r="A79" s="211" t="s">
        <v>479</v>
      </c>
      <c r="B79" s="473">
        <v>843</v>
      </c>
      <c r="C79" s="474">
        <v>141</v>
      </c>
      <c r="D79" s="474">
        <v>16</v>
      </c>
      <c r="E79" s="474">
        <v>127</v>
      </c>
      <c r="F79" s="474">
        <v>0</v>
      </c>
      <c r="G79" s="476">
        <v>873</v>
      </c>
      <c r="H79" s="570"/>
      <c r="I79" s="574">
        <f t="shared" si="38"/>
        <v>7.8740157480314963</v>
      </c>
      <c r="J79" s="575">
        <f t="shared" si="39"/>
        <v>0.873</v>
      </c>
      <c r="K79" s="575">
        <f t="shared" si="40"/>
        <v>0.127</v>
      </c>
      <c r="L79" s="575">
        <f t="shared" si="41"/>
        <v>0</v>
      </c>
    </row>
    <row r="80" spans="1:12" s="247" customFormat="1" ht="20.25" customHeight="1" x14ac:dyDescent="0.25">
      <c r="A80" s="211" t="s">
        <v>115</v>
      </c>
      <c r="B80" s="473">
        <v>586</v>
      </c>
      <c r="C80" s="474">
        <v>122</v>
      </c>
      <c r="D80" s="474">
        <v>38</v>
      </c>
      <c r="E80" s="474">
        <v>66</v>
      </c>
      <c r="F80" s="474">
        <v>41</v>
      </c>
      <c r="G80" s="476">
        <v>639</v>
      </c>
      <c r="H80" s="570"/>
      <c r="I80" s="574">
        <f t="shared" si="38"/>
        <v>11.303030303030303</v>
      </c>
      <c r="J80" s="575">
        <f t="shared" si="39"/>
        <v>0.85656836461126007</v>
      </c>
      <c r="K80" s="575">
        <f t="shared" si="40"/>
        <v>8.8471849865951746E-2</v>
      </c>
      <c r="L80" s="575">
        <f t="shared" si="41"/>
        <v>5.4959785522788206E-2</v>
      </c>
    </row>
    <row r="81" spans="1:12" s="247" customFormat="1" ht="20.25" customHeight="1" x14ac:dyDescent="0.25">
      <c r="A81" s="577"/>
      <c r="B81" s="473"/>
      <c r="C81" s="474"/>
      <c r="D81" s="474"/>
      <c r="E81" s="474"/>
      <c r="F81" s="474"/>
      <c r="G81" s="476"/>
      <c r="H81" s="570"/>
      <c r="I81" s="574"/>
      <c r="J81" s="575"/>
      <c r="K81" s="575"/>
      <c r="L81" s="575"/>
    </row>
    <row r="82" spans="1:12" s="247" customFormat="1" ht="20.25" customHeight="1" x14ac:dyDescent="0.25">
      <c r="A82" s="576" t="s">
        <v>480</v>
      </c>
      <c r="B82" s="471">
        <f t="shared" ref="B82:G82" si="42">SUM(B83:B88)</f>
        <v>6768</v>
      </c>
      <c r="C82" s="472">
        <f t="shared" si="42"/>
        <v>1402</v>
      </c>
      <c r="D82" s="472">
        <f t="shared" si="42"/>
        <v>192</v>
      </c>
      <c r="E82" s="472">
        <f t="shared" si="42"/>
        <v>792</v>
      </c>
      <c r="F82" s="472">
        <f t="shared" si="42"/>
        <v>292</v>
      </c>
      <c r="G82" s="477">
        <f t="shared" si="42"/>
        <v>7278</v>
      </c>
      <c r="H82" s="578"/>
      <c r="I82" s="571">
        <f t="shared" ref="I82:I88" si="43">SUM(B82:D82)/SUM(E82)</f>
        <v>10.558080808080808</v>
      </c>
      <c r="J82" s="572">
        <f t="shared" ref="J82:J88" si="44">(SUM(G82)/SUM(B82:D82))</f>
        <v>0.87036594116240129</v>
      </c>
      <c r="K82" s="572">
        <f t="shared" ref="K82:K88" si="45">(SUM(E82)/SUM(B82:D82))</f>
        <v>9.4714183209758426E-2</v>
      </c>
      <c r="L82" s="572">
        <f t="shared" ref="L82:L88" si="46">(SUM(F82)/SUM(B82:D82))</f>
        <v>3.4919875627840227E-2</v>
      </c>
    </row>
    <row r="83" spans="1:12" s="247" customFormat="1" ht="20.25" customHeight="1" x14ac:dyDescent="0.25">
      <c r="A83" s="211" t="s">
        <v>116</v>
      </c>
      <c r="B83" s="473">
        <v>2476</v>
      </c>
      <c r="C83" s="474">
        <v>474</v>
      </c>
      <c r="D83" s="474">
        <v>5</v>
      </c>
      <c r="E83" s="474">
        <v>193</v>
      </c>
      <c r="F83" s="474">
        <v>1</v>
      </c>
      <c r="G83" s="476">
        <v>2761</v>
      </c>
      <c r="H83" s="570"/>
      <c r="I83" s="574">
        <f t="shared" si="43"/>
        <v>15.310880829015543</v>
      </c>
      <c r="J83" s="575">
        <f t="shared" si="44"/>
        <v>0.93434856175972925</v>
      </c>
      <c r="K83" s="575">
        <f t="shared" si="45"/>
        <v>6.5313028764805409E-2</v>
      </c>
      <c r="L83" s="575">
        <f t="shared" si="46"/>
        <v>3.3840947546531303E-4</v>
      </c>
    </row>
    <row r="84" spans="1:12" s="247" customFormat="1" ht="20.25" customHeight="1" x14ac:dyDescent="0.25">
      <c r="A84" s="211" t="s">
        <v>741</v>
      </c>
      <c r="B84" s="473">
        <v>353</v>
      </c>
      <c r="C84" s="474">
        <v>88</v>
      </c>
      <c r="D84" s="474">
        <v>13</v>
      </c>
      <c r="E84" s="474">
        <v>74</v>
      </c>
      <c r="F84" s="474">
        <v>107</v>
      </c>
      <c r="G84" s="476">
        <v>273</v>
      </c>
      <c r="H84" s="570"/>
      <c r="I84" s="574">
        <f t="shared" si="43"/>
        <v>6.1351351351351351</v>
      </c>
      <c r="J84" s="575">
        <f t="shared" si="44"/>
        <v>0.60132158590308371</v>
      </c>
      <c r="K84" s="575">
        <f t="shared" si="45"/>
        <v>0.16299559471365638</v>
      </c>
      <c r="L84" s="575">
        <f t="shared" si="46"/>
        <v>0.23568281938325991</v>
      </c>
    </row>
    <row r="85" spans="1:12" s="141" customFormat="1" ht="20.25" customHeight="1" x14ac:dyDescent="0.25">
      <c r="A85" s="69" t="s">
        <v>540</v>
      </c>
      <c r="B85" s="473">
        <v>1794</v>
      </c>
      <c r="C85" s="474">
        <v>400</v>
      </c>
      <c r="D85" s="474">
        <v>130</v>
      </c>
      <c r="E85" s="474">
        <v>288</v>
      </c>
      <c r="F85" s="474">
        <v>184</v>
      </c>
      <c r="G85" s="476">
        <v>1852</v>
      </c>
      <c r="H85" s="570"/>
      <c r="I85" s="574">
        <f t="shared" si="43"/>
        <v>8.0694444444444446</v>
      </c>
      <c r="J85" s="575">
        <f t="shared" si="44"/>
        <v>0.79690189328743544</v>
      </c>
      <c r="K85" s="575">
        <f t="shared" si="45"/>
        <v>0.12392426850258176</v>
      </c>
      <c r="L85" s="575">
        <f t="shared" si="46"/>
        <v>7.9173838209982791E-2</v>
      </c>
    </row>
    <row r="86" spans="1:12" s="141" customFormat="1" ht="20.25" customHeight="1" x14ac:dyDescent="0.25">
      <c r="A86" s="211" t="s">
        <v>117</v>
      </c>
      <c r="B86" s="473">
        <v>1492</v>
      </c>
      <c r="C86" s="474">
        <v>293</v>
      </c>
      <c r="D86" s="474">
        <v>16</v>
      </c>
      <c r="E86" s="474">
        <v>154</v>
      </c>
      <c r="F86" s="474">
        <v>0</v>
      </c>
      <c r="G86" s="476">
        <v>1647</v>
      </c>
      <c r="H86" s="570"/>
      <c r="I86" s="574">
        <f t="shared" si="43"/>
        <v>11.694805194805195</v>
      </c>
      <c r="J86" s="575">
        <f t="shared" si="44"/>
        <v>0.91449194891726815</v>
      </c>
      <c r="K86" s="575">
        <f t="shared" si="45"/>
        <v>8.5508051082731809E-2</v>
      </c>
      <c r="L86" s="575">
        <f t="shared" si="46"/>
        <v>0</v>
      </c>
    </row>
    <row r="87" spans="1:12" s="247" customFormat="1" ht="20.25" customHeight="1" x14ac:dyDescent="0.25">
      <c r="A87" s="211" t="s">
        <v>483</v>
      </c>
      <c r="B87" s="473">
        <v>157</v>
      </c>
      <c r="C87" s="474">
        <v>58</v>
      </c>
      <c r="D87" s="474">
        <v>4</v>
      </c>
      <c r="E87" s="474">
        <v>19</v>
      </c>
      <c r="F87" s="474">
        <v>0</v>
      </c>
      <c r="G87" s="476">
        <v>200</v>
      </c>
      <c r="H87" s="570"/>
      <c r="I87" s="574">
        <f t="shared" si="43"/>
        <v>11.526315789473685</v>
      </c>
      <c r="J87" s="575">
        <f t="shared" si="44"/>
        <v>0.91324200913242004</v>
      </c>
      <c r="K87" s="575">
        <f t="shared" si="45"/>
        <v>8.6757990867579904E-2</v>
      </c>
      <c r="L87" s="575">
        <f t="shared" si="46"/>
        <v>0</v>
      </c>
    </row>
    <row r="88" spans="1:12" s="141" customFormat="1" ht="20.25" customHeight="1" x14ac:dyDescent="0.25">
      <c r="A88" s="211" t="s">
        <v>484</v>
      </c>
      <c r="B88" s="473">
        <v>496</v>
      </c>
      <c r="C88" s="474">
        <v>89</v>
      </c>
      <c r="D88" s="474">
        <v>24</v>
      </c>
      <c r="E88" s="474">
        <v>64</v>
      </c>
      <c r="F88" s="474">
        <v>0</v>
      </c>
      <c r="G88" s="476">
        <v>545</v>
      </c>
      <c r="H88" s="570"/>
      <c r="I88" s="574">
        <f t="shared" si="43"/>
        <v>9.515625</v>
      </c>
      <c r="J88" s="575">
        <f t="shared" si="44"/>
        <v>0.89490968801313631</v>
      </c>
      <c r="K88" s="575">
        <f t="shared" si="45"/>
        <v>0.10509031198686371</v>
      </c>
      <c r="L88" s="575">
        <f t="shared" si="46"/>
        <v>0</v>
      </c>
    </row>
    <row r="89" spans="1:12" s="141" customFormat="1" ht="20.25" customHeight="1" x14ac:dyDescent="0.25">
      <c r="A89" s="577"/>
      <c r="B89" s="473"/>
      <c r="C89" s="474"/>
      <c r="D89" s="474"/>
      <c r="E89" s="474"/>
      <c r="F89" s="474"/>
      <c r="G89" s="476"/>
      <c r="H89" s="570"/>
      <c r="I89" s="574"/>
      <c r="J89" s="575"/>
      <c r="K89" s="575"/>
      <c r="L89" s="575"/>
    </row>
    <row r="90" spans="1:12" s="141" customFormat="1" ht="20.25" customHeight="1" x14ac:dyDescent="0.25">
      <c r="A90" s="576" t="s">
        <v>485</v>
      </c>
      <c r="B90" s="471">
        <f t="shared" ref="B90:G90" si="47">SUM(B91:B98)</f>
        <v>9276</v>
      </c>
      <c r="C90" s="472">
        <f t="shared" si="47"/>
        <v>2643</v>
      </c>
      <c r="D90" s="472">
        <f t="shared" si="47"/>
        <v>940</v>
      </c>
      <c r="E90" s="472">
        <f t="shared" si="47"/>
        <v>1350</v>
      </c>
      <c r="F90" s="472">
        <f t="shared" si="47"/>
        <v>1619</v>
      </c>
      <c r="G90" s="477">
        <f t="shared" si="47"/>
        <v>9890</v>
      </c>
      <c r="H90" s="578"/>
      <c r="I90" s="571">
        <f t="shared" ref="I90:I98" si="48">SUM(B90:D90)/SUM(E90)</f>
        <v>9.525185185185185</v>
      </c>
      <c r="J90" s="572">
        <f t="shared" ref="J90:J98" si="49">(SUM(G90)/SUM(B90:D90))</f>
        <v>0.76911112839256557</v>
      </c>
      <c r="K90" s="572">
        <f t="shared" ref="K90:K98" si="50">(SUM(E90)/SUM(B90:D90))</f>
        <v>0.10498483552375767</v>
      </c>
      <c r="L90" s="572">
        <f t="shared" ref="L90:L98" si="51">(SUM(F90)/SUM(B90:D90))</f>
        <v>0.12590403608367681</v>
      </c>
    </row>
    <row r="91" spans="1:12" s="141" customFormat="1" ht="20.25" customHeight="1" x14ac:dyDescent="0.25">
      <c r="A91" s="69" t="s">
        <v>118</v>
      </c>
      <c r="B91" s="473">
        <v>4496</v>
      </c>
      <c r="C91" s="474">
        <v>1211</v>
      </c>
      <c r="D91" s="474">
        <v>522</v>
      </c>
      <c r="E91" s="474">
        <v>581</v>
      </c>
      <c r="F91" s="474">
        <v>1012</v>
      </c>
      <c r="G91" s="476">
        <v>4636</v>
      </c>
      <c r="H91" s="570"/>
      <c r="I91" s="574">
        <f t="shared" si="48"/>
        <v>10.721170395869191</v>
      </c>
      <c r="J91" s="575">
        <f t="shared" si="49"/>
        <v>0.74426071600577937</v>
      </c>
      <c r="K91" s="575">
        <f t="shared" si="50"/>
        <v>9.3273398619361056E-2</v>
      </c>
      <c r="L91" s="575">
        <f t="shared" si="51"/>
        <v>0.16246588537485954</v>
      </c>
    </row>
    <row r="92" spans="1:12" ht="20.25" customHeight="1" x14ac:dyDescent="0.25">
      <c r="A92" s="211" t="s">
        <v>489</v>
      </c>
      <c r="B92" s="473">
        <v>1146</v>
      </c>
      <c r="C92" s="474">
        <v>323</v>
      </c>
      <c r="D92" s="474">
        <v>266</v>
      </c>
      <c r="E92" s="474">
        <v>172</v>
      </c>
      <c r="F92" s="474">
        <v>327</v>
      </c>
      <c r="G92" s="476">
        <v>1236</v>
      </c>
      <c r="H92" s="570"/>
      <c r="I92" s="574">
        <f t="shared" si="48"/>
        <v>10.087209302325581</v>
      </c>
      <c r="J92" s="575">
        <f t="shared" si="49"/>
        <v>0.71239193083573482</v>
      </c>
      <c r="K92" s="575">
        <f t="shared" si="50"/>
        <v>9.9135446685878967E-2</v>
      </c>
      <c r="L92" s="575">
        <f t="shared" si="51"/>
        <v>0.18847262247838617</v>
      </c>
    </row>
    <row r="93" spans="1:12" ht="20.25" customHeight="1" x14ac:dyDescent="0.25">
      <c r="A93" s="211" t="s">
        <v>490</v>
      </c>
      <c r="B93" s="473">
        <v>792</v>
      </c>
      <c r="C93" s="474">
        <v>109</v>
      </c>
      <c r="D93" s="474">
        <v>18</v>
      </c>
      <c r="E93" s="474">
        <v>54</v>
      </c>
      <c r="F93" s="474">
        <v>0</v>
      </c>
      <c r="G93" s="476">
        <v>865</v>
      </c>
      <c r="H93" s="570"/>
      <c r="I93" s="574">
        <f t="shared" si="48"/>
        <v>17.018518518518519</v>
      </c>
      <c r="J93" s="575">
        <f t="shared" si="49"/>
        <v>0.94124047878128403</v>
      </c>
      <c r="K93" s="575">
        <f t="shared" si="50"/>
        <v>5.8759521218715999E-2</v>
      </c>
      <c r="L93" s="575">
        <f t="shared" si="51"/>
        <v>0</v>
      </c>
    </row>
    <row r="94" spans="1:12" ht="20.25" customHeight="1" x14ac:dyDescent="0.25">
      <c r="A94" s="211" t="s">
        <v>119</v>
      </c>
      <c r="B94" s="473">
        <v>619</v>
      </c>
      <c r="C94" s="474">
        <v>214</v>
      </c>
      <c r="D94" s="474">
        <v>24</v>
      </c>
      <c r="E94" s="474">
        <v>89</v>
      </c>
      <c r="F94" s="474">
        <v>4</v>
      </c>
      <c r="G94" s="476">
        <v>764</v>
      </c>
      <c r="H94" s="570"/>
      <c r="I94" s="574">
        <f t="shared" si="48"/>
        <v>9.6292134831460672</v>
      </c>
      <c r="J94" s="575">
        <f t="shared" si="49"/>
        <v>0.89148191365227536</v>
      </c>
      <c r="K94" s="575">
        <f t="shared" si="50"/>
        <v>0.10385064177362893</v>
      </c>
      <c r="L94" s="575">
        <f t="shared" si="51"/>
        <v>4.6674445740956822E-3</v>
      </c>
    </row>
    <row r="95" spans="1:12" s="141" customFormat="1" ht="20.25" customHeight="1" x14ac:dyDescent="0.25">
      <c r="A95" s="211" t="s">
        <v>493</v>
      </c>
      <c r="B95" s="473">
        <v>515</v>
      </c>
      <c r="C95" s="474">
        <v>97</v>
      </c>
      <c r="D95" s="474">
        <v>13</v>
      </c>
      <c r="E95" s="474">
        <v>55</v>
      </c>
      <c r="F95" s="474">
        <v>0</v>
      </c>
      <c r="G95" s="476">
        <v>570</v>
      </c>
      <c r="H95" s="570"/>
      <c r="I95" s="574">
        <f t="shared" si="48"/>
        <v>11.363636363636363</v>
      </c>
      <c r="J95" s="575">
        <f t="shared" si="49"/>
        <v>0.91200000000000003</v>
      </c>
      <c r="K95" s="575">
        <f t="shared" si="50"/>
        <v>8.7999999999999995E-2</v>
      </c>
      <c r="L95" s="575">
        <f t="shared" si="51"/>
        <v>0</v>
      </c>
    </row>
    <row r="96" spans="1:12" s="141" customFormat="1" ht="20.25" customHeight="1" x14ac:dyDescent="0.25">
      <c r="A96" s="211" t="s">
        <v>491</v>
      </c>
      <c r="B96" s="473">
        <v>1101</v>
      </c>
      <c r="C96" s="474">
        <v>396</v>
      </c>
      <c r="D96" s="474">
        <v>76</v>
      </c>
      <c r="E96" s="474">
        <v>283</v>
      </c>
      <c r="F96" s="474">
        <v>229</v>
      </c>
      <c r="G96" s="476">
        <v>1061</v>
      </c>
      <c r="H96" s="570"/>
      <c r="I96" s="574">
        <f t="shared" si="48"/>
        <v>5.5583038869257955</v>
      </c>
      <c r="J96" s="575">
        <f t="shared" si="49"/>
        <v>0.67450731087094729</v>
      </c>
      <c r="K96" s="575">
        <f t="shared" si="50"/>
        <v>0.17991099809281627</v>
      </c>
      <c r="L96" s="575">
        <f t="shared" si="51"/>
        <v>0.1455816910362365</v>
      </c>
    </row>
    <row r="97" spans="1:12" s="141" customFormat="1" ht="20.25" customHeight="1" x14ac:dyDescent="0.25">
      <c r="A97" s="211" t="s">
        <v>492</v>
      </c>
      <c r="B97" s="473">
        <v>549</v>
      </c>
      <c r="C97" s="474">
        <v>209</v>
      </c>
      <c r="D97" s="474">
        <v>20</v>
      </c>
      <c r="E97" s="474">
        <v>96</v>
      </c>
      <c r="F97" s="474">
        <v>47</v>
      </c>
      <c r="G97" s="476">
        <v>635</v>
      </c>
      <c r="H97" s="570"/>
      <c r="I97" s="574">
        <f t="shared" si="48"/>
        <v>8.1041666666666661</v>
      </c>
      <c r="J97" s="575">
        <f t="shared" si="49"/>
        <v>0.81619537275064269</v>
      </c>
      <c r="K97" s="575">
        <f t="shared" si="50"/>
        <v>0.12339331619537275</v>
      </c>
      <c r="L97" s="575">
        <f t="shared" si="51"/>
        <v>6.0411311053984576E-2</v>
      </c>
    </row>
    <row r="98" spans="1:12" s="141" customFormat="1" ht="20.25" customHeight="1" x14ac:dyDescent="0.25">
      <c r="A98" s="211" t="s">
        <v>304</v>
      </c>
      <c r="B98" s="473">
        <v>58</v>
      </c>
      <c r="C98" s="474">
        <v>84</v>
      </c>
      <c r="D98" s="474">
        <v>1</v>
      </c>
      <c r="E98" s="474">
        <v>20</v>
      </c>
      <c r="F98" s="474">
        <v>0</v>
      </c>
      <c r="G98" s="476">
        <v>123</v>
      </c>
      <c r="H98" s="570"/>
      <c r="I98" s="574">
        <f t="shared" si="48"/>
        <v>7.15</v>
      </c>
      <c r="J98" s="575">
        <f t="shared" si="49"/>
        <v>0.8601398601398601</v>
      </c>
      <c r="K98" s="575">
        <f t="shared" si="50"/>
        <v>0.13986013986013987</v>
      </c>
      <c r="L98" s="575">
        <f t="shared" si="51"/>
        <v>0</v>
      </c>
    </row>
    <row r="99" spans="1:12" s="141" customFormat="1" ht="20.25" customHeight="1" x14ac:dyDescent="0.25">
      <c r="A99" s="577"/>
      <c r="B99" s="473"/>
      <c r="C99" s="474"/>
      <c r="D99" s="474"/>
      <c r="E99" s="474"/>
      <c r="F99" s="474"/>
      <c r="G99" s="476"/>
      <c r="H99" s="570"/>
      <c r="I99" s="574"/>
      <c r="J99" s="575"/>
      <c r="K99" s="575"/>
      <c r="L99" s="575"/>
    </row>
    <row r="100" spans="1:12" ht="20.25" customHeight="1" x14ac:dyDescent="0.25">
      <c r="A100" s="576" t="s">
        <v>494</v>
      </c>
      <c r="B100" s="471">
        <f t="shared" ref="B100:G100" si="52">SUM(B101:B102)</f>
        <v>5866</v>
      </c>
      <c r="C100" s="472">
        <f t="shared" si="52"/>
        <v>1334</v>
      </c>
      <c r="D100" s="472">
        <f t="shared" si="52"/>
        <v>718</v>
      </c>
      <c r="E100" s="472">
        <f t="shared" si="52"/>
        <v>377</v>
      </c>
      <c r="F100" s="472">
        <f t="shared" si="52"/>
        <v>1113</v>
      </c>
      <c r="G100" s="477">
        <f t="shared" si="52"/>
        <v>6428</v>
      </c>
      <c r="H100" s="578"/>
      <c r="I100" s="571">
        <f>SUM(B100:D100)/SUM(E100)</f>
        <v>21.0026525198939</v>
      </c>
      <c r="J100" s="572">
        <f>(SUM(G100)/SUM(B100:D100))</f>
        <v>0.81182116696135387</v>
      </c>
      <c r="K100" s="572">
        <f>(SUM(E100)/SUM(B100:D100))</f>
        <v>4.7613033594342005E-2</v>
      </c>
      <c r="L100" s="572">
        <f>(SUM(F100)/SUM(B100:D100))</f>
        <v>0.14056579944430411</v>
      </c>
    </row>
    <row r="101" spans="1:12" ht="20.25" customHeight="1" x14ac:dyDescent="0.25">
      <c r="A101" s="211" t="s">
        <v>541</v>
      </c>
      <c r="B101" s="473">
        <v>4503</v>
      </c>
      <c r="C101" s="474">
        <v>1012</v>
      </c>
      <c r="D101" s="474">
        <v>545</v>
      </c>
      <c r="E101" s="474">
        <v>159</v>
      </c>
      <c r="F101" s="474">
        <v>800</v>
      </c>
      <c r="G101" s="476">
        <v>5101</v>
      </c>
      <c r="H101" s="570"/>
      <c r="I101" s="574">
        <f>SUM(B101:D101)/SUM(E101)</f>
        <v>38.113207547169814</v>
      </c>
      <c r="J101" s="575">
        <f>(SUM(G101)/SUM(B101:D101))</f>
        <v>0.84174917491749179</v>
      </c>
      <c r="K101" s="575">
        <f>(SUM(E101)/SUM(B101:D101))</f>
        <v>2.6237623762376237E-2</v>
      </c>
      <c r="L101" s="575">
        <f>(SUM(F101)/SUM(B101:D101))</f>
        <v>0.132013201320132</v>
      </c>
    </row>
    <row r="102" spans="1:12" s="141" customFormat="1" ht="20.25" customHeight="1" x14ac:dyDescent="0.25">
      <c r="A102" s="211" t="s">
        <v>755</v>
      </c>
      <c r="B102" s="473">
        <v>1363</v>
      </c>
      <c r="C102" s="474">
        <v>322</v>
      </c>
      <c r="D102" s="474">
        <v>173</v>
      </c>
      <c r="E102" s="474">
        <v>218</v>
      </c>
      <c r="F102" s="474">
        <v>313</v>
      </c>
      <c r="G102" s="476">
        <v>1327</v>
      </c>
      <c r="H102" s="570"/>
      <c r="I102" s="574">
        <f>SUM(B102:D102)/SUM(E102)</f>
        <v>8.522935779816514</v>
      </c>
      <c r="J102" s="575">
        <f>(SUM(G102)/SUM(B102:D102))</f>
        <v>0.71420882669537133</v>
      </c>
      <c r="K102" s="575">
        <f>(SUM(E102)/SUM(B102:D102))</f>
        <v>0.11733046286329386</v>
      </c>
      <c r="L102" s="575">
        <f>(SUM(F102)/SUM(B102:D102))</f>
        <v>0.16846071044133476</v>
      </c>
    </row>
    <row r="103" spans="1:12" ht="20.25" customHeight="1" x14ac:dyDescent="0.25">
      <c r="A103" s="577"/>
      <c r="B103" s="473"/>
      <c r="C103" s="474"/>
      <c r="D103" s="474"/>
      <c r="E103" s="474"/>
      <c r="F103" s="474"/>
      <c r="G103" s="476"/>
      <c r="H103" s="570"/>
      <c r="I103" s="574"/>
      <c r="J103" s="575"/>
      <c r="K103" s="575"/>
      <c r="L103" s="575"/>
    </row>
    <row r="104" spans="1:12" ht="20.25" customHeight="1" x14ac:dyDescent="0.25">
      <c r="A104" s="576" t="s">
        <v>121</v>
      </c>
      <c r="B104" s="471">
        <f t="shared" ref="B104:G104" si="53">SUM(B105:B109)</f>
        <v>4703</v>
      </c>
      <c r="C104" s="472">
        <f t="shared" si="53"/>
        <v>1703</v>
      </c>
      <c r="D104" s="472">
        <f t="shared" si="53"/>
        <v>2281</v>
      </c>
      <c r="E104" s="472">
        <f t="shared" si="53"/>
        <v>1899</v>
      </c>
      <c r="F104" s="472">
        <f t="shared" si="53"/>
        <v>1561</v>
      </c>
      <c r="G104" s="477">
        <f t="shared" si="53"/>
        <v>5227</v>
      </c>
      <c r="H104" s="578"/>
      <c r="I104" s="571">
        <f t="shared" ref="I104:I109" si="54">SUM(B104:D104)/SUM(E104)</f>
        <v>4.57451290152712</v>
      </c>
      <c r="J104" s="572">
        <f t="shared" ref="J104:J109" si="55">(SUM(G104)/SUM(B104:D104))</f>
        <v>0.60170369517670086</v>
      </c>
      <c r="K104" s="572">
        <f t="shared" ref="K104:K109" si="56">(SUM(E104)/SUM(B104:D104))</f>
        <v>0.21860250949694945</v>
      </c>
      <c r="L104" s="572">
        <f t="shared" ref="L104:L109" si="57">(SUM(F104)/SUM(B104:D104))</f>
        <v>0.17969379532634971</v>
      </c>
    </row>
    <row r="105" spans="1:12" s="141" customFormat="1" ht="20.25" customHeight="1" x14ac:dyDescent="0.25">
      <c r="A105" s="211" t="s">
        <v>542</v>
      </c>
      <c r="B105" s="473">
        <v>1035</v>
      </c>
      <c r="C105" s="474">
        <v>334</v>
      </c>
      <c r="D105" s="474">
        <v>396</v>
      </c>
      <c r="E105" s="474">
        <v>328</v>
      </c>
      <c r="F105" s="474">
        <v>265</v>
      </c>
      <c r="G105" s="476">
        <v>1172</v>
      </c>
      <c r="H105" s="570"/>
      <c r="I105" s="574">
        <f t="shared" si="54"/>
        <v>5.3810975609756095</v>
      </c>
      <c r="J105" s="575">
        <f t="shared" si="55"/>
        <v>0.66402266288951839</v>
      </c>
      <c r="K105" s="575">
        <f t="shared" si="56"/>
        <v>0.18583569405099151</v>
      </c>
      <c r="L105" s="575">
        <f t="shared" si="57"/>
        <v>0.1501416430594901</v>
      </c>
    </row>
    <row r="106" spans="1:12" s="141" customFormat="1" ht="20.25" customHeight="1" x14ac:dyDescent="0.25">
      <c r="A106" s="211" t="s">
        <v>501</v>
      </c>
      <c r="B106" s="473">
        <v>954</v>
      </c>
      <c r="C106" s="474">
        <v>273</v>
      </c>
      <c r="D106" s="474">
        <v>209</v>
      </c>
      <c r="E106" s="474">
        <v>265</v>
      </c>
      <c r="F106" s="474">
        <v>212</v>
      </c>
      <c r="G106" s="476">
        <v>959</v>
      </c>
      <c r="H106" s="570"/>
      <c r="I106" s="574">
        <f t="shared" si="54"/>
        <v>5.4188679245283016</v>
      </c>
      <c r="J106" s="575">
        <f t="shared" si="55"/>
        <v>0.6678272980501393</v>
      </c>
      <c r="K106" s="575">
        <f t="shared" si="56"/>
        <v>0.18454038997214484</v>
      </c>
      <c r="L106" s="575">
        <f t="shared" si="57"/>
        <v>0.14763231197771587</v>
      </c>
    </row>
    <row r="107" spans="1:12" s="141" customFormat="1" ht="20.25" customHeight="1" x14ac:dyDescent="0.25">
      <c r="A107" s="211" t="s">
        <v>746</v>
      </c>
      <c r="B107" s="473">
        <v>1895</v>
      </c>
      <c r="C107" s="474">
        <v>652</v>
      </c>
      <c r="D107" s="474">
        <v>885</v>
      </c>
      <c r="E107" s="474">
        <v>1007</v>
      </c>
      <c r="F107" s="474">
        <v>471</v>
      </c>
      <c r="G107" s="476">
        <v>1954</v>
      </c>
      <c r="H107" s="570"/>
      <c r="I107" s="574">
        <f t="shared" si="54"/>
        <v>3.4081429990069512</v>
      </c>
      <c r="J107" s="575">
        <f t="shared" si="55"/>
        <v>0.5693473193473193</v>
      </c>
      <c r="K107" s="575">
        <f t="shared" si="56"/>
        <v>0.2934149184149184</v>
      </c>
      <c r="L107" s="575">
        <f t="shared" si="57"/>
        <v>0.13723776223776224</v>
      </c>
    </row>
    <row r="108" spans="1:12" s="141" customFormat="1" ht="20.25" customHeight="1" x14ac:dyDescent="0.25">
      <c r="A108" s="211" t="s">
        <v>502</v>
      </c>
      <c r="B108" s="473">
        <v>519</v>
      </c>
      <c r="C108" s="474">
        <v>313</v>
      </c>
      <c r="D108" s="474">
        <v>755</v>
      </c>
      <c r="E108" s="474">
        <v>222</v>
      </c>
      <c r="F108" s="474">
        <v>611</v>
      </c>
      <c r="G108" s="476">
        <v>754</v>
      </c>
      <c r="H108" s="570"/>
      <c r="I108" s="574">
        <f t="shared" si="54"/>
        <v>7.1486486486486482</v>
      </c>
      <c r="J108" s="575">
        <f t="shared" si="55"/>
        <v>0.47511027095148078</v>
      </c>
      <c r="K108" s="575">
        <f t="shared" si="56"/>
        <v>0.13988657844990549</v>
      </c>
      <c r="L108" s="575">
        <f t="shared" si="57"/>
        <v>0.38500315059861373</v>
      </c>
    </row>
    <row r="109" spans="1:12" s="141" customFormat="1" ht="20.25" customHeight="1" x14ac:dyDescent="0.25">
      <c r="A109" s="211" t="s">
        <v>537</v>
      </c>
      <c r="B109" s="473">
        <v>300</v>
      </c>
      <c r="C109" s="474">
        <v>131</v>
      </c>
      <c r="D109" s="474">
        <v>36</v>
      </c>
      <c r="E109" s="474">
        <v>77</v>
      </c>
      <c r="F109" s="474">
        <v>2</v>
      </c>
      <c r="G109" s="476">
        <v>388</v>
      </c>
      <c r="H109" s="570"/>
      <c r="I109" s="574">
        <f t="shared" si="54"/>
        <v>6.0649350649350646</v>
      </c>
      <c r="J109" s="575">
        <f t="shared" si="55"/>
        <v>0.83083511777301933</v>
      </c>
      <c r="K109" s="575">
        <f t="shared" si="56"/>
        <v>0.16488222698072805</v>
      </c>
      <c r="L109" s="575">
        <f t="shared" si="57"/>
        <v>4.2826552462526769E-3</v>
      </c>
    </row>
    <row r="110" spans="1:12" s="141" customFormat="1" ht="20.25" customHeight="1" x14ac:dyDescent="0.25">
      <c r="B110" s="473"/>
      <c r="C110" s="474"/>
      <c r="D110" s="474"/>
      <c r="E110" s="474"/>
      <c r="F110" s="474"/>
      <c r="G110" s="476"/>
      <c r="H110" s="570"/>
      <c r="I110" s="574"/>
      <c r="J110" s="575"/>
      <c r="K110" s="575"/>
      <c r="L110" s="575"/>
    </row>
    <row r="111" spans="1:12" s="141" customFormat="1" ht="20.25" customHeight="1" x14ac:dyDescent="0.25">
      <c r="A111" s="576" t="s">
        <v>503</v>
      </c>
      <c r="B111" s="471">
        <f t="shared" ref="B111:G111" si="58">SUM(B112:B114)</f>
        <v>7243</v>
      </c>
      <c r="C111" s="472">
        <f t="shared" si="58"/>
        <v>1925</v>
      </c>
      <c r="D111" s="472">
        <f t="shared" si="58"/>
        <v>526</v>
      </c>
      <c r="E111" s="472">
        <f t="shared" si="58"/>
        <v>1144</v>
      </c>
      <c r="F111" s="472">
        <f t="shared" si="58"/>
        <v>319</v>
      </c>
      <c r="G111" s="477">
        <f t="shared" si="58"/>
        <v>8231</v>
      </c>
      <c r="H111" s="578"/>
      <c r="I111" s="571">
        <f>SUM(B111:D111)/SUM(E111)</f>
        <v>8.4737762237762233</v>
      </c>
      <c r="J111" s="572">
        <f>(SUM(G111)/SUM(B111:D111))</f>
        <v>0.84908190633381475</v>
      </c>
      <c r="K111" s="572">
        <f>(SUM(E111)/SUM(B111:D111))</f>
        <v>0.11801114091190427</v>
      </c>
      <c r="L111" s="572">
        <f>(SUM(F111)/SUM(B111:D111))</f>
        <v>3.2906952754281002E-2</v>
      </c>
    </row>
    <row r="112" spans="1:12" s="141" customFormat="1" ht="20.25" customHeight="1" x14ac:dyDescent="0.25">
      <c r="A112" s="211" t="s">
        <v>543</v>
      </c>
      <c r="B112" s="473">
        <v>4823</v>
      </c>
      <c r="C112" s="474">
        <v>1064</v>
      </c>
      <c r="D112" s="474">
        <v>330</v>
      </c>
      <c r="E112" s="474">
        <v>744</v>
      </c>
      <c r="F112" s="474">
        <v>0</v>
      </c>
      <c r="G112" s="476">
        <v>5473</v>
      </c>
      <c r="H112" s="570"/>
      <c r="I112" s="574">
        <f>SUM(B112:D112)/SUM(E112)</f>
        <v>8.3561827956989241</v>
      </c>
      <c r="J112" s="575">
        <f>(SUM(G112)/SUM(B112:D112))</f>
        <v>0.88032813253981024</v>
      </c>
      <c r="K112" s="575">
        <f>(SUM(E112)/SUM(B112:D112))</f>
        <v>0.1196718674601898</v>
      </c>
      <c r="L112" s="575">
        <f>(SUM(F112)/SUM(B112:D112))</f>
        <v>0</v>
      </c>
    </row>
    <row r="113" spans="1:12" s="141" customFormat="1" ht="20.25" customHeight="1" x14ac:dyDescent="0.25">
      <c r="A113" s="211" t="s">
        <v>122</v>
      </c>
      <c r="B113" s="473">
        <v>832</v>
      </c>
      <c r="C113" s="474">
        <v>301</v>
      </c>
      <c r="D113" s="474">
        <v>63</v>
      </c>
      <c r="E113" s="474">
        <v>152</v>
      </c>
      <c r="F113" s="474">
        <v>190</v>
      </c>
      <c r="G113" s="476">
        <v>854</v>
      </c>
      <c r="H113" s="570"/>
      <c r="I113" s="574">
        <f>SUM(B113:D113)/SUM(E113)</f>
        <v>7.8684210526315788</v>
      </c>
      <c r="J113" s="575">
        <f>(SUM(G113)/SUM(B113:D113))</f>
        <v>0.71404682274247488</v>
      </c>
      <c r="K113" s="575">
        <f>(SUM(E113)/SUM(B113:D113))</f>
        <v>0.12709030100334448</v>
      </c>
      <c r="L113" s="575">
        <f>(SUM(F113)/SUM(B113:D113))</f>
        <v>0.15886287625418061</v>
      </c>
    </row>
    <row r="114" spans="1:12" s="141" customFormat="1" ht="20.25" customHeight="1" x14ac:dyDescent="0.25">
      <c r="A114" s="211" t="s">
        <v>504</v>
      </c>
      <c r="B114" s="473">
        <v>1588</v>
      </c>
      <c r="C114" s="474">
        <v>560</v>
      </c>
      <c r="D114" s="474">
        <v>133</v>
      </c>
      <c r="E114" s="474">
        <v>248</v>
      </c>
      <c r="F114" s="474">
        <v>129</v>
      </c>
      <c r="G114" s="476">
        <v>1904</v>
      </c>
      <c r="H114" s="570"/>
      <c r="I114" s="574">
        <f>SUM(B114:D114)/SUM(E114)</f>
        <v>9.19758064516129</v>
      </c>
      <c r="J114" s="575">
        <f>(SUM(G114)/SUM(B114:D114))</f>
        <v>0.83472161332748795</v>
      </c>
      <c r="K114" s="575">
        <f>(SUM(E114)/SUM(B114:D114))</f>
        <v>0.10872424375274002</v>
      </c>
      <c r="L114" s="575">
        <f>(SUM(F114)/SUM(B114:D114))</f>
        <v>5.6554142919772031E-2</v>
      </c>
    </row>
    <row r="115" spans="1:12" s="141" customFormat="1" ht="20.25" customHeight="1" x14ac:dyDescent="0.25">
      <c r="A115" s="577"/>
      <c r="B115" s="473"/>
      <c r="C115" s="474"/>
      <c r="D115" s="474"/>
      <c r="E115" s="474"/>
      <c r="F115" s="474"/>
      <c r="G115" s="476"/>
      <c r="H115" s="570"/>
      <c r="I115" s="574"/>
      <c r="J115" s="575"/>
      <c r="K115" s="575"/>
      <c r="L115" s="575"/>
    </row>
    <row r="116" spans="1:12" s="141" customFormat="1" ht="20.25" customHeight="1" x14ac:dyDescent="0.25">
      <c r="A116" s="576" t="s">
        <v>505</v>
      </c>
      <c r="B116" s="471">
        <f t="shared" ref="B116:G116" si="59">SUM(B117:B119)</f>
        <v>10349</v>
      </c>
      <c r="C116" s="472">
        <f t="shared" si="59"/>
        <v>2747</v>
      </c>
      <c r="D116" s="472">
        <f t="shared" si="59"/>
        <v>2526</v>
      </c>
      <c r="E116" s="472">
        <f t="shared" si="59"/>
        <v>2008</v>
      </c>
      <c r="F116" s="472">
        <f t="shared" si="59"/>
        <v>2047</v>
      </c>
      <c r="G116" s="477">
        <f t="shared" si="59"/>
        <v>11567</v>
      </c>
      <c r="H116" s="578"/>
      <c r="I116" s="571">
        <f>SUM(B116:D116)/SUM(E116)</f>
        <v>7.7798804780876498</v>
      </c>
      <c r="J116" s="572">
        <f>(SUM(G116)/SUM(B116:D116))</f>
        <v>0.74043016259121752</v>
      </c>
      <c r="K116" s="572">
        <f>(SUM(E116)/SUM(B116:D116))</f>
        <v>0.12853667904237615</v>
      </c>
      <c r="L116" s="572">
        <f>(SUM(F116)/SUM(B116:D116))</f>
        <v>0.13103315836640636</v>
      </c>
    </row>
    <row r="117" spans="1:12" ht="20.25" customHeight="1" x14ac:dyDescent="0.25">
      <c r="A117" s="69" t="s">
        <v>544</v>
      </c>
      <c r="B117" s="473">
        <v>5598</v>
      </c>
      <c r="C117" s="474">
        <v>1478</v>
      </c>
      <c r="D117" s="474">
        <v>983</v>
      </c>
      <c r="E117" s="474">
        <v>976</v>
      </c>
      <c r="F117" s="474">
        <v>831</v>
      </c>
      <c r="G117" s="476">
        <v>6252</v>
      </c>
      <c r="H117" s="570"/>
      <c r="I117" s="574">
        <f>SUM(B117:D117)/SUM(E117)</f>
        <v>8.2571721311475414</v>
      </c>
      <c r="J117" s="575">
        <f>(SUM(G117)/SUM(B117:D117))</f>
        <v>0.77577863258468793</v>
      </c>
      <c r="K117" s="575">
        <f>(SUM(E117)/SUM(B117:D117))</f>
        <v>0.12110683707656036</v>
      </c>
      <c r="L117" s="575">
        <f>(SUM(F117)/SUM(B117:D117))</f>
        <v>0.1031145303387517</v>
      </c>
    </row>
    <row r="118" spans="1:12" ht="20.25" customHeight="1" x14ac:dyDescent="0.25">
      <c r="A118" s="211" t="s">
        <v>508</v>
      </c>
      <c r="B118" s="473">
        <v>1427</v>
      </c>
      <c r="C118" s="474">
        <v>604</v>
      </c>
      <c r="D118" s="474">
        <v>698</v>
      </c>
      <c r="E118" s="474">
        <v>342</v>
      </c>
      <c r="F118" s="474">
        <v>866</v>
      </c>
      <c r="G118" s="476">
        <v>1521</v>
      </c>
      <c r="H118" s="570"/>
      <c r="I118" s="574">
        <f>SUM(B118:D118)/SUM(E118)</f>
        <v>7.9795321637426904</v>
      </c>
      <c r="J118" s="575">
        <f>(SUM(G118)/SUM(B118:D118))</f>
        <v>0.55734701355807992</v>
      </c>
      <c r="K118" s="575">
        <f>(SUM(E118)/SUM(B118:D118))</f>
        <v>0.12532063026749726</v>
      </c>
      <c r="L118" s="575">
        <f>(SUM(F118)/SUM(B118:D118))</f>
        <v>0.31733235617442285</v>
      </c>
    </row>
    <row r="119" spans="1:12" ht="20.25" customHeight="1" x14ac:dyDescent="0.25">
      <c r="A119" s="69" t="s">
        <v>123</v>
      </c>
      <c r="B119" s="473">
        <v>3324</v>
      </c>
      <c r="C119" s="474">
        <v>665</v>
      </c>
      <c r="D119" s="474">
        <v>845</v>
      </c>
      <c r="E119" s="474">
        <v>690</v>
      </c>
      <c r="F119" s="474">
        <v>350</v>
      </c>
      <c r="G119" s="476">
        <v>3794</v>
      </c>
      <c r="H119" s="570"/>
      <c r="I119" s="574">
        <f>SUM(B119:D119)/SUM(E119)</f>
        <v>7.005797101449275</v>
      </c>
      <c r="J119" s="575">
        <f>(SUM(G119)/SUM(B119:D119))</f>
        <v>0.78485726106743903</v>
      </c>
      <c r="K119" s="575">
        <f>(SUM(E119)/SUM(B119:D119))</f>
        <v>0.14273893256102607</v>
      </c>
      <c r="L119" s="575">
        <f>(SUM(F119)/SUM(B119:D119))</f>
        <v>7.2403806371534957E-2</v>
      </c>
    </row>
    <row r="120" spans="1:12" ht="20.25" customHeight="1" x14ac:dyDescent="0.25">
      <c r="A120" s="153"/>
      <c r="B120" s="579"/>
      <c r="C120" s="580"/>
      <c r="D120" s="580"/>
      <c r="E120" s="580"/>
      <c r="F120" s="580"/>
      <c r="G120" s="581"/>
      <c r="H120" s="155"/>
      <c r="I120" s="170"/>
      <c r="J120" s="171"/>
      <c r="K120" s="171"/>
      <c r="L120" s="582"/>
    </row>
    <row r="121" spans="1:12" ht="20.25" customHeight="1" x14ac:dyDescent="0.25">
      <c r="A121" s="174" t="s">
        <v>104</v>
      </c>
      <c r="B121" s="142"/>
      <c r="C121" s="142"/>
      <c r="D121" s="142"/>
      <c r="E121" s="142"/>
      <c r="F121" s="583"/>
      <c r="G121" s="583"/>
    </row>
  </sheetData>
  <sheetProtection selectLockedCells="1" selectUnlockedCells="1"/>
  <mergeCells count="7">
    <mergeCell ref="J9:L9"/>
    <mergeCell ref="B8:G8"/>
    <mergeCell ref="I8:L8"/>
    <mergeCell ref="A3:L3"/>
    <mergeCell ref="A4:L4"/>
    <mergeCell ref="A5:L5"/>
    <mergeCell ref="A6:L6"/>
  </mergeCells>
  <phoneticPr fontId="0" type="noConversion"/>
  <printOptions horizontalCentered="1" verticalCentered="1"/>
  <pageMargins left="0" right="0" top="0" bottom="0" header="0.51180555555555551" footer="0.51180555555555551"/>
  <pageSetup scale="2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19"/>
  <sheetViews>
    <sheetView topLeftCell="A64" zoomScale="70" zoomScaleNormal="70" workbookViewId="0">
      <selection activeCell="A99" sqref="A99"/>
    </sheetView>
  </sheetViews>
  <sheetFormatPr baseColWidth="10" defaultColWidth="0" defaultRowHeight="20.25" customHeight="1" zeroHeight="1" x14ac:dyDescent="0.25"/>
  <cols>
    <col min="1" max="1" width="78.28515625" style="143" bestFit="1" customWidth="1"/>
    <col min="2" max="7" width="13" style="143" customWidth="1"/>
    <col min="8" max="8" width="2.5703125" style="142" customWidth="1"/>
    <col min="9" max="11" width="14.7109375" style="142" customWidth="1"/>
    <col min="12" max="13" width="0" style="142" hidden="1" customWidth="1"/>
    <col min="14" max="16384" width="101.5703125" style="143" hidden="1"/>
  </cols>
  <sheetData>
    <row r="1" spans="1:13" s="543" customFormat="1" ht="20.25" customHeight="1" x14ac:dyDescent="0.3">
      <c r="A1" s="541" t="s">
        <v>124</v>
      </c>
      <c r="B1" s="527"/>
      <c r="C1" s="527"/>
      <c r="D1" s="527"/>
      <c r="E1" s="527"/>
      <c r="F1" s="527"/>
      <c r="G1" s="527"/>
      <c r="H1" s="529"/>
      <c r="I1" s="529"/>
      <c r="J1" s="529"/>
      <c r="K1" s="529"/>
      <c r="L1" s="529"/>
      <c r="M1" s="529"/>
    </row>
    <row r="2" spans="1:13" s="543" customFormat="1" ht="20.25" customHeight="1" x14ac:dyDescent="0.3">
      <c r="A2" s="541"/>
      <c r="B2" s="544"/>
      <c r="C2" s="544"/>
      <c r="D2" s="544"/>
      <c r="E2" s="544"/>
      <c r="F2" s="544"/>
      <c r="G2" s="544"/>
      <c r="H2" s="529"/>
      <c r="I2" s="529"/>
      <c r="J2" s="529"/>
      <c r="K2" s="529"/>
      <c r="L2" s="529"/>
      <c r="M2" s="529"/>
    </row>
    <row r="3" spans="1:13" s="543" customFormat="1" ht="20.25" customHeight="1" x14ac:dyDescent="0.3">
      <c r="A3" s="851" t="s">
        <v>884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529"/>
      <c r="M3" s="529"/>
    </row>
    <row r="4" spans="1:13" s="543" customFormat="1" ht="20.25" customHeight="1" x14ac:dyDescent="0.3">
      <c r="A4" s="851" t="s">
        <v>632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  <c r="L4" s="529"/>
      <c r="M4" s="529"/>
    </row>
    <row r="5" spans="1:13" s="543" customFormat="1" ht="20.25" customHeight="1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  <c r="K5" s="851"/>
      <c r="L5" s="529"/>
      <c r="M5" s="529"/>
    </row>
    <row r="6" spans="1:13" s="543" customFormat="1" ht="20.25" customHeight="1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  <c r="K6" s="851"/>
      <c r="L6" s="529"/>
      <c r="M6" s="529"/>
    </row>
    <row r="7" spans="1:13" ht="20.25" customHeight="1" x14ac:dyDescent="0.25">
      <c r="A7" s="198"/>
      <c r="B7" s="198"/>
      <c r="C7" s="198"/>
      <c r="D7" s="198"/>
      <c r="E7" s="198"/>
      <c r="F7" s="198"/>
      <c r="G7" s="198"/>
    </row>
    <row r="8" spans="1:13" ht="20.25" customHeight="1" x14ac:dyDescent="0.25">
      <c r="A8" s="251"/>
      <c r="B8" s="847" t="s">
        <v>780</v>
      </c>
      <c r="C8" s="847"/>
      <c r="D8" s="847"/>
      <c r="E8" s="847"/>
      <c r="F8" s="847"/>
      <c r="G8" s="847"/>
      <c r="H8" s="147"/>
      <c r="I8" s="862" t="s">
        <v>781</v>
      </c>
      <c r="J8" s="863"/>
      <c r="K8" s="863"/>
    </row>
    <row r="9" spans="1:13" ht="20.25" customHeight="1" x14ac:dyDescent="0.25">
      <c r="A9" s="152" t="s">
        <v>783</v>
      </c>
      <c r="B9" s="150" t="s">
        <v>330</v>
      </c>
      <c r="C9" s="150" t="s">
        <v>329</v>
      </c>
      <c r="D9" s="150" t="s">
        <v>329</v>
      </c>
      <c r="E9" s="150" t="s">
        <v>125</v>
      </c>
      <c r="F9" s="150" t="s">
        <v>329</v>
      </c>
      <c r="G9" s="197" t="s">
        <v>328</v>
      </c>
      <c r="H9" s="151"/>
      <c r="I9" s="152" t="s">
        <v>331</v>
      </c>
      <c r="J9" s="860" t="s">
        <v>708</v>
      </c>
      <c r="K9" s="861"/>
    </row>
    <row r="10" spans="1:13" s="141" customFormat="1" ht="20.25" customHeight="1" x14ac:dyDescent="0.25">
      <c r="A10" s="198"/>
      <c r="B10" s="252">
        <v>42005</v>
      </c>
      <c r="C10" s="154" t="s">
        <v>332</v>
      </c>
      <c r="D10" s="154" t="s">
        <v>333</v>
      </c>
      <c r="E10" s="154" t="s">
        <v>126</v>
      </c>
      <c r="F10" s="154" t="s">
        <v>334</v>
      </c>
      <c r="G10" s="199">
        <v>42369</v>
      </c>
      <c r="H10" s="155"/>
      <c r="I10" s="156" t="s">
        <v>335</v>
      </c>
      <c r="J10" s="154" t="s">
        <v>336</v>
      </c>
      <c r="K10" s="253" t="s">
        <v>337</v>
      </c>
      <c r="L10" s="145"/>
      <c r="M10" s="145"/>
    </row>
    <row r="11" spans="1:13" s="141" customFormat="1" ht="20.25" customHeight="1" x14ac:dyDescent="0.25">
      <c r="A11" s="195"/>
      <c r="B11" s="254"/>
      <c r="C11" s="255"/>
      <c r="D11" s="255"/>
      <c r="E11" s="255"/>
      <c r="F11" s="255"/>
      <c r="G11" s="256"/>
      <c r="H11" s="147"/>
      <c r="I11" s="142"/>
      <c r="J11" s="158"/>
      <c r="K11" s="257"/>
      <c r="L11" s="145"/>
      <c r="M11" s="145"/>
    </row>
    <row r="12" spans="1:13" s="141" customFormat="1" ht="20.25" customHeight="1" x14ac:dyDescent="0.25">
      <c r="A12" s="159" t="s">
        <v>157</v>
      </c>
      <c r="B12" s="471">
        <f t="shared" ref="B12:G12" si="0">SUM(B14,B23,B26,B32,B39,B47,B55,B64,B72,B80,B88,B98,B102,B109,B114)</f>
        <v>48221</v>
      </c>
      <c r="C12" s="472">
        <f t="shared" si="0"/>
        <v>48485</v>
      </c>
      <c r="D12" s="472">
        <f t="shared" si="0"/>
        <v>762</v>
      </c>
      <c r="E12" s="472">
        <f t="shared" si="0"/>
        <v>11929</v>
      </c>
      <c r="F12" s="472">
        <f t="shared" si="0"/>
        <v>62125</v>
      </c>
      <c r="G12" s="472">
        <f t="shared" si="0"/>
        <v>47272</v>
      </c>
      <c r="H12" s="258"/>
      <c r="I12" s="240">
        <f>SUM(B12:E12)/SUM(F12)</f>
        <v>1.7609175050301811</v>
      </c>
      <c r="J12" s="293">
        <f>(SUM(G12)/SUM(B12:E12))</f>
        <v>0.43211422616707956</v>
      </c>
      <c r="K12" s="293">
        <f>(SUM(F12)/SUM(B12:E12))</f>
        <v>0.56788577383292049</v>
      </c>
      <c r="L12" s="145"/>
      <c r="M12" s="145"/>
    </row>
    <row r="13" spans="1:13" s="141" customFormat="1" ht="20.25" customHeight="1" x14ac:dyDescent="0.25">
      <c r="A13" s="211"/>
      <c r="B13" s="473"/>
      <c r="C13" s="474"/>
      <c r="D13" s="474"/>
      <c r="E13" s="474"/>
      <c r="F13" s="474"/>
      <c r="G13" s="474"/>
      <c r="H13" s="258"/>
      <c r="I13" s="242"/>
      <c r="J13" s="243"/>
      <c r="K13" s="243"/>
      <c r="L13" s="145"/>
      <c r="M13" s="145"/>
    </row>
    <row r="14" spans="1:13" s="141" customFormat="1" ht="20.25" customHeight="1" x14ac:dyDescent="0.25">
      <c r="A14" s="64" t="s">
        <v>127</v>
      </c>
      <c r="B14" s="471">
        <f t="shared" ref="B14:G14" si="1">SUM(B15:B21)</f>
        <v>4093</v>
      </c>
      <c r="C14" s="472">
        <f t="shared" si="1"/>
        <v>3776</v>
      </c>
      <c r="D14" s="472">
        <f t="shared" si="1"/>
        <v>31</v>
      </c>
      <c r="E14" s="472">
        <f t="shared" si="1"/>
        <v>1107</v>
      </c>
      <c r="F14" s="472">
        <f t="shared" si="1"/>
        <v>5379</v>
      </c>
      <c r="G14" s="477">
        <f t="shared" si="1"/>
        <v>3628</v>
      </c>
      <c r="H14" s="258"/>
      <c r="I14" s="240">
        <f t="shared" ref="I14:I77" si="2">SUM(B14:E14)/SUM(F14)</f>
        <v>1.6744748094441346</v>
      </c>
      <c r="J14" s="293">
        <f t="shared" ref="J14:J21" si="3">(SUM(G14)/SUM(B14:E14))</f>
        <v>0.40279782391473301</v>
      </c>
      <c r="K14" s="293">
        <f t="shared" ref="K14:K21" si="4">(SUM(F14)/SUM(B14:E14))</f>
        <v>0.59720217608526704</v>
      </c>
      <c r="L14" s="145"/>
      <c r="M14" s="145"/>
    </row>
    <row r="15" spans="1:13" s="141" customFormat="1" ht="20.25" customHeight="1" x14ac:dyDescent="0.25">
      <c r="A15" s="211" t="s">
        <v>384</v>
      </c>
      <c r="B15" s="473">
        <v>1158</v>
      </c>
      <c r="C15" s="474">
        <v>1229</v>
      </c>
      <c r="D15" s="474">
        <v>14</v>
      </c>
      <c r="E15" s="474">
        <v>938</v>
      </c>
      <c r="F15" s="474">
        <v>2243</v>
      </c>
      <c r="G15" s="474">
        <v>1096</v>
      </c>
      <c r="H15" s="258"/>
      <c r="I15" s="242">
        <f t="shared" si="2"/>
        <v>1.4886312973695943</v>
      </c>
      <c r="J15" s="294">
        <f t="shared" si="3"/>
        <v>0.32824198861934711</v>
      </c>
      <c r="K15" s="294">
        <f t="shared" si="4"/>
        <v>0.67175801138065294</v>
      </c>
      <c r="L15" s="145"/>
      <c r="M15" s="145"/>
    </row>
    <row r="16" spans="1:13" s="141" customFormat="1" ht="20.25" customHeight="1" x14ac:dyDescent="0.25">
      <c r="A16" s="211" t="s">
        <v>344</v>
      </c>
      <c r="B16" s="473">
        <v>479</v>
      </c>
      <c r="C16" s="474">
        <v>508</v>
      </c>
      <c r="D16" s="474">
        <v>0</v>
      </c>
      <c r="E16" s="474">
        <v>30</v>
      </c>
      <c r="F16" s="474">
        <v>611</v>
      </c>
      <c r="G16" s="474">
        <v>406</v>
      </c>
      <c r="H16" s="258"/>
      <c r="I16" s="242">
        <f t="shared" si="2"/>
        <v>1.6644844517184942</v>
      </c>
      <c r="J16" s="294">
        <f t="shared" si="3"/>
        <v>0.39921337266470008</v>
      </c>
      <c r="K16" s="294">
        <f t="shared" si="4"/>
        <v>0.60078662733529986</v>
      </c>
      <c r="L16" s="145"/>
      <c r="M16" s="145"/>
    </row>
    <row r="17" spans="1:13" s="141" customFormat="1" ht="20.25" customHeight="1" x14ac:dyDescent="0.25">
      <c r="A17" s="211" t="s">
        <v>293</v>
      </c>
      <c r="B17" s="473">
        <v>862</v>
      </c>
      <c r="C17" s="474">
        <v>463</v>
      </c>
      <c r="D17" s="474">
        <v>13</v>
      </c>
      <c r="E17" s="474">
        <v>14</v>
      </c>
      <c r="F17" s="474">
        <v>922</v>
      </c>
      <c r="G17" s="474">
        <v>430</v>
      </c>
      <c r="H17" s="258"/>
      <c r="I17" s="242">
        <f t="shared" si="2"/>
        <v>1.4663774403470715</v>
      </c>
      <c r="J17" s="294">
        <f t="shared" si="3"/>
        <v>0.31804733727810652</v>
      </c>
      <c r="K17" s="294">
        <f t="shared" si="4"/>
        <v>0.68195266272189348</v>
      </c>
      <c r="L17" s="145"/>
      <c r="M17" s="145"/>
    </row>
    <row r="18" spans="1:13" s="141" customFormat="1" ht="20.25" customHeight="1" x14ac:dyDescent="0.25">
      <c r="A18" s="211" t="s">
        <v>385</v>
      </c>
      <c r="B18" s="473">
        <v>900</v>
      </c>
      <c r="C18" s="474">
        <v>959</v>
      </c>
      <c r="D18" s="474">
        <v>3</v>
      </c>
      <c r="E18" s="474">
        <v>72</v>
      </c>
      <c r="F18" s="474">
        <v>997</v>
      </c>
      <c r="G18" s="474">
        <v>937</v>
      </c>
      <c r="H18" s="258"/>
      <c r="I18" s="242">
        <f t="shared" si="2"/>
        <v>1.9398194583751254</v>
      </c>
      <c r="J18" s="294">
        <f t="shared" si="3"/>
        <v>0.48448810754912097</v>
      </c>
      <c r="K18" s="294">
        <f t="shared" si="4"/>
        <v>0.51551189245087903</v>
      </c>
      <c r="L18" s="145"/>
      <c r="M18" s="145"/>
    </row>
    <row r="19" spans="1:13" s="141" customFormat="1" ht="20.25" customHeight="1" x14ac:dyDescent="0.25">
      <c r="A19" s="211" t="s">
        <v>722</v>
      </c>
      <c r="B19" s="473">
        <v>80</v>
      </c>
      <c r="C19" s="474">
        <v>81</v>
      </c>
      <c r="D19" s="475" t="s">
        <v>257</v>
      </c>
      <c r="E19" s="474">
        <v>19</v>
      </c>
      <c r="F19" s="474">
        <v>116</v>
      </c>
      <c r="G19" s="474">
        <v>64</v>
      </c>
      <c r="H19" s="258"/>
      <c r="I19" s="242">
        <f t="shared" si="2"/>
        <v>1.5517241379310345</v>
      </c>
      <c r="J19" s="294">
        <f t="shared" si="3"/>
        <v>0.35555555555555557</v>
      </c>
      <c r="K19" s="294">
        <f t="shared" si="4"/>
        <v>0.64444444444444449</v>
      </c>
      <c r="L19" s="145"/>
      <c r="M19" s="145"/>
    </row>
    <row r="20" spans="1:13" s="141" customFormat="1" ht="20.25" customHeight="1" x14ac:dyDescent="0.25">
      <c r="A20" s="211" t="s">
        <v>724</v>
      </c>
      <c r="B20" s="473">
        <v>37</v>
      </c>
      <c r="C20" s="474">
        <v>56</v>
      </c>
      <c r="D20" s="475" t="s">
        <v>257</v>
      </c>
      <c r="E20" s="475" t="s">
        <v>257</v>
      </c>
      <c r="F20" s="474">
        <v>62</v>
      </c>
      <c r="G20" s="474">
        <v>31</v>
      </c>
      <c r="H20" s="258"/>
      <c r="I20" s="242">
        <f t="shared" si="2"/>
        <v>1.5</v>
      </c>
      <c r="J20" s="294">
        <f t="shared" si="3"/>
        <v>0.33333333333333331</v>
      </c>
      <c r="K20" s="294">
        <f t="shared" si="4"/>
        <v>0.66666666666666663</v>
      </c>
      <c r="L20" s="145"/>
      <c r="M20" s="145"/>
    </row>
    <row r="21" spans="1:13" s="141" customFormat="1" ht="20.25" customHeight="1" x14ac:dyDescent="0.25">
      <c r="A21" s="211" t="s">
        <v>725</v>
      </c>
      <c r="B21" s="473">
        <v>577</v>
      </c>
      <c r="C21" s="474">
        <v>480</v>
      </c>
      <c r="D21" s="474">
        <v>1</v>
      </c>
      <c r="E21" s="474">
        <v>34</v>
      </c>
      <c r="F21" s="474">
        <v>428</v>
      </c>
      <c r="G21" s="474">
        <v>664</v>
      </c>
      <c r="H21" s="258"/>
      <c r="I21" s="242">
        <f t="shared" si="2"/>
        <v>2.5514018691588785</v>
      </c>
      <c r="J21" s="294">
        <f t="shared" si="3"/>
        <v>0.60805860805860801</v>
      </c>
      <c r="K21" s="294">
        <f t="shared" si="4"/>
        <v>0.39194139194139194</v>
      </c>
      <c r="L21" s="145"/>
      <c r="M21" s="145"/>
    </row>
    <row r="22" spans="1:13" s="141" customFormat="1" ht="20.25" customHeight="1" x14ac:dyDescent="0.25">
      <c r="A22" s="143"/>
      <c r="B22" s="473"/>
      <c r="C22" s="474"/>
      <c r="D22" s="474"/>
      <c r="E22" s="474"/>
      <c r="F22" s="474"/>
      <c r="G22" s="474"/>
      <c r="H22" s="258"/>
      <c r="I22" s="242"/>
      <c r="J22" s="243"/>
      <c r="K22" s="243"/>
      <c r="L22" s="145"/>
      <c r="M22" s="145"/>
    </row>
    <row r="23" spans="1:13" s="141" customFormat="1" ht="20.25" customHeight="1" x14ac:dyDescent="0.25">
      <c r="A23" s="64" t="s">
        <v>386</v>
      </c>
      <c r="B23" s="471">
        <f t="shared" ref="B23:G23" si="5">B24</f>
        <v>5602</v>
      </c>
      <c r="C23" s="472">
        <f t="shared" si="5"/>
        <v>4464</v>
      </c>
      <c r="D23" s="472">
        <f t="shared" si="5"/>
        <v>25</v>
      </c>
      <c r="E23" s="472">
        <f t="shared" si="5"/>
        <v>2271</v>
      </c>
      <c r="F23" s="472">
        <f t="shared" si="5"/>
        <v>7582</v>
      </c>
      <c r="G23" s="472">
        <f t="shared" si="5"/>
        <v>4780</v>
      </c>
      <c r="H23" s="232"/>
      <c r="I23" s="240">
        <f t="shared" si="2"/>
        <v>1.6304405170139804</v>
      </c>
      <c r="J23" s="293">
        <f t="shared" ref="J23:J24" si="6">(SUM(G23)/SUM(B23:E23))</f>
        <v>0.38666882381491668</v>
      </c>
      <c r="K23" s="293">
        <f t="shared" ref="K23:K24" si="7">(SUM(F23)/SUM(B23:E23))</f>
        <v>0.61333117618508337</v>
      </c>
      <c r="L23" s="145"/>
      <c r="M23" s="145"/>
    </row>
    <row r="24" spans="1:13" s="141" customFormat="1" ht="20.25" customHeight="1" x14ac:dyDescent="0.25">
      <c r="A24" s="211" t="s">
        <v>387</v>
      </c>
      <c r="B24" s="473">
        <v>5602</v>
      </c>
      <c r="C24" s="474">
        <v>4464</v>
      </c>
      <c r="D24" s="474">
        <v>25</v>
      </c>
      <c r="E24" s="474">
        <v>2271</v>
      </c>
      <c r="F24" s="474">
        <v>7582</v>
      </c>
      <c r="G24" s="474">
        <v>4780</v>
      </c>
      <c r="H24" s="258"/>
      <c r="I24" s="242">
        <f t="shared" si="2"/>
        <v>1.6304405170139804</v>
      </c>
      <c r="J24" s="294">
        <f t="shared" si="6"/>
        <v>0.38666882381491668</v>
      </c>
      <c r="K24" s="294">
        <f t="shared" si="7"/>
        <v>0.61333117618508337</v>
      </c>
      <c r="L24" s="145"/>
      <c r="M24" s="145"/>
    </row>
    <row r="25" spans="1:13" s="141" customFormat="1" ht="20.25" customHeight="1" x14ac:dyDescent="0.25">
      <c r="A25" s="69"/>
      <c r="B25" s="473"/>
      <c r="C25" s="474"/>
      <c r="D25" s="474"/>
      <c r="E25" s="474"/>
      <c r="F25" s="474"/>
      <c r="G25" s="474"/>
      <c r="H25" s="258"/>
      <c r="I25" s="242"/>
      <c r="J25" s="243"/>
      <c r="K25" s="243"/>
      <c r="L25" s="145"/>
      <c r="M25" s="145"/>
    </row>
    <row r="26" spans="1:13" s="141" customFormat="1" ht="20.25" customHeight="1" x14ac:dyDescent="0.25">
      <c r="A26" s="64" t="s">
        <v>388</v>
      </c>
      <c r="B26" s="471">
        <f t="shared" ref="B26:G26" si="8">SUM(B27:B30)</f>
        <v>5071</v>
      </c>
      <c r="C26" s="472">
        <f t="shared" si="8"/>
        <v>4900</v>
      </c>
      <c r="D26" s="472">
        <f t="shared" si="8"/>
        <v>15</v>
      </c>
      <c r="E26" s="472">
        <f t="shared" si="8"/>
        <v>1740</v>
      </c>
      <c r="F26" s="472">
        <f t="shared" si="8"/>
        <v>6745</v>
      </c>
      <c r="G26" s="472">
        <f t="shared" si="8"/>
        <v>4981</v>
      </c>
      <c r="H26" s="232"/>
      <c r="I26" s="240">
        <f t="shared" si="2"/>
        <v>1.738472942920682</v>
      </c>
      <c r="J26" s="293">
        <f t="shared" ref="J26:J30" si="9">(SUM(G26)/SUM(B26:E26))</f>
        <v>0.42478253453863207</v>
      </c>
      <c r="K26" s="293">
        <f t="shared" ref="K26:K30" si="10">(SUM(F26)/SUM(B26:E26))</f>
        <v>0.57521746546136787</v>
      </c>
      <c r="L26" s="145"/>
      <c r="M26" s="145"/>
    </row>
    <row r="27" spans="1:13" s="260" customFormat="1" ht="20.25" customHeight="1" x14ac:dyDescent="0.25">
      <c r="A27" s="211" t="s">
        <v>389</v>
      </c>
      <c r="B27" s="473">
        <v>2025</v>
      </c>
      <c r="C27" s="474">
        <v>2151</v>
      </c>
      <c r="D27" s="474">
        <v>6</v>
      </c>
      <c r="E27" s="474">
        <v>584</v>
      </c>
      <c r="F27" s="474">
        <v>2766</v>
      </c>
      <c r="G27" s="474">
        <v>2000</v>
      </c>
      <c r="H27" s="258"/>
      <c r="I27" s="242">
        <f t="shared" si="2"/>
        <v>1.7230657989877078</v>
      </c>
      <c r="J27" s="294">
        <f t="shared" si="9"/>
        <v>0.419639110365086</v>
      </c>
      <c r="K27" s="294">
        <f t="shared" si="10"/>
        <v>0.58036088963491395</v>
      </c>
      <c r="L27" s="259"/>
      <c r="M27" s="259"/>
    </row>
    <row r="28" spans="1:13" s="260" customFormat="1" ht="20.25" customHeight="1" x14ac:dyDescent="0.25">
      <c r="A28" s="211" t="s">
        <v>305</v>
      </c>
      <c r="B28" s="473">
        <v>1491</v>
      </c>
      <c r="C28" s="474">
        <v>1908</v>
      </c>
      <c r="D28" s="475" t="s">
        <v>257</v>
      </c>
      <c r="E28" s="474">
        <v>784</v>
      </c>
      <c r="F28" s="474">
        <v>2742</v>
      </c>
      <c r="G28" s="474">
        <v>1441</v>
      </c>
      <c r="H28" s="258"/>
      <c r="I28" s="242">
        <f t="shared" si="2"/>
        <v>1.5255288110867979</v>
      </c>
      <c r="J28" s="294">
        <f t="shared" si="9"/>
        <v>0.34448960076500118</v>
      </c>
      <c r="K28" s="294">
        <f t="shared" si="10"/>
        <v>0.65551039923499876</v>
      </c>
      <c r="L28" s="259"/>
      <c r="M28" s="259"/>
    </row>
    <row r="29" spans="1:13" s="260" customFormat="1" ht="20.25" customHeight="1" x14ac:dyDescent="0.25">
      <c r="A29" s="211" t="s">
        <v>730</v>
      </c>
      <c r="B29" s="473">
        <v>1387</v>
      </c>
      <c r="C29" s="474">
        <v>687</v>
      </c>
      <c r="D29" s="474">
        <v>8</v>
      </c>
      <c r="E29" s="474">
        <v>271</v>
      </c>
      <c r="F29" s="474">
        <v>1042</v>
      </c>
      <c r="G29" s="474">
        <v>1311</v>
      </c>
      <c r="H29" s="258"/>
      <c r="I29" s="242">
        <f t="shared" si="2"/>
        <v>2.2581573896353166</v>
      </c>
      <c r="J29" s="294">
        <f t="shared" si="9"/>
        <v>0.55716107097322565</v>
      </c>
      <c r="K29" s="294">
        <f t="shared" si="10"/>
        <v>0.44283892902677435</v>
      </c>
      <c r="L29" s="259"/>
      <c r="M29" s="259"/>
    </row>
    <row r="30" spans="1:13" s="141" customFormat="1" ht="20.25" customHeight="1" x14ac:dyDescent="0.25">
      <c r="A30" s="211" t="s">
        <v>731</v>
      </c>
      <c r="B30" s="473">
        <v>168</v>
      </c>
      <c r="C30" s="474">
        <v>154</v>
      </c>
      <c r="D30" s="474">
        <v>1</v>
      </c>
      <c r="E30" s="474">
        <v>101</v>
      </c>
      <c r="F30" s="474">
        <v>195</v>
      </c>
      <c r="G30" s="474">
        <v>229</v>
      </c>
      <c r="H30" s="258"/>
      <c r="I30" s="242">
        <f t="shared" si="2"/>
        <v>2.1743589743589742</v>
      </c>
      <c r="J30" s="294">
        <f t="shared" si="9"/>
        <v>0.54009433962264153</v>
      </c>
      <c r="K30" s="294">
        <f t="shared" si="10"/>
        <v>0.45990566037735847</v>
      </c>
      <c r="L30" s="145"/>
      <c r="M30" s="145"/>
    </row>
    <row r="31" spans="1:13" s="141" customFormat="1" ht="20.25" customHeight="1" x14ac:dyDescent="0.25">
      <c r="A31" s="69"/>
      <c r="B31" s="473"/>
      <c r="C31" s="474"/>
      <c r="D31" s="474"/>
      <c r="E31" s="474"/>
      <c r="F31" s="474"/>
      <c r="G31" s="474"/>
      <c r="H31" s="258"/>
      <c r="I31" s="242"/>
      <c r="J31" s="243"/>
      <c r="K31" s="243"/>
      <c r="L31" s="145"/>
      <c r="M31" s="145"/>
    </row>
    <row r="32" spans="1:13" s="141" customFormat="1" ht="20.25" customHeight="1" x14ac:dyDescent="0.25">
      <c r="A32" s="64" t="s">
        <v>390</v>
      </c>
      <c r="B32" s="471">
        <f t="shared" ref="B32:G32" si="11">SUM(B33:B37)</f>
        <v>3758</v>
      </c>
      <c r="C32" s="472">
        <f t="shared" si="11"/>
        <v>4143</v>
      </c>
      <c r="D32" s="472">
        <f t="shared" si="11"/>
        <v>91</v>
      </c>
      <c r="E32" s="472">
        <f t="shared" si="11"/>
        <v>527</v>
      </c>
      <c r="F32" s="472">
        <f t="shared" si="11"/>
        <v>5133</v>
      </c>
      <c r="G32" s="472">
        <f t="shared" si="11"/>
        <v>3386</v>
      </c>
      <c r="H32" s="232"/>
      <c r="I32" s="240">
        <f t="shared" si="2"/>
        <v>1.6596532242353399</v>
      </c>
      <c r="J32" s="293">
        <f t="shared" ref="J32:J37" si="12">(SUM(G32)/SUM(B32:E32))</f>
        <v>0.39746449113745747</v>
      </c>
      <c r="K32" s="293">
        <f t="shared" ref="K32:K37" si="13">(SUM(F32)/SUM(B32:E32))</f>
        <v>0.60253550886254259</v>
      </c>
      <c r="L32" s="145"/>
      <c r="M32" s="145"/>
    </row>
    <row r="33" spans="1:13" s="141" customFormat="1" ht="20.25" customHeight="1" x14ac:dyDescent="0.25">
      <c r="A33" s="69" t="s">
        <v>391</v>
      </c>
      <c r="B33" s="473">
        <v>3040</v>
      </c>
      <c r="C33" s="474">
        <v>3281</v>
      </c>
      <c r="D33" s="474">
        <v>81</v>
      </c>
      <c r="E33" s="474">
        <v>468</v>
      </c>
      <c r="F33" s="474">
        <v>4239</v>
      </c>
      <c r="G33" s="474">
        <v>2631</v>
      </c>
      <c r="H33" s="258"/>
      <c r="I33" s="242">
        <f t="shared" si="2"/>
        <v>1.6206652512384996</v>
      </c>
      <c r="J33" s="294">
        <f t="shared" si="12"/>
        <v>0.3829694323144105</v>
      </c>
      <c r="K33" s="294">
        <f t="shared" si="13"/>
        <v>0.6170305676855895</v>
      </c>
      <c r="L33" s="145"/>
      <c r="M33" s="145"/>
    </row>
    <row r="34" spans="1:13" s="141" customFormat="1" ht="20.25" customHeight="1" x14ac:dyDescent="0.25">
      <c r="A34" s="211" t="s">
        <v>200</v>
      </c>
      <c r="B34" s="473">
        <v>262</v>
      </c>
      <c r="C34" s="474">
        <v>283</v>
      </c>
      <c r="D34" s="474">
        <v>1</v>
      </c>
      <c r="E34" s="474">
        <v>27</v>
      </c>
      <c r="F34" s="474">
        <v>322</v>
      </c>
      <c r="G34" s="474">
        <v>251</v>
      </c>
      <c r="H34" s="258"/>
      <c r="I34" s="242">
        <f t="shared" si="2"/>
        <v>1.7795031055900621</v>
      </c>
      <c r="J34" s="294">
        <f t="shared" si="12"/>
        <v>0.43804537521815007</v>
      </c>
      <c r="K34" s="294">
        <f t="shared" si="13"/>
        <v>0.56195462478184988</v>
      </c>
      <c r="L34" s="145"/>
      <c r="M34" s="145"/>
    </row>
    <row r="35" spans="1:13" s="141" customFormat="1" ht="20.25" customHeight="1" x14ac:dyDescent="0.25">
      <c r="A35" s="211" t="s">
        <v>201</v>
      </c>
      <c r="B35" s="473">
        <v>209</v>
      </c>
      <c r="C35" s="474">
        <v>276</v>
      </c>
      <c r="D35" s="475" t="s">
        <v>257</v>
      </c>
      <c r="E35" s="475" t="s">
        <v>257</v>
      </c>
      <c r="F35" s="474">
        <v>269</v>
      </c>
      <c r="G35" s="474">
        <v>216</v>
      </c>
      <c r="H35" s="258"/>
      <c r="I35" s="242">
        <f t="shared" si="2"/>
        <v>1.8029739776951672</v>
      </c>
      <c r="J35" s="294">
        <f t="shared" si="12"/>
        <v>0.44536082474226807</v>
      </c>
      <c r="K35" s="294">
        <f t="shared" si="13"/>
        <v>0.55463917525773199</v>
      </c>
      <c r="L35" s="145"/>
      <c r="M35" s="145"/>
    </row>
    <row r="36" spans="1:13" s="141" customFormat="1" ht="20.25" customHeight="1" x14ac:dyDescent="0.25">
      <c r="A36" s="211" t="s">
        <v>202</v>
      </c>
      <c r="B36" s="473">
        <v>45</v>
      </c>
      <c r="C36" s="474">
        <v>77</v>
      </c>
      <c r="D36" s="474">
        <v>8</v>
      </c>
      <c r="E36" s="474">
        <v>5</v>
      </c>
      <c r="F36" s="474">
        <v>56</v>
      </c>
      <c r="G36" s="474">
        <v>79</v>
      </c>
      <c r="H36" s="258"/>
      <c r="I36" s="242">
        <f t="shared" si="2"/>
        <v>2.4107142857142856</v>
      </c>
      <c r="J36" s="294">
        <f t="shared" si="12"/>
        <v>0.58518518518518514</v>
      </c>
      <c r="K36" s="294">
        <f t="shared" si="13"/>
        <v>0.4148148148148148</v>
      </c>
      <c r="L36" s="145"/>
      <c r="M36" s="145"/>
    </row>
    <row r="37" spans="1:13" s="141" customFormat="1" ht="20.25" customHeight="1" x14ac:dyDescent="0.25">
      <c r="A37" s="211" t="s">
        <v>203</v>
      </c>
      <c r="B37" s="473">
        <v>202</v>
      </c>
      <c r="C37" s="474">
        <v>226</v>
      </c>
      <c r="D37" s="474">
        <v>1</v>
      </c>
      <c r="E37" s="474">
        <v>27</v>
      </c>
      <c r="F37" s="474">
        <v>247</v>
      </c>
      <c r="G37" s="474">
        <v>209</v>
      </c>
      <c r="H37" s="258"/>
      <c r="I37" s="242">
        <f t="shared" si="2"/>
        <v>1.8461538461538463</v>
      </c>
      <c r="J37" s="294">
        <f t="shared" si="12"/>
        <v>0.45833333333333331</v>
      </c>
      <c r="K37" s="294">
        <f t="shared" si="13"/>
        <v>0.54166666666666663</v>
      </c>
      <c r="L37" s="145"/>
      <c r="M37" s="145"/>
    </row>
    <row r="38" spans="1:13" s="141" customFormat="1" ht="20.25" customHeight="1" x14ac:dyDescent="0.25">
      <c r="A38" s="69"/>
      <c r="B38" s="473"/>
      <c r="C38" s="474"/>
      <c r="D38" s="474"/>
      <c r="E38" s="474"/>
      <c r="F38" s="474"/>
      <c r="G38" s="474"/>
      <c r="H38" s="258"/>
      <c r="I38" s="242"/>
      <c r="J38" s="243"/>
      <c r="K38" s="243"/>
      <c r="L38" s="145"/>
      <c r="M38" s="145"/>
    </row>
    <row r="39" spans="1:13" s="141" customFormat="1" ht="20.25" customHeight="1" x14ac:dyDescent="0.25">
      <c r="A39" s="64" t="s">
        <v>392</v>
      </c>
      <c r="B39" s="471">
        <f t="shared" ref="B39:G39" si="14">SUM(B40:B45)</f>
        <v>2298</v>
      </c>
      <c r="C39" s="472">
        <f t="shared" si="14"/>
        <v>2443</v>
      </c>
      <c r="D39" s="472">
        <f t="shared" si="14"/>
        <v>70</v>
      </c>
      <c r="E39" s="472">
        <f t="shared" si="14"/>
        <v>1372</v>
      </c>
      <c r="F39" s="472">
        <f t="shared" si="14"/>
        <v>3898</v>
      </c>
      <c r="G39" s="472">
        <f t="shared" si="14"/>
        <v>2285</v>
      </c>
      <c r="H39" s="232"/>
      <c r="I39" s="240">
        <f t="shared" si="2"/>
        <v>1.586198050282196</v>
      </c>
      <c r="J39" s="293">
        <f t="shared" ref="J39:J45" si="15">(SUM(G39)/SUM(B39:E39))</f>
        <v>0.36956170143943068</v>
      </c>
      <c r="K39" s="293">
        <f t="shared" ref="K39:K45" si="16">(SUM(F39)/SUM(B39:E39))</f>
        <v>0.63043829856056932</v>
      </c>
      <c r="L39" s="145"/>
      <c r="M39" s="145"/>
    </row>
    <row r="40" spans="1:13" s="141" customFormat="1" ht="20.25" customHeight="1" x14ac:dyDescent="0.25">
      <c r="A40" s="211" t="s">
        <v>393</v>
      </c>
      <c r="B40" s="473">
        <v>990</v>
      </c>
      <c r="C40" s="474">
        <v>1127</v>
      </c>
      <c r="D40" s="474">
        <v>5</v>
      </c>
      <c r="E40" s="474">
        <v>1012</v>
      </c>
      <c r="F40" s="474">
        <v>2154</v>
      </c>
      <c r="G40" s="474">
        <v>980</v>
      </c>
      <c r="H40" s="258"/>
      <c r="I40" s="242">
        <f t="shared" si="2"/>
        <v>1.4549675023212627</v>
      </c>
      <c r="J40" s="294">
        <f t="shared" si="15"/>
        <v>0.31269942565411613</v>
      </c>
      <c r="K40" s="294">
        <f t="shared" si="16"/>
        <v>0.68730057434588387</v>
      </c>
      <c r="L40" s="145"/>
      <c r="M40" s="145"/>
    </row>
    <row r="41" spans="1:13" s="141" customFormat="1" ht="20.25" customHeight="1" x14ac:dyDescent="0.25">
      <c r="A41" s="211" t="s">
        <v>207</v>
      </c>
      <c r="B41" s="473">
        <v>230</v>
      </c>
      <c r="C41" s="475" t="s">
        <v>257</v>
      </c>
      <c r="D41" s="475" t="s">
        <v>257</v>
      </c>
      <c r="E41" s="475" t="s">
        <v>257</v>
      </c>
      <c r="F41" s="474">
        <v>221</v>
      </c>
      <c r="G41" s="474">
        <v>9</v>
      </c>
      <c r="H41" s="258"/>
      <c r="I41" s="242">
        <f t="shared" si="2"/>
        <v>1.0407239819004526</v>
      </c>
      <c r="J41" s="294">
        <f t="shared" si="15"/>
        <v>3.9130434782608699E-2</v>
      </c>
      <c r="K41" s="294">
        <f t="shared" si="16"/>
        <v>0.96086956521739131</v>
      </c>
      <c r="L41" s="145"/>
      <c r="M41" s="145"/>
    </row>
    <row r="42" spans="1:13" s="141" customFormat="1" ht="20.25" customHeight="1" x14ac:dyDescent="0.25">
      <c r="A42" s="211" t="s">
        <v>300</v>
      </c>
      <c r="B42" s="473">
        <v>243</v>
      </c>
      <c r="C42" s="474">
        <v>234</v>
      </c>
      <c r="D42" s="474">
        <v>1</v>
      </c>
      <c r="E42" s="474">
        <v>70</v>
      </c>
      <c r="F42" s="474">
        <v>376</v>
      </c>
      <c r="G42" s="474">
        <v>172</v>
      </c>
      <c r="H42" s="258"/>
      <c r="I42" s="242">
        <f t="shared" si="2"/>
        <v>1.4574468085106382</v>
      </c>
      <c r="J42" s="294">
        <f t="shared" si="15"/>
        <v>0.31386861313868614</v>
      </c>
      <c r="K42" s="294">
        <f t="shared" si="16"/>
        <v>0.68613138686131392</v>
      </c>
      <c r="L42" s="145"/>
      <c r="M42" s="145"/>
    </row>
    <row r="43" spans="1:13" s="141" customFormat="1" ht="20.25" customHeight="1" x14ac:dyDescent="0.25">
      <c r="A43" s="211" t="s">
        <v>209</v>
      </c>
      <c r="B43" s="473">
        <v>138</v>
      </c>
      <c r="C43" s="474">
        <v>177</v>
      </c>
      <c r="D43" s="475" t="s">
        <v>257</v>
      </c>
      <c r="E43" s="474">
        <v>130</v>
      </c>
      <c r="F43" s="474">
        <v>302</v>
      </c>
      <c r="G43" s="474">
        <v>143</v>
      </c>
      <c r="H43" s="258"/>
      <c r="I43" s="242">
        <f t="shared" si="2"/>
        <v>1.4735099337748345</v>
      </c>
      <c r="J43" s="294">
        <f t="shared" si="15"/>
        <v>0.32134831460674157</v>
      </c>
      <c r="K43" s="294">
        <f t="shared" si="16"/>
        <v>0.67865168539325837</v>
      </c>
      <c r="L43" s="145"/>
      <c r="M43" s="145"/>
    </row>
    <row r="44" spans="1:13" s="141" customFormat="1" ht="20.25" customHeight="1" x14ac:dyDescent="0.25">
      <c r="A44" s="211" t="s">
        <v>732</v>
      </c>
      <c r="B44" s="473">
        <v>473</v>
      </c>
      <c r="C44" s="474">
        <v>359</v>
      </c>
      <c r="D44" s="474">
        <v>6</v>
      </c>
      <c r="E44" s="474">
        <v>73</v>
      </c>
      <c r="F44" s="474">
        <v>510</v>
      </c>
      <c r="G44" s="474">
        <v>401</v>
      </c>
      <c r="H44" s="258"/>
      <c r="I44" s="242">
        <f t="shared" si="2"/>
        <v>1.7862745098039217</v>
      </c>
      <c r="J44" s="294">
        <f t="shared" si="15"/>
        <v>0.44017563117453345</v>
      </c>
      <c r="K44" s="294">
        <f t="shared" si="16"/>
        <v>0.55982436882546649</v>
      </c>
      <c r="L44" s="145"/>
      <c r="M44" s="145"/>
    </row>
    <row r="45" spans="1:13" s="141" customFormat="1" ht="20.25" customHeight="1" x14ac:dyDescent="0.25">
      <c r="A45" s="211" t="s">
        <v>301</v>
      </c>
      <c r="B45" s="473">
        <v>224</v>
      </c>
      <c r="C45" s="474">
        <v>546</v>
      </c>
      <c r="D45" s="474">
        <v>58</v>
      </c>
      <c r="E45" s="474">
        <v>87</v>
      </c>
      <c r="F45" s="474">
        <v>335</v>
      </c>
      <c r="G45" s="474">
        <v>580</v>
      </c>
      <c r="H45" s="258"/>
      <c r="I45" s="242">
        <f t="shared" si="2"/>
        <v>2.7313432835820897</v>
      </c>
      <c r="J45" s="294">
        <f t="shared" si="15"/>
        <v>0.63387978142076506</v>
      </c>
      <c r="K45" s="294">
        <f t="shared" si="16"/>
        <v>0.36612021857923499</v>
      </c>
      <c r="L45" s="145"/>
      <c r="M45" s="145"/>
    </row>
    <row r="46" spans="1:13" s="141" customFormat="1" ht="20.25" customHeight="1" x14ac:dyDescent="0.25">
      <c r="A46" s="69"/>
      <c r="B46" s="473"/>
      <c r="C46" s="474"/>
      <c r="D46" s="474"/>
      <c r="E46" s="474"/>
      <c r="F46" s="474"/>
      <c r="G46" s="474"/>
      <c r="H46" s="258"/>
      <c r="I46" s="242"/>
      <c r="J46" s="243"/>
      <c r="K46" s="243"/>
      <c r="L46" s="145"/>
      <c r="M46" s="145"/>
    </row>
    <row r="47" spans="1:13" s="141" customFormat="1" ht="20.25" customHeight="1" x14ac:dyDescent="0.25">
      <c r="A47" s="64" t="s">
        <v>394</v>
      </c>
      <c r="B47" s="471">
        <f t="shared" ref="B47:G47" si="17">SUM(B48:B53)</f>
        <v>2132</v>
      </c>
      <c r="C47" s="472">
        <f t="shared" si="17"/>
        <v>2686</v>
      </c>
      <c r="D47" s="472">
        <f t="shared" si="17"/>
        <v>43</v>
      </c>
      <c r="E47" s="472">
        <f t="shared" si="17"/>
        <v>270</v>
      </c>
      <c r="F47" s="472">
        <f t="shared" si="17"/>
        <v>2952</v>
      </c>
      <c r="G47" s="472">
        <f t="shared" si="17"/>
        <v>2179</v>
      </c>
      <c r="H47" s="232"/>
      <c r="I47" s="240">
        <f t="shared" si="2"/>
        <v>1.7381436314363143</v>
      </c>
      <c r="J47" s="293">
        <f t="shared" ref="J47:J53" si="18">(SUM(G47)/SUM(B47:E47))</f>
        <v>0.42467355291366204</v>
      </c>
      <c r="K47" s="293">
        <f t="shared" ref="K47:K53" si="19">(SUM(F47)/SUM(B47:E47))</f>
        <v>0.57532644708633796</v>
      </c>
      <c r="L47" s="145"/>
      <c r="M47" s="145"/>
    </row>
    <row r="48" spans="1:13" s="141" customFormat="1" ht="20.25" customHeight="1" x14ac:dyDescent="0.25">
      <c r="A48" s="211" t="s">
        <v>395</v>
      </c>
      <c r="B48" s="473">
        <v>776</v>
      </c>
      <c r="C48" s="474">
        <v>1031</v>
      </c>
      <c r="D48" s="474">
        <v>32</v>
      </c>
      <c r="E48" s="475" t="s">
        <v>257</v>
      </c>
      <c r="F48" s="474">
        <v>1105</v>
      </c>
      <c r="G48" s="474">
        <v>734</v>
      </c>
      <c r="H48" s="258"/>
      <c r="I48" s="242">
        <f t="shared" si="2"/>
        <v>1.6642533936651585</v>
      </c>
      <c r="J48" s="294">
        <f t="shared" si="18"/>
        <v>0.39912996193583467</v>
      </c>
      <c r="K48" s="294">
        <f t="shared" si="19"/>
        <v>0.60087003806416528</v>
      </c>
      <c r="L48" s="145"/>
      <c r="M48" s="145"/>
    </row>
    <row r="49" spans="1:13" s="141" customFormat="1" ht="20.25" customHeight="1" x14ac:dyDescent="0.25">
      <c r="A49" s="211" t="s">
        <v>396</v>
      </c>
      <c r="B49" s="473">
        <v>492</v>
      </c>
      <c r="C49" s="474">
        <v>693</v>
      </c>
      <c r="D49" s="474">
        <v>1</v>
      </c>
      <c r="E49" s="474">
        <v>171</v>
      </c>
      <c r="F49" s="474">
        <v>869</v>
      </c>
      <c r="G49" s="474">
        <v>488</v>
      </c>
      <c r="H49" s="258"/>
      <c r="I49" s="242">
        <f t="shared" si="2"/>
        <v>1.5615650172612199</v>
      </c>
      <c r="J49" s="294">
        <f t="shared" si="18"/>
        <v>0.35961680176860722</v>
      </c>
      <c r="K49" s="294">
        <f t="shared" si="19"/>
        <v>0.64038319823139278</v>
      </c>
      <c r="L49" s="145"/>
      <c r="M49" s="145"/>
    </row>
    <row r="50" spans="1:13" s="141" customFormat="1" ht="20.25" customHeight="1" x14ac:dyDescent="0.25">
      <c r="A50" s="211" t="s">
        <v>526</v>
      </c>
      <c r="B50" s="473">
        <v>87</v>
      </c>
      <c r="C50" s="474">
        <v>89</v>
      </c>
      <c r="D50" s="475" t="s">
        <v>257</v>
      </c>
      <c r="E50" s="474">
        <v>5</v>
      </c>
      <c r="F50" s="474">
        <v>86</v>
      </c>
      <c r="G50" s="474">
        <v>95</v>
      </c>
      <c r="H50" s="261"/>
      <c r="I50" s="242">
        <f t="shared" si="2"/>
        <v>2.1046511627906979</v>
      </c>
      <c r="J50" s="294">
        <f t="shared" si="18"/>
        <v>0.52486187845303867</v>
      </c>
      <c r="K50" s="294">
        <f t="shared" si="19"/>
        <v>0.47513812154696133</v>
      </c>
      <c r="L50" s="145"/>
      <c r="M50" s="145"/>
    </row>
    <row r="51" spans="1:13" s="141" customFormat="1" ht="20.25" customHeight="1" x14ac:dyDescent="0.25">
      <c r="A51" s="211" t="s">
        <v>214</v>
      </c>
      <c r="B51" s="473">
        <v>97</v>
      </c>
      <c r="C51" s="474">
        <v>126</v>
      </c>
      <c r="D51" s="475" t="s">
        <v>257</v>
      </c>
      <c r="E51" s="474">
        <v>54</v>
      </c>
      <c r="F51" s="474">
        <v>158</v>
      </c>
      <c r="G51" s="474">
        <v>119</v>
      </c>
      <c r="H51" s="261"/>
      <c r="I51" s="242">
        <f t="shared" si="2"/>
        <v>1.7531645569620253</v>
      </c>
      <c r="J51" s="294">
        <f t="shared" si="18"/>
        <v>0.4296028880866426</v>
      </c>
      <c r="K51" s="294">
        <f t="shared" si="19"/>
        <v>0.5703971119133574</v>
      </c>
      <c r="L51" s="145"/>
      <c r="M51" s="145"/>
    </row>
    <row r="52" spans="1:13" s="141" customFormat="1" ht="20.25" customHeight="1" x14ac:dyDescent="0.25">
      <c r="A52" s="211" t="s">
        <v>215</v>
      </c>
      <c r="B52" s="473">
        <v>396</v>
      </c>
      <c r="C52" s="474">
        <v>421</v>
      </c>
      <c r="D52" s="474">
        <v>7</v>
      </c>
      <c r="E52" s="474">
        <v>1</v>
      </c>
      <c r="F52" s="474">
        <v>390</v>
      </c>
      <c r="G52" s="474">
        <v>435</v>
      </c>
      <c r="H52" s="261"/>
      <c r="I52" s="242">
        <f t="shared" si="2"/>
        <v>2.1153846153846154</v>
      </c>
      <c r="J52" s="294">
        <f t="shared" si="18"/>
        <v>0.52727272727272723</v>
      </c>
      <c r="K52" s="294">
        <f t="shared" si="19"/>
        <v>0.47272727272727272</v>
      </c>
      <c r="L52" s="145"/>
      <c r="M52" s="145"/>
    </row>
    <row r="53" spans="1:13" s="141" customFormat="1" ht="20.25" customHeight="1" x14ac:dyDescent="0.25">
      <c r="A53" s="211" t="s">
        <v>216</v>
      </c>
      <c r="B53" s="473">
        <v>284</v>
      </c>
      <c r="C53" s="474">
        <v>326</v>
      </c>
      <c r="D53" s="474">
        <v>3</v>
      </c>
      <c r="E53" s="474">
        <v>39</v>
      </c>
      <c r="F53" s="474">
        <v>344</v>
      </c>
      <c r="G53" s="474">
        <v>308</v>
      </c>
      <c r="H53" s="261"/>
      <c r="I53" s="242">
        <f t="shared" si="2"/>
        <v>1.8953488372093024</v>
      </c>
      <c r="J53" s="294">
        <f t="shared" si="18"/>
        <v>0.47239263803680981</v>
      </c>
      <c r="K53" s="294">
        <f t="shared" si="19"/>
        <v>0.52760736196319014</v>
      </c>
      <c r="L53" s="145"/>
      <c r="M53" s="145"/>
    </row>
    <row r="54" spans="1:13" s="141" customFormat="1" ht="20.25" customHeight="1" x14ac:dyDescent="0.25">
      <c r="A54" s="69"/>
      <c r="B54" s="473"/>
      <c r="C54" s="474"/>
      <c r="D54" s="474"/>
      <c r="E54" s="474"/>
      <c r="F54" s="474"/>
      <c r="G54" s="474"/>
      <c r="H54" s="261"/>
      <c r="I54" s="242"/>
      <c r="J54" s="243"/>
      <c r="K54" s="243"/>
      <c r="L54" s="145"/>
      <c r="M54" s="145"/>
    </row>
    <row r="55" spans="1:13" ht="20.25" customHeight="1" x14ac:dyDescent="0.25">
      <c r="A55" s="64" t="s">
        <v>176</v>
      </c>
      <c r="B55" s="471">
        <f t="shared" ref="B55:G55" si="20">SUM(B56:B62)</f>
        <v>4621</v>
      </c>
      <c r="C55" s="472">
        <f t="shared" si="20"/>
        <v>4359</v>
      </c>
      <c r="D55" s="472">
        <f t="shared" si="20"/>
        <v>314</v>
      </c>
      <c r="E55" s="472">
        <f t="shared" si="20"/>
        <v>959</v>
      </c>
      <c r="F55" s="472">
        <f t="shared" si="20"/>
        <v>5692</v>
      </c>
      <c r="G55" s="472">
        <f t="shared" si="20"/>
        <v>4561</v>
      </c>
      <c r="H55" s="262"/>
      <c r="I55" s="240">
        <f t="shared" si="2"/>
        <v>1.8013000702740689</v>
      </c>
      <c r="J55" s="293">
        <f t="shared" ref="J55:J62" si="21">(SUM(G55)/SUM(B55:E55))</f>
        <v>0.44484541109919046</v>
      </c>
      <c r="K55" s="293">
        <f t="shared" ref="K55:K62" si="22">(SUM(F55)/SUM(B55:E55))</f>
        <v>0.55515458890080949</v>
      </c>
    </row>
    <row r="56" spans="1:13" ht="20.25" customHeight="1" x14ac:dyDescent="0.25">
      <c r="A56" s="211" t="s">
        <v>397</v>
      </c>
      <c r="B56" s="473">
        <v>2418</v>
      </c>
      <c r="C56" s="474">
        <v>1852</v>
      </c>
      <c r="D56" s="474">
        <v>3</v>
      </c>
      <c r="E56" s="474">
        <v>363</v>
      </c>
      <c r="F56" s="474">
        <v>2823</v>
      </c>
      <c r="G56" s="474">
        <v>1813</v>
      </c>
      <c r="H56" s="261"/>
      <c r="I56" s="242">
        <f t="shared" si="2"/>
        <v>1.6422245837761247</v>
      </c>
      <c r="J56" s="294">
        <f t="shared" si="21"/>
        <v>0.39106988783433994</v>
      </c>
      <c r="K56" s="294">
        <f t="shared" si="22"/>
        <v>0.60893011216566006</v>
      </c>
    </row>
    <row r="57" spans="1:13" s="141" customFormat="1" ht="20.25" customHeight="1" x14ac:dyDescent="0.25">
      <c r="A57" s="211" t="s">
        <v>398</v>
      </c>
      <c r="B57" s="473">
        <v>650</v>
      </c>
      <c r="C57" s="474">
        <v>697</v>
      </c>
      <c r="D57" s="474">
        <v>148</v>
      </c>
      <c r="E57" s="474">
        <v>480</v>
      </c>
      <c r="F57" s="474">
        <v>1284</v>
      </c>
      <c r="G57" s="474">
        <v>691</v>
      </c>
      <c r="H57" s="261"/>
      <c r="I57" s="242">
        <f t="shared" si="2"/>
        <v>1.5381619937694704</v>
      </c>
      <c r="J57" s="294">
        <f t="shared" si="21"/>
        <v>0.34987341772151898</v>
      </c>
      <c r="K57" s="294">
        <f t="shared" si="22"/>
        <v>0.65012658227848097</v>
      </c>
      <c r="L57" s="145"/>
      <c r="M57" s="145"/>
    </row>
    <row r="58" spans="1:13" s="141" customFormat="1" ht="20.25" customHeight="1" x14ac:dyDescent="0.25">
      <c r="A58" s="211" t="s">
        <v>527</v>
      </c>
      <c r="B58" s="473">
        <v>632</v>
      </c>
      <c r="C58" s="474">
        <v>843</v>
      </c>
      <c r="D58" s="474">
        <v>42</v>
      </c>
      <c r="E58" s="474">
        <v>38</v>
      </c>
      <c r="F58" s="474">
        <v>511</v>
      </c>
      <c r="G58" s="474">
        <v>1044</v>
      </c>
      <c r="H58" s="261"/>
      <c r="I58" s="242">
        <f t="shared" si="2"/>
        <v>3.0430528375733856</v>
      </c>
      <c r="J58" s="294">
        <f t="shared" si="21"/>
        <v>0.67138263665594855</v>
      </c>
      <c r="K58" s="294">
        <f t="shared" si="22"/>
        <v>0.32861736334405145</v>
      </c>
      <c r="L58" s="145"/>
      <c r="M58" s="145"/>
    </row>
    <row r="59" spans="1:13" s="141" customFormat="1" ht="20.25" customHeight="1" x14ac:dyDescent="0.25">
      <c r="A59" s="211" t="s">
        <v>756</v>
      </c>
      <c r="B59" s="473">
        <v>139</v>
      </c>
      <c r="C59" s="474">
        <v>156</v>
      </c>
      <c r="D59" s="474">
        <v>2</v>
      </c>
      <c r="E59" s="475" t="s">
        <v>257</v>
      </c>
      <c r="F59" s="474">
        <v>155</v>
      </c>
      <c r="G59" s="474">
        <v>142</v>
      </c>
      <c r="H59" s="261"/>
      <c r="I59" s="242">
        <f t="shared" si="2"/>
        <v>1.9161290322580644</v>
      </c>
      <c r="J59" s="294">
        <f t="shared" si="21"/>
        <v>0.4781144781144781</v>
      </c>
      <c r="K59" s="294">
        <f t="shared" si="22"/>
        <v>0.52188552188552184</v>
      </c>
      <c r="L59" s="145"/>
      <c r="M59" s="145"/>
    </row>
    <row r="60" spans="1:13" s="260" customFormat="1" ht="20.25" customHeight="1" x14ac:dyDescent="0.25">
      <c r="A60" s="211" t="s">
        <v>222</v>
      </c>
      <c r="B60" s="473">
        <v>557</v>
      </c>
      <c r="C60" s="474">
        <v>579</v>
      </c>
      <c r="D60" s="474">
        <v>19</v>
      </c>
      <c r="E60" s="475" t="s">
        <v>257</v>
      </c>
      <c r="F60" s="474">
        <v>614</v>
      </c>
      <c r="G60" s="474">
        <v>541</v>
      </c>
      <c r="H60" s="261"/>
      <c r="I60" s="242">
        <f t="shared" si="2"/>
        <v>1.8811074918566775</v>
      </c>
      <c r="J60" s="294">
        <f t="shared" si="21"/>
        <v>0.46839826839826842</v>
      </c>
      <c r="K60" s="294">
        <f t="shared" si="22"/>
        <v>0.53160173160173163</v>
      </c>
      <c r="L60" s="259"/>
      <c r="M60" s="259"/>
    </row>
    <row r="61" spans="1:13" s="141" customFormat="1" ht="20.25" customHeight="1" x14ac:dyDescent="0.25">
      <c r="A61" s="211" t="s">
        <v>223</v>
      </c>
      <c r="B61" s="473">
        <v>75</v>
      </c>
      <c r="C61" s="474">
        <v>72</v>
      </c>
      <c r="D61" s="474">
        <v>0</v>
      </c>
      <c r="E61" s="475" t="s">
        <v>257</v>
      </c>
      <c r="F61" s="474">
        <v>84</v>
      </c>
      <c r="G61" s="474">
        <v>63</v>
      </c>
      <c r="H61" s="261"/>
      <c r="I61" s="242">
        <f t="shared" si="2"/>
        <v>1.75</v>
      </c>
      <c r="J61" s="294">
        <f t="shared" si="21"/>
        <v>0.42857142857142855</v>
      </c>
      <c r="K61" s="294">
        <f t="shared" si="22"/>
        <v>0.5714285714285714</v>
      </c>
      <c r="L61" s="145"/>
      <c r="M61" s="145"/>
    </row>
    <row r="62" spans="1:13" s="141" customFormat="1" ht="20.25" customHeight="1" x14ac:dyDescent="0.25">
      <c r="A62" s="211" t="s">
        <v>225</v>
      </c>
      <c r="B62" s="473">
        <v>150</v>
      </c>
      <c r="C62" s="474">
        <v>160</v>
      </c>
      <c r="D62" s="474">
        <v>100</v>
      </c>
      <c r="E62" s="474">
        <v>78</v>
      </c>
      <c r="F62" s="474">
        <v>221</v>
      </c>
      <c r="G62" s="474">
        <v>267</v>
      </c>
      <c r="H62" s="261"/>
      <c r="I62" s="242">
        <f t="shared" si="2"/>
        <v>2.2081447963800906</v>
      </c>
      <c r="J62" s="294">
        <f t="shared" si="21"/>
        <v>0.54713114754098358</v>
      </c>
      <c r="K62" s="294">
        <f t="shared" si="22"/>
        <v>0.45286885245901637</v>
      </c>
      <c r="L62" s="145"/>
      <c r="M62" s="145"/>
    </row>
    <row r="63" spans="1:13" s="141" customFormat="1" ht="20.25" customHeight="1" x14ac:dyDescent="0.25">
      <c r="A63" s="69"/>
      <c r="B63" s="473"/>
      <c r="C63" s="474"/>
      <c r="D63" s="474"/>
      <c r="E63" s="474"/>
      <c r="F63" s="474"/>
      <c r="G63" s="474"/>
      <c r="H63" s="261"/>
      <c r="I63" s="242"/>
      <c r="J63" s="243"/>
      <c r="K63" s="243"/>
      <c r="L63" s="145"/>
      <c r="M63" s="145"/>
    </row>
    <row r="64" spans="1:13" s="141" customFormat="1" ht="20.25" customHeight="1" x14ac:dyDescent="0.25">
      <c r="A64" s="64" t="s">
        <v>399</v>
      </c>
      <c r="B64" s="471">
        <f t="shared" ref="B64:G64" si="23">SUM(B65:B70)</f>
        <v>3904</v>
      </c>
      <c r="C64" s="472">
        <f t="shared" si="23"/>
        <v>4631</v>
      </c>
      <c r="D64" s="472">
        <f t="shared" si="23"/>
        <v>22</v>
      </c>
      <c r="E64" s="472">
        <f t="shared" si="23"/>
        <v>442</v>
      </c>
      <c r="F64" s="472">
        <f t="shared" si="23"/>
        <v>5032</v>
      </c>
      <c r="G64" s="472">
        <f t="shared" si="23"/>
        <v>3967</v>
      </c>
      <c r="H64" s="262"/>
      <c r="I64" s="240">
        <f t="shared" si="2"/>
        <v>1.7883545310015898</v>
      </c>
      <c r="J64" s="293">
        <f t="shared" ref="J64:J70" si="24">(SUM(G64)/SUM(B64:E64))</f>
        <v>0.44082675852872544</v>
      </c>
      <c r="K64" s="293">
        <f t="shared" ref="K64:K70" si="25">(SUM(F64)/SUM(B64:E64))</f>
        <v>0.55917324147127456</v>
      </c>
      <c r="L64" s="145"/>
      <c r="M64" s="145"/>
    </row>
    <row r="65" spans="1:13" ht="20.25" customHeight="1" x14ac:dyDescent="0.25">
      <c r="A65" s="211" t="s">
        <v>400</v>
      </c>
      <c r="B65" s="473">
        <v>1529</v>
      </c>
      <c r="C65" s="474">
        <v>2123</v>
      </c>
      <c r="D65" s="474">
        <v>3</v>
      </c>
      <c r="E65" s="474">
        <v>381</v>
      </c>
      <c r="F65" s="474">
        <v>2722</v>
      </c>
      <c r="G65" s="474">
        <v>1314</v>
      </c>
      <c r="H65" s="261"/>
      <c r="I65" s="242">
        <f t="shared" si="2"/>
        <v>1.4827332843497429</v>
      </c>
      <c r="J65" s="294">
        <f t="shared" si="24"/>
        <v>0.32556987115956393</v>
      </c>
      <c r="K65" s="294">
        <f t="shared" si="25"/>
        <v>0.67443012884043607</v>
      </c>
    </row>
    <row r="66" spans="1:13" s="141" customFormat="1" ht="20.25" customHeight="1" x14ac:dyDescent="0.25">
      <c r="A66" s="211" t="s">
        <v>528</v>
      </c>
      <c r="B66" s="473">
        <v>647</v>
      </c>
      <c r="C66" s="474">
        <v>770</v>
      </c>
      <c r="D66" s="475" t="s">
        <v>257</v>
      </c>
      <c r="E66" s="475" t="s">
        <v>257</v>
      </c>
      <c r="F66" s="474">
        <v>659</v>
      </c>
      <c r="G66" s="474">
        <v>758</v>
      </c>
      <c r="H66" s="261"/>
      <c r="I66" s="242">
        <f t="shared" si="2"/>
        <v>2.150227617602428</v>
      </c>
      <c r="J66" s="294">
        <f t="shared" si="24"/>
        <v>0.5349329569513056</v>
      </c>
      <c r="K66" s="294">
        <f t="shared" si="25"/>
        <v>0.46506704304869445</v>
      </c>
      <c r="L66" s="145"/>
      <c r="M66" s="145"/>
    </row>
    <row r="67" spans="1:13" s="141" customFormat="1" ht="20.25" customHeight="1" x14ac:dyDescent="0.25">
      <c r="A67" s="211" t="s">
        <v>757</v>
      </c>
      <c r="B67" s="473">
        <v>315</v>
      </c>
      <c r="C67" s="474">
        <v>307</v>
      </c>
      <c r="D67" s="474">
        <v>3</v>
      </c>
      <c r="E67" s="474">
        <v>28</v>
      </c>
      <c r="F67" s="474">
        <v>356</v>
      </c>
      <c r="G67" s="474">
        <v>297</v>
      </c>
      <c r="H67" s="261"/>
      <c r="I67" s="242">
        <f t="shared" si="2"/>
        <v>1.8342696629213484</v>
      </c>
      <c r="J67" s="294">
        <f t="shared" si="24"/>
        <v>0.45482388973966309</v>
      </c>
      <c r="K67" s="294">
        <f t="shared" si="25"/>
        <v>0.54517611026033685</v>
      </c>
      <c r="L67" s="145"/>
      <c r="M67" s="145"/>
    </row>
    <row r="68" spans="1:13" s="141" customFormat="1" ht="20.25" customHeight="1" x14ac:dyDescent="0.25">
      <c r="A68" s="211" t="s">
        <v>471</v>
      </c>
      <c r="B68" s="473">
        <v>573</v>
      </c>
      <c r="C68" s="474">
        <v>566</v>
      </c>
      <c r="D68" s="474">
        <v>4</v>
      </c>
      <c r="E68" s="475" t="s">
        <v>257</v>
      </c>
      <c r="F68" s="474">
        <v>400</v>
      </c>
      <c r="G68" s="474">
        <v>743</v>
      </c>
      <c r="H68" s="261"/>
      <c r="I68" s="242">
        <f t="shared" si="2"/>
        <v>2.8574999999999999</v>
      </c>
      <c r="J68" s="294">
        <f t="shared" si="24"/>
        <v>0.65004374453193348</v>
      </c>
      <c r="K68" s="294">
        <f t="shared" si="25"/>
        <v>0.34995625546806647</v>
      </c>
      <c r="L68" s="145"/>
      <c r="M68" s="145"/>
    </row>
    <row r="69" spans="1:13" s="141" customFormat="1" ht="20.25" customHeight="1" x14ac:dyDescent="0.25">
      <c r="A69" s="211" t="s">
        <v>472</v>
      </c>
      <c r="B69" s="473">
        <v>265</v>
      </c>
      <c r="C69" s="474">
        <v>184</v>
      </c>
      <c r="D69" s="474">
        <v>4</v>
      </c>
      <c r="E69" s="475" t="s">
        <v>257</v>
      </c>
      <c r="F69" s="474">
        <v>261</v>
      </c>
      <c r="G69" s="474">
        <v>192</v>
      </c>
      <c r="H69" s="261"/>
      <c r="I69" s="242">
        <f t="shared" si="2"/>
        <v>1.735632183908046</v>
      </c>
      <c r="J69" s="294">
        <f t="shared" si="24"/>
        <v>0.42384105960264901</v>
      </c>
      <c r="K69" s="294">
        <f t="shared" si="25"/>
        <v>0.57615894039735094</v>
      </c>
      <c r="L69" s="145"/>
      <c r="M69" s="145"/>
    </row>
    <row r="70" spans="1:13" s="141" customFormat="1" ht="20.25" customHeight="1" x14ac:dyDescent="0.25">
      <c r="A70" s="211" t="s">
        <v>529</v>
      </c>
      <c r="B70" s="473">
        <v>575</v>
      </c>
      <c r="C70" s="474">
        <v>681</v>
      </c>
      <c r="D70" s="474">
        <v>8</v>
      </c>
      <c r="E70" s="474">
        <v>33</v>
      </c>
      <c r="F70" s="474">
        <v>634</v>
      </c>
      <c r="G70" s="474">
        <v>663</v>
      </c>
      <c r="H70" s="261"/>
      <c r="I70" s="242">
        <f t="shared" si="2"/>
        <v>2.0457413249211358</v>
      </c>
      <c r="J70" s="294">
        <f t="shared" si="24"/>
        <v>0.5111796453353894</v>
      </c>
      <c r="K70" s="294">
        <f t="shared" si="25"/>
        <v>0.48882035466461066</v>
      </c>
      <c r="L70" s="145"/>
      <c r="M70" s="145"/>
    </row>
    <row r="71" spans="1:13" s="141" customFormat="1" ht="20.25" customHeight="1" x14ac:dyDescent="0.25">
      <c r="A71" s="69"/>
      <c r="B71" s="473"/>
      <c r="C71" s="474"/>
      <c r="D71" s="474"/>
      <c r="E71" s="474"/>
      <c r="F71" s="474"/>
      <c r="G71" s="474"/>
      <c r="H71" s="261"/>
      <c r="I71" s="242"/>
      <c r="J71" s="243"/>
      <c r="K71" s="243"/>
      <c r="L71" s="145"/>
      <c r="M71" s="145"/>
    </row>
    <row r="72" spans="1:13" s="141" customFormat="1" ht="20.25" customHeight="1" x14ac:dyDescent="0.25">
      <c r="A72" s="64" t="s">
        <v>401</v>
      </c>
      <c r="B72" s="471">
        <f t="shared" ref="B72:G72" si="26">SUM(B73:B78)</f>
        <v>2109</v>
      </c>
      <c r="C72" s="472">
        <f t="shared" si="26"/>
        <v>2449</v>
      </c>
      <c r="D72" s="472">
        <f t="shared" si="26"/>
        <v>33</v>
      </c>
      <c r="E72" s="472">
        <f t="shared" si="26"/>
        <v>395</v>
      </c>
      <c r="F72" s="472">
        <f t="shared" si="26"/>
        <v>2773</v>
      </c>
      <c r="G72" s="472">
        <f t="shared" si="26"/>
        <v>2213</v>
      </c>
      <c r="H72" s="262"/>
      <c r="I72" s="240">
        <f t="shared" si="2"/>
        <v>1.7980526505589614</v>
      </c>
      <c r="J72" s="293">
        <f t="shared" ref="J72:J78" si="27">(SUM(G72)/SUM(B72:E72))</f>
        <v>0.44384275972723625</v>
      </c>
      <c r="K72" s="293">
        <f t="shared" ref="K72:K78" si="28">(SUM(F72)/SUM(B72:E72))</f>
        <v>0.5561572402727637</v>
      </c>
      <c r="L72" s="145"/>
      <c r="M72" s="145"/>
    </row>
    <row r="73" spans="1:13" s="141" customFormat="1" ht="20.25" customHeight="1" x14ac:dyDescent="0.25">
      <c r="A73" s="211" t="s">
        <v>530</v>
      </c>
      <c r="B73" s="473">
        <v>980</v>
      </c>
      <c r="C73" s="474">
        <v>1176</v>
      </c>
      <c r="D73" s="474">
        <v>1</v>
      </c>
      <c r="E73" s="474">
        <v>108</v>
      </c>
      <c r="F73" s="474">
        <v>1245</v>
      </c>
      <c r="G73" s="474">
        <v>1020</v>
      </c>
      <c r="H73" s="261"/>
      <c r="I73" s="242">
        <f t="shared" si="2"/>
        <v>1.8192771084337349</v>
      </c>
      <c r="J73" s="294">
        <f t="shared" si="27"/>
        <v>0.45033112582781459</v>
      </c>
      <c r="K73" s="294">
        <f t="shared" si="28"/>
        <v>0.54966887417218546</v>
      </c>
      <c r="L73" s="145"/>
      <c r="M73" s="145"/>
    </row>
    <row r="74" spans="1:13" s="141" customFormat="1" ht="20.25" customHeight="1" x14ac:dyDescent="0.25">
      <c r="A74" s="143" t="s">
        <v>531</v>
      </c>
      <c r="B74" s="473">
        <v>434</v>
      </c>
      <c r="C74" s="474">
        <v>404</v>
      </c>
      <c r="D74" s="474">
        <v>3</v>
      </c>
      <c r="E74" s="474">
        <v>184</v>
      </c>
      <c r="F74" s="474">
        <v>641</v>
      </c>
      <c r="G74" s="474">
        <v>384</v>
      </c>
      <c r="H74" s="261"/>
      <c r="I74" s="242">
        <f t="shared" si="2"/>
        <v>1.5990639625585024</v>
      </c>
      <c r="J74" s="294">
        <f t="shared" si="27"/>
        <v>0.37463414634146341</v>
      </c>
      <c r="K74" s="294">
        <f t="shared" si="28"/>
        <v>0.62536585365853659</v>
      </c>
      <c r="L74" s="145"/>
      <c r="M74" s="145"/>
    </row>
    <row r="75" spans="1:13" s="141" customFormat="1" ht="20.25" customHeight="1" x14ac:dyDescent="0.25">
      <c r="A75" s="211" t="s">
        <v>758</v>
      </c>
      <c r="B75" s="473">
        <v>166</v>
      </c>
      <c r="C75" s="474">
        <v>197</v>
      </c>
      <c r="D75" s="474">
        <v>2</v>
      </c>
      <c r="E75" s="475" t="s">
        <v>257</v>
      </c>
      <c r="F75" s="474">
        <v>175</v>
      </c>
      <c r="G75" s="474">
        <v>190</v>
      </c>
      <c r="H75" s="261"/>
      <c r="I75" s="242">
        <f t="shared" si="2"/>
        <v>2.0857142857142859</v>
      </c>
      <c r="J75" s="294">
        <f t="shared" si="27"/>
        <v>0.52054794520547942</v>
      </c>
      <c r="K75" s="294">
        <f t="shared" si="28"/>
        <v>0.47945205479452052</v>
      </c>
      <c r="L75" s="145"/>
      <c r="M75" s="145"/>
    </row>
    <row r="76" spans="1:13" s="141" customFormat="1" ht="20.25" customHeight="1" x14ac:dyDescent="0.25">
      <c r="A76" s="211" t="s">
        <v>478</v>
      </c>
      <c r="B76" s="473">
        <v>260</v>
      </c>
      <c r="C76" s="474">
        <v>272</v>
      </c>
      <c r="D76" s="474">
        <v>20</v>
      </c>
      <c r="E76" s="474">
        <v>10</v>
      </c>
      <c r="F76" s="474">
        <v>252</v>
      </c>
      <c r="G76" s="474">
        <v>310</v>
      </c>
      <c r="H76" s="261"/>
      <c r="I76" s="242">
        <f t="shared" si="2"/>
        <v>2.2301587301587302</v>
      </c>
      <c r="J76" s="294">
        <f t="shared" si="27"/>
        <v>0.55160142348754448</v>
      </c>
      <c r="K76" s="294">
        <f t="shared" si="28"/>
        <v>0.44839857651245552</v>
      </c>
      <c r="L76" s="145"/>
      <c r="M76" s="145"/>
    </row>
    <row r="77" spans="1:13" s="141" customFormat="1" ht="20.25" customHeight="1" x14ac:dyDescent="0.25">
      <c r="A77" s="211" t="s">
        <v>479</v>
      </c>
      <c r="B77" s="473">
        <v>119</v>
      </c>
      <c r="C77" s="474">
        <v>199</v>
      </c>
      <c r="D77" s="474">
        <v>0</v>
      </c>
      <c r="E77" s="474">
        <v>72</v>
      </c>
      <c r="F77" s="474">
        <v>254</v>
      </c>
      <c r="G77" s="474">
        <v>136</v>
      </c>
      <c r="H77" s="261"/>
      <c r="I77" s="242">
        <f t="shared" si="2"/>
        <v>1.5354330708661417</v>
      </c>
      <c r="J77" s="294">
        <f t="shared" si="27"/>
        <v>0.3487179487179487</v>
      </c>
      <c r="K77" s="294">
        <f t="shared" si="28"/>
        <v>0.6512820512820513</v>
      </c>
      <c r="L77" s="145"/>
      <c r="M77" s="145"/>
    </row>
    <row r="78" spans="1:13" s="141" customFormat="1" ht="20.25" customHeight="1" x14ac:dyDescent="0.25">
      <c r="A78" s="211" t="s">
        <v>759</v>
      </c>
      <c r="B78" s="473">
        <v>150</v>
      </c>
      <c r="C78" s="474">
        <v>201</v>
      </c>
      <c r="D78" s="474">
        <v>7</v>
      </c>
      <c r="E78" s="474">
        <v>21</v>
      </c>
      <c r="F78" s="474">
        <v>206</v>
      </c>
      <c r="G78" s="474">
        <v>173</v>
      </c>
      <c r="H78" s="261"/>
      <c r="I78" s="242">
        <f t="shared" ref="I78:I117" si="29">SUM(B78:E78)/SUM(F78)</f>
        <v>1.8398058252427185</v>
      </c>
      <c r="J78" s="294">
        <f t="shared" si="27"/>
        <v>0.45646437994722955</v>
      </c>
      <c r="K78" s="294">
        <f t="shared" si="28"/>
        <v>0.54353562005277045</v>
      </c>
      <c r="L78" s="145"/>
      <c r="M78" s="145"/>
    </row>
    <row r="79" spans="1:13" s="141" customFormat="1" ht="20.25" customHeight="1" x14ac:dyDescent="0.25">
      <c r="A79" s="69"/>
      <c r="B79" s="473"/>
      <c r="C79" s="474"/>
      <c r="D79" s="474"/>
      <c r="E79" s="474"/>
      <c r="F79" s="474"/>
      <c r="G79" s="474"/>
      <c r="H79" s="261"/>
      <c r="I79" s="242"/>
      <c r="J79" s="243"/>
      <c r="K79" s="243"/>
      <c r="L79" s="145"/>
      <c r="M79" s="145"/>
    </row>
    <row r="80" spans="1:13" s="141" customFormat="1" ht="20.25" customHeight="1" x14ac:dyDescent="0.25">
      <c r="A80" s="64" t="s">
        <v>402</v>
      </c>
      <c r="B80" s="471">
        <f t="shared" ref="B80:G80" si="30">SUM(B81:B86)</f>
        <v>2665</v>
      </c>
      <c r="C80" s="472">
        <f t="shared" si="30"/>
        <v>2868</v>
      </c>
      <c r="D80" s="472">
        <f t="shared" si="30"/>
        <v>29</v>
      </c>
      <c r="E80" s="472">
        <f t="shared" si="30"/>
        <v>539</v>
      </c>
      <c r="F80" s="472">
        <f t="shared" si="30"/>
        <v>3044</v>
      </c>
      <c r="G80" s="472">
        <f t="shared" si="30"/>
        <v>3057</v>
      </c>
      <c r="H80" s="262"/>
      <c r="I80" s="240">
        <f t="shared" si="29"/>
        <v>2.0042706964520369</v>
      </c>
      <c r="J80" s="293">
        <f t="shared" ref="J80:J86" si="31">(SUM(G80)/SUM(B80:E80))</f>
        <v>0.50106539911489922</v>
      </c>
      <c r="K80" s="293">
        <f t="shared" ref="K80:K86" si="32">(SUM(F80)/SUM(B80:E80))</f>
        <v>0.49893460088510078</v>
      </c>
      <c r="L80" s="145"/>
      <c r="M80" s="145"/>
    </row>
    <row r="81" spans="1:13" s="141" customFormat="1" ht="20.25" customHeight="1" x14ac:dyDescent="0.25">
      <c r="A81" s="211" t="s">
        <v>532</v>
      </c>
      <c r="B81" s="473">
        <v>802</v>
      </c>
      <c r="C81" s="474">
        <v>1025</v>
      </c>
      <c r="D81" s="474">
        <v>2</v>
      </c>
      <c r="E81" s="474">
        <v>262</v>
      </c>
      <c r="F81" s="474">
        <v>1156</v>
      </c>
      <c r="G81" s="474">
        <v>935</v>
      </c>
      <c r="H81" s="261"/>
      <c r="I81" s="242">
        <f t="shared" si="29"/>
        <v>1.8088235294117647</v>
      </c>
      <c r="J81" s="294">
        <f t="shared" si="31"/>
        <v>0.44715447154471544</v>
      </c>
      <c r="K81" s="294">
        <f t="shared" si="32"/>
        <v>0.55284552845528456</v>
      </c>
      <c r="L81" s="145"/>
      <c r="M81" s="145"/>
    </row>
    <row r="82" spans="1:13" ht="20.25" customHeight="1" x14ac:dyDescent="0.25">
      <c r="A82" s="211" t="s">
        <v>533</v>
      </c>
      <c r="B82" s="473">
        <v>1042</v>
      </c>
      <c r="C82" s="474">
        <v>956</v>
      </c>
      <c r="D82" s="474">
        <v>20</v>
      </c>
      <c r="E82" s="474">
        <v>201</v>
      </c>
      <c r="F82" s="474">
        <v>923</v>
      </c>
      <c r="G82" s="474">
        <v>1296</v>
      </c>
      <c r="H82" s="261"/>
      <c r="I82" s="242">
        <f t="shared" si="29"/>
        <v>2.4041170097508124</v>
      </c>
      <c r="J82" s="294">
        <f t="shared" si="31"/>
        <v>0.58404686795853988</v>
      </c>
      <c r="K82" s="294">
        <f t="shared" si="32"/>
        <v>0.41595313204146012</v>
      </c>
    </row>
    <row r="83" spans="1:13" s="260" customFormat="1" ht="20.25" customHeight="1" x14ac:dyDescent="0.25">
      <c r="A83" s="211" t="s">
        <v>760</v>
      </c>
      <c r="B83" s="473">
        <v>78</v>
      </c>
      <c r="C83" s="474">
        <v>92</v>
      </c>
      <c r="D83" s="474">
        <v>1</v>
      </c>
      <c r="E83" s="475" t="s">
        <v>257</v>
      </c>
      <c r="F83" s="474">
        <v>110</v>
      </c>
      <c r="G83" s="474">
        <v>61</v>
      </c>
      <c r="H83" s="261"/>
      <c r="I83" s="242">
        <f t="shared" si="29"/>
        <v>1.5545454545454545</v>
      </c>
      <c r="J83" s="294">
        <f t="shared" si="31"/>
        <v>0.35672514619883039</v>
      </c>
      <c r="K83" s="294">
        <f t="shared" si="32"/>
        <v>0.64327485380116955</v>
      </c>
      <c r="L83" s="259"/>
      <c r="M83" s="259"/>
    </row>
    <row r="84" spans="1:13" s="141" customFormat="1" ht="20.25" customHeight="1" x14ac:dyDescent="0.25">
      <c r="A84" s="211" t="s">
        <v>761</v>
      </c>
      <c r="B84" s="473">
        <v>585</v>
      </c>
      <c r="C84" s="474">
        <v>605</v>
      </c>
      <c r="D84" s="474">
        <v>3</v>
      </c>
      <c r="E84" s="474">
        <v>75</v>
      </c>
      <c r="F84" s="474">
        <v>638</v>
      </c>
      <c r="G84" s="474">
        <v>630</v>
      </c>
      <c r="H84" s="261"/>
      <c r="I84" s="242">
        <f t="shared" si="29"/>
        <v>1.9874608150470219</v>
      </c>
      <c r="J84" s="294">
        <f t="shared" si="31"/>
        <v>0.49684542586750791</v>
      </c>
      <c r="K84" s="294">
        <f t="shared" si="32"/>
        <v>0.50315457413249209</v>
      </c>
      <c r="L84" s="145"/>
      <c r="M84" s="145"/>
    </row>
    <row r="85" spans="1:13" s="141" customFormat="1" ht="20.25" customHeight="1" x14ac:dyDescent="0.25">
      <c r="A85" s="211" t="s">
        <v>483</v>
      </c>
      <c r="B85" s="473">
        <v>52</v>
      </c>
      <c r="C85" s="474">
        <v>43</v>
      </c>
      <c r="D85" s="474">
        <v>2</v>
      </c>
      <c r="E85" s="474">
        <v>1</v>
      </c>
      <c r="F85" s="474">
        <v>69</v>
      </c>
      <c r="G85" s="474">
        <v>29</v>
      </c>
      <c r="H85" s="261"/>
      <c r="I85" s="242">
        <f t="shared" si="29"/>
        <v>1.4202898550724639</v>
      </c>
      <c r="J85" s="294">
        <f t="shared" si="31"/>
        <v>0.29591836734693877</v>
      </c>
      <c r="K85" s="294">
        <f t="shared" si="32"/>
        <v>0.70408163265306123</v>
      </c>
      <c r="L85" s="145"/>
      <c r="M85" s="145"/>
    </row>
    <row r="86" spans="1:13" s="141" customFormat="1" ht="20.25" customHeight="1" x14ac:dyDescent="0.25">
      <c r="A86" s="211" t="s">
        <v>484</v>
      </c>
      <c r="B86" s="473">
        <v>106</v>
      </c>
      <c r="C86" s="474">
        <v>147</v>
      </c>
      <c r="D86" s="474">
        <v>1</v>
      </c>
      <c r="E86" s="475" t="s">
        <v>257</v>
      </c>
      <c r="F86" s="474">
        <v>148</v>
      </c>
      <c r="G86" s="474">
        <v>106</v>
      </c>
      <c r="H86" s="261"/>
      <c r="I86" s="242">
        <f t="shared" si="29"/>
        <v>1.7162162162162162</v>
      </c>
      <c r="J86" s="294">
        <f t="shared" si="31"/>
        <v>0.41732283464566927</v>
      </c>
      <c r="K86" s="294">
        <f t="shared" si="32"/>
        <v>0.58267716535433067</v>
      </c>
      <c r="L86" s="145"/>
      <c r="M86" s="145"/>
    </row>
    <row r="87" spans="1:13" s="141" customFormat="1" ht="20.25" customHeight="1" x14ac:dyDescent="0.25">
      <c r="A87" s="69"/>
      <c r="B87" s="473"/>
      <c r="C87" s="474"/>
      <c r="D87" s="474"/>
      <c r="E87" s="474"/>
      <c r="F87" s="474"/>
      <c r="G87" s="474"/>
      <c r="H87" s="261"/>
      <c r="I87" s="242"/>
      <c r="J87" s="243"/>
      <c r="K87" s="243"/>
      <c r="L87" s="145"/>
      <c r="M87" s="145"/>
    </row>
    <row r="88" spans="1:13" s="141" customFormat="1" ht="20.25" customHeight="1" x14ac:dyDescent="0.25">
      <c r="A88" s="64" t="s">
        <v>180</v>
      </c>
      <c r="B88" s="471">
        <f t="shared" ref="B88:G88" si="33">SUM(B89:B96)</f>
        <v>3622</v>
      </c>
      <c r="C88" s="472">
        <f t="shared" si="33"/>
        <v>3318</v>
      </c>
      <c r="D88" s="472">
        <f t="shared" si="33"/>
        <v>16</v>
      </c>
      <c r="E88" s="472">
        <f t="shared" si="33"/>
        <v>835</v>
      </c>
      <c r="F88" s="472">
        <f t="shared" si="33"/>
        <v>3212</v>
      </c>
      <c r="G88" s="472">
        <f t="shared" si="33"/>
        <v>4579</v>
      </c>
      <c r="H88" s="262"/>
      <c r="I88" s="240">
        <f t="shared" si="29"/>
        <v>2.4255915317559151</v>
      </c>
      <c r="J88" s="293">
        <f t="shared" ref="J88:J96" si="34">(SUM(G88)/SUM(B88:E88))</f>
        <v>0.58772943139519962</v>
      </c>
      <c r="K88" s="293">
        <f t="shared" ref="K88:K96" si="35">(SUM(F88)/SUM(B88:E88))</f>
        <v>0.41227056860480044</v>
      </c>
      <c r="L88" s="145"/>
      <c r="M88" s="145"/>
    </row>
    <row r="89" spans="1:13" s="260" customFormat="1" ht="20.25" customHeight="1" x14ac:dyDescent="0.25">
      <c r="A89" s="211" t="s">
        <v>403</v>
      </c>
      <c r="B89" s="473">
        <v>1929</v>
      </c>
      <c r="C89" s="474">
        <v>1669</v>
      </c>
      <c r="D89" s="475" t="s">
        <v>257</v>
      </c>
      <c r="E89" s="474">
        <v>401</v>
      </c>
      <c r="F89" s="474">
        <v>1092</v>
      </c>
      <c r="G89" s="474">
        <v>2907</v>
      </c>
      <c r="H89" s="261"/>
      <c r="I89" s="242">
        <f t="shared" si="29"/>
        <v>3.662087912087912</v>
      </c>
      <c r="J89" s="294">
        <f t="shared" si="34"/>
        <v>0.72693173293323332</v>
      </c>
      <c r="K89" s="294">
        <f t="shared" si="35"/>
        <v>0.27306826706676668</v>
      </c>
      <c r="L89" s="259"/>
      <c r="M89" s="259"/>
    </row>
    <row r="90" spans="1:13" s="141" customFormat="1" ht="20.25" customHeight="1" x14ac:dyDescent="0.25">
      <c r="A90" s="211" t="s">
        <v>487</v>
      </c>
      <c r="B90" s="473">
        <v>338</v>
      </c>
      <c r="C90" s="474">
        <v>376</v>
      </c>
      <c r="D90" s="474">
        <v>5</v>
      </c>
      <c r="E90" s="474">
        <v>215</v>
      </c>
      <c r="F90" s="474">
        <v>610</v>
      </c>
      <c r="G90" s="474">
        <v>324</v>
      </c>
      <c r="H90" s="261"/>
      <c r="I90" s="242">
        <f t="shared" si="29"/>
        <v>1.5311475409836066</v>
      </c>
      <c r="J90" s="294">
        <f t="shared" si="34"/>
        <v>0.34689507494646682</v>
      </c>
      <c r="K90" s="294">
        <f t="shared" si="35"/>
        <v>0.65310492505353324</v>
      </c>
      <c r="L90" s="145"/>
      <c r="M90" s="145"/>
    </row>
    <row r="91" spans="1:13" s="141" customFormat="1" ht="20.25" customHeight="1" x14ac:dyDescent="0.25">
      <c r="A91" s="211" t="s">
        <v>492</v>
      </c>
      <c r="B91" s="473">
        <v>316</v>
      </c>
      <c r="C91" s="474">
        <v>253</v>
      </c>
      <c r="D91" s="475" t="s">
        <v>257</v>
      </c>
      <c r="E91" s="474">
        <v>91</v>
      </c>
      <c r="F91" s="474">
        <v>310</v>
      </c>
      <c r="G91" s="474">
        <v>350</v>
      </c>
      <c r="H91" s="261"/>
      <c r="I91" s="242">
        <f t="shared" si="29"/>
        <v>2.129032258064516</v>
      </c>
      <c r="J91" s="294">
        <f t="shared" si="34"/>
        <v>0.53030303030303028</v>
      </c>
      <c r="K91" s="294">
        <f t="shared" si="35"/>
        <v>0.46969696969696972</v>
      </c>
      <c r="L91" s="145"/>
      <c r="M91" s="145"/>
    </row>
    <row r="92" spans="1:13" s="141" customFormat="1" ht="20.25" customHeight="1" x14ac:dyDescent="0.25">
      <c r="A92" s="211" t="s">
        <v>489</v>
      </c>
      <c r="B92" s="473">
        <v>232</v>
      </c>
      <c r="C92" s="474">
        <v>392</v>
      </c>
      <c r="D92" s="474">
        <v>1</v>
      </c>
      <c r="E92" s="474">
        <v>66</v>
      </c>
      <c r="F92" s="474">
        <v>399</v>
      </c>
      <c r="G92" s="474">
        <v>292</v>
      </c>
      <c r="H92" s="261"/>
      <c r="I92" s="242">
        <f t="shared" si="29"/>
        <v>1.7318295739348371</v>
      </c>
      <c r="J92" s="294">
        <f t="shared" si="34"/>
        <v>0.42257597684515197</v>
      </c>
      <c r="K92" s="294">
        <f t="shared" si="35"/>
        <v>0.57742402315484809</v>
      </c>
      <c r="L92" s="145"/>
      <c r="M92" s="145"/>
    </row>
    <row r="93" spans="1:13" s="141" customFormat="1" ht="20.25" customHeight="1" x14ac:dyDescent="0.25">
      <c r="A93" s="211" t="s">
        <v>490</v>
      </c>
      <c r="B93" s="473">
        <v>230</v>
      </c>
      <c r="C93" s="474">
        <v>118</v>
      </c>
      <c r="D93" s="474">
        <v>5</v>
      </c>
      <c r="E93" s="474">
        <v>11</v>
      </c>
      <c r="F93" s="474">
        <v>226</v>
      </c>
      <c r="G93" s="474">
        <v>138</v>
      </c>
      <c r="H93" s="261"/>
      <c r="I93" s="242">
        <f t="shared" si="29"/>
        <v>1.6106194690265487</v>
      </c>
      <c r="J93" s="294">
        <f t="shared" si="34"/>
        <v>0.37912087912087911</v>
      </c>
      <c r="K93" s="294">
        <f t="shared" si="35"/>
        <v>0.62087912087912089</v>
      </c>
      <c r="L93" s="145"/>
      <c r="M93" s="145"/>
    </row>
    <row r="94" spans="1:13" s="141" customFormat="1" ht="20.25" customHeight="1" x14ac:dyDescent="0.25">
      <c r="A94" s="211" t="s">
        <v>762</v>
      </c>
      <c r="B94" s="473">
        <v>377</v>
      </c>
      <c r="C94" s="474">
        <v>315</v>
      </c>
      <c r="D94" s="474">
        <v>4</v>
      </c>
      <c r="E94" s="474">
        <v>29</v>
      </c>
      <c r="F94" s="474">
        <v>386</v>
      </c>
      <c r="G94" s="474">
        <v>339</v>
      </c>
      <c r="H94" s="261"/>
      <c r="I94" s="242">
        <f t="shared" si="29"/>
        <v>1.8782383419689119</v>
      </c>
      <c r="J94" s="294">
        <f t="shared" si="34"/>
        <v>0.46758620689655173</v>
      </c>
      <c r="K94" s="294">
        <f t="shared" si="35"/>
        <v>0.53241379310344827</v>
      </c>
      <c r="L94" s="145"/>
      <c r="M94" s="145"/>
    </row>
    <row r="95" spans="1:13" s="141" customFormat="1" ht="20.25" customHeight="1" x14ac:dyDescent="0.25">
      <c r="A95" s="211" t="s">
        <v>493</v>
      </c>
      <c r="B95" s="473">
        <v>188</v>
      </c>
      <c r="C95" s="474">
        <v>142</v>
      </c>
      <c r="D95" s="474">
        <v>1</v>
      </c>
      <c r="E95" s="475" t="s">
        <v>257</v>
      </c>
      <c r="F95" s="474">
        <v>140</v>
      </c>
      <c r="G95" s="474">
        <v>191</v>
      </c>
      <c r="H95" s="261"/>
      <c r="I95" s="242">
        <f t="shared" si="29"/>
        <v>2.3642857142857143</v>
      </c>
      <c r="J95" s="294">
        <f t="shared" si="34"/>
        <v>0.57703927492447127</v>
      </c>
      <c r="K95" s="294">
        <f t="shared" si="35"/>
        <v>0.42296072507552868</v>
      </c>
      <c r="L95" s="145"/>
      <c r="M95" s="145"/>
    </row>
    <row r="96" spans="1:13" s="141" customFormat="1" ht="20.25" customHeight="1" x14ac:dyDescent="0.25">
      <c r="A96" s="211" t="s">
        <v>303</v>
      </c>
      <c r="B96" s="473">
        <v>12</v>
      </c>
      <c r="C96" s="474">
        <v>53</v>
      </c>
      <c r="D96" s="475" t="s">
        <v>257</v>
      </c>
      <c r="E96" s="474">
        <v>22</v>
      </c>
      <c r="F96" s="474">
        <v>49</v>
      </c>
      <c r="G96" s="474">
        <v>38</v>
      </c>
      <c r="H96" s="261"/>
      <c r="I96" s="242">
        <f t="shared" si="29"/>
        <v>1.7755102040816326</v>
      </c>
      <c r="J96" s="294">
        <f t="shared" si="34"/>
        <v>0.43678160919540232</v>
      </c>
      <c r="K96" s="294">
        <f t="shared" si="35"/>
        <v>0.56321839080459768</v>
      </c>
      <c r="L96" s="145"/>
      <c r="M96" s="145"/>
    </row>
    <row r="97" spans="1:13" s="141" customFormat="1" ht="20.25" customHeight="1" x14ac:dyDescent="0.25">
      <c r="A97" s="69"/>
      <c r="B97" s="473"/>
      <c r="C97" s="474"/>
      <c r="D97" s="474"/>
      <c r="E97" s="474"/>
      <c r="F97" s="474"/>
      <c r="G97" s="474"/>
      <c r="H97" s="261"/>
      <c r="I97" s="242"/>
      <c r="J97" s="243"/>
      <c r="K97" s="243"/>
      <c r="L97" s="145"/>
      <c r="M97" s="145"/>
    </row>
    <row r="98" spans="1:13" s="141" customFormat="1" ht="20.25" customHeight="1" x14ac:dyDescent="0.25">
      <c r="A98" s="64" t="s">
        <v>404</v>
      </c>
      <c r="B98" s="471">
        <f t="shared" ref="B98:G98" si="36">SUM(B99:B100)</f>
        <v>1651</v>
      </c>
      <c r="C98" s="472">
        <f t="shared" si="36"/>
        <v>1699</v>
      </c>
      <c r="D98" s="472">
        <f t="shared" si="36"/>
        <v>2</v>
      </c>
      <c r="E98" s="472">
        <f t="shared" si="36"/>
        <v>730</v>
      </c>
      <c r="F98" s="472">
        <f t="shared" si="36"/>
        <v>2261</v>
      </c>
      <c r="G98" s="472">
        <f t="shared" si="36"/>
        <v>1821</v>
      </c>
      <c r="H98" s="262"/>
      <c r="I98" s="240">
        <f t="shared" si="29"/>
        <v>1.8053958425475454</v>
      </c>
      <c r="J98" s="293">
        <f t="shared" ref="J98:J100" si="37">(SUM(G98)/SUM(B98:E98))</f>
        <v>0.44610485056344928</v>
      </c>
      <c r="K98" s="293">
        <f t="shared" ref="K98:K100" si="38">(SUM(F98)/SUM(B98:E98))</f>
        <v>0.55389514943655072</v>
      </c>
      <c r="L98" s="145"/>
      <c r="M98" s="145"/>
    </row>
    <row r="99" spans="1:13" s="260" customFormat="1" ht="20.25" customHeight="1" x14ac:dyDescent="0.25">
      <c r="A99" s="211" t="s">
        <v>534</v>
      </c>
      <c r="B99" s="473">
        <v>979</v>
      </c>
      <c r="C99" s="474">
        <v>1266</v>
      </c>
      <c r="D99" s="475" t="s">
        <v>257</v>
      </c>
      <c r="E99" s="474">
        <v>723</v>
      </c>
      <c r="F99" s="474">
        <v>1930</v>
      </c>
      <c r="G99" s="474">
        <v>1038</v>
      </c>
      <c r="H99" s="261"/>
      <c r="I99" s="242">
        <f t="shared" si="29"/>
        <v>1.5378238341968913</v>
      </c>
      <c r="J99" s="294">
        <f t="shared" si="37"/>
        <v>0.34973045822102428</v>
      </c>
      <c r="K99" s="294">
        <f t="shared" si="38"/>
        <v>0.65026954177897578</v>
      </c>
      <c r="L99" s="259"/>
      <c r="M99" s="259"/>
    </row>
    <row r="100" spans="1:13" s="260" customFormat="1" ht="20.25" customHeight="1" x14ac:dyDescent="0.25">
      <c r="A100" s="211" t="s">
        <v>496</v>
      </c>
      <c r="B100" s="473">
        <v>672</v>
      </c>
      <c r="C100" s="474">
        <v>433</v>
      </c>
      <c r="D100" s="474">
        <v>2</v>
      </c>
      <c r="E100" s="474">
        <v>7</v>
      </c>
      <c r="F100" s="474">
        <v>331</v>
      </c>
      <c r="G100" s="474">
        <v>783</v>
      </c>
      <c r="H100" s="261"/>
      <c r="I100" s="242">
        <f t="shared" si="29"/>
        <v>3.3655589123867071</v>
      </c>
      <c r="J100" s="294">
        <f t="shared" si="37"/>
        <v>0.70287253141831241</v>
      </c>
      <c r="K100" s="294">
        <f t="shared" si="38"/>
        <v>0.29712746858168759</v>
      </c>
      <c r="L100" s="259"/>
      <c r="M100" s="259"/>
    </row>
    <row r="101" spans="1:13" s="260" customFormat="1" ht="20.25" customHeight="1" x14ac:dyDescent="0.25">
      <c r="A101" s="69"/>
      <c r="B101" s="473"/>
      <c r="C101" s="474"/>
      <c r="D101" s="474"/>
      <c r="E101" s="474"/>
      <c r="F101" s="474"/>
      <c r="G101" s="474"/>
      <c r="H101" s="261"/>
      <c r="I101" s="242"/>
      <c r="J101" s="243"/>
      <c r="K101" s="243"/>
      <c r="L101" s="259"/>
      <c r="M101" s="259"/>
    </row>
    <row r="102" spans="1:13" s="260" customFormat="1" ht="20.25" customHeight="1" x14ac:dyDescent="0.25">
      <c r="A102" s="64" t="s">
        <v>405</v>
      </c>
      <c r="B102" s="471">
        <f t="shared" ref="B102:G102" si="39">SUM(B103:B107)</f>
        <v>2089</v>
      </c>
      <c r="C102" s="472">
        <f t="shared" si="39"/>
        <v>2626</v>
      </c>
      <c r="D102" s="472">
        <f t="shared" si="39"/>
        <v>18</v>
      </c>
      <c r="E102" s="472">
        <f t="shared" si="39"/>
        <v>141</v>
      </c>
      <c r="F102" s="472">
        <f t="shared" si="39"/>
        <v>2983</v>
      </c>
      <c r="G102" s="472">
        <f t="shared" si="39"/>
        <v>1891</v>
      </c>
      <c r="H102" s="262"/>
      <c r="I102" s="240">
        <f t="shared" si="29"/>
        <v>1.6339255782769024</v>
      </c>
      <c r="J102" s="293">
        <f t="shared" ref="J102:J107" si="40">(SUM(G102)/SUM(B102:E102))</f>
        <v>0.38797702092736974</v>
      </c>
      <c r="K102" s="293">
        <f t="shared" ref="K102:K107" si="41">(SUM(F102)/SUM(B102:E102))</f>
        <v>0.61202297907263026</v>
      </c>
      <c r="L102" s="259"/>
      <c r="M102" s="259"/>
    </row>
    <row r="103" spans="1:13" s="141" customFormat="1" ht="20.25" customHeight="1" x14ac:dyDescent="0.25">
      <c r="A103" s="211" t="s">
        <v>535</v>
      </c>
      <c r="B103" s="473">
        <v>808</v>
      </c>
      <c r="C103" s="474">
        <v>878</v>
      </c>
      <c r="D103" s="474">
        <v>8</v>
      </c>
      <c r="E103" s="474">
        <v>62</v>
      </c>
      <c r="F103" s="474">
        <v>1158</v>
      </c>
      <c r="G103" s="474">
        <v>598</v>
      </c>
      <c r="H103" s="261"/>
      <c r="I103" s="242">
        <f t="shared" si="29"/>
        <v>1.5164075993091537</v>
      </c>
      <c r="J103" s="294">
        <f t="shared" si="40"/>
        <v>0.34054669703872437</v>
      </c>
      <c r="K103" s="294">
        <f t="shared" si="41"/>
        <v>0.65945330296127558</v>
      </c>
      <c r="L103" s="145"/>
      <c r="M103" s="145"/>
    </row>
    <row r="104" spans="1:13" s="141" customFormat="1" ht="20.25" customHeight="1" x14ac:dyDescent="0.25">
      <c r="A104" s="211" t="s">
        <v>536</v>
      </c>
      <c r="B104" s="473">
        <v>526</v>
      </c>
      <c r="C104" s="474">
        <v>792</v>
      </c>
      <c r="D104" s="474">
        <v>7</v>
      </c>
      <c r="E104" s="475" t="s">
        <v>257</v>
      </c>
      <c r="F104" s="474">
        <v>817</v>
      </c>
      <c r="G104" s="474">
        <v>508</v>
      </c>
      <c r="H104" s="261"/>
      <c r="I104" s="242">
        <f t="shared" si="29"/>
        <v>1.6217870257037943</v>
      </c>
      <c r="J104" s="294">
        <f t="shared" si="40"/>
        <v>0.38339622641509435</v>
      </c>
      <c r="K104" s="294">
        <f t="shared" si="41"/>
        <v>0.6166037735849057</v>
      </c>
      <c r="L104" s="145"/>
      <c r="M104" s="145"/>
    </row>
    <row r="105" spans="1:13" s="141" customFormat="1" ht="20.25" customHeight="1" x14ac:dyDescent="0.25">
      <c r="A105" s="211" t="s">
        <v>499</v>
      </c>
      <c r="B105" s="473">
        <v>339</v>
      </c>
      <c r="C105" s="474">
        <v>343</v>
      </c>
      <c r="D105" s="474">
        <v>1</v>
      </c>
      <c r="E105" s="475" t="s">
        <v>257</v>
      </c>
      <c r="F105" s="474">
        <v>337</v>
      </c>
      <c r="G105" s="474">
        <v>346</v>
      </c>
      <c r="H105" s="261"/>
      <c r="I105" s="242">
        <f t="shared" si="29"/>
        <v>2.0267062314540061</v>
      </c>
      <c r="J105" s="294">
        <f t="shared" si="40"/>
        <v>0.50658857979502192</v>
      </c>
      <c r="K105" s="294">
        <f t="shared" si="41"/>
        <v>0.49341142020497802</v>
      </c>
      <c r="L105" s="145"/>
      <c r="M105" s="145"/>
    </row>
    <row r="106" spans="1:13" s="141" customFormat="1" ht="20.25" customHeight="1" x14ac:dyDescent="0.25">
      <c r="A106" s="211" t="s">
        <v>502</v>
      </c>
      <c r="B106" s="473">
        <v>293</v>
      </c>
      <c r="C106" s="474">
        <v>463</v>
      </c>
      <c r="D106" s="474">
        <v>2</v>
      </c>
      <c r="E106" s="474">
        <v>79</v>
      </c>
      <c r="F106" s="474">
        <v>512</v>
      </c>
      <c r="G106" s="474">
        <v>325</v>
      </c>
      <c r="H106" s="261"/>
      <c r="I106" s="242">
        <f t="shared" si="29"/>
        <v>1.634765625</v>
      </c>
      <c r="J106" s="294">
        <f t="shared" si="40"/>
        <v>0.38829151732377537</v>
      </c>
      <c r="K106" s="294">
        <f t="shared" si="41"/>
        <v>0.61170848267622457</v>
      </c>
      <c r="L106" s="145"/>
      <c r="M106" s="145"/>
    </row>
    <row r="107" spans="1:13" s="141" customFormat="1" ht="20.25" customHeight="1" x14ac:dyDescent="0.25">
      <c r="A107" s="211" t="s">
        <v>537</v>
      </c>
      <c r="B107" s="473">
        <v>123</v>
      </c>
      <c r="C107" s="474">
        <v>150</v>
      </c>
      <c r="D107" s="475" t="s">
        <v>257</v>
      </c>
      <c r="E107" s="475" t="s">
        <v>257</v>
      </c>
      <c r="F107" s="474">
        <v>159</v>
      </c>
      <c r="G107" s="474">
        <v>114</v>
      </c>
      <c r="H107" s="261"/>
      <c r="I107" s="242">
        <f t="shared" si="29"/>
        <v>1.7169811320754718</v>
      </c>
      <c r="J107" s="294">
        <f t="shared" si="40"/>
        <v>0.4175824175824176</v>
      </c>
      <c r="K107" s="294">
        <f t="shared" si="41"/>
        <v>0.58241758241758246</v>
      </c>
      <c r="L107" s="145"/>
      <c r="M107" s="145"/>
    </row>
    <row r="108" spans="1:13" s="141" customFormat="1" ht="20.25" customHeight="1" x14ac:dyDescent="0.25">
      <c r="A108" s="69"/>
      <c r="B108" s="473"/>
      <c r="C108" s="474"/>
      <c r="D108" s="474"/>
      <c r="E108" s="474"/>
      <c r="F108" s="474"/>
      <c r="G108" s="474"/>
      <c r="H108" s="261"/>
      <c r="I108" s="242"/>
      <c r="J108" s="243"/>
      <c r="K108" s="243"/>
      <c r="L108" s="145"/>
      <c r="M108" s="145"/>
    </row>
    <row r="109" spans="1:13" s="141" customFormat="1" ht="20.25" customHeight="1" x14ac:dyDescent="0.25">
      <c r="A109" s="141" t="s">
        <v>406</v>
      </c>
      <c r="B109" s="471">
        <f t="shared" ref="B109:G109" si="42">SUM(B110:B112)</f>
        <v>1937</v>
      </c>
      <c r="C109" s="472">
        <f t="shared" si="42"/>
        <v>1735</v>
      </c>
      <c r="D109" s="472">
        <f t="shared" si="42"/>
        <v>38</v>
      </c>
      <c r="E109" s="472">
        <f t="shared" si="42"/>
        <v>137</v>
      </c>
      <c r="F109" s="472">
        <f t="shared" si="42"/>
        <v>2083</v>
      </c>
      <c r="G109" s="472">
        <f t="shared" si="42"/>
        <v>1764</v>
      </c>
      <c r="H109" s="262"/>
      <c r="I109" s="240">
        <f t="shared" si="29"/>
        <v>1.8468554968795008</v>
      </c>
      <c r="J109" s="293">
        <f t="shared" ref="J109:J112" si="43">(SUM(G109)/SUM(B109:E109))</f>
        <v>0.4585391213932935</v>
      </c>
      <c r="K109" s="293">
        <f t="shared" ref="K109:K112" si="44">(SUM(F109)/SUM(B109:E109))</f>
        <v>0.54146087860670655</v>
      </c>
      <c r="L109" s="145"/>
      <c r="M109" s="145"/>
    </row>
    <row r="110" spans="1:13" s="141" customFormat="1" ht="20.25" customHeight="1" x14ac:dyDescent="0.25">
      <c r="A110" s="211" t="s">
        <v>407</v>
      </c>
      <c r="B110" s="473">
        <v>779</v>
      </c>
      <c r="C110" s="474">
        <v>767</v>
      </c>
      <c r="D110" s="474">
        <v>2</v>
      </c>
      <c r="E110" s="474">
        <v>135</v>
      </c>
      <c r="F110" s="474">
        <v>927</v>
      </c>
      <c r="G110" s="474">
        <v>756</v>
      </c>
      <c r="H110" s="261"/>
      <c r="I110" s="242">
        <f t="shared" si="29"/>
        <v>1.8155339805825244</v>
      </c>
      <c r="J110" s="294">
        <f t="shared" si="43"/>
        <v>0.44919786096256686</v>
      </c>
      <c r="K110" s="294">
        <f t="shared" si="44"/>
        <v>0.55080213903743314</v>
      </c>
      <c r="L110" s="145"/>
      <c r="M110" s="145"/>
    </row>
    <row r="111" spans="1:13" s="141" customFormat="1" ht="20.25" customHeight="1" x14ac:dyDescent="0.25">
      <c r="A111" s="211" t="s">
        <v>763</v>
      </c>
      <c r="B111" s="473">
        <v>467</v>
      </c>
      <c r="C111" s="474">
        <v>407</v>
      </c>
      <c r="D111" s="474">
        <v>35</v>
      </c>
      <c r="E111" s="474">
        <v>2</v>
      </c>
      <c r="F111" s="474">
        <v>511</v>
      </c>
      <c r="G111" s="474">
        <v>400</v>
      </c>
      <c r="H111" s="261"/>
      <c r="I111" s="242">
        <f t="shared" si="29"/>
        <v>1.7827788649706457</v>
      </c>
      <c r="J111" s="294">
        <f t="shared" si="43"/>
        <v>0.43907793633369924</v>
      </c>
      <c r="K111" s="294">
        <f t="shared" si="44"/>
        <v>0.56092206366630082</v>
      </c>
      <c r="L111" s="145"/>
      <c r="M111" s="145"/>
    </row>
    <row r="112" spans="1:13" s="145" customFormat="1" ht="20.25" customHeight="1" x14ac:dyDescent="0.25">
      <c r="A112" s="211" t="s">
        <v>504</v>
      </c>
      <c r="B112" s="473">
        <v>691</v>
      </c>
      <c r="C112" s="474">
        <v>561</v>
      </c>
      <c r="D112" s="474">
        <v>1</v>
      </c>
      <c r="E112" s="475" t="s">
        <v>257</v>
      </c>
      <c r="F112" s="474">
        <v>645</v>
      </c>
      <c r="G112" s="474">
        <v>608</v>
      </c>
      <c r="H112" s="261"/>
      <c r="I112" s="242">
        <f t="shared" si="29"/>
        <v>1.9426356589147287</v>
      </c>
      <c r="J112" s="294">
        <f t="shared" si="43"/>
        <v>0.48523543495610533</v>
      </c>
      <c r="K112" s="294">
        <f t="shared" si="44"/>
        <v>0.51476456504389467</v>
      </c>
    </row>
    <row r="113" spans="1:13" s="141" customFormat="1" ht="20.25" customHeight="1" x14ac:dyDescent="0.25">
      <c r="A113" s="69"/>
      <c r="B113" s="473"/>
      <c r="C113" s="474"/>
      <c r="D113" s="474"/>
      <c r="E113" s="474"/>
      <c r="F113" s="474"/>
      <c r="G113" s="474"/>
      <c r="H113" s="261"/>
      <c r="I113" s="242"/>
      <c r="J113" s="243"/>
      <c r="K113" s="243"/>
      <c r="L113" s="145"/>
      <c r="M113" s="145"/>
    </row>
    <row r="114" spans="1:13" s="141" customFormat="1" ht="20.25" customHeight="1" x14ac:dyDescent="0.25">
      <c r="A114" s="141" t="s">
        <v>408</v>
      </c>
      <c r="B114" s="471">
        <f t="shared" ref="B114:G114" si="45">SUM(B115:B117)</f>
        <v>2669</v>
      </c>
      <c r="C114" s="472">
        <f t="shared" si="45"/>
        <v>2388</v>
      </c>
      <c r="D114" s="472">
        <f t="shared" si="45"/>
        <v>15</v>
      </c>
      <c r="E114" s="472">
        <f t="shared" si="45"/>
        <v>464</v>
      </c>
      <c r="F114" s="472">
        <f t="shared" si="45"/>
        <v>3356</v>
      </c>
      <c r="G114" s="472">
        <f t="shared" si="45"/>
        <v>2180</v>
      </c>
      <c r="H114" s="262"/>
      <c r="I114" s="240">
        <f t="shared" si="29"/>
        <v>1.6495828367103695</v>
      </c>
      <c r="J114" s="293">
        <f t="shared" ref="J114:J117" si="46">(SUM(G114)/SUM(B114:E114))</f>
        <v>0.39378612716763006</v>
      </c>
      <c r="K114" s="293">
        <f t="shared" ref="K114:K117" si="47">(SUM(F114)/SUM(B114:E114))</f>
        <v>0.60621387283236994</v>
      </c>
      <c r="L114" s="145"/>
      <c r="M114" s="145"/>
    </row>
    <row r="115" spans="1:13" ht="20.25" customHeight="1" x14ac:dyDescent="0.25">
      <c r="A115" s="211" t="s">
        <v>409</v>
      </c>
      <c r="B115" s="473">
        <v>1356</v>
      </c>
      <c r="C115" s="474">
        <v>1349</v>
      </c>
      <c r="D115" s="474">
        <v>8</v>
      </c>
      <c r="E115" s="474">
        <v>455</v>
      </c>
      <c r="F115" s="474">
        <v>2075</v>
      </c>
      <c r="G115" s="474">
        <v>1093</v>
      </c>
      <c r="H115" s="261"/>
      <c r="I115" s="242">
        <f t="shared" si="29"/>
        <v>1.5267469879518072</v>
      </c>
      <c r="J115" s="294">
        <f t="shared" si="46"/>
        <v>0.34501262626262624</v>
      </c>
      <c r="K115" s="294">
        <f t="shared" si="47"/>
        <v>0.6549873737373737</v>
      </c>
    </row>
    <row r="116" spans="1:13" ht="20.25" customHeight="1" x14ac:dyDescent="0.25">
      <c r="A116" s="211" t="s">
        <v>123</v>
      </c>
      <c r="B116" s="473">
        <v>823</v>
      </c>
      <c r="C116" s="474">
        <v>544</v>
      </c>
      <c r="D116" s="474">
        <v>6</v>
      </c>
      <c r="E116" s="474">
        <v>9</v>
      </c>
      <c r="F116" s="474">
        <v>772</v>
      </c>
      <c r="G116" s="474">
        <v>610</v>
      </c>
      <c r="H116" s="261"/>
      <c r="I116" s="242">
        <f t="shared" si="29"/>
        <v>1.7901554404145077</v>
      </c>
      <c r="J116" s="294">
        <f t="shared" si="46"/>
        <v>0.44138929088277856</v>
      </c>
      <c r="K116" s="294">
        <f t="shared" si="47"/>
        <v>0.55861070911722144</v>
      </c>
    </row>
    <row r="117" spans="1:13" ht="20.25" customHeight="1" x14ac:dyDescent="0.25">
      <c r="A117" s="211" t="s">
        <v>508</v>
      </c>
      <c r="B117" s="473">
        <v>490</v>
      </c>
      <c r="C117" s="474">
        <v>495</v>
      </c>
      <c r="D117" s="474">
        <v>1</v>
      </c>
      <c r="E117" s="475" t="s">
        <v>257</v>
      </c>
      <c r="F117" s="474">
        <v>509</v>
      </c>
      <c r="G117" s="474">
        <v>477</v>
      </c>
      <c r="H117" s="261"/>
      <c r="I117" s="242">
        <f t="shared" si="29"/>
        <v>1.9371316306483302</v>
      </c>
      <c r="J117" s="294">
        <f t="shared" si="46"/>
        <v>0.48377281947261663</v>
      </c>
      <c r="K117" s="294">
        <f t="shared" si="47"/>
        <v>0.51622718052738337</v>
      </c>
    </row>
    <row r="118" spans="1:13" ht="20.25" customHeight="1" x14ac:dyDescent="0.25">
      <c r="A118" s="263"/>
      <c r="B118" s="488"/>
      <c r="C118" s="489"/>
      <c r="D118" s="489"/>
      <c r="E118" s="489"/>
      <c r="F118" s="489"/>
      <c r="G118" s="490"/>
      <c r="H118" s="214"/>
      <c r="I118" s="214"/>
      <c r="J118" s="215"/>
      <c r="K118" s="169"/>
    </row>
    <row r="119" spans="1:13" s="174" customFormat="1" ht="20.25" customHeight="1" x14ac:dyDescent="0.2">
      <c r="A119" s="173" t="s">
        <v>104</v>
      </c>
      <c r="B119" s="264"/>
      <c r="C119" s="264"/>
      <c r="D119" s="264"/>
      <c r="E119" s="264"/>
      <c r="F119" s="264"/>
      <c r="G119" s="264"/>
      <c r="H119" s="173"/>
      <c r="I119" s="173"/>
      <c r="J119" s="173"/>
      <c r="K119" s="173"/>
      <c r="L119" s="173"/>
      <c r="M119" s="173"/>
    </row>
  </sheetData>
  <sheetProtection selectLockedCells="1" selectUnlockedCells="1"/>
  <mergeCells count="7">
    <mergeCell ref="J9:K9"/>
    <mergeCell ref="B8:G8"/>
    <mergeCell ref="I8:K8"/>
    <mergeCell ref="A3:K3"/>
    <mergeCell ref="A4:K4"/>
    <mergeCell ref="A5:K5"/>
    <mergeCell ref="A6:K6"/>
  </mergeCells>
  <phoneticPr fontId="0" type="noConversion"/>
  <printOptions horizontalCentered="1" verticalCentered="1"/>
  <pageMargins left="0" right="0" top="0" bottom="0" header="0.51181102362204722" footer="0.51181102362204722"/>
  <pageSetup scale="32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147"/>
  <sheetViews>
    <sheetView zoomScale="85" zoomScaleNormal="85" workbookViewId="0">
      <selection activeCell="A127" sqref="A127"/>
    </sheetView>
  </sheetViews>
  <sheetFormatPr baseColWidth="10" defaultColWidth="0" defaultRowHeight="15.75" zeroHeight="1" x14ac:dyDescent="0.25"/>
  <cols>
    <col min="1" max="1" width="79.140625" style="143" bestFit="1" customWidth="1"/>
    <col min="2" max="7" width="12.42578125" style="143" customWidth="1"/>
    <col min="8" max="8" width="1.7109375" style="142" customWidth="1"/>
    <col min="9" max="11" width="15.42578125" style="142" customWidth="1"/>
    <col min="12" max="16384" width="13" style="143" hidden="1"/>
  </cols>
  <sheetData>
    <row r="1" spans="1:11" s="543" customFormat="1" ht="18.75" x14ac:dyDescent="0.3">
      <c r="A1" s="541" t="s">
        <v>410</v>
      </c>
      <c r="B1" s="531"/>
      <c r="C1" s="531"/>
      <c r="D1" s="531"/>
      <c r="E1" s="531"/>
      <c r="F1" s="531"/>
      <c r="G1" s="531"/>
      <c r="H1" s="529"/>
      <c r="I1" s="529"/>
      <c r="J1" s="529"/>
      <c r="K1" s="529"/>
    </row>
    <row r="2" spans="1:11" s="543" customFormat="1" ht="18.75" x14ac:dyDescent="0.3">
      <c r="B2" s="545"/>
      <c r="C2" s="545"/>
      <c r="D2" s="545"/>
      <c r="E2" s="545"/>
      <c r="F2" s="545"/>
      <c r="G2" s="545"/>
      <c r="H2" s="529"/>
      <c r="I2" s="529"/>
      <c r="J2" s="529"/>
      <c r="K2" s="529"/>
    </row>
    <row r="3" spans="1:11" s="541" customFormat="1" ht="18.75" x14ac:dyDescent="0.3">
      <c r="A3" s="851" t="s">
        <v>883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</row>
    <row r="4" spans="1:11" s="543" customFormat="1" ht="18.75" x14ac:dyDescent="0.3">
      <c r="A4" s="851" t="s">
        <v>632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</row>
    <row r="5" spans="1:11" s="543" customFormat="1" ht="18.75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  <c r="K5" s="851"/>
    </row>
    <row r="6" spans="1:11" s="543" customFormat="1" ht="18.75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  <c r="K6" s="851"/>
    </row>
    <row r="7" spans="1:11" x14ac:dyDescent="0.25">
      <c r="B7" s="144"/>
      <c r="C7" s="144"/>
      <c r="D7" s="144"/>
      <c r="E7" s="144"/>
      <c r="F7" s="144"/>
      <c r="G7" s="144"/>
    </row>
    <row r="8" spans="1:11" x14ac:dyDescent="0.25">
      <c r="A8" s="265"/>
      <c r="B8" s="847" t="s">
        <v>780</v>
      </c>
      <c r="C8" s="847"/>
      <c r="D8" s="847"/>
      <c r="E8" s="847"/>
      <c r="F8" s="847"/>
      <c r="G8" s="847"/>
      <c r="H8" s="147"/>
      <c r="I8" s="862" t="s">
        <v>781</v>
      </c>
      <c r="J8" s="863"/>
      <c r="K8" s="863"/>
    </row>
    <row r="9" spans="1:11" s="141" customFormat="1" x14ac:dyDescent="0.25">
      <c r="A9" s="247" t="s">
        <v>783</v>
      </c>
      <c r="B9" s="252" t="s">
        <v>328</v>
      </c>
      <c r="C9" s="247" t="s">
        <v>329</v>
      </c>
      <c r="D9" s="150" t="s">
        <v>329</v>
      </c>
      <c r="E9" s="266" t="s">
        <v>269</v>
      </c>
      <c r="F9" s="247" t="s">
        <v>329</v>
      </c>
      <c r="G9" s="234" t="s">
        <v>411</v>
      </c>
      <c r="H9" s="151"/>
      <c r="I9" s="152" t="s">
        <v>331</v>
      </c>
      <c r="J9" s="860" t="s">
        <v>708</v>
      </c>
      <c r="K9" s="861"/>
    </row>
    <row r="10" spans="1:11" x14ac:dyDescent="0.25">
      <c r="A10" s="267"/>
      <c r="B10" s="252">
        <v>42005</v>
      </c>
      <c r="C10" s="268" t="s">
        <v>332</v>
      </c>
      <c r="D10" s="266" t="s">
        <v>333</v>
      </c>
      <c r="E10" s="266" t="s">
        <v>270</v>
      </c>
      <c r="F10" s="266" t="s">
        <v>511</v>
      </c>
      <c r="G10" s="234">
        <v>42369</v>
      </c>
      <c r="H10" s="155"/>
      <c r="I10" s="156" t="s">
        <v>335</v>
      </c>
      <c r="J10" s="154" t="s">
        <v>336</v>
      </c>
      <c r="K10" s="253" t="s">
        <v>337</v>
      </c>
    </row>
    <row r="11" spans="1:11" x14ac:dyDescent="0.25">
      <c r="A11" s="269"/>
      <c r="B11" s="270"/>
      <c r="C11" s="182"/>
      <c r="D11" s="182"/>
      <c r="E11" s="182"/>
      <c r="F11" s="182"/>
      <c r="G11" s="202"/>
      <c r="H11" s="147"/>
      <c r="J11" s="158"/>
      <c r="K11" s="257"/>
    </row>
    <row r="12" spans="1:11" x14ac:dyDescent="0.25">
      <c r="A12" s="159" t="s">
        <v>157</v>
      </c>
      <c r="B12" s="471">
        <f t="shared" ref="B12:G12" si="0">SUM(B14,B24,B29,B39,B47,B56,B66,B77,B86,B96,B106,B118,B124,B134,B140)</f>
        <v>44581</v>
      </c>
      <c r="C12" s="472">
        <f t="shared" si="0"/>
        <v>34317</v>
      </c>
      <c r="D12" s="472">
        <f t="shared" si="0"/>
        <v>3996</v>
      </c>
      <c r="E12" s="472">
        <f t="shared" si="0"/>
        <v>3861</v>
      </c>
      <c r="F12" s="472">
        <f t="shared" si="0"/>
        <v>40935</v>
      </c>
      <c r="G12" s="477">
        <f t="shared" si="0"/>
        <v>45820</v>
      </c>
      <c r="H12" s="239"/>
      <c r="I12" s="295">
        <f>SUM(B12:E12)/SUM(F12)</f>
        <v>2.119335531940882</v>
      </c>
      <c r="J12" s="293">
        <f>(SUM(G12)/SUM(B12:E12))</f>
        <v>0.52815399688778741</v>
      </c>
      <c r="K12" s="293">
        <f>(SUM(F12)/SUM(B12:E12))</f>
        <v>0.47184600311221253</v>
      </c>
    </row>
    <row r="13" spans="1:11" x14ac:dyDescent="0.25">
      <c r="A13" s="207"/>
      <c r="B13" s="473"/>
      <c r="C13" s="474"/>
      <c r="D13" s="474"/>
      <c r="E13" s="474"/>
      <c r="F13" s="474"/>
      <c r="G13" s="474"/>
      <c r="H13" s="271"/>
      <c r="I13" s="296"/>
      <c r="J13" s="278"/>
      <c r="K13" s="278"/>
    </row>
    <row r="14" spans="1:11" x14ac:dyDescent="0.25">
      <c r="A14" s="164" t="s">
        <v>339</v>
      </c>
      <c r="B14" s="471">
        <f t="shared" ref="B14:G14" si="1">SUM(B15:B22)</f>
        <v>3179</v>
      </c>
      <c r="C14" s="472">
        <f t="shared" si="1"/>
        <v>4172</v>
      </c>
      <c r="D14" s="472">
        <f t="shared" si="1"/>
        <v>277</v>
      </c>
      <c r="E14" s="472">
        <f t="shared" si="1"/>
        <v>27</v>
      </c>
      <c r="F14" s="472">
        <f t="shared" si="1"/>
        <v>3864</v>
      </c>
      <c r="G14" s="477">
        <f t="shared" si="1"/>
        <v>3791</v>
      </c>
      <c r="H14" s="271"/>
      <c r="I14" s="295">
        <f t="shared" ref="I14:I77" si="2">SUM(B14:E14)/SUM(F14)</f>
        <v>1.9811076604554865</v>
      </c>
      <c r="J14" s="293">
        <f t="shared" ref="J14:J21" si="3">(SUM(G14)/SUM(B14:E14))</f>
        <v>0.49523187459177009</v>
      </c>
      <c r="K14" s="293">
        <f t="shared" ref="K14:K21" si="4">(SUM(F14)/SUM(B14:E14))</f>
        <v>0.50476812540822991</v>
      </c>
    </row>
    <row r="15" spans="1:11" x14ac:dyDescent="0.25">
      <c r="A15" s="213" t="s">
        <v>412</v>
      </c>
      <c r="B15" s="473">
        <v>2603</v>
      </c>
      <c r="C15" s="474">
        <v>3586</v>
      </c>
      <c r="D15" s="474">
        <v>211</v>
      </c>
      <c r="E15" s="474">
        <v>27</v>
      </c>
      <c r="F15" s="474">
        <v>3210</v>
      </c>
      <c r="G15" s="476">
        <v>3217</v>
      </c>
      <c r="H15" s="271"/>
      <c r="I15" s="296">
        <f t="shared" si="2"/>
        <v>2.0021806853582556</v>
      </c>
      <c r="J15" s="294">
        <f t="shared" si="3"/>
        <v>0.50054457756340442</v>
      </c>
      <c r="K15" s="294">
        <f t="shared" si="4"/>
        <v>0.49945542243659563</v>
      </c>
    </row>
    <row r="16" spans="1:11" x14ac:dyDescent="0.25">
      <c r="A16" s="211" t="s">
        <v>596</v>
      </c>
      <c r="B16" s="473">
        <v>124</v>
      </c>
      <c r="C16" s="474">
        <v>111</v>
      </c>
      <c r="D16" s="474">
        <v>29</v>
      </c>
      <c r="E16" s="475" t="s">
        <v>257</v>
      </c>
      <c r="F16" s="474">
        <v>148</v>
      </c>
      <c r="G16" s="476">
        <v>116</v>
      </c>
      <c r="H16" s="271"/>
      <c r="I16" s="296">
        <f t="shared" si="2"/>
        <v>1.7837837837837838</v>
      </c>
      <c r="J16" s="294">
        <f t="shared" si="3"/>
        <v>0.43939393939393939</v>
      </c>
      <c r="K16" s="294">
        <f t="shared" si="4"/>
        <v>0.56060606060606055</v>
      </c>
    </row>
    <row r="17" spans="1:11" x14ac:dyDescent="0.25">
      <c r="A17" s="211" t="s">
        <v>189</v>
      </c>
      <c r="B17" s="473">
        <v>98</v>
      </c>
      <c r="C17" s="474">
        <v>151</v>
      </c>
      <c r="D17" s="474">
        <v>3</v>
      </c>
      <c r="E17" s="475" t="s">
        <v>257</v>
      </c>
      <c r="F17" s="474">
        <v>150</v>
      </c>
      <c r="G17" s="476">
        <v>102</v>
      </c>
      <c r="H17" s="271"/>
      <c r="I17" s="296">
        <f t="shared" si="2"/>
        <v>1.68</v>
      </c>
      <c r="J17" s="294">
        <f t="shared" si="3"/>
        <v>0.40476190476190477</v>
      </c>
      <c r="K17" s="294">
        <f t="shared" si="4"/>
        <v>0.59523809523809523</v>
      </c>
    </row>
    <row r="18" spans="1:11" x14ac:dyDescent="0.25">
      <c r="A18" s="211" t="s">
        <v>725</v>
      </c>
      <c r="B18" s="473">
        <v>70</v>
      </c>
      <c r="C18" s="474">
        <v>122</v>
      </c>
      <c r="D18" s="474">
        <v>24</v>
      </c>
      <c r="E18" s="475" t="s">
        <v>257</v>
      </c>
      <c r="F18" s="474">
        <v>105</v>
      </c>
      <c r="G18" s="476">
        <v>111</v>
      </c>
      <c r="H18" s="271"/>
      <c r="I18" s="296">
        <f t="shared" si="2"/>
        <v>2.0571428571428569</v>
      </c>
      <c r="J18" s="294">
        <f t="shared" si="3"/>
        <v>0.51388888888888884</v>
      </c>
      <c r="K18" s="294">
        <f t="shared" si="4"/>
        <v>0.4861111111111111</v>
      </c>
    </row>
    <row r="19" spans="1:11" s="141" customFormat="1" x14ac:dyDescent="0.25">
      <c r="A19" s="211" t="s">
        <v>722</v>
      </c>
      <c r="B19" s="473">
        <v>34</v>
      </c>
      <c r="C19" s="474">
        <v>35</v>
      </c>
      <c r="D19" s="474">
        <v>6</v>
      </c>
      <c r="E19" s="475" t="s">
        <v>257</v>
      </c>
      <c r="F19" s="474">
        <v>33</v>
      </c>
      <c r="G19" s="476">
        <v>42</v>
      </c>
      <c r="H19" s="271"/>
      <c r="I19" s="296">
        <f t="shared" si="2"/>
        <v>2.2727272727272729</v>
      </c>
      <c r="J19" s="294">
        <f t="shared" si="3"/>
        <v>0.56000000000000005</v>
      </c>
      <c r="K19" s="294">
        <f t="shared" si="4"/>
        <v>0.44</v>
      </c>
    </row>
    <row r="20" spans="1:11" x14ac:dyDescent="0.25">
      <c r="A20" s="211" t="s">
        <v>723</v>
      </c>
      <c r="B20" s="473">
        <v>139</v>
      </c>
      <c r="C20" s="474">
        <v>71</v>
      </c>
      <c r="D20" s="474">
        <v>3</v>
      </c>
      <c r="E20" s="475" t="s">
        <v>257</v>
      </c>
      <c r="F20" s="474">
        <v>118</v>
      </c>
      <c r="G20" s="476">
        <v>95</v>
      </c>
      <c r="H20" s="271"/>
      <c r="I20" s="296">
        <f t="shared" si="2"/>
        <v>1.8050847457627119</v>
      </c>
      <c r="J20" s="294">
        <f t="shared" si="3"/>
        <v>0.4460093896713615</v>
      </c>
      <c r="K20" s="294">
        <f t="shared" si="4"/>
        <v>0.5539906103286385</v>
      </c>
    </row>
    <row r="21" spans="1:11" x14ac:dyDescent="0.25">
      <c r="A21" s="211" t="s">
        <v>724</v>
      </c>
      <c r="B21" s="473">
        <v>8</v>
      </c>
      <c r="C21" s="474">
        <v>7</v>
      </c>
      <c r="D21" s="474">
        <v>0</v>
      </c>
      <c r="E21" s="475" t="s">
        <v>257</v>
      </c>
      <c r="F21" s="474">
        <v>4</v>
      </c>
      <c r="G21" s="476">
        <v>11</v>
      </c>
      <c r="H21" s="271"/>
      <c r="I21" s="296">
        <f t="shared" si="2"/>
        <v>3.75</v>
      </c>
      <c r="J21" s="294">
        <f t="shared" si="3"/>
        <v>0.73333333333333328</v>
      </c>
      <c r="K21" s="294">
        <f t="shared" si="4"/>
        <v>0.26666666666666666</v>
      </c>
    </row>
    <row r="22" spans="1:11" x14ac:dyDescent="0.25">
      <c r="A22" s="211" t="s">
        <v>190</v>
      </c>
      <c r="B22" s="473">
        <v>103</v>
      </c>
      <c r="C22" s="474">
        <v>89</v>
      </c>
      <c r="D22" s="474">
        <v>1</v>
      </c>
      <c r="E22" s="475" t="s">
        <v>257</v>
      </c>
      <c r="F22" s="474">
        <v>96</v>
      </c>
      <c r="G22" s="476">
        <v>97</v>
      </c>
      <c r="H22" s="271"/>
      <c r="I22" s="296">
        <f t="shared" si="2"/>
        <v>2.0104166666666665</v>
      </c>
      <c r="J22" s="278">
        <f t="shared" ref="J22" si="5">(G22/SUM(B22:E22))*100</f>
        <v>50.259067357512954</v>
      </c>
      <c r="K22" s="278">
        <f t="shared" ref="K22" si="6">(F22/SUM(B22:E22))*100</f>
        <v>49.740932642487046</v>
      </c>
    </row>
    <row r="23" spans="1:11" x14ac:dyDescent="0.25">
      <c r="A23" s="168"/>
      <c r="B23" s="473"/>
      <c r="C23" s="474"/>
      <c r="D23" s="474"/>
      <c r="E23" s="474"/>
      <c r="F23" s="474"/>
      <c r="G23" s="476"/>
      <c r="H23" s="271"/>
      <c r="I23" s="296"/>
      <c r="J23" s="278"/>
      <c r="K23" s="278"/>
    </row>
    <row r="24" spans="1:11" s="141" customFormat="1" x14ac:dyDescent="0.25">
      <c r="A24" s="164" t="s">
        <v>191</v>
      </c>
      <c r="B24" s="471">
        <f t="shared" ref="B24:G24" si="7">SUM(B25:B27)</f>
        <v>11733</v>
      </c>
      <c r="C24" s="472">
        <f t="shared" si="7"/>
        <v>9421</v>
      </c>
      <c r="D24" s="472">
        <f t="shared" si="7"/>
        <v>661</v>
      </c>
      <c r="E24" s="472">
        <f t="shared" si="7"/>
        <v>1806</v>
      </c>
      <c r="F24" s="472">
        <f t="shared" si="7"/>
        <v>11647</v>
      </c>
      <c r="G24" s="477">
        <f t="shared" si="7"/>
        <v>11974</v>
      </c>
      <c r="H24" s="154"/>
      <c r="I24" s="295">
        <f t="shared" si="2"/>
        <v>2.0280758993732291</v>
      </c>
      <c r="J24" s="293">
        <f t="shared" ref="J24:J27" si="8">(SUM(G24)/SUM(B24:E24))</f>
        <v>0.50692180686677113</v>
      </c>
      <c r="K24" s="293">
        <f t="shared" ref="K24:K27" si="9">(SUM(F24)/SUM(B24:E24))</f>
        <v>0.49307819313322893</v>
      </c>
    </row>
    <row r="25" spans="1:11" ht="18.75" x14ac:dyDescent="0.25">
      <c r="A25" s="211" t="s">
        <v>712</v>
      </c>
      <c r="B25" s="473">
        <v>2614</v>
      </c>
      <c r="C25" s="474">
        <v>4115</v>
      </c>
      <c r="D25" s="474">
        <v>246</v>
      </c>
      <c r="E25" s="474">
        <v>268</v>
      </c>
      <c r="F25" s="474">
        <v>2189</v>
      </c>
      <c r="G25" s="476">
        <v>5054</v>
      </c>
      <c r="H25" s="271"/>
      <c r="I25" s="296">
        <f t="shared" si="2"/>
        <v>3.3088168113293741</v>
      </c>
      <c r="J25" s="294">
        <f t="shared" si="8"/>
        <v>0.69777716415849789</v>
      </c>
      <c r="K25" s="294">
        <f t="shared" si="9"/>
        <v>0.30222283584150211</v>
      </c>
    </row>
    <row r="26" spans="1:11" ht="18.75" x14ac:dyDescent="0.25">
      <c r="A26" s="211" t="s">
        <v>713</v>
      </c>
      <c r="B26" s="473">
        <v>6503</v>
      </c>
      <c r="C26" s="474">
        <v>2072</v>
      </c>
      <c r="D26" s="474">
        <v>233</v>
      </c>
      <c r="E26" s="474">
        <v>423</v>
      </c>
      <c r="F26" s="474">
        <v>4899</v>
      </c>
      <c r="G26" s="476">
        <v>4332</v>
      </c>
      <c r="H26" s="271"/>
      <c r="I26" s="296">
        <f t="shared" si="2"/>
        <v>1.8842620943049602</v>
      </c>
      <c r="J26" s="294">
        <f t="shared" si="8"/>
        <v>0.46928826779330518</v>
      </c>
      <c r="K26" s="294">
        <f t="shared" si="9"/>
        <v>0.53071173220669488</v>
      </c>
    </row>
    <row r="27" spans="1:11" x14ac:dyDescent="0.25">
      <c r="A27" s="168" t="s">
        <v>595</v>
      </c>
      <c r="B27" s="473">
        <v>2616</v>
      </c>
      <c r="C27" s="474">
        <v>3234</v>
      </c>
      <c r="D27" s="474">
        <v>182</v>
      </c>
      <c r="E27" s="474">
        <v>1115</v>
      </c>
      <c r="F27" s="474">
        <v>4559</v>
      </c>
      <c r="G27" s="476">
        <v>2588</v>
      </c>
      <c r="H27" s="271"/>
      <c r="I27" s="296">
        <f t="shared" si="2"/>
        <v>1.5676683483220004</v>
      </c>
      <c r="J27" s="294">
        <f t="shared" si="8"/>
        <v>0.36210997621379598</v>
      </c>
      <c r="K27" s="294">
        <f t="shared" si="9"/>
        <v>0.63789002378620396</v>
      </c>
    </row>
    <row r="28" spans="1:11" x14ac:dyDescent="0.25">
      <c r="A28" s="168"/>
      <c r="B28" s="473"/>
      <c r="C28" s="474"/>
      <c r="D28" s="474"/>
      <c r="E28" s="474"/>
      <c r="F28" s="474"/>
      <c r="G28" s="476"/>
      <c r="H28" s="271"/>
      <c r="I28" s="296"/>
      <c r="J28" s="278"/>
      <c r="K28" s="278"/>
    </row>
    <row r="29" spans="1:11" x14ac:dyDescent="0.25">
      <c r="A29" s="164" t="s">
        <v>194</v>
      </c>
      <c r="B29" s="471">
        <f t="shared" ref="B29:G29" si="10">SUM(B30:B37)</f>
        <v>1319</v>
      </c>
      <c r="C29" s="472">
        <f t="shared" si="10"/>
        <v>927</v>
      </c>
      <c r="D29" s="472">
        <f t="shared" si="10"/>
        <v>236</v>
      </c>
      <c r="E29" s="472">
        <f t="shared" si="10"/>
        <v>0</v>
      </c>
      <c r="F29" s="472">
        <f t="shared" si="10"/>
        <v>1183</v>
      </c>
      <c r="G29" s="477">
        <f t="shared" si="10"/>
        <v>1299</v>
      </c>
      <c r="H29" s="154"/>
      <c r="I29" s="295">
        <f t="shared" si="2"/>
        <v>2.0980557903634827</v>
      </c>
      <c r="J29" s="293">
        <f t="shared" ref="J29:J37" si="11">(SUM(G29)/SUM(B29:E29))</f>
        <v>0.52336825141015308</v>
      </c>
      <c r="K29" s="293">
        <f t="shared" ref="K29:K37" si="12">(SUM(F29)/SUM(B29:E29))</f>
        <v>0.47663174858984692</v>
      </c>
    </row>
    <row r="30" spans="1:11" x14ac:dyDescent="0.25">
      <c r="A30" s="211" t="s">
        <v>726</v>
      </c>
      <c r="B30" s="473">
        <v>155</v>
      </c>
      <c r="C30" s="474">
        <v>123</v>
      </c>
      <c r="D30" s="474">
        <v>3</v>
      </c>
      <c r="E30" s="475" t="s">
        <v>257</v>
      </c>
      <c r="F30" s="474">
        <v>153</v>
      </c>
      <c r="G30" s="476">
        <v>128</v>
      </c>
      <c r="H30" s="271"/>
      <c r="I30" s="296">
        <f t="shared" si="2"/>
        <v>1.8366013071895424</v>
      </c>
      <c r="J30" s="294">
        <f t="shared" si="11"/>
        <v>0.45551601423487542</v>
      </c>
      <c r="K30" s="294">
        <f t="shared" si="12"/>
        <v>0.54448398576512458</v>
      </c>
    </row>
    <row r="31" spans="1:11" x14ac:dyDescent="0.25">
      <c r="A31" s="211" t="s">
        <v>195</v>
      </c>
      <c r="B31" s="473">
        <v>387</v>
      </c>
      <c r="C31" s="474">
        <v>226</v>
      </c>
      <c r="D31" s="474">
        <v>99</v>
      </c>
      <c r="E31" s="475" t="s">
        <v>257</v>
      </c>
      <c r="F31" s="474">
        <v>283</v>
      </c>
      <c r="G31" s="476">
        <v>429</v>
      </c>
      <c r="H31" s="271"/>
      <c r="I31" s="296">
        <f t="shared" si="2"/>
        <v>2.5159010600706715</v>
      </c>
      <c r="J31" s="294">
        <f t="shared" si="11"/>
        <v>0.60252808988764039</v>
      </c>
      <c r="K31" s="294">
        <f t="shared" si="12"/>
        <v>0.39747191011235955</v>
      </c>
    </row>
    <row r="32" spans="1:11" x14ac:dyDescent="0.25">
      <c r="A32" s="211" t="s">
        <v>196</v>
      </c>
      <c r="B32" s="473">
        <v>435</v>
      </c>
      <c r="C32" s="474">
        <v>381</v>
      </c>
      <c r="D32" s="474">
        <v>99</v>
      </c>
      <c r="E32" s="475" t="s">
        <v>257</v>
      </c>
      <c r="F32" s="474">
        <v>456</v>
      </c>
      <c r="G32" s="476">
        <v>459</v>
      </c>
      <c r="H32" s="271"/>
      <c r="I32" s="296">
        <f t="shared" si="2"/>
        <v>2.0065789473684212</v>
      </c>
      <c r="J32" s="294">
        <f t="shared" si="11"/>
        <v>0.50163934426229506</v>
      </c>
      <c r="K32" s="294">
        <f t="shared" si="12"/>
        <v>0.49836065573770494</v>
      </c>
    </row>
    <row r="33" spans="1:11" x14ac:dyDescent="0.25">
      <c r="A33" s="211" t="s">
        <v>727</v>
      </c>
      <c r="B33" s="473">
        <v>69</v>
      </c>
      <c r="C33" s="474">
        <v>73</v>
      </c>
      <c r="D33" s="474">
        <v>12</v>
      </c>
      <c r="E33" s="475" t="s">
        <v>257</v>
      </c>
      <c r="F33" s="474">
        <v>108</v>
      </c>
      <c r="G33" s="476">
        <v>46</v>
      </c>
      <c r="H33" s="271"/>
      <c r="I33" s="296">
        <f t="shared" si="2"/>
        <v>1.4259259259259258</v>
      </c>
      <c r="J33" s="294">
        <f t="shared" si="11"/>
        <v>0.29870129870129869</v>
      </c>
      <c r="K33" s="294">
        <f t="shared" si="12"/>
        <v>0.70129870129870131</v>
      </c>
    </row>
    <row r="34" spans="1:11" s="141" customFormat="1" x14ac:dyDescent="0.25">
      <c r="A34" s="211" t="s">
        <v>728</v>
      </c>
      <c r="B34" s="473">
        <v>24</v>
      </c>
      <c r="C34" s="474">
        <v>31</v>
      </c>
      <c r="D34" s="474">
        <v>2</v>
      </c>
      <c r="E34" s="475" t="s">
        <v>257</v>
      </c>
      <c r="F34" s="474">
        <v>35</v>
      </c>
      <c r="G34" s="476">
        <v>22</v>
      </c>
      <c r="H34" s="271"/>
      <c r="I34" s="296">
        <f t="shared" si="2"/>
        <v>1.6285714285714286</v>
      </c>
      <c r="J34" s="294">
        <f t="shared" si="11"/>
        <v>0.38596491228070173</v>
      </c>
      <c r="K34" s="294">
        <f t="shared" si="12"/>
        <v>0.61403508771929827</v>
      </c>
    </row>
    <row r="35" spans="1:11" x14ac:dyDescent="0.25">
      <c r="A35" s="211" t="s">
        <v>729</v>
      </c>
      <c r="B35" s="473">
        <v>111</v>
      </c>
      <c r="C35" s="474">
        <v>46</v>
      </c>
      <c r="D35" s="474">
        <v>17</v>
      </c>
      <c r="E35" s="475" t="s">
        <v>257</v>
      </c>
      <c r="F35" s="474">
        <v>82</v>
      </c>
      <c r="G35" s="476">
        <v>92</v>
      </c>
      <c r="H35" s="271"/>
      <c r="I35" s="296">
        <f t="shared" si="2"/>
        <v>2.1219512195121952</v>
      </c>
      <c r="J35" s="294">
        <f t="shared" si="11"/>
        <v>0.52873563218390807</v>
      </c>
      <c r="K35" s="294">
        <f t="shared" si="12"/>
        <v>0.47126436781609193</v>
      </c>
    </row>
    <row r="36" spans="1:11" x14ac:dyDescent="0.25">
      <c r="A36" s="211" t="s">
        <v>730</v>
      </c>
      <c r="B36" s="473">
        <v>112</v>
      </c>
      <c r="C36" s="474">
        <v>42</v>
      </c>
      <c r="D36" s="474">
        <v>3</v>
      </c>
      <c r="E36" s="475" t="s">
        <v>257</v>
      </c>
      <c r="F36" s="474">
        <v>59</v>
      </c>
      <c r="G36" s="476">
        <v>98</v>
      </c>
      <c r="H36" s="271"/>
      <c r="I36" s="296">
        <f t="shared" si="2"/>
        <v>2.6610169491525424</v>
      </c>
      <c r="J36" s="294">
        <f t="shared" si="11"/>
        <v>0.62420382165605093</v>
      </c>
      <c r="K36" s="294">
        <f t="shared" si="12"/>
        <v>0.37579617834394907</v>
      </c>
    </row>
    <row r="37" spans="1:11" x14ac:dyDescent="0.25">
      <c r="A37" s="211" t="s">
        <v>731</v>
      </c>
      <c r="B37" s="473">
        <v>26</v>
      </c>
      <c r="C37" s="474">
        <v>5</v>
      </c>
      <c r="D37" s="474">
        <v>1</v>
      </c>
      <c r="E37" s="475" t="s">
        <v>257</v>
      </c>
      <c r="F37" s="474">
        <v>7</v>
      </c>
      <c r="G37" s="476">
        <v>25</v>
      </c>
      <c r="H37" s="271"/>
      <c r="I37" s="296">
        <f t="shared" si="2"/>
        <v>4.5714285714285712</v>
      </c>
      <c r="J37" s="294">
        <f t="shared" si="11"/>
        <v>0.78125</v>
      </c>
      <c r="K37" s="294">
        <f t="shared" si="12"/>
        <v>0.21875</v>
      </c>
    </row>
    <row r="38" spans="1:11" x14ac:dyDescent="0.25">
      <c r="A38" s="213"/>
      <c r="B38" s="473"/>
      <c r="C38" s="474"/>
      <c r="D38" s="474"/>
      <c r="E38" s="474"/>
      <c r="F38" s="474"/>
      <c r="G38" s="476"/>
      <c r="H38" s="271"/>
      <c r="I38" s="296"/>
      <c r="J38" s="278"/>
      <c r="K38" s="278"/>
    </row>
    <row r="39" spans="1:11" x14ac:dyDescent="0.25">
      <c r="A39" s="164" t="s">
        <v>197</v>
      </c>
      <c r="B39" s="471">
        <f t="shared" ref="B39:G39" si="13">SUM(B40:B45)</f>
        <v>2782</v>
      </c>
      <c r="C39" s="472">
        <f t="shared" si="13"/>
        <v>2302</v>
      </c>
      <c r="D39" s="472">
        <f t="shared" si="13"/>
        <v>125</v>
      </c>
      <c r="E39" s="472">
        <f t="shared" si="13"/>
        <v>331</v>
      </c>
      <c r="F39" s="472">
        <f t="shared" si="13"/>
        <v>2671</v>
      </c>
      <c r="G39" s="477">
        <f t="shared" si="13"/>
        <v>2869</v>
      </c>
      <c r="H39" s="154"/>
      <c r="I39" s="295">
        <f t="shared" si="2"/>
        <v>2.074129539498315</v>
      </c>
      <c r="J39" s="293">
        <f t="shared" ref="J39:J45" si="14">(SUM(G39)/SUM(B39:E39))</f>
        <v>0.51787003610108306</v>
      </c>
      <c r="K39" s="293">
        <f t="shared" ref="K39:K45" si="15">(SUM(F39)/SUM(B39:E39))</f>
        <v>0.48212996389891699</v>
      </c>
    </row>
    <row r="40" spans="1:11" x14ac:dyDescent="0.25">
      <c r="A40" s="211" t="s">
        <v>413</v>
      </c>
      <c r="B40" s="473">
        <v>2127</v>
      </c>
      <c r="C40" s="474">
        <v>937</v>
      </c>
      <c r="D40" s="474">
        <v>62</v>
      </c>
      <c r="E40" s="474">
        <v>85</v>
      </c>
      <c r="F40" s="474">
        <v>1078</v>
      </c>
      <c r="G40" s="476">
        <v>2133</v>
      </c>
      <c r="H40" s="271"/>
      <c r="I40" s="296">
        <f t="shared" si="2"/>
        <v>2.9786641929499074</v>
      </c>
      <c r="J40" s="294">
        <f t="shared" si="14"/>
        <v>0.66427904079725941</v>
      </c>
      <c r="K40" s="294">
        <f t="shared" si="15"/>
        <v>0.33572095920274059</v>
      </c>
    </row>
    <row r="41" spans="1:11" x14ac:dyDescent="0.25">
      <c r="A41" s="211" t="s">
        <v>764</v>
      </c>
      <c r="B41" s="473">
        <v>503</v>
      </c>
      <c r="C41" s="474">
        <v>1224</v>
      </c>
      <c r="D41" s="474">
        <v>54</v>
      </c>
      <c r="E41" s="474">
        <v>245</v>
      </c>
      <c r="F41" s="474">
        <v>1411</v>
      </c>
      <c r="G41" s="476">
        <v>615</v>
      </c>
      <c r="H41" s="271"/>
      <c r="I41" s="296">
        <f t="shared" si="2"/>
        <v>1.4358610914245216</v>
      </c>
      <c r="J41" s="294">
        <f t="shared" si="14"/>
        <v>0.30355380059230008</v>
      </c>
      <c r="K41" s="294">
        <f t="shared" si="15"/>
        <v>0.69644619940769992</v>
      </c>
    </row>
    <row r="42" spans="1:11" s="141" customFormat="1" x14ac:dyDescent="0.25">
      <c r="A42" s="211" t="s">
        <v>200</v>
      </c>
      <c r="B42" s="473">
        <v>61</v>
      </c>
      <c r="C42" s="474">
        <v>22</v>
      </c>
      <c r="D42" s="474">
        <v>4</v>
      </c>
      <c r="E42" s="475" t="s">
        <v>257</v>
      </c>
      <c r="F42" s="474">
        <v>56</v>
      </c>
      <c r="G42" s="476">
        <v>31</v>
      </c>
      <c r="H42" s="271"/>
      <c r="I42" s="296">
        <f t="shared" si="2"/>
        <v>1.5535714285714286</v>
      </c>
      <c r="J42" s="294">
        <f t="shared" si="14"/>
        <v>0.35632183908045978</v>
      </c>
      <c r="K42" s="294">
        <f t="shared" si="15"/>
        <v>0.64367816091954022</v>
      </c>
    </row>
    <row r="43" spans="1:11" x14ac:dyDescent="0.25">
      <c r="A43" s="211" t="s">
        <v>201</v>
      </c>
      <c r="B43" s="473">
        <v>48</v>
      </c>
      <c r="C43" s="474">
        <v>49</v>
      </c>
      <c r="D43" s="474">
        <v>3</v>
      </c>
      <c r="E43" s="474">
        <v>1</v>
      </c>
      <c r="F43" s="474">
        <v>60</v>
      </c>
      <c r="G43" s="476">
        <v>41</v>
      </c>
      <c r="H43" s="271"/>
      <c r="I43" s="296">
        <f t="shared" si="2"/>
        <v>1.6833333333333333</v>
      </c>
      <c r="J43" s="294">
        <f t="shared" si="14"/>
        <v>0.40594059405940597</v>
      </c>
      <c r="K43" s="294">
        <f t="shared" si="15"/>
        <v>0.59405940594059403</v>
      </c>
    </row>
    <row r="44" spans="1:11" x14ac:dyDescent="0.25">
      <c r="A44" s="211" t="s">
        <v>202</v>
      </c>
      <c r="B44" s="473">
        <v>7</v>
      </c>
      <c r="C44" s="474">
        <v>8</v>
      </c>
      <c r="D44" s="475" t="s">
        <v>257</v>
      </c>
      <c r="E44" s="475" t="s">
        <v>257</v>
      </c>
      <c r="F44" s="474">
        <v>5</v>
      </c>
      <c r="G44" s="476">
        <v>10</v>
      </c>
      <c r="H44" s="271"/>
      <c r="I44" s="296">
        <f t="shared" si="2"/>
        <v>3</v>
      </c>
      <c r="J44" s="294">
        <f t="shared" si="14"/>
        <v>0.66666666666666663</v>
      </c>
      <c r="K44" s="294">
        <f t="shared" si="15"/>
        <v>0.33333333333333331</v>
      </c>
    </row>
    <row r="45" spans="1:11" x14ac:dyDescent="0.25">
      <c r="A45" s="211" t="s">
        <v>203</v>
      </c>
      <c r="B45" s="473">
        <v>36</v>
      </c>
      <c r="C45" s="474">
        <v>62</v>
      </c>
      <c r="D45" s="474">
        <v>2</v>
      </c>
      <c r="E45" s="475" t="s">
        <v>257</v>
      </c>
      <c r="F45" s="474">
        <v>61</v>
      </c>
      <c r="G45" s="476">
        <v>39</v>
      </c>
      <c r="H45" s="271"/>
      <c r="I45" s="296">
        <f t="shared" si="2"/>
        <v>1.639344262295082</v>
      </c>
      <c r="J45" s="294">
        <f t="shared" si="14"/>
        <v>0.39</v>
      </c>
      <c r="K45" s="294">
        <f t="shared" si="15"/>
        <v>0.61</v>
      </c>
    </row>
    <row r="46" spans="1:11" x14ac:dyDescent="0.25">
      <c r="A46" s="168"/>
      <c r="B46" s="473"/>
      <c r="C46" s="474"/>
      <c r="D46" s="474"/>
      <c r="E46" s="474"/>
      <c r="F46" s="474"/>
      <c r="G46" s="476"/>
      <c r="H46" s="271"/>
      <c r="I46" s="296"/>
      <c r="J46" s="278"/>
      <c r="K46" s="278"/>
    </row>
    <row r="47" spans="1:11" x14ac:dyDescent="0.25">
      <c r="A47" s="164" t="s">
        <v>204</v>
      </c>
      <c r="B47" s="471">
        <f t="shared" ref="B47:G47" si="16">SUM(B48:B54)</f>
        <v>2145</v>
      </c>
      <c r="C47" s="472">
        <f t="shared" si="16"/>
        <v>1149</v>
      </c>
      <c r="D47" s="472">
        <f t="shared" si="16"/>
        <v>95</v>
      </c>
      <c r="E47" s="472">
        <f t="shared" si="16"/>
        <v>78</v>
      </c>
      <c r="F47" s="472">
        <f t="shared" si="16"/>
        <v>1394</v>
      </c>
      <c r="G47" s="477">
        <f t="shared" si="16"/>
        <v>2073</v>
      </c>
      <c r="H47" s="154"/>
      <c r="I47" s="295">
        <f t="shared" si="2"/>
        <v>2.4870875179340031</v>
      </c>
      <c r="J47" s="293">
        <f t="shared" ref="J47:J54" si="17">(SUM(G47)/SUM(B47:E47))</f>
        <v>0.59792327660801847</v>
      </c>
      <c r="K47" s="293">
        <f t="shared" ref="K47:K54" si="18">(SUM(F47)/SUM(B47:E47))</f>
        <v>0.40207672339198153</v>
      </c>
    </row>
    <row r="48" spans="1:11" x14ac:dyDescent="0.25">
      <c r="A48" s="211" t="s">
        <v>205</v>
      </c>
      <c r="B48" s="473">
        <v>1237</v>
      </c>
      <c r="C48" s="474">
        <v>425</v>
      </c>
      <c r="D48" s="474">
        <v>51</v>
      </c>
      <c r="E48" s="474">
        <v>11</v>
      </c>
      <c r="F48" s="474">
        <v>659</v>
      </c>
      <c r="G48" s="476">
        <v>1065</v>
      </c>
      <c r="H48" s="271"/>
      <c r="I48" s="296">
        <f t="shared" si="2"/>
        <v>2.61608497723824</v>
      </c>
      <c r="J48" s="294">
        <f t="shared" si="17"/>
        <v>0.61774941995359633</v>
      </c>
      <c r="K48" s="294">
        <f t="shared" si="18"/>
        <v>0.38225058004640372</v>
      </c>
    </row>
    <row r="49" spans="1:11" x14ac:dyDescent="0.25">
      <c r="A49" s="211" t="s">
        <v>597</v>
      </c>
      <c r="B49" s="473">
        <v>476</v>
      </c>
      <c r="C49" s="474">
        <v>294</v>
      </c>
      <c r="D49" s="474">
        <v>16</v>
      </c>
      <c r="E49" s="474">
        <v>67</v>
      </c>
      <c r="F49" s="474">
        <v>444</v>
      </c>
      <c r="G49" s="476">
        <v>409</v>
      </c>
      <c r="H49" s="271"/>
      <c r="I49" s="296">
        <f t="shared" si="2"/>
        <v>1.9211711711711712</v>
      </c>
      <c r="J49" s="294">
        <f t="shared" si="17"/>
        <v>0.4794841735052755</v>
      </c>
      <c r="K49" s="294">
        <f t="shared" si="18"/>
        <v>0.5205158264947245</v>
      </c>
    </row>
    <row r="50" spans="1:11" x14ac:dyDescent="0.25">
      <c r="A50" s="211" t="s">
        <v>598</v>
      </c>
      <c r="B50" s="473">
        <v>138</v>
      </c>
      <c r="C50" s="474">
        <v>76</v>
      </c>
      <c r="D50" s="474">
        <v>18</v>
      </c>
      <c r="E50" s="475" t="s">
        <v>257</v>
      </c>
      <c r="F50" s="474">
        <v>91</v>
      </c>
      <c r="G50" s="476">
        <v>141</v>
      </c>
      <c r="H50" s="151"/>
      <c r="I50" s="296">
        <f t="shared" si="2"/>
        <v>2.5494505494505493</v>
      </c>
      <c r="J50" s="294">
        <f t="shared" si="17"/>
        <v>0.60775862068965514</v>
      </c>
      <c r="K50" s="294">
        <f t="shared" si="18"/>
        <v>0.39224137931034481</v>
      </c>
    </row>
    <row r="51" spans="1:11" s="141" customFormat="1" x14ac:dyDescent="0.25">
      <c r="A51" s="211" t="s">
        <v>599</v>
      </c>
      <c r="B51" s="473">
        <v>71</v>
      </c>
      <c r="C51" s="474">
        <v>25</v>
      </c>
      <c r="D51" s="474">
        <v>1</v>
      </c>
      <c r="E51" s="475" t="s">
        <v>257</v>
      </c>
      <c r="F51" s="474">
        <v>21</v>
      </c>
      <c r="G51" s="476">
        <v>76</v>
      </c>
      <c r="H51" s="151"/>
      <c r="I51" s="296">
        <f t="shared" si="2"/>
        <v>4.6190476190476186</v>
      </c>
      <c r="J51" s="294">
        <f t="shared" si="17"/>
        <v>0.78350515463917525</v>
      </c>
      <c r="K51" s="294">
        <f t="shared" si="18"/>
        <v>0.21649484536082475</v>
      </c>
    </row>
    <row r="52" spans="1:11" x14ac:dyDescent="0.25">
      <c r="A52" s="211" t="s">
        <v>600</v>
      </c>
      <c r="B52" s="473">
        <v>25</v>
      </c>
      <c r="C52" s="474">
        <v>64</v>
      </c>
      <c r="D52" s="475" t="s">
        <v>257</v>
      </c>
      <c r="E52" s="475" t="s">
        <v>257</v>
      </c>
      <c r="F52" s="474">
        <v>44</v>
      </c>
      <c r="G52" s="476">
        <v>45</v>
      </c>
      <c r="H52" s="151"/>
      <c r="I52" s="296">
        <f t="shared" si="2"/>
        <v>2.0227272727272729</v>
      </c>
      <c r="J52" s="294">
        <f t="shared" si="17"/>
        <v>0.5056179775280899</v>
      </c>
      <c r="K52" s="294">
        <f t="shared" si="18"/>
        <v>0.4943820224719101</v>
      </c>
    </row>
    <row r="53" spans="1:11" x14ac:dyDescent="0.25">
      <c r="A53" s="211" t="s">
        <v>753</v>
      </c>
      <c r="B53" s="473">
        <v>155</v>
      </c>
      <c r="C53" s="474">
        <v>128</v>
      </c>
      <c r="D53" s="475" t="s">
        <v>257</v>
      </c>
      <c r="E53" s="475" t="s">
        <v>257</v>
      </c>
      <c r="F53" s="474">
        <v>67</v>
      </c>
      <c r="G53" s="476">
        <v>216</v>
      </c>
      <c r="H53" s="151"/>
      <c r="I53" s="296">
        <f t="shared" si="2"/>
        <v>4.2238805970149258</v>
      </c>
      <c r="J53" s="294">
        <f t="shared" si="17"/>
        <v>0.76325088339222613</v>
      </c>
      <c r="K53" s="294">
        <f t="shared" si="18"/>
        <v>0.23674911660777384</v>
      </c>
    </row>
    <row r="54" spans="1:11" x14ac:dyDescent="0.25">
      <c r="A54" s="211" t="s">
        <v>549</v>
      </c>
      <c r="B54" s="473">
        <v>43</v>
      </c>
      <c r="C54" s="474">
        <v>137</v>
      </c>
      <c r="D54" s="474">
        <v>9</v>
      </c>
      <c r="E54" s="475" t="s">
        <v>257</v>
      </c>
      <c r="F54" s="474">
        <v>68</v>
      </c>
      <c r="G54" s="476">
        <v>121</v>
      </c>
      <c r="H54" s="151"/>
      <c r="I54" s="296">
        <f t="shared" si="2"/>
        <v>2.7794117647058822</v>
      </c>
      <c r="J54" s="294">
        <f t="shared" si="17"/>
        <v>0.64021164021164023</v>
      </c>
      <c r="K54" s="294">
        <f t="shared" si="18"/>
        <v>0.35978835978835977</v>
      </c>
    </row>
    <row r="55" spans="1:11" x14ac:dyDescent="0.25">
      <c r="A55" s="168"/>
      <c r="B55" s="473"/>
      <c r="C55" s="474"/>
      <c r="D55" s="474"/>
      <c r="E55" s="474"/>
      <c r="F55" s="474"/>
      <c r="G55" s="476"/>
      <c r="H55" s="151"/>
      <c r="I55" s="296"/>
      <c r="J55" s="278"/>
      <c r="K55" s="278"/>
    </row>
    <row r="56" spans="1:11" x14ac:dyDescent="0.25">
      <c r="A56" s="164" t="s">
        <v>210</v>
      </c>
      <c r="B56" s="471">
        <f t="shared" ref="B56:G56" si="19">SUM(B57:B64)</f>
        <v>1714</v>
      </c>
      <c r="C56" s="472">
        <f t="shared" si="19"/>
        <v>1239</v>
      </c>
      <c r="D56" s="472">
        <f t="shared" si="19"/>
        <v>96</v>
      </c>
      <c r="E56" s="472">
        <f t="shared" si="19"/>
        <v>180</v>
      </c>
      <c r="F56" s="472">
        <f t="shared" si="19"/>
        <v>1408</v>
      </c>
      <c r="G56" s="477">
        <f t="shared" si="19"/>
        <v>1821</v>
      </c>
      <c r="H56" s="272"/>
      <c r="I56" s="295">
        <f t="shared" si="2"/>
        <v>2.2933238636363638</v>
      </c>
      <c r="J56" s="293">
        <f t="shared" ref="J56:J64" si="20">(SUM(G56)/SUM(B56:E56))</f>
        <v>0.56395168782904925</v>
      </c>
      <c r="K56" s="293">
        <f t="shared" ref="K56:K64" si="21">(SUM(F56)/SUM(B56:E56))</f>
        <v>0.43604831217095075</v>
      </c>
    </row>
    <row r="57" spans="1:11" x14ac:dyDescent="0.25">
      <c r="A57" s="168" t="s">
        <v>414</v>
      </c>
      <c r="B57" s="473">
        <v>583</v>
      </c>
      <c r="C57" s="474">
        <v>277</v>
      </c>
      <c r="D57" s="474">
        <v>41</v>
      </c>
      <c r="E57" s="474">
        <v>30</v>
      </c>
      <c r="F57" s="474">
        <v>395</v>
      </c>
      <c r="G57" s="476">
        <v>536</v>
      </c>
      <c r="H57" s="151"/>
      <c r="I57" s="296">
        <f t="shared" si="2"/>
        <v>2.3569620253164558</v>
      </c>
      <c r="J57" s="294">
        <f t="shared" si="20"/>
        <v>0.57572502685284643</v>
      </c>
      <c r="K57" s="294">
        <f t="shared" si="21"/>
        <v>0.42427497314715362</v>
      </c>
    </row>
    <row r="58" spans="1:11" x14ac:dyDescent="0.25">
      <c r="A58" s="168" t="s">
        <v>601</v>
      </c>
      <c r="B58" s="473">
        <v>503</v>
      </c>
      <c r="C58" s="474">
        <v>342</v>
      </c>
      <c r="D58" s="474">
        <v>23</v>
      </c>
      <c r="E58" s="474">
        <v>37</v>
      </c>
      <c r="F58" s="474">
        <v>392</v>
      </c>
      <c r="G58" s="476">
        <v>513</v>
      </c>
      <c r="H58" s="151"/>
      <c r="I58" s="296">
        <f t="shared" si="2"/>
        <v>2.3086734693877551</v>
      </c>
      <c r="J58" s="294">
        <f t="shared" si="20"/>
        <v>0.56685082872928172</v>
      </c>
      <c r="K58" s="294">
        <f t="shared" si="21"/>
        <v>0.43314917127071823</v>
      </c>
    </row>
    <row r="59" spans="1:11" x14ac:dyDescent="0.25">
      <c r="A59" s="168" t="s">
        <v>602</v>
      </c>
      <c r="B59" s="473">
        <v>108</v>
      </c>
      <c r="C59" s="474">
        <v>169</v>
      </c>
      <c r="D59" s="474">
        <v>15</v>
      </c>
      <c r="E59" s="474">
        <v>32</v>
      </c>
      <c r="F59" s="474">
        <v>180</v>
      </c>
      <c r="G59" s="476">
        <v>144</v>
      </c>
      <c r="H59" s="151"/>
      <c r="I59" s="296">
        <f t="shared" si="2"/>
        <v>1.8</v>
      </c>
      <c r="J59" s="294">
        <f t="shared" si="20"/>
        <v>0.44444444444444442</v>
      </c>
      <c r="K59" s="294">
        <f t="shared" si="21"/>
        <v>0.55555555555555558</v>
      </c>
    </row>
    <row r="60" spans="1:11" x14ac:dyDescent="0.25">
      <c r="A60" s="168" t="s">
        <v>603</v>
      </c>
      <c r="B60" s="473">
        <v>253</v>
      </c>
      <c r="C60" s="474">
        <v>247</v>
      </c>
      <c r="D60" s="474">
        <v>8</v>
      </c>
      <c r="E60" s="474">
        <v>81</v>
      </c>
      <c r="F60" s="474">
        <v>267</v>
      </c>
      <c r="G60" s="476">
        <v>322</v>
      </c>
      <c r="H60" s="151"/>
      <c r="I60" s="296">
        <f t="shared" si="2"/>
        <v>2.2059925093632957</v>
      </c>
      <c r="J60" s="294">
        <f t="shared" si="20"/>
        <v>0.54668930390492365</v>
      </c>
      <c r="K60" s="294">
        <f t="shared" si="21"/>
        <v>0.4533106960950764</v>
      </c>
    </row>
    <row r="61" spans="1:11" s="141" customFormat="1" x14ac:dyDescent="0.25">
      <c r="A61" s="211" t="s">
        <v>526</v>
      </c>
      <c r="B61" s="473">
        <v>18</v>
      </c>
      <c r="C61" s="474">
        <v>32</v>
      </c>
      <c r="D61" s="474">
        <v>1</v>
      </c>
      <c r="E61" s="475" t="s">
        <v>257</v>
      </c>
      <c r="F61" s="474">
        <v>27</v>
      </c>
      <c r="G61" s="476">
        <v>24</v>
      </c>
      <c r="H61" s="151"/>
      <c r="I61" s="296">
        <f t="shared" si="2"/>
        <v>1.8888888888888888</v>
      </c>
      <c r="J61" s="294">
        <f t="shared" si="20"/>
        <v>0.47058823529411764</v>
      </c>
      <c r="K61" s="294">
        <f t="shared" si="21"/>
        <v>0.52941176470588236</v>
      </c>
    </row>
    <row r="62" spans="1:11" x14ac:dyDescent="0.25">
      <c r="A62" s="211" t="s">
        <v>574</v>
      </c>
      <c r="B62" s="473">
        <v>45</v>
      </c>
      <c r="C62" s="474">
        <v>33</v>
      </c>
      <c r="D62" s="474">
        <v>2</v>
      </c>
      <c r="E62" s="475" t="s">
        <v>257</v>
      </c>
      <c r="F62" s="474">
        <v>32</v>
      </c>
      <c r="G62" s="476">
        <v>48</v>
      </c>
      <c r="H62" s="151"/>
      <c r="I62" s="296">
        <f t="shared" si="2"/>
        <v>2.5</v>
      </c>
      <c r="J62" s="294">
        <f t="shared" si="20"/>
        <v>0.6</v>
      </c>
      <c r="K62" s="294">
        <f t="shared" si="21"/>
        <v>0.4</v>
      </c>
    </row>
    <row r="63" spans="1:11" x14ac:dyDescent="0.25">
      <c r="A63" s="211" t="s">
        <v>215</v>
      </c>
      <c r="B63" s="473">
        <v>149</v>
      </c>
      <c r="C63" s="474">
        <v>92</v>
      </c>
      <c r="D63" s="474">
        <v>6</v>
      </c>
      <c r="E63" s="475" t="s">
        <v>257</v>
      </c>
      <c r="F63" s="474">
        <v>77</v>
      </c>
      <c r="G63" s="476">
        <v>170</v>
      </c>
      <c r="H63" s="151"/>
      <c r="I63" s="296">
        <f t="shared" si="2"/>
        <v>3.2077922077922079</v>
      </c>
      <c r="J63" s="294">
        <f t="shared" si="20"/>
        <v>0.68825910931174084</v>
      </c>
      <c r="K63" s="294">
        <f t="shared" si="21"/>
        <v>0.31174089068825911</v>
      </c>
    </row>
    <row r="64" spans="1:11" x14ac:dyDescent="0.25">
      <c r="A64" s="211" t="s">
        <v>216</v>
      </c>
      <c r="B64" s="473">
        <v>55</v>
      </c>
      <c r="C64" s="474">
        <v>47</v>
      </c>
      <c r="D64" s="475" t="s">
        <v>257</v>
      </c>
      <c r="E64" s="475" t="s">
        <v>257</v>
      </c>
      <c r="F64" s="474">
        <v>38</v>
      </c>
      <c r="G64" s="476">
        <v>64</v>
      </c>
      <c r="H64" s="151"/>
      <c r="I64" s="296">
        <f t="shared" si="2"/>
        <v>2.6842105263157894</v>
      </c>
      <c r="J64" s="294">
        <f t="shared" si="20"/>
        <v>0.62745098039215685</v>
      </c>
      <c r="K64" s="294">
        <f t="shared" si="21"/>
        <v>0.37254901960784315</v>
      </c>
    </row>
    <row r="65" spans="1:11" x14ac:dyDescent="0.25">
      <c r="A65" s="213"/>
      <c r="B65" s="473"/>
      <c r="C65" s="474"/>
      <c r="D65" s="474"/>
      <c r="E65" s="474"/>
      <c r="F65" s="474"/>
      <c r="G65" s="476"/>
      <c r="H65" s="151"/>
      <c r="I65" s="296"/>
      <c r="J65" s="278"/>
      <c r="K65" s="278"/>
    </row>
    <row r="66" spans="1:11" x14ac:dyDescent="0.25">
      <c r="A66" s="164" t="s">
        <v>217</v>
      </c>
      <c r="B66" s="471">
        <f t="shared" ref="B66:G66" si="22">SUM(B67:B75)</f>
        <v>3269</v>
      </c>
      <c r="C66" s="472">
        <f t="shared" si="22"/>
        <v>2957</v>
      </c>
      <c r="D66" s="472">
        <f t="shared" si="22"/>
        <v>136</v>
      </c>
      <c r="E66" s="472">
        <f t="shared" si="22"/>
        <v>346</v>
      </c>
      <c r="F66" s="472">
        <f t="shared" si="22"/>
        <v>3391</v>
      </c>
      <c r="G66" s="477">
        <f t="shared" si="22"/>
        <v>3317</v>
      </c>
      <c r="H66" s="272"/>
      <c r="I66" s="295">
        <f t="shared" si="2"/>
        <v>1.9781775287525805</v>
      </c>
      <c r="J66" s="293">
        <f t="shared" ref="J66:J75" si="23">(SUM(G66)/SUM(B66:E66))</f>
        <v>0.49448419797257004</v>
      </c>
      <c r="K66" s="293">
        <f t="shared" ref="K66:K75" si="24">(SUM(F66)/SUM(B66:E66))</f>
        <v>0.50551580202742996</v>
      </c>
    </row>
    <row r="67" spans="1:11" x14ac:dyDescent="0.25">
      <c r="A67" s="168" t="s">
        <v>415</v>
      </c>
      <c r="B67" s="473">
        <v>1345</v>
      </c>
      <c r="C67" s="474">
        <v>933</v>
      </c>
      <c r="D67" s="474">
        <v>25</v>
      </c>
      <c r="E67" s="474">
        <v>80</v>
      </c>
      <c r="F67" s="474">
        <v>1178</v>
      </c>
      <c r="G67" s="476">
        <v>1205</v>
      </c>
      <c r="H67" s="151"/>
      <c r="I67" s="296">
        <f t="shared" si="2"/>
        <v>2.0229202037351444</v>
      </c>
      <c r="J67" s="294">
        <f t="shared" si="23"/>
        <v>0.50566512798992869</v>
      </c>
      <c r="K67" s="294">
        <f t="shared" si="24"/>
        <v>0.49433487201007131</v>
      </c>
    </row>
    <row r="68" spans="1:11" x14ac:dyDescent="0.25">
      <c r="A68" s="211" t="s">
        <v>219</v>
      </c>
      <c r="B68" s="473">
        <v>631</v>
      </c>
      <c r="C68" s="474">
        <v>469</v>
      </c>
      <c r="D68" s="474">
        <v>12</v>
      </c>
      <c r="E68" s="474">
        <v>12</v>
      </c>
      <c r="F68" s="474">
        <v>608</v>
      </c>
      <c r="G68" s="476">
        <v>516</v>
      </c>
      <c r="H68" s="151"/>
      <c r="I68" s="296">
        <f t="shared" si="2"/>
        <v>1.8486842105263157</v>
      </c>
      <c r="J68" s="294">
        <f t="shared" si="23"/>
        <v>0.45907473309608543</v>
      </c>
      <c r="K68" s="294">
        <f t="shared" si="24"/>
        <v>0.54092526690391463</v>
      </c>
    </row>
    <row r="69" spans="1:11" x14ac:dyDescent="0.25">
      <c r="A69" s="168" t="s">
        <v>416</v>
      </c>
      <c r="B69" s="473">
        <v>574</v>
      </c>
      <c r="C69" s="474">
        <v>984</v>
      </c>
      <c r="D69" s="474">
        <v>66</v>
      </c>
      <c r="E69" s="474">
        <v>218</v>
      </c>
      <c r="F69" s="474">
        <v>977</v>
      </c>
      <c r="G69" s="476">
        <v>865</v>
      </c>
      <c r="H69" s="151"/>
      <c r="I69" s="296">
        <f t="shared" si="2"/>
        <v>1.8853633572159672</v>
      </c>
      <c r="J69" s="294">
        <f t="shared" si="23"/>
        <v>0.46959826275787186</v>
      </c>
      <c r="K69" s="294">
        <f t="shared" si="24"/>
        <v>0.53040173724212814</v>
      </c>
    </row>
    <row r="70" spans="1:11" x14ac:dyDescent="0.25">
      <c r="A70" s="211" t="s">
        <v>221</v>
      </c>
      <c r="B70" s="473">
        <v>227</v>
      </c>
      <c r="C70" s="474">
        <v>167</v>
      </c>
      <c r="D70" s="474">
        <v>20</v>
      </c>
      <c r="E70" s="475" t="s">
        <v>257</v>
      </c>
      <c r="F70" s="474">
        <v>287</v>
      </c>
      <c r="G70" s="476">
        <v>127</v>
      </c>
      <c r="H70" s="151"/>
      <c r="I70" s="296">
        <f t="shared" si="2"/>
        <v>1.4425087108013936</v>
      </c>
      <c r="J70" s="294">
        <f t="shared" si="23"/>
        <v>0.30676328502415456</v>
      </c>
      <c r="K70" s="294">
        <f t="shared" si="24"/>
        <v>0.69323671497584538</v>
      </c>
    </row>
    <row r="71" spans="1:11" x14ac:dyDescent="0.25">
      <c r="A71" s="211" t="s">
        <v>222</v>
      </c>
      <c r="B71" s="473">
        <v>241</v>
      </c>
      <c r="C71" s="474">
        <v>135</v>
      </c>
      <c r="D71" s="474">
        <v>4</v>
      </c>
      <c r="E71" s="475" t="s">
        <v>257</v>
      </c>
      <c r="F71" s="474">
        <v>108</v>
      </c>
      <c r="G71" s="476">
        <v>272</v>
      </c>
      <c r="H71" s="151"/>
      <c r="I71" s="296">
        <f t="shared" si="2"/>
        <v>3.5185185185185186</v>
      </c>
      <c r="J71" s="294">
        <f t="shared" si="23"/>
        <v>0.71578947368421053</v>
      </c>
      <c r="K71" s="294">
        <f t="shared" si="24"/>
        <v>0.28421052631578947</v>
      </c>
    </row>
    <row r="72" spans="1:11" s="141" customFormat="1" x14ac:dyDescent="0.25">
      <c r="A72" s="211" t="s">
        <v>223</v>
      </c>
      <c r="B72" s="473">
        <v>6</v>
      </c>
      <c r="C72" s="474">
        <v>11</v>
      </c>
      <c r="D72" s="474">
        <v>1</v>
      </c>
      <c r="E72" s="475" t="s">
        <v>257</v>
      </c>
      <c r="F72" s="474">
        <v>16</v>
      </c>
      <c r="G72" s="476">
        <v>2</v>
      </c>
      <c r="H72" s="151"/>
      <c r="I72" s="296">
        <f t="shared" si="2"/>
        <v>1.125</v>
      </c>
      <c r="J72" s="294">
        <f t="shared" si="23"/>
        <v>0.1111111111111111</v>
      </c>
      <c r="K72" s="294">
        <f t="shared" si="24"/>
        <v>0.88888888888888884</v>
      </c>
    </row>
    <row r="73" spans="1:11" x14ac:dyDescent="0.25">
      <c r="A73" s="211" t="s">
        <v>224</v>
      </c>
      <c r="B73" s="473">
        <v>202</v>
      </c>
      <c r="C73" s="474">
        <v>193</v>
      </c>
      <c r="D73" s="475" t="s">
        <v>257</v>
      </c>
      <c r="E73" s="474">
        <v>36</v>
      </c>
      <c r="F73" s="474">
        <v>140</v>
      </c>
      <c r="G73" s="476">
        <v>291</v>
      </c>
      <c r="H73" s="151"/>
      <c r="I73" s="296">
        <f t="shared" si="2"/>
        <v>3.0785714285714287</v>
      </c>
      <c r="J73" s="294">
        <f t="shared" si="23"/>
        <v>0.67517401392111365</v>
      </c>
      <c r="K73" s="294">
        <f t="shared" si="24"/>
        <v>0.3248259860788863</v>
      </c>
    </row>
    <row r="74" spans="1:11" x14ac:dyDescent="0.25">
      <c r="A74" s="211" t="s">
        <v>225</v>
      </c>
      <c r="B74" s="473">
        <v>25</v>
      </c>
      <c r="C74" s="474">
        <v>28</v>
      </c>
      <c r="D74" s="474">
        <v>1</v>
      </c>
      <c r="E74" s="475" t="s">
        <v>257</v>
      </c>
      <c r="F74" s="474">
        <v>33</v>
      </c>
      <c r="G74" s="476">
        <v>21</v>
      </c>
      <c r="H74" s="151"/>
      <c r="I74" s="296">
        <f t="shared" si="2"/>
        <v>1.6363636363636365</v>
      </c>
      <c r="J74" s="294">
        <f t="shared" si="23"/>
        <v>0.3888888888888889</v>
      </c>
      <c r="K74" s="294">
        <f t="shared" si="24"/>
        <v>0.61111111111111116</v>
      </c>
    </row>
    <row r="75" spans="1:11" x14ac:dyDescent="0.25">
      <c r="A75" s="211" t="s">
        <v>765</v>
      </c>
      <c r="B75" s="473">
        <v>18</v>
      </c>
      <c r="C75" s="474">
        <v>37</v>
      </c>
      <c r="D75" s="474">
        <v>7</v>
      </c>
      <c r="E75" s="475" t="s">
        <v>257</v>
      </c>
      <c r="F75" s="474">
        <v>44</v>
      </c>
      <c r="G75" s="476">
        <v>18</v>
      </c>
      <c r="H75" s="151"/>
      <c r="I75" s="296">
        <f t="shared" si="2"/>
        <v>1.4090909090909092</v>
      </c>
      <c r="J75" s="294">
        <f t="shared" si="23"/>
        <v>0.29032258064516131</v>
      </c>
      <c r="K75" s="294">
        <f t="shared" si="24"/>
        <v>0.70967741935483875</v>
      </c>
    </row>
    <row r="76" spans="1:11" x14ac:dyDescent="0.25">
      <c r="A76" s="168"/>
      <c r="B76" s="473"/>
      <c r="C76" s="474"/>
      <c r="D76" s="474"/>
      <c r="E76" s="474"/>
      <c r="F76" s="474"/>
      <c r="G76" s="476"/>
      <c r="H76" s="151"/>
      <c r="I76" s="296"/>
      <c r="J76" s="278"/>
      <c r="K76" s="278"/>
    </row>
    <row r="77" spans="1:11" x14ac:dyDescent="0.25">
      <c r="A77" s="164" t="s">
        <v>468</v>
      </c>
      <c r="B77" s="471">
        <f t="shared" ref="B77:G77" si="25">SUM(B78:B84)</f>
        <v>2647</v>
      </c>
      <c r="C77" s="472">
        <f t="shared" si="25"/>
        <v>2661</v>
      </c>
      <c r="D77" s="472">
        <f t="shared" si="25"/>
        <v>299</v>
      </c>
      <c r="E77" s="472">
        <f t="shared" si="25"/>
        <v>521</v>
      </c>
      <c r="F77" s="472">
        <f t="shared" si="25"/>
        <v>3590</v>
      </c>
      <c r="G77" s="477">
        <f t="shared" si="25"/>
        <v>2538</v>
      </c>
      <c r="H77" s="272"/>
      <c r="I77" s="295">
        <f t="shared" si="2"/>
        <v>1.7069637883008357</v>
      </c>
      <c r="J77" s="293">
        <f t="shared" ref="J77:J84" si="26">(SUM(G77)/SUM(B77:E77))</f>
        <v>0.41416449086161877</v>
      </c>
      <c r="K77" s="293">
        <f t="shared" ref="K77:K84" si="27">(SUM(F77)/SUM(B77:E77))</f>
        <v>0.58583550913838123</v>
      </c>
    </row>
    <row r="78" spans="1:11" x14ac:dyDescent="0.25">
      <c r="A78" s="168" t="s">
        <v>417</v>
      </c>
      <c r="B78" s="473">
        <v>1100</v>
      </c>
      <c r="C78" s="474">
        <v>1029</v>
      </c>
      <c r="D78" s="474">
        <v>41</v>
      </c>
      <c r="E78" s="474">
        <v>297</v>
      </c>
      <c r="F78" s="474">
        <v>1500</v>
      </c>
      <c r="G78" s="476">
        <v>967</v>
      </c>
      <c r="H78" s="151"/>
      <c r="I78" s="296">
        <f t="shared" ref="I78:I141" si="28">SUM(B78:E78)/SUM(F78)</f>
        <v>1.6446666666666667</v>
      </c>
      <c r="J78" s="294">
        <f t="shared" si="26"/>
        <v>0.3919740575597892</v>
      </c>
      <c r="K78" s="294">
        <f t="shared" si="27"/>
        <v>0.6080259424402108</v>
      </c>
    </row>
    <row r="79" spans="1:11" x14ac:dyDescent="0.25">
      <c r="A79" s="168" t="s">
        <v>604</v>
      </c>
      <c r="B79" s="473">
        <v>1245</v>
      </c>
      <c r="C79" s="474">
        <v>1349</v>
      </c>
      <c r="D79" s="474">
        <v>219</v>
      </c>
      <c r="E79" s="474">
        <v>224</v>
      </c>
      <c r="F79" s="474">
        <v>1806</v>
      </c>
      <c r="G79" s="476">
        <v>1231</v>
      </c>
      <c r="H79" s="151"/>
      <c r="I79" s="296">
        <f t="shared" si="28"/>
        <v>1.6816168327796235</v>
      </c>
      <c r="J79" s="294">
        <f t="shared" si="26"/>
        <v>0.40533421139282189</v>
      </c>
      <c r="K79" s="294">
        <f t="shared" si="27"/>
        <v>0.59466578860717811</v>
      </c>
    </row>
    <row r="80" spans="1:11" x14ac:dyDescent="0.25">
      <c r="A80" s="211" t="s">
        <v>736</v>
      </c>
      <c r="B80" s="473">
        <v>1</v>
      </c>
      <c r="C80" s="474">
        <v>1</v>
      </c>
      <c r="D80" s="475" t="s">
        <v>257</v>
      </c>
      <c r="E80" s="475" t="s">
        <v>257</v>
      </c>
      <c r="F80" s="474">
        <v>2</v>
      </c>
      <c r="G80" s="487" t="s">
        <v>257</v>
      </c>
      <c r="H80" s="151"/>
      <c r="I80" s="296">
        <f t="shared" si="28"/>
        <v>1</v>
      </c>
      <c r="J80" s="294">
        <f t="shared" si="26"/>
        <v>0</v>
      </c>
      <c r="K80" s="294">
        <f t="shared" si="27"/>
        <v>1</v>
      </c>
    </row>
    <row r="81" spans="1:11" s="141" customFormat="1" x14ac:dyDescent="0.25">
      <c r="A81" s="211" t="s">
        <v>472</v>
      </c>
      <c r="B81" s="473">
        <v>9</v>
      </c>
      <c r="C81" s="474">
        <v>2</v>
      </c>
      <c r="D81" s="475" t="s">
        <v>257</v>
      </c>
      <c r="E81" s="475" t="s">
        <v>257</v>
      </c>
      <c r="F81" s="474">
        <v>2</v>
      </c>
      <c r="G81" s="476">
        <v>9</v>
      </c>
      <c r="H81" s="151"/>
      <c r="I81" s="296">
        <f t="shared" si="28"/>
        <v>5.5</v>
      </c>
      <c r="J81" s="294">
        <f t="shared" si="26"/>
        <v>0.81818181818181823</v>
      </c>
      <c r="K81" s="294">
        <f t="shared" si="27"/>
        <v>0.18181818181818182</v>
      </c>
    </row>
    <row r="82" spans="1:11" x14ac:dyDescent="0.25">
      <c r="A82" s="211" t="s">
        <v>473</v>
      </c>
      <c r="B82" s="473">
        <v>1</v>
      </c>
      <c r="C82" s="475" t="s">
        <v>257</v>
      </c>
      <c r="D82" s="475" t="s">
        <v>257</v>
      </c>
      <c r="E82" s="475" t="s">
        <v>257</v>
      </c>
      <c r="F82" s="475" t="s">
        <v>257</v>
      </c>
      <c r="G82" s="476">
        <v>1</v>
      </c>
      <c r="H82" s="151"/>
      <c r="I82" s="279" t="s">
        <v>170</v>
      </c>
      <c r="J82" s="294">
        <f t="shared" si="26"/>
        <v>1</v>
      </c>
      <c r="K82" s="294">
        <f t="shared" si="27"/>
        <v>0</v>
      </c>
    </row>
    <row r="83" spans="1:11" x14ac:dyDescent="0.25">
      <c r="A83" s="211" t="s">
        <v>766</v>
      </c>
      <c r="B83" s="473">
        <v>92</v>
      </c>
      <c r="C83" s="474">
        <v>77</v>
      </c>
      <c r="D83" s="474">
        <v>18</v>
      </c>
      <c r="E83" s="475" t="s">
        <v>257</v>
      </c>
      <c r="F83" s="474">
        <v>79</v>
      </c>
      <c r="G83" s="476">
        <v>108</v>
      </c>
      <c r="H83" s="151"/>
      <c r="I83" s="296">
        <f t="shared" si="28"/>
        <v>2.3670886075949369</v>
      </c>
      <c r="J83" s="294">
        <f t="shared" si="26"/>
        <v>0.57754010695187163</v>
      </c>
      <c r="K83" s="294">
        <f t="shared" si="27"/>
        <v>0.42245989304812837</v>
      </c>
    </row>
    <row r="84" spans="1:11" x14ac:dyDescent="0.25">
      <c r="A84" s="211" t="s">
        <v>605</v>
      </c>
      <c r="B84" s="473">
        <v>199</v>
      </c>
      <c r="C84" s="474">
        <v>203</v>
      </c>
      <c r="D84" s="474">
        <v>21</v>
      </c>
      <c r="E84" s="475" t="s">
        <v>257</v>
      </c>
      <c r="F84" s="474">
        <v>201</v>
      </c>
      <c r="G84" s="476">
        <v>222</v>
      </c>
      <c r="H84" s="151"/>
      <c r="I84" s="296">
        <f t="shared" si="28"/>
        <v>2.1044776119402986</v>
      </c>
      <c r="J84" s="294">
        <f t="shared" si="26"/>
        <v>0.52482269503546097</v>
      </c>
      <c r="K84" s="294">
        <f t="shared" si="27"/>
        <v>0.47517730496453903</v>
      </c>
    </row>
    <row r="85" spans="1:11" x14ac:dyDescent="0.25">
      <c r="A85" s="168"/>
      <c r="B85" s="473"/>
      <c r="C85" s="474"/>
      <c r="D85" s="474"/>
      <c r="E85" s="474"/>
      <c r="F85" s="474"/>
      <c r="G85" s="476"/>
      <c r="H85" s="151"/>
      <c r="I85" s="296"/>
      <c r="J85" s="278"/>
      <c r="K85" s="278"/>
    </row>
    <row r="86" spans="1:11" x14ac:dyDescent="0.25">
      <c r="A86" s="164" t="s">
        <v>474</v>
      </c>
      <c r="B86" s="471">
        <f t="shared" ref="B86:G86" si="29">SUM(B87:B94)</f>
        <v>1682</v>
      </c>
      <c r="C86" s="472">
        <f t="shared" si="29"/>
        <v>1230</v>
      </c>
      <c r="D86" s="472">
        <f t="shared" si="29"/>
        <v>122</v>
      </c>
      <c r="E86" s="472">
        <f t="shared" si="29"/>
        <v>107</v>
      </c>
      <c r="F86" s="472">
        <f t="shared" si="29"/>
        <v>1266</v>
      </c>
      <c r="G86" s="477">
        <f t="shared" si="29"/>
        <v>1875</v>
      </c>
      <c r="H86" s="272"/>
      <c r="I86" s="295">
        <f t="shared" si="28"/>
        <v>2.4810426540284358</v>
      </c>
      <c r="J86" s="293">
        <f t="shared" ref="J86:J104" si="30">(SUM(G86)/SUM(B86:E86))</f>
        <v>0.59694364851957971</v>
      </c>
      <c r="K86" s="293">
        <f t="shared" ref="K86:K104" si="31">(SUM(F86)/SUM(B86:E86))</f>
        <v>0.40305635148042024</v>
      </c>
    </row>
    <row r="87" spans="1:11" x14ac:dyDescent="0.25">
      <c r="A87" s="211" t="s">
        <v>475</v>
      </c>
      <c r="B87" s="473">
        <v>553</v>
      </c>
      <c r="C87" s="474">
        <v>370</v>
      </c>
      <c r="D87" s="474">
        <v>18</v>
      </c>
      <c r="E87" s="474">
        <v>44</v>
      </c>
      <c r="F87" s="474">
        <v>418</v>
      </c>
      <c r="G87" s="476">
        <v>567</v>
      </c>
      <c r="H87" s="151"/>
      <c r="I87" s="296">
        <f t="shared" si="28"/>
        <v>2.3564593301435406</v>
      </c>
      <c r="J87" s="294">
        <f t="shared" si="30"/>
        <v>0.57563451776649743</v>
      </c>
      <c r="K87" s="294">
        <f t="shared" si="31"/>
        <v>0.42436548223350251</v>
      </c>
    </row>
    <row r="88" spans="1:11" x14ac:dyDescent="0.25">
      <c r="A88" s="211" t="s">
        <v>476</v>
      </c>
      <c r="B88" s="473">
        <v>295</v>
      </c>
      <c r="C88" s="474">
        <v>203</v>
      </c>
      <c r="D88" s="474">
        <v>65</v>
      </c>
      <c r="E88" s="475" t="s">
        <v>257</v>
      </c>
      <c r="F88" s="474">
        <v>201</v>
      </c>
      <c r="G88" s="476">
        <v>362</v>
      </c>
      <c r="H88" s="151"/>
      <c r="I88" s="296">
        <f t="shared" si="28"/>
        <v>2.8009950248756219</v>
      </c>
      <c r="J88" s="294">
        <f t="shared" si="30"/>
        <v>0.6429840142095915</v>
      </c>
      <c r="K88" s="294">
        <f t="shared" si="31"/>
        <v>0.35701598579040855</v>
      </c>
    </row>
    <row r="89" spans="1:11" x14ac:dyDescent="0.25">
      <c r="A89" s="211" t="s">
        <v>606</v>
      </c>
      <c r="B89" s="473">
        <v>433</v>
      </c>
      <c r="C89" s="474">
        <v>297</v>
      </c>
      <c r="D89" s="474">
        <v>32</v>
      </c>
      <c r="E89" s="474">
        <v>63</v>
      </c>
      <c r="F89" s="474">
        <v>349</v>
      </c>
      <c r="G89" s="476">
        <v>476</v>
      </c>
      <c r="H89" s="151"/>
      <c r="I89" s="296">
        <f t="shared" si="28"/>
        <v>2.3638968481375358</v>
      </c>
      <c r="J89" s="294">
        <f t="shared" si="30"/>
        <v>0.57696969696969702</v>
      </c>
      <c r="K89" s="294">
        <f t="shared" si="31"/>
        <v>0.42303030303030303</v>
      </c>
    </row>
    <row r="90" spans="1:11" x14ac:dyDescent="0.25">
      <c r="A90" s="211" t="s">
        <v>738</v>
      </c>
      <c r="B90" s="473">
        <v>103</v>
      </c>
      <c r="C90" s="474">
        <v>68</v>
      </c>
      <c r="D90" s="474">
        <v>3</v>
      </c>
      <c r="E90" s="475" t="s">
        <v>257</v>
      </c>
      <c r="F90" s="474">
        <v>45</v>
      </c>
      <c r="G90" s="476">
        <v>129</v>
      </c>
      <c r="H90" s="151"/>
      <c r="I90" s="296">
        <f t="shared" si="28"/>
        <v>3.8666666666666667</v>
      </c>
      <c r="J90" s="294">
        <f t="shared" si="30"/>
        <v>0.74137931034482762</v>
      </c>
      <c r="K90" s="294">
        <f t="shared" si="31"/>
        <v>0.25862068965517243</v>
      </c>
    </row>
    <row r="91" spans="1:11" s="141" customFormat="1" x14ac:dyDescent="0.25">
      <c r="A91" s="211" t="s">
        <v>607</v>
      </c>
      <c r="B91" s="473">
        <v>86</v>
      </c>
      <c r="C91" s="474">
        <v>35</v>
      </c>
      <c r="D91" s="475" t="s">
        <v>257</v>
      </c>
      <c r="E91" s="475" t="s">
        <v>257</v>
      </c>
      <c r="F91" s="474">
        <v>32</v>
      </c>
      <c r="G91" s="476">
        <v>89</v>
      </c>
      <c r="H91" s="151"/>
      <c r="I91" s="296">
        <f t="shared" si="28"/>
        <v>3.78125</v>
      </c>
      <c r="J91" s="294">
        <f t="shared" si="30"/>
        <v>0.73553719008264462</v>
      </c>
      <c r="K91" s="294">
        <f t="shared" si="31"/>
        <v>0.26446280991735538</v>
      </c>
    </row>
    <row r="92" spans="1:11" s="141" customFormat="1" x14ac:dyDescent="0.25">
      <c r="A92" s="211" t="s">
        <v>739</v>
      </c>
      <c r="B92" s="473">
        <v>77</v>
      </c>
      <c r="C92" s="474">
        <v>139</v>
      </c>
      <c r="D92" s="474">
        <v>3</v>
      </c>
      <c r="E92" s="475" t="s">
        <v>257</v>
      </c>
      <c r="F92" s="474">
        <v>132</v>
      </c>
      <c r="G92" s="476">
        <v>87</v>
      </c>
      <c r="H92" s="151"/>
      <c r="I92" s="296">
        <f t="shared" si="28"/>
        <v>1.6590909090909092</v>
      </c>
      <c r="J92" s="294">
        <f t="shared" si="30"/>
        <v>0.39726027397260272</v>
      </c>
      <c r="K92" s="294">
        <f t="shared" si="31"/>
        <v>0.60273972602739723</v>
      </c>
    </row>
    <row r="93" spans="1:11" x14ac:dyDescent="0.25">
      <c r="A93" s="211" t="s">
        <v>608</v>
      </c>
      <c r="B93" s="473">
        <v>39</v>
      </c>
      <c r="C93" s="474">
        <v>60</v>
      </c>
      <c r="D93" s="475" t="s">
        <v>257</v>
      </c>
      <c r="E93" s="475" t="s">
        <v>257</v>
      </c>
      <c r="F93" s="474">
        <v>56</v>
      </c>
      <c r="G93" s="476">
        <v>43</v>
      </c>
      <c r="H93" s="151"/>
      <c r="I93" s="296">
        <f t="shared" si="28"/>
        <v>1.7678571428571428</v>
      </c>
      <c r="J93" s="294">
        <f t="shared" si="30"/>
        <v>0.43434343434343436</v>
      </c>
      <c r="K93" s="294">
        <f t="shared" si="31"/>
        <v>0.56565656565656564</v>
      </c>
    </row>
    <row r="94" spans="1:11" x14ac:dyDescent="0.25">
      <c r="A94" s="211" t="s">
        <v>740</v>
      </c>
      <c r="B94" s="473">
        <v>96</v>
      </c>
      <c r="C94" s="474">
        <v>58</v>
      </c>
      <c r="D94" s="474">
        <v>1</v>
      </c>
      <c r="E94" s="475" t="s">
        <v>257</v>
      </c>
      <c r="F94" s="474">
        <v>33</v>
      </c>
      <c r="G94" s="476">
        <v>122</v>
      </c>
      <c r="H94" s="151"/>
      <c r="I94" s="296">
        <f t="shared" si="28"/>
        <v>4.6969696969696972</v>
      </c>
      <c r="J94" s="294">
        <f t="shared" si="30"/>
        <v>0.7870967741935484</v>
      </c>
      <c r="K94" s="294">
        <f t="shared" si="31"/>
        <v>0.2129032258064516</v>
      </c>
    </row>
    <row r="95" spans="1:11" x14ac:dyDescent="0.25">
      <c r="A95" s="168"/>
      <c r="B95" s="473"/>
      <c r="C95" s="474"/>
      <c r="D95" s="474"/>
      <c r="E95" s="474"/>
      <c r="F95" s="474"/>
      <c r="G95" s="476"/>
      <c r="H95" s="151"/>
      <c r="I95" s="296"/>
      <c r="J95" s="294"/>
      <c r="K95" s="294"/>
    </row>
    <row r="96" spans="1:11" x14ac:dyDescent="0.25">
      <c r="A96" s="164" t="s">
        <v>480</v>
      </c>
      <c r="B96" s="471">
        <f t="shared" ref="B96:G96" si="32">SUM(B97:B104)</f>
        <v>1778</v>
      </c>
      <c r="C96" s="472">
        <f t="shared" si="32"/>
        <v>1151</v>
      </c>
      <c r="D96" s="472">
        <f t="shared" si="32"/>
        <v>135</v>
      </c>
      <c r="E96" s="472">
        <f t="shared" si="32"/>
        <v>76</v>
      </c>
      <c r="F96" s="472">
        <f t="shared" si="32"/>
        <v>1301</v>
      </c>
      <c r="G96" s="477">
        <f t="shared" si="32"/>
        <v>1839</v>
      </c>
      <c r="H96" s="272"/>
      <c r="I96" s="295">
        <f t="shared" si="28"/>
        <v>2.4135280553420446</v>
      </c>
      <c r="J96" s="293">
        <f t="shared" si="30"/>
        <v>0.58566878980891723</v>
      </c>
      <c r="K96" s="293">
        <f t="shared" si="31"/>
        <v>0.41433121019108282</v>
      </c>
    </row>
    <row r="97" spans="1:11" x14ac:dyDescent="0.25">
      <c r="A97" s="211" t="s">
        <v>481</v>
      </c>
      <c r="B97" s="473">
        <v>434</v>
      </c>
      <c r="C97" s="474">
        <v>189</v>
      </c>
      <c r="D97" s="474">
        <v>19</v>
      </c>
      <c r="E97" s="475" t="s">
        <v>257</v>
      </c>
      <c r="F97" s="474">
        <v>312</v>
      </c>
      <c r="G97" s="476">
        <v>330</v>
      </c>
      <c r="H97" s="151"/>
      <c r="I97" s="296">
        <f t="shared" si="28"/>
        <v>2.0576923076923075</v>
      </c>
      <c r="J97" s="294">
        <f t="shared" si="30"/>
        <v>0.51401869158878499</v>
      </c>
      <c r="K97" s="294">
        <f t="shared" si="31"/>
        <v>0.48598130841121495</v>
      </c>
    </row>
    <row r="98" spans="1:11" x14ac:dyDescent="0.25">
      <c r="A98" s="211" t="s">
        <v>482</v>
      </c>
      <c r="B98" s="473">
        <v>571</v>
      </c>
      <c r="C98" s="474">
        <v>269</v>
      </c>
      <c r="D98" s="474">
        <v>110</v>
      </c>
      <c r="E98" s="475" t="s">
        <v>257</v>
      </c>
      <c r="F98" s="474">
        <v>358</v>
      </c>
      <c r="G98" s="476">
        <v>592</v>
      </c>
      <c r="H98" s="151"/>
      <c r="I98" s="296">
        <f t="shared" si="28"/>
        <v>2.6536312849162011</v>
      </c>
      <c r="J98" s="294">
        <f t="shared" si="30"/>
        <v>0.62315789473684213</v>
      </c>
      <c r="K98" s="294">
        <f t="shared" si="31"/>
        <v>0.37684210526315787</v>
      </c>
    </row>
    <row r="99" spans="1:11" x14ac:dyDescent="0.25">
      <c r="A99" s="168" t="s">
        <v>767</v>
      </c>
      <c r="B99" s="473">
        <v>161</v>
      </c>
      <c r="C99" s="474">
        <v>283</v>
      </c>
      <c r="D99" s="474">
        <v>3</v>
      </c>
      <c r="E99" s="474">
        <v>67</v>
      </c>
      <c r="F99" s="474">
        <v>298</v>
      </c>
      <c r="G99" s="476">
        <v>216</v>
      </c>
      <c r="H99" s="151"/>
      <c r="I99" s="296">
        <f t="shared" si="28"/>
        <v>1.7248322147651007</v>
      </c>
      <c r="J99" s="294">
        <f t="shared" si="30"/>
        <v>0.42023346303501946</v>
      </c>
      <c r="K99" s="294">
        <f t="shared" si="31"/>
        <v>0.57976653696498059</v>
      </c>
    </row>
    <row r="100" spans="1:11" x14ac:dyDescent="0.25">
      <c r="A100" s="168" t="s">
        <v>418</v>
      </c>
      <c r="B100" s="473">
        <v>169</v>
      </c>
      <c r="C100" s="474">
        <v>201</v>
      </c>
      <c r="D100" s="474">
        <v>2</v>
      </c>
      <c r="E100" s="474">
        <v>9</v>
      </c>
      <c r="F100" s="474">
        <v>153</v>
      </c>
      <c r="G100" s="476">
        <v>228</v>
      </c>
      <c r="H100" s="151"/>
      <c r="I100" s="296">
        <f t="shared" si="28"/>
        <v>2.4901960784313726</v>
      </c>
      <c r="J100" s="294">
        <f t="shared" si="30"/>
        <v>0.59842519685039375</v>
      </c>
      <c r="K100" s="294">
        <f t="shared" si="31"/>
        <v>0.40157480314960631</v>
      </c>
    </row>
    <row r="101" spans="1:11" s="141" customFormat="1" x14ac:dyDescent="0.25">
      <c r="A101" s="211" t="s">
        <v>741</v>
      </c>
      <c r="B101" s="473">
        <v>28</v>
      </c>
      <c r="C101" s="474">
        <v>22</v>
      </c>
      <c r="D101" s="475" t="s">
        <v>257</v>
      </c>
      <c r="E101" s="475" t="s">
        <v>257</v>
      </c>
      <c r="F101" s="474">
        <v>38</v>
      </c>
      <c r="G101" s="476">
        <v>12</v>
      </c>
      <c r="H101" s="151"/>
      <c r="I101" s="296">
        <f t="shared" si="28"/>
        <v>1.3157894736842106</v>
      </c>
      <c r="J101" s="294">
        <f t="shared" si="30"/>
        <v>0.24</v>
      </c>
      <c r="K101" s="294">
        <f t="shared" si="31"/>
        <v>0.76</v>
      </c>
    </row>
    <row r="102" spans="1:11" x14ac:dyDescent="0.25">
      <c r="A102" s="211" t="s">
        <v>742</v>
      </c>
      <c r="B102" s="473">
        <v>387</v>
      </c>
      <c r="C102" s="474">
        <v>159</v>
      </c>
      <c r="D102" s="474">
        <v>1</v>
      </c>
      <c r="E102" s="475" t="s">
        <v>257</v>
      </c>
      <c r="F102" s="474">
        <v>108</v>
      </c>
      <c r="G102" s="476">
        <v>439</v>
      </c>
      <c r="H102" s="151"/>
      <c r="I102" s="296">
        <f t="shared" si="28"/>
        <v>5.0648148148148149</v>
      </c>
      <c r="J102" s="294">
        <f t="shared" si="30"/>
        <v>0.80255941499085925</v>
      </c>
      <c r="K102" s="294">
        <f t="shared" si="31"/>
        <v>0.19744058500914077</v>
      </c>
    </row>
    <row r="103" spans="1:11" x14ac:dyDescent="0.25">
      <c r="A103" s="211" t="s">
        <v>609</v>
      </c>
      <c r="B103" s="473">
        <v>4</v>
      </c>
      <c r="C103" s="474">
        <v>8</v>
      </c>
      <c r="D103" s="475" t="s">
        <v>257</v>
      </c>
      <c r="E103" s="475" t="s">
        <v>257</v>
      </c>
      <c r="F103" s="474">
        <v>11</v>
      </c>
      <c r="G103" s="476">
        <v>1</v>
      </c>
      <c r="H103" s="151"/>
      <c r="I103" s="296">
        <f t="shared" si="28"/>
        <v>1.0909090909090908</v>
      </c>
      <c r="J103" s="294">
        <f t="shared" si="30"/>
        <v>8.3333333333333329E-2</v>
      </c>
      <c r="K103" s="294">
        <f t="shared" si="31"/>
        <v>0.91666666666666663</v>
      </c>
    </row>
    <row r="104" spans="1:11" x14ac:dyDescent="0.25">
      <c r="A104" s="211" t="s">
        <v>484</v>
      </c>
      <c r="B104" s="473">
        <v>24</v>
      </c>
      <c r="C104" s="474">
        <v>20</v>
      </c>
      <c r="D104" s="475" t="s">
        <v>257</v>
      </c>
      <c r="E104" s="475" t="s">
        <v>257</v>
      </c>
      <c r="F104" s="474">
        <v>23</v>
      </c>
      <c r="G104" s="476">
        <v>21</v>
      </c>
      <c r="H104" s="151"/>
      <c r="I104" s="296">
        <f t="shared" si="28"/>
        <v>1.9130434782608696</v>
      </c>
      <c r="J104" s="294">
        <f t="shared" si="30"/>
        <v>0.47727272727272729</v>
      </c>
      <c r="K104" s="294">
        <f t="shared" si="31"/>
        <v>0.52272727272727271</v>
      </c>
    </row>
    <row r="105" spans="1:11" x14ac:dyDescent="0.25">
      <c r="A105" s="168"/>
      <c r="B105" s="473"/>
      <c r="C105" s="474"/>
      <c r="D105" s="474"/>
      <c r="E105" s="474"/>
      <c r="F105" s="474"/>
      <c r="G105" s="476"/>
      <c r="H105" s="151"/>
      <c r="I105" s="296"/>
      <c r="J105" s="278"/>
      <c r="K105" s="278"/>
    </row>
    <row r="106" spans="1:11" x14ac:dyDescent="0.25">
      <c r="A106" s="164" t="s">
        <v>485</v>
      </c>
      <c r="B106" s="471">
        <f t="shared" ref="B106:G106" si="33">SUM(B107:B116)</f>
        <v>4025</v>
      </c>
      <c r="C106" s="472">
        <f t="shared" si="33"/>
        <v>2002</v>
      </c>
      <c r="D106" s="472">
        <f t="shared" si="33"/>
        <v>940</v>
      </c>
      <c r="E106" s="472">
        <f t="shared" si="33"/>
        <v>0</v>
      </c>
      <c r="F106" s="472">
        <f t="shared" si="33"/>
        <v>2744</v>
      </c>
      <c r="G106" s="477">
        <f t="shared" si="33"/>
        <v>4223</v>
      </c>
      <c r="H106" s="272"/>
      <c r="I106" s="295">
        <f t="shared" si="28"/>
        <v>2.5389941690962101</v>
      </c>
      <c r="J106" s="293">
        <f t="shared" ref="J106:J109" si="34">(SUM(G106)/SUM(B106:E106))</f>
        <v>0.60614324673460596</v>
      </c>
      <c r="K106" s="293">
        <f t="shared" ref="K106:K109" si="35">(SUM(F106)/SUM(B106:E106))</f>
        <v>0.39385675326539399</v>
      </c>
    </row>
    <row r="107" spans="1:11" x14ac:dyDescent="0.25">
      <c r="A107" s="168" t="s">
        <v>419</v>
      </c>
      <c r="B107" s="473">
        <v>2433</v>
      </c>
      <c r="C107" s="474">
        <v>906</v>
      </c>
      <c r="D107" s="474">
        <v>918</v>
      </c>
      <c r="E107" s="475" t="s">
        <v>257</v>
      </c>
      <c r="F107" s="474">
        <v>1610</v>
      </c>
      <c r="G107" s="476">
        <v>2647</v>
      </c>
      <c r="H107" s="151"/>
      <c r="I107" s="296">
        <f t="shared" si="28"/>
        <v>2.6440993788819878</v>
      </c>
      <c r="J107" s="294">
        <f t="shared" si="34"/>
        <v>0.62179938924124967</v>
      </c>
      <c r="K107" s="294">
        <f t="shared" si="35"/>
        <v>0.37820061075875028</v>
      </c>
    </row>
    <row r="108" spans="1:11" x14ac:dyDescent="0.25">
      <c r="A108" s="211" t="s">
        <v>487</v>
      </c>
      <c r="B108" s="473">
        <v>304</v>
      </c>
      <c r="C108" s="474">
        <v>180</v>
      </c>
      <c r="D108" s="474">
        <v>5</v>
      </c>
      <c r="E108" s="475" t="s">
        <v>257</v>
      </c>
      <c r="F108" s="474">
        <v>181</v>
      </c>
      <c r="G108" s="476">
        <v>308</v>
      </c>
      <c r="H108" s="151"/>
      <c r="I108" s="296">
        <f t="shared" si="28"/>
        <v>2.701657458563536</v>
      </c>
      <c r="J108" s="294">
        <f t="shared" si="34"/>
        <v>0.62985685071574637</v>
      </c>
      <c r="K108" s="294">
        <f t="shared" si="35"/>
        <v>0.37014314928425357</v>
      </c>
    </row>
    <row r="109" spans="1:11" x14ac:dyDescent="0.25">
      <c r="A109" s="168" t="s">
        <v>768</v>
      </c>
      <c r="B109" s="473">
        <v>472</v>
      </c>
      <c r="C109" s="474">
        <v>573</v>
      </c>
      <c r="D109" s="474">
        <v>2</v>
      </c>
      <c r="E109" s="475" t="s">
        <v>257</v>
      </c>
      <c r="F109" s="474">
        <v>618</v>
      </c>
      <c r="G109" s="476">
        <v>429</v>
      </c>
      <c r="H109" s="151"/>
      <c r="I109" s="296">
        <f t="shared" si="28"/>
        <v>1.6941747572815533</v>
      </c>
      <c r="J109" s="294">
        <f t="shared" si="34"/>
        <v>0.40974212034383956</v>
      </c>
      <c r="K109" s="294">
        <f t="shared" si="35"/>
        <v>0.5902578796561605</v>
      </c>
    </row>
    <row r="110" spans="1:11" x14ac:dyDescent="0.25">
      <c r="A110" s="211" t="s">
        <v>489</v>
      </c>
      <c r="B110" s="473">
        <v>0</v>
      </c>
      <c r="C110" s="474">
        <v>0</v>
      </c>
      <c r="D110" s="475" t="s">
        <v>257</v>
      </c>
      <c r="E110" s="475" t="s">
        <v>257</v>
      </c>
      <c r="F110" s="474">
        <v>0</v>
      </c>
      <c r="G110" s="476">
        <v>0</v>
      </c>
      <c r="H110" s="151"/>
      <c r="I110" s="279" t="s">
        <v>170</v>
      </c>
      <c r="J110" s="279" t="s">
        <v>170</v>
      </c>
      <c r="K110" s="279" t="s">
        <v>170</v>
      </c>
    </row>
    <row r="111" spans="1:11" x14ac:dyDescent="0.25">
      <c r="A111" s="211" t="s">
        <v>610</v>
      </c>
      <c r="B111" s="473">
        <v>0</v>
      </c>
      <c r="C111" s="474">
        <v>0</v>
      </c>
      <c r="D111" s="475" t="s">
        <v>257</v>
      </c>
      <c r="E111" s="475" t="s">
        <v>257</v>
      </c>
      <c r="F111" s="474">
        <v>0</v>
      </c>
      <c r="G111" s="476">
        <v>0</v>
      </c>
      <c r="H111" s="151"/>
      <c r="I111" s="279" t="s">
        <v>170</v>
      </c>
      <c r="J111" s="279" t="s">
        <v>170</v>
      </c>
      <c r="K111" s="279" t="s">
        <v>170</v>
      </c>
    </row>
    <row r="112" spans="1:11" x14ac:dyDescent="0.25">
      <c r="A112" s="211" t="s">
        <v>743</v>
      </c>
      <c r="B112" s="473">
        <v>164</v>
      </c>
      <c r="C112" s="474">
        <v>102</v>
      </c>
      <c r="D112" s="474">
        <v>7</v>
      </c>
      <c r="E112" s="475" t="s">
        <v>257</v>
      </c>
      <c r="F112" s="474">
        <v>92</v>
      </c>
      <c r="G112" s="476">
        <v>181</v>
      </c>
      <c r="H112" s="151"/>
      <c r="I112" s="296">
        <f t="shared" si="28"/>
        <v>2.9673913043478262</v>
      </c>
      <c r="J112" s="294">
        <f t="shared" ref="J112:J116" si="36">(SUM(G112)/SUM(B112:E112))</f>
        <v>0.66300366300366298</v>
      </c>
      <c r="K112" s="294">
        <f t="shared" ref="K112:K116" si="37">(SUM(F112)/SUM(B112:E112))</f>
        <v>0.33699633699633702</v>
      </c>
    </row>
    <row r="113" spans="1:11" s="141" customFormat="1" x14ac:dyDescent="0.25">
      <c r="A113" s="211" t="s">
        <v>611</v>
      </c>
      <c r="B113" s="473">
        <v>111</v>
      </c>
      <c r="C113" s="474">
        <v>59</v>
      </c>
      <c r="D113" s="474">
        <v>4</v>
      </c>
      <c r="E113" s="475" t="s">
        <v>257</v>
      </c>
      <c r="F113" s="474">
        <v>61</v>
      </c>
      <c r="G113" s="476">
        <v>113</v>
      </c>
      <c r="H113" s="151"/>
      <c r="I113" s="296">
        <f t="shared" si="28"/>
        <v>2.8524590163934427</v>
      </c>
      <c r="J113" s="294">
        <f t="shared" si="36"/>
        <v>0.64942528735632188</v>
      </c>
      <c r="K113" s="294">
        <f t="shared" si="37"/>
        <v>0.35057471264367818</v>
      </c>
    </row>
    <row r="114" spans="1:11" x14ac:dyDescent="0.25">
      <c r="A114" s="211" t="s">
        <v>612</v>
      </c>
      <c r="B114" s="473">
        <v>413</v>
      </c>
      <c r="C114" s="474">
        <v>96</v>
      </c>
      <c r="D114" s="474">
        <v>4</v>
      </c>
      <c r="E114" s="475" t="s">
        <v>257</v>
      </c>
      <c r="F114" s="474">
        <v>104</v>
      </c>
      <c r="G114" s="476">
        <v>409</v>
      </c>
      <c r="H114" s="151"/>
      <c r="I114" s="296">
        <f t="shared" si="28"/>
        <v>4.9326923076923075</v>
      </c>
      <c r="J114" s="294">
        <f t="shared" si="36"/>
        <v>0.79727095516569202</v>
      </c>
      <c r="K114" s="294">
        <f t="shared" si="37"/>
        <v>0.20272904483430798</v>
      </c>
    </row>
    <row r="115" spans="1:11" x14ac:dyDescent="0.25">
      <c r="A115" s="211" t="s">
        <v>613</v>
      </c>
      <c r="B115" s="473">
        <v>121</v>
      </c>
      <c r="C115" s="474">
        <v>47</v>
      </c>
      <c r="D115" s="475" t="s">
        <v>257</v>
      </c>
      <c r="E115" s="475" t="s">
        <v>257</v>
      </c>
      <c r="F115" s="474">
        <v>64</v>
      </c>
      <c r="G115" s="476">
        <v>104</v>
      </c>
      <c r="H115" s="151"/>
      <c r="I115" s="296">
        <f t="shared" si="28"/>
        <v>2.625</v>
      </c>
      <c r="J115" s="294">
        <f t="shared" si="36"/>
        <v>0.61904761904761907</v>
      </c>
      <c r="K115" s="294">
        <f t="shared" si="37"/>
        <v>0.38095238095238093</v>
      </c>
    </row>
    <row r="116" spans="1:11" x14ac:dyDescent="0.25">
      <c r="A116" s="211" t="s">
        <v>614</v>
      </c>
      <c r="B116" s="473">
        <v>7</v>
      </c>
      <c r="C116" s="474">
        <v>39</v>
      </c>
      <c r="D116" s="475" t="s">
        <v>257</v>
      </c>
      <c r="E116" s="475" t="s">
        <v>257</v>
      </c>
      <c r="F116" s="474">
        <v>14</v>
      </c>
      <c r="G116" s="476">
        <v>32</v>
      </c>
      <c r="H116" s="151"/>
      <c r="I116" s="296">
        <f t="shared" si="28"/>
        <v>3.2857142857142856</v>
      </c>
      <c r="J116" s="294">
        <f t="shared" si="36"/>
        <v>0.69565217391304346</v>
      </c>
      <c r="K116" s="294">
        <f t="shared" si="37"/>
        <v>0.30434782608695654</v>
      </c>
    </row>
    <row r="117" spans="1:11" x14ac:dyDescent="0.25">
      <c r="A117" s="168"/>
      <c r="B117" s="473"/>
      <c r="C117" s="474"/>
      <c r="D117" s="474"/>
      <c r="E117" s="474"/>
      <c r="F117" s="474"/>
      <c r="G117" s="476"/>
      <c r="H117" s="151"/>
      <c r="I117" s="296"/>
      <c r="J117" s="278"/>
      <c r="K117" s="278"/>
    </row>
    <row r="118" spans="1:11" x14ac:dyDescent="0.25">
      <c r="A118" s="164" t="s">
        <v>494</v>
      </c>
      <c r="B118" s="471">
        <f t="shared" ref="B118:G118" si="38">SUM(B119:B122)</f>
        <v>1173</v>
      </c>
      <c r="C118" s="472">
        <f t="shared" si="38"/>
        <v>838</v>
      </c>
      <c r="D118" s="472">
        <f t="shared" si="38"/>
        <v>255</v>
      </c>
      <c r="E118" s="472">
        <f t="shared" si="38"/>
        <v>76</v>
      </c>
      <c r="F118" s="472">
        <f t="shared" si="38"/>
        <v>1112</v>
      </c>
      <c r="G118" s="477">
        <f t="shared" si="38"/>
        <v>1230</v>
      </c>
      <c r="H118" s="272"/>
      <c r="I118" s="295">
        <f t="shared" si="28"/>
        <v>2.1061151079136691</v>
      </c>
      <c r="J118" s="293">
        <f t="shared" ref="J118:J122" si="39">(SUM(G118)/SUM(B118:E118))</f>
        <v>0.52519214346712206</v>
      </c>
      <c r="K118" s="293">
        <f t="shared" ref="K118:K122" si="40">(SUM(F118)/SUM(B118:E118))</f>
        <v>0.47480785653287788</v>
      </c>
    </row>
    <row r="119" spans="1:11" s="141" customFormat="1" x14ac:dyDescent="0.25">
      <c r="A119" s="211" t="s">
        <v>495</v>
      </c>
      <c r="B119" s="473">
        <v>508</v>
      </c>
      <c r="C119" s="474">
        <v>426</v>
      </c>
      <c r="D119" s="474">
        <v>37</v>
      </c>
      <c r="E119" s="474">
        <v>25</v>
      </c>
      <c r="F119" s="474">
        <v>428</v>
      </c>
      <c r="G119" s="476">
        <v>568</v>
      </c>
      <c r="H119" s="151"/>
      <c r="I119" s="296">
        <f t="shared" si="28"/>
        <v>2.3271028037383177</v>
      </c>
      <c r="J119" s="294">
        <f t="shared" si="39"/>
        <v>0.57028112449799195</v>
      </c>
      <c r="K119" s="294">
        <f t="shared" si="40"/>
        <v>0.42971887550200805</v>
      </c>
    </row>
    <row r="120" spans="1:11" x14ac:dyDescent="0.25">
      <c r="A120" s="211" t="s">
        <v>496</v>
      </c>
      <c r="B120" s="473">
        <v>78</v>
      </c>
      <c r="C120" s="474">
        <v>56</v>
      </c>
      <c r="D120" s="474">
        <v>17</v>
      </c>
      <c r="E120" s="475" t="s">
        <v>257</v>
      </c>
      <c r="F120" s="474">
        <v>63</v>
      </c>
      <c r="G120" s="476">
        <v>88</v>
      </c>
      <c r="H120" s="151"/>
      <c r="I120" s="296">
        <f t="shared" si="28"/>
        <v>2.3968253968253967</v>
      </c>
      <c r="J120" s="294">
        <f t="shared" si="39"/>
        <v>0.58278145695364236</v>
      </c>
      <c r="K120" s="294">
        <f t="shared" si="40"/>
        <v>0.41721854304635764</v>
      </c>
    </row>
    <row r="121" spans="1:11" x14ac:dyDescent="0.25">
      <c r="A121" s="211" t="s">
        <v>615</v>
      </c>
      <c r="B121" s="473">
        <v>528</v>
      </c>
      <c r="C121" s="474">
        <v>315</v>
      </c>
      <c r="D121" s="474">
        <v>185</v>
      </c>
      <c r="E121" s="474">
        <v>51</v>
      </c>
      <c r="F121" s="474">
        <v>547</v>
      </c>
      <c r="G121" s="476">
        <v>532</v>
      </c>
      <c r="H121" s="151"/>
      <c r="I121" s="296">
        <f t="shared" si="28"/>
        <v>1.9725776965265083</v>
      </c>
      <c r="J121" s="294">
        <f t="shared" si="39"/>
        <v>0.49304911955514363</v>
      </c>
      <c r="K121" s="294">
        <f t="shared" si="40"/>
        <v>0.50695088044485637</v>
      </c>
    </row>
    <row r="122" spans="1:11" x14ac:dyDescent="0.25">
      <c r="A122" s="211" t="s">
        <v>745</v>
      </c>
      <c r="B122" s="473">
        <v>59</v>
      </c>
      <c r="C122" s="474">
        <v>41</v>
      </c>
      <c r="D122" s="474">
        <v>16</v>
      </c>
      <c r="E122" s="475" t="s">
        <v>257</v>
      </c>
      <c r="F122" s="474">
        <v>74</v>
      </c>
      <c r="G122" s="476">
        <v>42</v>
      </c>
      <c r="H122" s="151"/>
      <c r="I122" s="296">
        <f t="shared" si="28"/>
        <v>1.5675675675675675</v>
      </c>
      <c r="J122" s="294">
        <f t="shared" si="39"/>
        <v>0.36206896551724138</v>
      </c>
      <c r="K122" s="294">
        <f t="shared" si="40"/>
        <v>0.63793103448275867</v>
      </c>
    </row>
    <row r="123" spans="1:11" x14ac:dyDescent="0.25">
      <c r="B123" s="473"/>
      <c r="C123" s="474"/>
      <c r="D123" s="474"/>
      <c r="E123" s="474"/>
      <c r="F123" s="474"/>
      <c r="G123" s="476"/>
      <c r="H123" s="151"/>
      <c r="I123" s="296"/>
      <c r="J123" s="278"/>
      <c r="K123" s="278"/>
    </row>
    <row r="124" spans="1:11" x14ac:dyDescent="0.25">
      <c r="A124" s="64" t="s">
        <v>497</v>
      </c>
      <c r="B124" s="471">
        <f t="shared" ref="B124:G124" si="41">SUM(B125:B132)</f>
        <v>1265</v>
      </c>
      <c r="C124" s="472">
        <f t="shared" si="41"/>
        <v>638</v>
      </c>
      <c r="D124" s="472">
        <f t="shared" si="41"/>
        <v>135</v>
      </c>
      <c r="E124" s="472">
        <f t="shared" si="41"/>
        <v>0</v>
      </c>
      <c r="F124" s="472">
        <f t="shared" si="41"/>
        <v>1059</v>
      </c>
      <c r="G124" s="477">
        <f t="shared" si="41"/>
        <v>979</v>
      </c>
      <c r="H124" s="272"/>
      <c r="I124" s="295">
        <f t="shared" si="28"/>
        <v>1.9244570349386214</v>
      </c>
      <c r="J124" s="293">
        <f t="shared" ref="J124:J132" si="42">(SUM(G124)/SUM(B124:E124))</f>
        <v>0.48037291462217863</v>
      </c>
      <c r="K124" s="293">
        <f t="shared" ref="K124:K132" si="43">(SUM(F124)/SUM(B124:E124))</f>
        <v>0.51962708537782143</v>
      </c>
    </row>
    <row r="125" spans="1:11" x14ac:dyDescent="0.25">
      <c r="A125" s="211" t="s">
        <v>498</v>
      </c>
      <c r="B125" s="473">
        <v>367</v>
      </c>
      <c r="C125" s="474">
        <v>188</v>
      </c>
      <c r="D125" s="474">
        <v>38</v>
      </c>
      <c r="E125" s="475" t="s">
        <v>257</v>
      </c>
      <c r="F125" s="474">
        <v>305</v>
      </c>
      <c r="G125" s="476">
        <v>288</v>
      </c>
      <c r="H125" s="151"/>
      <c r="I125" s="296">
        <f t="shared" si="28"/>
        <v>1.9442622950819672</v>
      </c>
      <c r="J125" s="294">
        <f t="shared" si="42"/>
        <v>0.4856661045531197</v>
      </c>
      <c r="K125" s="294">
        <f t="shared" si="43"/>
        <v>0.51433389544688024</v>
      </c>
    </row>
    <row r="126" spans="1:11" x14ac:dyDescent="0.25">
      <c r="A126" s="211" t="s">
        <v>929</v>
      </c>
      <c r="B126" s="473">
        <v>173</v>
      </c>
      <c r="C126" s="474">
        <v>95</v>
      </c>
      <c r="D126" s="474">
        <v>1</v>
      </c>
      <c r="E126" s="475" t="s">
        <v>257</v>
      </c>
      <c r="F126" s="474">
        <v>142</v>
      </c>
      <c r="G126" s="476">
        <v>127</v>
      </c>
      <c r="H126" s="151"/>
      <c r="I126" s="296">
        <f t="shared" si="28"/>
        <v>1.8943661971830985</v>
      </c>
      <c r="J126" s="294">
        <f t="shared" si="42"/>
        <v>0.47211895910780671</v>
      </c>
      <c r="K126" s="294">
        <f t="shared" si="43"/>
        <v>0.52788104089219334</v>
      </c>
    </row>
    <row r="127" spans="1:11" x14ac:dyDescent="0.25">
      <c r="A127" s="211" t="s">
        <v>499</v>
      </c>
      <c r="B127" s="473">
        <v>82</v>
      </c>
      <c r="C127" s="474">
        <v>72</v>
      </c>
      <c r="D127" s="474">
        <v>10</v>
      </c>
      <c r="E127" s="475" t="s">
        <v>257</v>
      </c>
      <c r="F127" s="474">
        <v>93</v>
      </c>
      <c r="G127" s="476">
        <v>71</v>
      </c>
      <c r="H127" s="151"/>
      <c r="I127" s="296">
        <f t="shared" si="28"/>
        <v>1.7634408602150538</v>
      </c>
      <c r="J127" s="294">
        <f t="shared" si="42"/>
        <v>0.43292682926829268</v>
      </c>
      <c r="K127" s="294">
        <f t="shared" si="43"/>
        <v>0.56707317073170727</v>
      </c>
    </row>
    <row r="128" spans="1:11" x14ac:dyDescent="0.25">
      <c r="A128" s="211" t="s">
        <v>616</v>
      </c>
      <c r="B128" s="473">
        <v>192</v>
      </c>
      <c r="C128" s="474">
        <v>42</v>
      </c>
      <c r="D128" s="474">
        <v>1</v>
      </c>
      <c r="E128" s="475" t="s">
        <v>257</v>
      </c>
      <c r="F128" s="474">
        <v>71</v>
      </c>
      <c r="G128" s="476">
        <v>164</v>
      </c>
      <c r="H128" s="151"/>
      <c r="I128" s="296">
        <f t="shared" si="28"/>
        <v>3.3098591549295775</v>
      </c>
      <c r="J128" s="294">
        <f t="shared" si="42"/>
        <v>0.69787234042553192</v>
      </c>
      <c r="K128" s="294">
        <f t="shared" si="43"/>
        <v>0.30212765957446808</v>
      </c>
    </row>
    <row r="129" spans="1:11" s="141" customFormat="1" x14ac:dyDescent="0.25">
      <c r="A129" s="211" t="s">
        <v>501</v>
      </c>
      <c r="B129" s="473">
        <v>119</v>
      </c>
      <c r="C129" s="474">
        <v>60</v>
      </c>
      <c r="D129" s="474">
        <v>4</v>
      </c>
      <c r="E129" s="475" t="s">
        <v>257</v>
      </c>
      <c r="F129" s="474">
        <v>85</v>
      </c>
      <c r="G129" s="476">
        <v>98</v>
      </c>
      <c r="H129" s="151"/>
      <c r="I129" s="296">
        <f t="shared" si="28"/>
        <v>2.1529411764705881</v>
      </c>
      <c r="J129" s="294">
        <f t="shared" si="42"/>
        <v>0.53551912568306015</v>
      </c>
      <c r="K129" s="294">
        <f t="shared" si="43"/>
        <v>0.46448087431693991</v>
      </c>
    </row>
    <row r="130" spans="1:11" x14ac:dyDescent="0.25">
      <c r="A130" s="211" t="s">
        <v>746</v>
      </c>
      <c r="B130" s="473">
        <v>261</v>
      </c>
      <c r="C130" s="474">
        <v>117</v>
      </c>
      <c r="D130" s="474">
        <v>53</v>
      </c>
      <c r="E130" s="475" t="s">
        <v>257</v>
      </c>
      <c r="F130" s="474">
        <v>268</v>
      </c>
      <c r="G130" s="476">
        <v>163</v>
      </c>
      <c r="H130" s="151"/>
      <c r="I130" s="296">
        <f t="shared" si="28"/>
        <v>1.6082089552238805</v>
      </c>
      <c r="J130" s="294">
        <f t="shared" si="42"/>
        <v>0.37819025522041766</v>
      </c>
      <c r="K130" s="294">
        <f t="shared" si="43"/>
        <v>0.6218097447795824</v>
      </c>
    </row>
    <row r="131" spans="1:11" x14ac:dyDescent="0.25">
      <c r="A131" s="211" t="s">
        <v>502</v>
      </c>
      <c r="B131" s="473">
        <v>56</v>
      </c>
      <c r="C131" s="474">
        <v>56</v>
      </c>
      <c r="D131" s="474">
        <v>25</v>
      </c>
      <c r="E131" s="475" t="s">
        <v>257</v>
      </c>
      <c r="F131" s="474">
        <v>85</v>
      </c>
      <c r="G131" s="476">
        <v>52</v>
      </c>
      <c r="H131" s="151"/>
      <c r="I131" s="296">
        <f t="shared" si="28"/>
        <v>1.611764705882353</v>
      </c>
      <c r="J131" s="294">
        <f t="shared" si="42"/>
        <v>0.37956204379562042</v>
      </c>
      <c r="K131" s="294">
        <f t="shared" si="43"/>
        <v>0.62043795620437958</v>
      </c>
    </row>
    <row r="132" spans="1:11" x14ac:dyDescent="0.25">
      <c r="A132" s="211" t="s">
        <v>307</v>
      </c>
      <c r="B132" s="473">
        <v>15</v>
      </c>
      <c r="C132" s="474">
        <v>8</v>
      </c>
      <c r="D132" s="474">
        <v>3</v>
      </c>
      <c r="E132" s="475" t="s">
        <v>257</v>
      </c>
      <c r="F132" s="474">
        <v>10</v>
      </c>
      <c r="G132" s="476">
        <v>16</v>
      </c>
      <c r="H132" s="151"/>
      <c r="I132" s="296">
        <f t="shared" si="28"/>
        <v>2.6</v>
      </c>
      <c r="J132" s="294">
        <f t="shared" si="42"/>
        <v>0.61538461538461542</v>
      </c>
      <c r="K132" s="294">
        <f t="shared" si="43"/>
        <v>0.38461538461538464</v>
      </c>
    </row>
    <row r="133" spans="1:11" x14ac:dyDescent="0.25">
      <c r="A133" s="168"/>
      <c r="B133" s="473"/>
      <c r="C133" s="474"/>
      <c r="D133" s="474"/>
      <c r="E133" s="474"/>
      <c r="F133" s="474"/>
      <c r="G133" s="476"/>
      <c r="H133" s="151"/>
      <c r="I133" s="296"/>
      <c r="J133" s="278"/>
      <c r="K133" s="278"/>
    </row>
    <row r="134" spans="1:11" x14ac:dyDescent="0.25">
      <c r="A134" s="164" t="s">
        <v>503</v>
      </c>
      <c r="B134" s="471">
        <f t="shared" ref="B134:G134" si="44">SUM(B135:B138)</f>
        <v>3148</v>
      </c>
      <c r="C134" s="472">
        <f t="shared" si="44"/>
        <v>1241</v>
      </c>
      <c r="D134" s="472">
        <f t="shared" si="44"/>
        <v>188</v>
      </c>
      <c r="E134" s="472">
        <f t="shared" si="44"/>
        <v>158</v>
      </c>
      <c r="F134" s="472">
        <f t="shared" si="44"/>
        <v>1736</v>
      </c>
      <c r="G134" s="477">
        <f t="shared" si="44"/>
        <v>2999</v>
      </c>
      <c r="H134" s="272"/>
      <c r="I134" s="295">
        <f t="shared" si="28"/>
        <v>2.7275345622119818</v>
      </c>
      <c r="J134" s="293">
        <f t="shared" ref="J134:J138" si="45">(SUM(G134)/SUM(B134:E134))</f>
        <v>0.63336853220696943</v>
      </c>
      <c r="K134" s="293">
        <f t="shared" ref="K134:K138" si="46">(SUM(F134)/SUM(B134:E134))</f>
        <v>0.36663146779303063</v>
      </c>
    </row>
    <row r="135" spans="1:11" s="141" customFormat="1" x14ac:dyDescent="0.25">
      <c r="A135" s="168" t="s">
        <v>617</v>
      </c>
      <c r="B135" s="473">
        <v>2745</v>
      </c>
      <c r="C135" s="474">
        <v>665</v>
      </c>
      <c r="D135" s="474">
        <v>139</v>
      </c>
      <c r="E135" s="474">
        <v>63</v>
      </c>
      <c r="F135" s="474">
        <v>1099</v>
      </c>
      <c r="G135" s="476">
        <v>2513</v>
      </c>
      <c r="H135" s="151"/>
      <c r="I135" s="296">
        <f t="shared" si="28"/>
        <v>3.2866242038216562</v>
      </c>
      <c r="J135" s="294">
        <f t="shared" si="45"/>
        <v>0.69573643410852715</v>
      </c>
      <c r="K135" s="294">
        <f t="shared" si="46"/>
        <v>0.30426356589147285</v>
      </c>
    </row>
    <row r="136" spans="1:11" x14ac:dyDescent="0.25">
      <c r="A136" s="211" t="s">
        <v>769</v>
      </c>
      <c r="B136" s="473">
        <v>184</v>
      </c>
      <c r="C136" s="474">
        <v>426</v>
      </c>
      <c r="D136" s="474">
        <v>40</v>
      </c>
      <c r="E136" s="474">
        <v>95</v>
      </c>
      <c r="F136" s="474">
        <v>478</v>
      </c>
      <c r="G136" s="476">
        <v>267</v>
      </c>
      <c r="H136" s="151"/>
      <c r="I136" s="296">
        <f t="shared" si="28"/>
        <v>1.5585774058577406</v>
      </c>
      <c r="J136" s="294">
        <f t="shared" si="45"/>
        <v>0.35838926174496644</v>
      </c>
      <c r="K136" s="294">
        <f t="shared" si="46"/>
        <v>0.64161073825503356</v>
      </c>
    </row>
    <row r="137" spans="1:11" x14ac:dyDescent="0.25">
      <c r="A137" s="211" t="s">
        <v>748</v>
      </c>
      <c r="B137" s="473">
        <v>64</v>
      </c>
      <c r="C137" s="474">
        <v>75</v>
      </c>
      <c r="D137" s="474">
        <v>9</v>
      </c>
      <c r="E137" s="475" t="s">
        <v>257</v>
      </c>
      <c r="F137" s="474">
        <v>72</v>
      </c>
      <c r="G137" s="476">
        <v>76</v>
      </c>
      <c r="H137" s="151"/>
      <c r="I137" s="296">
        <f t="shared" si="28"/>
        <v>2.0555555555555554</v>
      </c>
      <c r="J137" s="294">
        <f t="shared" si="45"/>
        <v>0.51351351351351349</v>
      </c>
      <c r="K137" s="294">
        <f t="shared" si="46"/>
        <v>0.48648648648648651</v>
      </c>
    </row>
    <row r="138" spans="1:11" x14ac:dyDescent="0.25">
      <c r="A138" s="211" t="s">
        <v>504</v>
      </c>
      <c r="B138" s="473">
        <v>155</v>
      </c>
      <c r="C138" s="474">
        <v>75</v>
      </c>
      <c r="D138" s="475" t="s">
        <v>257</v>
      </c>
      <c r="E138" s="475" t="s">
        <v>257</v>
      </c>
      <c r="F138" s="474">
        <v>87</v>
      </c>
      <c r="G138" s="476">
        <v>143</v>
      </c>
      <c r="H138" s="151"/>
      <c r="I138" s="296">
        <f t="shared" si="28"/>
        <v>2.6436781609195403</v>
      </c>
      <c r="J138" s="294">
        <f t="shared" si="45"/>
        <v>0.62173913043478257</v>
      </c>
      <c r="K138" s="294">
        <f t="shared" si="46"/>
        <v>0.37826086956521737</v>
      </c>
    </row>
    <row r="139" spans="1:11" x14ac:dyDescent="0.25">
      <c r="A139" s="168"/>
      <c r="B139" s="473"/>
      <c r="C139" s="474"/>
      <c r="D139" s="474"/>
      <c r="E139" s="474"/>
      <c r="F139" s="474"/>
      <c r="G139" s="476"/>
      <c r="H139" s="151"/>
      <c r="I139" s="296"/>
      <c r="J139" s="278"/>
      <c r="K139" s="278"/>
    </row>
    <row r="140" spans="1:11" x14ac:dyDescent="0.25">
      <c r="A140" s="164" t="s">
        <v>505</v>
      </c>
      <c r="B140" s="471">
        <f t="shared" ref="B140:G140" si="47">SUM(B141:B144)</f>
        <v>2722</v>
      </c>
      <c r="C140" s="472">
        <f t="shared" si="47"/>
        <v>2389</v>
      </c>
      <c r="D140" s="472">
        <f t="shared" si="47"/>
        <v>296</v>
      </c>
      <c r="E140" s="472">
        <f t="shared" si="47"/>
        <v>155</v>
      </c>
      <c r="F140" s="472">
        <f t="shared" si="47"/>
        <v>2569</v>
      </c>
      <c r="G140" s="477">
        <f t="shared" si="47"/>
        <v>2993</v>
      </c>
      <c r="H140" s="272"/>
      <c r="I140" s="295">
        <f t="shared" si="28"/>
        <v>2.1650447644998052</v>
      </c>
      <c r="J140" s="293">
        <f t="shared" ref="J140:J144" si="48">(SUM(G140)/SUM(B140:E140))</f>
        <v>0.53811578568860119</v>
      </c>
      <c r="K140" s="293">
        <f t="shared" ref="K140:K144" si="49">(SUM(F140)/SUM(B140:E140))</f>
        <v>0.46188421431139876</v>
      </c>
    </row>
    <row r="141" spans="1:11" x14ac:dyDescent="0.25">
      <c r="A141" s="168" t="s">
        <v>420</v>
      </c>
      <c r="B141" s="473">
        <v>1582</v>
      </c>
      <c r="C141" s="474">
        <v>1346</v>
      </c>
      <c r="D141" s="474">
        <v>144</v>
      </c>
      <c r="E141" s="474">
        <v>67</v>
      </c>
      <c r="F141" s="474">
        <v>1314</v>
      </c>
      <c r="G141" s="476">
        <v>1825</v>
      </c>
      <c r="H141" s="151"/>
      <c r="I141" s="296">
        <f t="shared" si="28"/>
        <v>2.3888888888888888</v>
      </c>
      <c r="J141" s="294">
        <f t="shared" si="48"/>
        <v>0.58139534883720934</v>
      </c>
      <c r="K141" s="294">
        <f t="shared" si="49"/>
        <v>0.41860465116279072</v>
      </c>
    </row>
    <row r="142" spans="1:11" x14ac:dyDescent="0.25">
      <c r="A142" s="211" t="s">
        <v>507</v>
      </c>
      <c r="B142" s="473">
        <v>627</v>
      </c>
      <c r="C142" s="474">
        <v>536</v>
      </c>
      <c r="D142" s="474">
        <v>70</v>
      </c>
      <c r="E142" s="474">
        <v>88</v>
      </c>
      <c r="F142" s="474">
        <v>615</v>
      </c>
      <c r="G142" s="476">
        <v>706</v>
      </c>
      <c r="H142" s="151"/>
      <c r="I142" s="296">
        <f t="shared" ref="I142:I144" si="50">SUM(B142:E142)/SUM(F142)</f>
        <v>2.1479674796747967</v>
      </c>
      <c r="J142" s="294">
        <f t="shared" si="48"/>
        <v>0.53444360333080998</v>
      </c>
      <c r="K142" s="294">
        <f t="shared" si="49"/>
        <v>0.46555639666919002</v>
      </c>
    </row>
    <row r="143" spans="1:11" x14ac:dyDescent="0.25">
      <c r="A143" s="211" t="s">
        <v>618</v>
      </c>
      <c r="B143" s="473">
        <v>187</v>
      </c>
      <c r="C143" s="474">
        <v>107</v>
      </c>
      <c r="D143" s="474">
        <v>11</v>
      </c>
      <c r="E143" s="475" t="s">
        <v>257</v>
      </c>
      <c r="F143" s="474">
        <v>126</v>
      </c>
      <c r="G143" s="476">
        <v>179</v>
      </c>
      <c r="H143" s="151"/>
      <c r="I143" s="296">
        <f t="shared" si="50"/>
        <v>2.4206349206349205</v>
      </c>
      <c r="J143" s="294">
        <f t="shared" si="48"/>
        <v>0.58688524590163937</v>
      </c>
      <c r="K143" s="294">
        <f t="shared" si="49"/>
        <v>0.41311475409836068</v>
      </c>
    </row>
    <row r="144" spans="1:11" x14ac:dyDescent="0.25">
      <c r="A144" s="211" t="s">
        <v>509</v>
      </c>
      <c r="B144" s="473">
        <v>326</v>
      </c>
      <c r="C144" s="474">
        <v>400</v>
      </c>
      <c r="D144" s="474">
        <v>71</v>
      </c>
      <c r="E144" s="475" t="s">
        <v>257</v>
      </c>
      <c r="F144" s="474">
        <v>514</v>
      </c>
      <c r="G144" s="476">
        <v>283</v>
      </c>
      <c r="H144" s="151"/>
      <c r="I144" s="296">
        <f t="shared" si="50"/>
        <v>1.5505836575875487</v>
      </c>
      <c r="J144" s="294">
        <f t="shared" si="48"/>
        <v>0.35508155583437895</v>
      </c>
      <c r="K144" s="294">
        <f t="shared" si="49"/>
        <v>0.64491844416562105</v>
      </c>
    </row>
    <row r="145" spans="1:11" x14ac:dyDescent="0.25">
      <c r="A145" s="63"/>
      <c r="B145" s="273"/>
      <c r="C145" s="274"/>
      <c r="D145" s="274"/>
      <c r="E145" s="274"/>
      <c r="F145" s="274"/>
      <c r="G145" s="275"/>
      <c r="H145" s="155"/>
      <c r="I145" s="214"/>
      <c r="J145" s="215"/>
      <c r="K145" s="169"/>
    </row>
    <row r="146" spans="1:11" x14ac:dyDescent="0.25">
      <c r="A146" s="864" t="s">
        <v>922</v>
      </c>
      <c r="B146" s="864"/>
      <c r="C146" s="865"/>
      <c r="D146" s="865"/>
      <c r="E146" s="865"/>
      <c r="F146" s="865"/>
      <c r="G146" s="864"/>
      <c r="H146" s="864"/>
      <c r="I146" s="864"/>
      <c r="J146" s="865"/>
      <c r="K146" s="864"/>
    </row>
    <row r="147" spans="1:11" x14ac:dyDescent="0.25">
      <c r="A147" s="173" t="s">
        <v>525</v>
      </c>
      <c r="B147" s="172"/>
      <c r="C147" s="172"/>
      <c r="D147" s="172"/>
      <c r="E147" s="172"/>
      <c r="F147" s="172"/>
      <c r="G147" s="172"/>
      <c r="H147" s="173"/>
      <c r="I147" s="173"/>
      <c r="J147" s="173"/>
      <c r="K147" s="173"/>
    </row>
  </sheetData>
  <sheetProtection selectLockedCells="1" selectUnlockedCells="1"/>
  <mergeCells count="8">
    <mergeCell ref="B8:G8"/>
    <mergeCell ref="I8:K8"/>
    <mergeCell ref="A146:K146"/>
    <mergeCell ref="A3:K3"/>
    <mergeCell ref="A4:K4"/>
    <mergeCell ref="A5:K5"/>
    <mergeCell ref="A6:K6"/>
    <mergeCell ref="J9:K9"/>
  </mergeCells>
  <phoneticPr fontId="0" type="noConversion"/>
  <dataValidations count="2">
    <dataValidation type="whole" operator="equal" allowBlank="1" showErrorMessage="1" errorTitle="Estimado Shrek:" error="El balance en materia laboral no es correcto." sqref="B133 B85" xr:uid="{00000000-0002-0000-1100-000000000000}">
      <formula1>(#REF!+#REF!+#REF!)-#REF!</formula1>
    </dataValidation>
    <dataValidation type="whole" operator="equal" allowBlank="1" showErrorMessage="1" errorTitle="Estimado Shrek:" error="El balance en materia laboral no es correcto." sqref="G133 G85" xr:uid="{00000000-0002-0000-1100-000001000000}">
      <formula1>(A85+B85+C85)-E85</formula1>
    </dataValidation>
  </dataValidations>
  <printOptions horizontalCentered="1" verticalCentered="1"/>
  <pageMargins left="0" right="0" top="0" bottom="0" header="0.51181102362204722" footer="0.51181102362204722"/>
  <pageSetup scale="33" firstPageNumber="0" orientation="portrait" horizontalDpi="300" verticalDpi="300" r:id="rId1"/>
  <headerFooter alignWithMargins="0"/>
  <rowBreaks count="1" manualBreakCount="1">
    <brk id="7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10"/>
  <sheetViews>
    <sheetView zoomScale="85" zoomScaleNormal="85" workbookViewId="0">
      <selection activeCell="B8" sqref="B8:G8"/>
    </sheetView>
  </sheetViews>
  <sheetFormatPr baseColWidth="10" defaultColWidth="0" defaultRowHeight="15.75" zeroHeight="1" x14ac:dyDescent="0.25"/>
  <cols>
    <col min="1" max="1" width="78.140625" style="218" bestFit="1" customWidth="1"/>
    <col min="2" max="7" width="14.140625" style="218" customWidth="1"/>
    <col min="8" max="8" width="1.5703125" style="327" customWidth="1"/>
    <col min="9" max="11" width="15.5703125" style="327" customWidth="1"/>
    <col min="12" max="16384" width="11.42578125" style="327" hidden="1"/>
  </cols>
  <sheetData>
    <row r="1" spans="1:11" s="547" customFormat="1" ht="18.75" x14ac:dyDescent="0.3">
      <c r="A1" s="546" t="s">
        <v>421</v>
      </c>
      <c r="B1" s="509"/>
      <c r="C1" s="509"/>
      <c r="D1" s="509"/>
      <c r="E1" s="509"/>
      <c r="F1" s="509"/>
      <c r="G1" s="509"/>
    </row>
    <row r="2" spans="1:11" s="547" customFormat="1" ht="18.75" x14ac:dyDescent="0.3">
      <c r="A2" s="548"/>
      <c r="B2" s="548"/>
      <c r="C2" s="548"/>
      <c r="D2" s="548"/>
      <c r="E2" s="548"/>
      <c r="F2" s="548"/>
      <c r="G2" s="548"/>
    </row>
    <row r="3" spans="1:11" s="547" customFormat="1" ht="18.75" x14ac:dyDescent="0.3">
      <c r="A3" s="851" t="s">
        <v>893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</row>
    <row r="4" spans="1:11" s="547" customFormat="1" ht="18.75" x14ac:dyDescent="0.3">
      <c r="A4" s="851" t="s">
        <v>633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</row>
    <row r="5" spans="1:11" s="547" customFormat="1" ht="20.25" customHeight="1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  <c r="K5" s="851"/>
    </row>
    <row r="6" spans="1:11" s="547" customFormat="1" ht="18.75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  <c r="K6" s="851"/>
    </row>
    <row r="7" spans="1:11" x14ac:dyDescent="0.25">
      <c r="A7" s="152"/>
      <c r="B7" s="152"/>
      <c r="C7" s="152"/>
      <c r="D7" s="152"/>
      <c r="E7" s="152"/>
      <c r="F7" s="152"/>
      <c r="G7" s="152"/>
    </row>
    <row r="8" spans="1:11" ht="20.25" customHeight="1" x14ac:dyDescent="0.25">
      <c r="A8" s="328"/>
      <c r="B8" s="847" t="s">
        <v>780</v>
      </c>
      <c r="C8" s="847"/>
      <c r="D8" s="847"/>
      <c r="E8" s="847"/>
      <c r="F8" s="847"/>
      <c r="G8" s="847"/>
      <c r="H8" s="329"/>
      <c r="I8" s="862" t="s">
        <v>781</v>
      </c>
      <c r="J8" s="863"/>
      <c r="K8" s="863"/>
    </row>
    <row r="9" spans="1:11" ht="20.25" customHeight="1" x14ac:dyDescent="0.25">
      <c r="A9" s="148" t="s">
        <v>784</v>
      </c>
      <c r="B9" s="159" t="s">
        <v>328</v>
      </c>
      <c r="C9" s="159" t="s">
        <v>329</v>
      </c>
      <c r="D9" s="159" t="s">
        <v>329</v>
      </c>
      <c r="E9" s="159" t="s">
        <v>125</v>
      </c>
      <c r="F9" s="159" t="s">
        <v>329</v>
      </c>
      <c r="G9" s="152" t="s">
        <v>328</v>
      </c>
      <c r="H9" s="330"/>
      <c r="I9" s="331" t="s">
        <v>331</v>
      </c>
      <c r="J9" s="860" t="s">
        <v>708</v>
      </c>
      <c r="K9" s="861"/>
    </row>
    <row r="10" spans="1:11" ht="20.25" customHeight="1" x14ac:dyDescent="0.25">
      <c r="A10" s="332"/>
      <c r="B10" s="235">
        <v>42005</v>
      </c>
      <c r="C10" s="159" t="s">
        <v>332</v>
      </c>
      <c r="D10" s="159" t="s">
        <v>333</v>
      </c>
      <c r="E10" s="159" t="s">
        <v>126</v>
      </c>
      <c r="F10" s="159" t="s">
        <v>334</v>
      </c>
      <c r="G10" s="333">
        <v>42369</v>
      </c>
      <c r="H10" s="334"/>
      <c r="I10" s="335" t="s">
        <v>335</v>
      </c>
      <c r="J10" s="336" t="s">
        <v>336</v>
      </c>
      <c r="K10" s="337" t="s">
        <v>337</v>
      </c>
    </row>
    <row r="11" spans="1:11" ht="20.25" customHeight="1" x14ac:dyDescent="0.25">
      <c r="A11" s="338"/>
      <c r="B11" s="339"/>
      <c r="C11" s="340"/>
      <c r="D11" s="340"/>
      <c r="E11" s="340"/>
      <c r="F11" s="340"/>
      <c r="G11" s="341"/>
      <c r="H11" s="329"/>
      <c r="J11" s="342"/>
      <c r="K11" s="343"/>
    </row>
    <row r="12" spans="1:11" ht="20.25" customHeight="1" x14ac:dyDescent="0.25">
      <c r="A12" s="62" t="s">
        <v>157</v>
      </c>
      <c r="B12" s="482">
        <f t="shared" ref="B12:G12" si="0">SUM(B14,B28,B32,B38,B43,B51,B56,B64,B70,B75,B80,B87,B92,B100,B105)</f>
        <v>52440</v>
      </c>
      <c r="C12" s="483">
        <f t="shared" si="0"/>
        <v>170836</v>
      </c>
      <c r="D12" s="483">
        <f t="shared" si="0"/>
        <v>10948</v>
      </c>
      <c r="E12" s="483">
        <f t="shared" si="0"/>
        <v>670</v>
      </c>
      <c r="F12" s="483">
        <f t="shared" si="0"/>
        <v>189064</v>
      </c>
      <c r="G12" s="484">
        <f t="shared" si="0"/>
        <v>45830</v>
      </c>
      <c r="H12" s="344"/>
      <c r="I12" s="345">
        <f>SUM(B12:E12)/SUM(F12)</f>
        <v>1.2424046883594972</v>
      </c>
      <c r="J12" s="346">
        <f>(SUM(G12)/SUM(B12:E12))</f>
        <v>0.19510928333631339</v>
      </c>
      <c r="K12" s="346">
        <f>(SUM(F12)/SUM(B12:E12))</f>
        <v>0.80489071666368661</v>
      </c>
    </row>
    <row r="13" spans="1:11" ht="20.25" customHeight="1" x14ac:dyDescent="0.25">
      <c r="A13" s="347"/>
      <c r="B13" s="485"/>
      <c r="C13" s="37"/>
      <c r="D13" s="37"/>
      <c r="E13" s="37"/>
      <c r="F13" s="37"/>
      <c r="G13" s="37"/>
      <c r="H13" s="344"/>
      <c r="I13" s="348"/>
      <c r="J13" s="349"/>
      <c r="K13" s="349"/>
    </row>
    <row r="14" spans="1:11" ht="20.25" customHeight="1" x14ac:dyDescent="0.25">
      <c r="A14" s="350" t="s">
        <v>422</v>
      </c>
      <c r="B14" s="482">
        <f t="shared" ref="B14:G14" si="1">SUM(B15:B26)</f>
        <v>7709</v>
      </c>
      <c r="C14" s="483">
        <f t="shared" si="1"/>
        <v>23055</v>
      </c>
      <c r="D14" s="483">
        <f t="shared" si="1"/>
        <v>1799</v>
      </c>
      <c r="E14" s="483">
        <f t="shared" si="1"/>
        <v>79</v>
      </c>
      <c r="F14" s="483">
        <f t="shared" si="1"/>
        <v>24619</v>
      </c>
      <c r="G14" s="484">
        <f t="shared" si="1"/>
        <v>8023</v>
      </c>
      <c r="H14" s="344"/>
      <c r="I14" s="345">
        <f t="shared" ref="I14:I77" si="2">SUM(B14:E14)/SUM(F14)</f>
        <v>1.3258865104187822</v>
      </c>
      <c r="J14" s="346">
        <f t="shared" ref="J14:J77" si="3">(SUM(G14)/SUM(B14:E14))</f>
        <v>0.24578763556154648</v>
      </c>
      <c r="K14" s="346">
        <f t="shared" ref="K14:K77" si="4">(SUM(F14)/SUM(B14:E14))</f>
        <v>0.75421236443845352</v>
      </c>
    </row>
    <row r="15" spans="1:11" ht="20.25" customHeight="1" x14ac:dyDescent="0.25">
      <c r="A15" s="351" t="s">
        <v>423</v>
      </c>
      <c r="B15" s="485">
        <v>1079</v>
      </c>
      <c r="C15" s="37">
        <v>6178</v>
      </c>
      <c r="D15" s="37">
        <v>484</v>
      </c>
      <c r="E15" s="37">
        <v>21</v>
      </c>
      <c r="F15" s="37">
        <v>6571</v>
      </c>
      <c r="G15" s="37">
        <v>1191</v>
      </c>
      <c r="H15" s="344"/>
      <c r="I15" s="348">
        <f t="shared" si="2"/>
        <v>1.1812509511489879</v>
      </c>
      <c r="J15" s="349">
        <f t="shared" si="3"/>
        <v>0.15343983509404793</v>
      </c>
      <c r="K15" s="349">
        <f t="shared" si="4"/>
        <v>0.8465601649059521</v>
      </c>
    </row>
    <row r="16" spans="1:11" ht="20.25" customHeight="1" x14ac:dyDescent="0.25">
      <c r="A16" s="351" t="s">
        <v>720</v>
      </c>
      <c r="B16" s="485">
        <v>1673</v>
      </c>
      <c r="C16" s="37">
        <v>5594</v>
      </c>
      <c r="D16" s="37">
        <v>462</v>
      </c>
      <c r="E16" s="37">
        <v>28</v>
      </c>
      <c r="F16" s="37">
        <v>5873</v>
      </c>
      <c r="G16" s="37">
        <v>1884</v>
      </c>
      <c r="H16" s="344"/>
      <c r="I16" s="348">
        <f t="shared" si="2"/>
        <v>1.3207900561893411</v>
      </c>
      <c r="J16" s="349">
        <f t="shared" si="3"/>
        <v>0.2428774010571097</v>
      </c>
      <c r="K16" s="349">
        <f t="shared" si="4"/>
        <v>0.75712259894289025</v>
      </c>
    </row>
    <row r="17" spans="1:11" ht="20.25" customHeight="1" x14ac:dyDescent="0.25">
      <c r="A17" s="351" t="s">
        <v>424</v>
      </c>
      <c r="B17" s="485">
        <v>2217</v>
      </c>
      <c r="C17" s="37">
        <v>2895</v>
      </c>
      <c r="D17" s="37">
        <v>360</v>
      </c>
      <c r="E17" s="37">
        <v>11</v>
      </c>
      <c r="F17" s="37">
        <v>3414</v>
      </c>
      <c r="G17" s="37">
        <v>2069</v>
      </c>
      <c r="H17" s="344"/>
      <c r="I17" s="348">
        <f t="shared" si="2"/>
        <v>1.6060339777387229</v>
      </c>
      <c r="J17" s="349">
        <f t="shared" si="3"/>
        <v>0.37734816706182744</v>
      </c>
      <c r="K17" s="349">
        <f t="shared" si="4"/>
        <v>0.6226518329381725</v>
      </c>
    </row>
    <row r="18" spans="1:11" ht="20.25" customHeight="1" x14ac:dyDescent="0.25">
      <c r="A18" s="351" t="s">
        <v>770</v>
      </c>
      <c r="B18" s="485">
        <v>132</v>
      </c>
      <c r="C18" s="37">
        <v>146</v>
      </c>
      <c r="D18" s="37">
        <v>16</v>
      </c>
      <c r="E18" s="37">
        <v>0</v>
      </c>
      <c r="F18" s="37">
        <v>191</v>
      </c>
      <c r="G18" s="37">
        <v>103</v>
      </c>
      <c r="H18" s="344"/>
      <c r="I18" s="348">
        <f t="shared" si="2"/>
        <v>1.5392670157068062</v>
      </c>
      <c r="J18" s="349">
        <f t="shared" si="3"/>
        <v>0.35034013605442177</v>
      </c>
      <c r="K18" s="349">
        <f t="shared" si="4"/>
        <v>0.64965986394557829</v>
      </c>
    </row>
    <row r="19" spans="1:11" ht="20.25" customHeight="1" x14ac:dyDescent="0.25">
      <c r="A19" s="351" t="s">
        <v>721</v>
      </c>
      <c r="B19" s="485">
        <v>128</v>
      </c>
      <c r="C19" s="37">
        <v>164</v>
      </c>
      <c r="D19" s="37">
        <v>19</v>
      </c>
      <c r="E19" s="37">
        <v>1</v>
      </c>
      <c r="F19" s="37">
        <v>146</v>
      </c>
      <c r="G19" s="37">
        <v>166</v>
      </c>
      <c r="H19" s="344"/>
      <c r="I19" s="348">
        <f t="shared" si="2"/>
        <v>2.1369863013698631</v>
      </c>
      <c r="J19" s="349">
        <f t="shared" si="3"/>
        <v>0.53205128205128205</v>
      </c>
      <c r="K19" s="349">
        <f t="shared" si="4"/>
        <v>0.46794871794871795</v>
      </c>
    </row>
    <row r="20" spans="1:11" ht="20.25" customHeight="1" x14ac:dyDescent="0.25">
      <c r="A20" s="351" t="s">
        <v>308</v>
      </c>
      <c r="B20" s="485">
        <v>142</v>
      </c>
      <c r="C20" s="37">
        <v>85</v>
      </c>
      <c r="D20" s="37">
        <v>9</v>
      </c>
      <c r="E20" s="37">
        <v>4</v>
      </c>
      <c r="F20" s="37">
        <v>96</v>
      </c>
      <c r="G20" s="37">
        <v>144</v>
      </c>
      <c r="H20" s="344"/>
      <c r="I20" s="348">
        <f t="shared" si="2"/>
        <v>2.5</v>
      </c>
      <c r="J20" s="349">
        <f t="shared" si="3"/>
        <v>0.6</v>
      </c>
      <c r="K20" s="349">
        <f t="shared" si="4"/>
        <v>0.4</v>
      </c>
    </row>
    <row r="21" spans="1:11" ht="20.25" customHeight="1" x14ac:dyDescent="0.25">
      <c r="A21" s="351" t="s">
        <v>309</v>
      </c>
      <c r="B21" s="485">
        <v>52</v>
      </c>
      <c r="C21" s="37">
        <v>1644</v>
      </c>
      <c r="D21" s="37">
        <v>40</v>
      </c>
      <c r="E21" s="37">
        <v>5</v>
      </c>
      <c r="F21" s="37">
        <v>1666</v>
      </c>
      <c r="G21" s="37">
        <v>75</v>
      </c>
      <c r="H21" s="344"/>
      <c r="I21" s="348">
        <f t="shared" si="2"/>
        <v>1.0450180072028812</v>
      </c>
      <c r="J21" s="349">
        <f t="shared" si="3"/>
        <v>4.30786904078116E-2</v>
      </c>
      <c r="K21" s="349">
        <f t="shared" si="4"/>
        <v>0.95692130959218835</v>
      </c>
    </row>
    <row r="22" spans="1:11" ht="20.25" customHeight="1" x14ac:dyDescent="0.25">
      <c r="A22" s="351" t="s">
        <v>310</v>
      </c>
      <c r="B22" s="485">
        <v>1256</v>
      </c>
      <c r="C22" s="37">
        <v>3381</v>
      </c>
      <c r="D22" s="37">
        <v>96</v>
      </c>
      <c r="E22" s="37">
        <v>0</v>
      </c>
      <c r="F22" s="37">
        <v>3399</v>
      </c>
      <c r="G22" s="37">
        <v>1334</v>
      </c>
      <c r="H22" s="344"/>
      <c r="I22" s="348">
        <f t="shared" si="2"/>
        <v>1.3924683730508973</v>
      </c>
      <c r="J22" s="349">
        <f t="shared" si="3"/>
        <v>0.2818508345658145</v>
      </c>
      <c r="K22" s="349">
        <f t="shared" si="4"/>
        <v>0.7181491654341855</v>
      </c>
    </row>
    <row r="23" spans="1:11" s="352" customFormat="1" ht="20.25" customHeight="1" x14ac:dyDescent="0.25">
      <c r="A23" s="351" t="s">
        <v>311</v>
      </c>
      <c r="B23" s="485">
        <v>388</v>
      </c>
      <c r="C23" s="37">
        <v>1408</v>
      </c>
      <c r="D23" s="37">
        <v>82</v>
      </c>
      <c r="E23" s="37">
        <v>6</v>
      </c>
      <c r="F23" s="37">
        <v>1371</v>
      </c>
      <c r="G23" s="37">
        <v>513</v>
      </c>
      <c r="H23" s="344"/>
      <c r="I23" s="348">
        <f t="shared" si="2"/>
        <v>1.37417943107221</v>
      </c>
      <c r="J23" s="349">
        <f t="shared" si="3"/>
        <v>0.27229299363057324</v>
      </c>
      <c r="K23" s="349">
        <f t="shared" si="4"/>
        <v>0.72770700636942676</v>
      </c>
    </row>
    <row r="24" spans="1:11" ht="20.25" customHeight="1" x14ac:dyDescent="0.25">
      <c r="A24" s="351" t="s">
        <v>425</v>
      </c>
      <c r="B24" s="485">
        <v>91</v>
      </c>
      <c r="C24" s="37">
        <v>28</v>
      </c>
      <c r="D24" s="37">
        <v>3</v>
      </c>
      <c r="E24" s="37">
        <v>0</v>
      </c>
      <c r="F24" s="37">
        <v>40</v>
      </c>
      <c r="G24" s="37">
        <v>82</v>
      </c>
      <c r="H24" s="344"/>
      <c r="I24" s="348">
        <f t="shared" si="2"/>
        <v>3.05</v>
      </c>
      <c r="J24" s="349">
        <f t="shared" si="3"/>
        <v>0.67213114754098358</v>
      </c>
      <c r="K24" s="349">
        <f t="shared" si="4"/>
        <v>0.32786885245901637</v>
      </c>
    </row>
    <row r="25" spans="1:11" ht="20.25" customHeight="1" x14ac:dyDescent="0.25">
      <c r="A25" s="351" t="s">
        <v>103</v>
      </c>
      <c r="B25" s="485">
        <v>17</v>
      </c>
      <c r="C25" s="37">
        <v>56</v>
      </c>
      <c r="D25" s="37">
        <v>1</v>
      </c>
      <c r="E25" s="37">
        <v>0</v>
      </c>
      <c r="F25" s="37">
        <v>43</v>
      </c>
      <c r="G25" s="37">
        <v>31</v>
      </c>
      <c r="H25" s="344"/>
      <c r="I25" s="348">
        <f t="shared" si="2"/>
        <v>1.7209302325581395</v>
      </c>
      <c r="J25" s="349">
        <f t="shared" si="3"/>
        <v>0.41891891891891891</v>
      </c>
      <c r="K25" s="349">
        <f t="shared" si="4"/>
        <v>0.58108108108108103</v>
      </c>
    </row>
    <row r="26" spans="1:11" ht="20.25" customHeight="1" x14ac:dyDescent="0.25">
      <c r="A26" s="351" t="s">
        <v>426</v>
      </c>
      <c r="B26" s="485">
        <v>534</v>
      </c>
      <c r="C26" s="37">
        <v>1476</v>
      </c>
      <c r="D26" s="37">
        <v>227</v>
      </c>
      <c r="E26" s="37">
        <v>3</v>
      </c>
      <c r="F26" s="37">
        <v>1809</v>
      </c>
      <c r="G26" s="37">
        <v>431</v>
      </c>
      <c r="H26" s="344"/>
      <c r="I26" s="348">
        <f t="shared" si="2"/>
        <v>1.2382531785516859</v>
      </c>
      <c r="J26" s="349">
        <f t="shared" si="3"/>
        <v>0.1924107142857143</v>
      </c>
      <c r="K26" s="349">
        <f t="shared" si="4"/>
        <v>0.80758928571428568</v>
      </c>
    </row>
    <row r="27" spans="1:11" s="352" customFormat="1" ht="20.25" customHeight="1" x14ac:dyDescent="0.25">
      <c r="A27" s="218"/>
      <c r="B27" s="485"/>
      <c r="C27" s="37"/>
      <c r="D27" s="37"/>
      <c r="E27" s="37"/>
      <c r="F27" s="37"/>
      <c r="G27" s="37"/>
      <c r="H27" s="344"/>
      <c r="I27" s="348"/>
      <c r="J27" s="349"/>
      <c r="K27" s="349"/>
    </row>
    <row r="28" spans="1:11" ht="20.25" customHeight="1" x14ac:dyDescent="0.25">
      <c r="A28" s="350" t="s">
        <v>427</v>
      </c>
      <c r="B28" s="482">
        <f t="shared" ref="B28:G28" si="5">SUM(B29:B30)</f>
        <v>3921</v>
      </c>
      <c r="C28" s="483">
        <f t="shared" si="5"/>
        <v>14870</v>
      </c>
      <c r="D28" s="483">
        <f t="shared" si="5"/>
        <v>703</v>
      </c>
      <c r="E28" s="483">
        <f t="shared" si="5"/>
        <v>57</v>
      </c>
      <c r="F28" s="483">
        <f t="shared" si="5"/>
        <v>16024</v>
      </c>
      <c r="G28" s="483">
        <f t="shared" si="5"/>
        <v>3527</v>
      </c>
      <c r="H28" s="353"/>
      <c r="I28" s="345">
        <f t="shared" si="2"/>
        <v>1.2201073389915127</v>
      </c>
      <c r="J28" s="346">
        <f t="shared" si="3"/>
        <v>0.18039997954068845</v>
      </c>
      <c r="K28" s="346">
        <f t="shared" si="4"/>
        <v>0.81960002045931157</v>
      </c>
    </row>
    <row r="29" spans="1:11" ht="20.25" customHeight="1" x14ac:dyDescent="0.25">
      <c r="A29" s="351" t="s">
        <v>428</v>
      </c>
      <c r="B29" s="485">
        <v>3892</v>
      </c>
      <c r="C29" s="37">
        <v>13848</v>
      </c>
      <c r="D29" s="37">
        <v>685</v>
      </c>
      <c r="E29" s="37">
        <v>57</v>
      </c>
      <c r="F29" s="37">
        <v>15007</v>
      </c>
      <c r="G29" s="37">
        <v>3475</v>
      </c>
      <c r="H29" s="344"/>
      <c r="I29" s="348">
        <f t="shared" si="2"/>
        <v>1.2315586059838741</v>
      </c>
      <c r="J29" s="349">
        <f t="shared" si="3"/>
        <v>0.18802077697218916</v>
      </c>
      <c r="K29" s="349">
        <f t="shared" si="4"/>
        <v>0.81197922302781089</v>
      </c>
    </row>
    <row r="30" spans="1:11" ht="20.25" customHeight="1" x14ac:dyDescent="0.25">
      <c r="A30" s="351" t="s">
        <v>429</v>
      </c>
      <c r="B30" s="485">
        <v>29</v>
      </c>
      <c r="C30" s="37">
        <v>1022</v>
      </c>
      <c r="D30" s="37">
        <v>18</v>
      </c>
      <c r="E30" s="37">
        <v>0</v>
      </c>
      <c r="F30" s="37">
        <v>1017</v>
      </c>
      <c r="G30" s="37">
        <v>52</v>
      </c>
      <c r="H30" s="344"/>
      <c r="I30" s="348">
        <f t="shared" si="2"/>
        <v>1.0511307767944935</v>
      </c>
      <c r="J30" s="349">
        <f t="shared" si="3"/>
        <v>4.8643592142188961E-2</v>
      </c>
      <c r="K30" s="349">
        <f t="shared" si="4"/>
        <v>0.95135640785781106</v>
      </c>
    </row>
    <row r="31" spans="1:11" ht="20.25" customHeight="1" x14ac:dyDescent="0.25">
      <c r="A31" s="217"/>
      <c r="B31" s="485"/>
      <c r="C31" s="37"/>
      <c r="D31" s="37"/>
      <c r="E31" s="37"/>
      <c r="F31" s="37"/>
      <c r="G31" s="37"/>
      <c r="H31" s="344"/>
      <c r="I31" s="348"/>
      <c r="J31" s="349"/>
      <c r="K31" s="349"/>
    </row>
    <row r="32" spans="1:11" ht="20.25" customHeight="1" x14ac:dyDescent="0.25">
      <c r="A32" s="350" t="s">
        <v>430</v>
      </c>
      <c r="B32" s="482">
        <f t="shared" ref="B32:G32" si="6">SUM(B33:B36)</f>
        <v>5420</v>
      </c>
      <c r="C32" s="483">
        <f t="shared" si="6"/>
        <v>16009</v>
      </c>
      <c r="D32" s="483">
        <f t="shared" si="6"/>
        <v>1461</v>
      </c>
      <c r="E32" s="483">
        <f t="shared" si="6"/>
        <v>81</v>
      </c>
      <c r="F32" s="483">
        <f t="shared" si="6"/>
        <v>18022</v>
      </c>
      <c r="G32" s="483">
        <f t="shared" si="6"/>
        <v>4949</v>
      </c>
      <c r="H32" s="353"/>
      <c r="I32" s="345">
        <f t="shared" si="2"/>
        <v>1.274608811452669</v>
      </c>
      <c r="J32" s="346">
        <f t="shared" si="3"/>
        <v>0.21544556179530713</v>
      </c>
      <c r="K32" s="346">
        <f t="shared" si="4"/>
        <v>0.78455443820469284</v>
      </c>
    </row>
    <row r="33" spans="1:11" s="352" customFormat="1" ht="20.25" customHeight="1" x14ac:dyDescent="0.25">
      <c r="A33" s="354" t="s">
        <v>431</v>
      </c>
      <c r="B33" s="485">
        <v>1404</v>
      </c>
      <c r="C33" s="37">
        <v>4444</v>
      </c>
      <c r="D33" s="37">
        <v>436</v>
      </c>
      <c r="E33" s="37">
        <v>21</v>
      </c>
      <c r="F33" s="37">
        <v>5120</v>
      </c>
      <c r="G33" s="37">
        <v>1185</v>
      </c>
      <c r="H33" s="344"/>
      <c r="I33" s="348">
        <f t="shared" si="2"/>
        <v>1.2314453125</v>
      </c>
      <c r="J33" s="349">
        <f t="shared" si="3"/>
        <v>0.18794607454401269</v>
      </c>
      <c r="K33" s="349">
        <f t="shared" si="4"/>
        <v>0.81205392545598731</v>
      </c>
    </row>
    <row r="34" spans="1:11" ht="20.25" customHeight="1" x14ac:dyDescent="0.25">
      <c r="A34" s="354" t="s">
        <v>432</v>
      </c>
      <c r="B34" s="485">
        <v>1398</v>
      </c>
      <c r="C34" s="37">
        <v>6085</v>
      </c>
      <c r="D34" s="37">
        <v>328</v>
      </c>
      <c r="E34" s="37">
        <v>21</v>
      </c>
      <c r="F34" s="37">
        <v>6567</v>
      </c>
      <c r="G34" s="37">
        <v>1265</v>
      </c>
      <c r="H34" s="344"/>
      <c r="I34" s="348">
        <f t="shared" si="2"/>
        <v>1.1926298157453936</v>
      </c>
      <c r="J34" s="349">
        <f t="shared" si="3"/>
        <v>0.16151685393258428</v>
      </c>
      <c r="K34" s="349">
        <f t="shared" si="4"/>
        <v>0.8384831460674157</v>
      </c>
    </row>
    <row r="35" spans="1:11" ht="20.25" customHeight="1" x14ac:dyDescent="0.25">
      <c r="A35" s="354" t="s">
        <v>433</v>
      </c>
      <c r="B35" s="485">
        <v>2275</v>
      </c>
      <c r="C35" s="37">
        <v>4684</v>
      </c>
      <c r="D35" s="37">
        <v>676</v>
      </c>
      <c r="E35" s="37">
        <v>34</v>
      </c>
      <c r="F35" s="37">
        <v>5545</v>
      </c>
      <c r="G35" s="37">
        <v>2124</v>
      </c>
      <c r="H35" s="344"/>
      <c r="I35" s="348">
        <f t="shared" si="2"/>
        <v>1.3830477908025247</v>
      </c>
      <c r="J35" s="349">
        <f t="shared" si="3"/>
        <v>0.27695918633459382</v>
      </c>
      <c r="K35" s="349">
        <f t="shared" si="4"/>
        <v>0.72304081366540618</v>
      </c>
    </row>
    <row r="36" spans="1:11" ht="20.25" customHeight="1" x14ac:dyDescent="0.25">
      <c r="A36" s="354" t="s">
        <v>434</v>
      </c>
      <c r="B36" s="485">
        <v>343</v>
      </c>
      <c r="C36" s="37">
        <v>796</v>
      </c>
      <c r="D36" s="37">
        <v>21</v>
      </c>
      <c r="E36" s="37">
        <v>5</v>
      </c>
      <c r="F36" s="37">
        <v>790</v>
      </c>
      <c r="G36" s="37">
        <v>375</v>
      </c>
      <c r="H36" s="344"/>
      <c r="I36" s="348">
        <f t="shared" si="2"/>
        <v>1.4746835443037976</v>
      </c>
      <c r="J36" s="349">
        <f t="shared" si="3"/>
        <v>0.32188841201716739</v>
      </c>
      <c r="K36" s="349">
        <f t="shared" si="4"/>
        <v>0.67811158798283266</v>
      </c>
    </row>
    <row r="37" spans="1:11" ht="20.25" customHeight="1" x14ac:dyDescent="0.25">
      <c r="A37" s="354"/>
      <c r="B37" s="485"/>
      <c r="C37" s="37"/>
      <c r="D37" s="37"/>
      <c r="E37" s="37"/>
      <c r="F37" s="37"/>
      <c r="G37" s="37"/>
      <c r="H37" s="344"/>
      <c r="I37" s="348"/>
      <c r="J37" s="349"/>
      <c r="K37" s="349"/>
    </row>
    <row r="38" spans="1:11" s="352" customFormat="1" ht="20.25" customHeight="1" x14ac:dyDescent="0.25">
      <c r="A38" s="350" t="s">
        <v>435</v>
      </c>
      <c r="B38" s="482">
        <f t="shared" ref="B38:G38" si="7">SUM(B39:B41)</f>
        <v>2923</v>
      </c>
      <c r="C38" s="483">
        <f t="shared" si="7"/>
        <v>13203</v>
      </c>
      <c r="D38" s="483">
        <f t="shared" si="7"/>
        <v>786</v>
      </c>
      <c r="E38" s="483">
        <f t="shared" si="7"/>
        <v>42</v>
      </c>
      <c r="F38" s="483">
        <f t="shared" si="7"/>
        <v>14743</v>
      </c>
      <c r="G38" s="483">
        <f t="shared" si="7"/>
        <v>2211</v>
      </c>
      <c r="H38" s="353"/>
      <c r="I38" s="345">
        <f t="shared" si="2"/>
        <v>1.1499694770399511</v>
      </c>
      <c r="J38" s="346">
        <f t="shared" si="3"/>
        <v>0.1304117022531556</v>
      </c>
      <c r="K38" s="346">
        <f t="shared" si="4"/>
        <v>0.86958829774684443</v>
      </c>
    </row>
    <row r="39" spans="1:11" ht="20.25" customHeight="1" x14ac:dyDescent="0.25">
      <c r="A39" s="351" t="s">
        <v>436</v>
      </c>
      <c r="B39" s="485">
        <v>2545</v>
      </c>
      <c r="C39" s="37">
        <v>10858</v>
      </c>
      <c r="D39" s="37">
        <v>713</v>
      </c>
      <c r="E39" s="37">
        <v>40</v>
      </c>
      <c r="F39" s="37">
        <v>12223</v>
      </c>
      <c r="G39" s="37">
        <v>1933</v>
      </c>
      <c r="H39" s="344"/>
      <c r="I39" s="348">
        <f t="shared" si="2"/>
        <v>1.1581444817147999</v>
      </c>
      <c r="J39" s="349">
        <f t="shared" si="3"/>
        <v>0.13654987284543657</v>
      </c>
      <c r="K39" s="349">
        <f t="shared" si="4"/>
        <v>0.86345012715456348</v>
      </c>
    </row>
    <row r="40" spans="1:11" ht="20.25" customHeight="1" x14ac:dyDescent="0.25">
      <c r="A40" s="351" t="s">
        <v>437</v>
      </c>
      <c r="B40" s="485">
        <v>3</v>
      </c>
      <c r="C40" s="37">
        <v>517</v>
      </c>
      <c r="D40" s="37">
        <v>20</v>
      </c>
      <c r="E40" s="37">
        <v>2</v>
      </c>
      <c r="F40" s="37">
        <v>540</v>
      </c>
      <c r="G40" s="37">
        <v>2</v>
      </c>
      <c r="H40" s="344"/>
      <c r="I40" s="348">
        <f t="shared" si="2"/>
        <v>1.0037037037037038</v>
      </c>
      <c r="J40" s="349">
        <f t="shared" si="3"/>
        <v>3.6900369003690036E-3</v>
      </c>
      <c r="K40" s="349">
        <f t="shared" si="4"/>
        <v>0.99630996309963105</v>
      </c>
    </row>
    <row r="41" spans="1:11" ht="20.25" customHeight="1" x14ac:dyDescent="0.25">
      <c r="A41" s="351" t="s">
        <v>438</v>
      </c>
      <c r="B41" s="485">
        <v>375</v>
      </c>
      <c r="C41" s="37">
        <v>1828</v>
      </c>
      <c r="D41" s="37">
        <v>53</v>
      </c>
      <c r="E41" s="37">
        <v>0</v>
      </c>
      <c r="F41" s="37">
        <v>1980</v>
      </c>
      <c r="G41" s="37">
        <v>276</v>
      </c>
      <c r="H41" s="344"/>
      <c r="I41" s="348">
        <f t="shared" si="2"/>
        <v>1.1393939393939394</v>
      </c>
      <c r="J41" s="349">
        <f t="shared" si="3"/>
        <v>0.12234042553191489</v>
      </c>
      <c r="K41" s="349">
        <f t="shared" si="4"/>
        <v>0.87765957446808507</v>
      </c>
    </row>
    <row r="42" spans="1:11" ht="20.25" customHeight="1" x14ac:dyDescent="0.25">
      <c r="A42" s="351"/>
      <c r="B42" s="485"/>
      <c r="C42" s="37"/>
      <c r="D42" s="37"/>
      <c r="E42" s="37"/>
      <c r="F42" s="37"/>
      <c r="G42" s="37"/>
      <c r="H42" s="344"/>
      <c r="I42" s="348"/>
      <c r="J42" s="349"/>
      <c r="K42" s="349"/>
    </row>
    <row r="43" spans="1:11" ht="20.25" customHeight="1" x14ac:dyDescent="0.25">
      <c r="A43" s="350" t="s">
        <v>439</v>
      </c>
      <c r="B43" s="482">
        <f t="shared" ref="B43:G43" si="8">SUM(B44:B49)</f>
        <v>1845</v>
      </c>
      <c r="C43" s="483">
        <f t="shared" si="8"/>
        <v>9777</v>
      </c>
      <c r="D43" s="483">
        <f t="shared" si="8"/>
        <v>218</v>
      </c>
      <c r="E43" s="483">
        <f t="shared" si="8"/>
        <v>49</v>
      </c>
      <c r="F43" s="483">
        <f t="shared" si="8"/>
        <v>9908</v>
      </c>
      <c r="G43" s="483">
        <f t="shared" si="8"/>
        <v>1981</v>
      </c>
      <c r="H43" s="353"/>
      <c r="I43" s="345">
        <f t="shared" si="2"/>
        <v>1.199939442874445</v>
      </c>
      <c r="J43" s="346">
        <f t="shared" si="3"/>
        <v>0.16662461098494408</v>
      </c>
      <c r="K43" s="346">
        <f t="shared" si="4"/>
        <v>0.83337538901505592</v>
      </c>
    </row>
    <row r="44" spans="1:11" ht="20.25" customHeight="1" x14ac:dyDescent="0.25">
      <c r="A44" s="351" t="s">
        <v>440</v>
      </c>
      <c r="B44" s="485">
        <v>1107</v>
      </c>
      <c r="C44" s="37">
        <v>4839</v>
      </c>
      <c r="D44" s="37">
        <v>95</v>
      </c>
      <c r="E44" s="37">
        <v>24</v>
      </c>
      <c r="F44" s="37">
        <v>4874</v>
      </c>
      <c r="G44" s="37">
        <v>1191</v>
      </c>
      <c r="H44" s="344"/>
      <c r="I44" s="348">
        <f t="shared" si="2"/>
        <v>1.2443578169881002</v>
      </c>
      <c r="J44" s="349">
        <f t="shared" si="3"/>
        <v>0.19637262984336357</v>
      </c>
      <c r="K44" s="349">
        <f t="shared" si="4"/>
        <v>0.80362737015663643</v>
      </c>
    </row>
    <row r="45" spans="1:11" ht="20.25" customHeight="1" x14ac:dyDescent="0.25">
      <c r="A45" s="351" t="s">
        <v>441</v>
      </c>
      <c r="B45" s="485">
        <v>23</v>
      </c>
      <c r="C45" s="37">
        <v>674</v>
      </c>
      <c r="D45" s="37">
        <v>8</v>
      </c>
      <c r="E45" s="37">
        <v>2</v>
      </c>
      <c r="F45" s="37">
        <v>666</v>
      </c>
      <c r="G45" s="37">
        <v>41</v>
      </c>
      <c r="H45" s="344"/>
      <c r="I45" s="348">
        <f t="shared" si="2"/>
        <v>1.0615615615615615</v>
      </c>
      <c r="J45" s="349">
        <f t="shared" si="3"/>
        <v>5.7991513437057989E-2</v>
      </c>
      <c r="K45" s="349">
        <f t="shared" si="4"/>
        <v>0.942008486562942</v>
      </c>
    </row>
    <row r="46" spans="1:11" s="352" customFormat="1" ht="20.25" customHeight="1" x14ac:dyDescent="0.25">
      <c r="A46" s="351" t="s">
        <v>312</v>
      </c>
      <c r="B46" s="485">
        <v>155</v>
      </c>
      <c r="C46" s="37">
        <v>1015</v>
      </c>
      <c r="D46" s="37">
        <v>12</v>
      </c>
      <c r="E46" s="37">
        <v>0</v>
      </c>
      <c r="F46" s="37">
        <v>1060</v>
      </c>
      <c r="G46" s="37">
        <v>122</v>
      </c>
      <c r="H46" s="344"/>
      <c r="I46" s="348">
        <f t="shared" si="2"/>
        <v>1.1150943396226416</v>
      </c>
      <c r="J46" s="349">
        <f t="shared" si="3"/>
        <v>0.10321489001692047</v>
      </c>
      <c r="K46" s="349">
        <f t="shared" si="4"/>
        <v>0.89678510998307948</v>
      </c>
    </row>
    <row r="47" spans="1:11" ht="20.25" customHeight="1" x14ac:dyDescent="0.25">
      <c r="A47" s="351" t="s">
        <v>442</v>
      </c>
      <c r="B47" s="485">
        <v>156</v>
      </c>
      <c r="C47" s="37">
        <v>867</v>
      </c>
      <c r="D47" s="37">
        <v>25</v>
      </c>
      <c r="E47" s="37">
        <v>18</v>
      </c>
      <c r="F47" s="37">
        <v>887</v>
      </c>
      <c r="G47" s="37">
        <v>179</v>
      </c>
      <c r="H47" s="344"/>
      <c r="I47" s="348">
        <f t="shared" si="2"/>
        <v>1.2018038331454342</v>
      </c>
      <c r="J47" s="349">
        <f t="shared" si="3"/>
        <v>0.16791744840525327</v>
      </c>
      <c r="K47" s="349">
        <f t="shared" si="4"/>
        <v>0.83208255159474676</v>
      </c>
    </row>
    <row r="48" spans="1:11" ht="20.25" customHeight="1" x14ac:dyDescent="0.25">
      <c r="A48" s="351" t="s">
        <v>443</v>
      </c>
      <c r="B48" s="485">
        <v>115</v>
      </c>
      <c r="C48" s="37">
        <v>745</v>
      </c>
      <c r="D48" s="37">
        <v>23</v>
      </c>
      <c r="E48" s="37">
        <v>0</v>
      </c>
      <c r="F48" s="37">
        <v>728</v>
      </c>
      <c r="G48" s="37">
        <v>155</v>
      </c>
      <c r="H48" s="344"/>
      <c r="I48" s="348">
        <f t="shared" si="2"/>
        <v>1.2129120879120878</v>
      </c>
      <c r="J48" s="349">
        <f t="shared" si="3"/>
        <v>0.17553793884484711</v>
      </c>
      <c r="K48" s="349">
        <f t="shared" si="4"/>
        <v>0.82446206115515286</v>
      </c>
    </row>
    <row r="49" spans="1:11" ht="20.25" customHeight="1" x14ac:dyDescent="0.25">
      <c r="A49" s="351" t="s">
        <v>444</v>
      </c>
      <c r="B49" s="485">
        <v>289</v>
      </c>
      <c r="C49" s="37">
        <v>1637</v>
      </c>
      <c r="D49" s="37">
        <v>55</v>
      </c>
      <c r="E49" s="37">
        <v>5</v>
      </c>
      <c r="F49" s="37">
        <v>1693</v>
      </c>
      <c r="G49" s="37">
        <v>293</v>
      </c>
      <c r="H49" s="344"/>
      <c r="I49" s="348">
        <f t="shared" si="2"/>
        <v>1.1730655640874188</v>
      </c>
      <c r="J49" s="349">
        <f t="shared" si="3"/>
        <v>0.14753272910372608</v>
      </c>
      <c r="K49" s="349">
        <f t="shared" si="4"/>
        <v>0.85246727089627394</v>
      </c>
    </row>
    <row r="50" spans="1:11" ht="20.25" customHeight="1" x14ac:dyDescent="0.25">
      <c r="A50" s="351"/>
      <c r="B50" s="485"/>
      <c r="C50" s="37"/>
      <c r="D50" s="37"/>
      <c r="E50" s="37"/>
      <c r="F50" s="37"/>
      <c r="G50" s="37"/>
      <c r="H50" s="355"/>
      <c r="I50" s="348"/>
      <c r="J50" s="349"/>
      <c r="K50" s="349"/>
    </row>
    <row r="51" spans="1:11" s="352" customFormat="1" ht="20.25" customHeight="1" x14ac:dyDescent="0.25">
      <c r="A51" s="350" t="s">
        <v>445</v>
      </c>
      <c r="B51" s="482">
        <f t="shared" ref="B51:G51" si="9">SUM(B52:B54)</f>
        <v>1525</v>
      </c>
      <c r="C51" s="483">
        <f t="shared" si="9"/>
        <v>5442</v>
      </c>
      <c r="D51" s="483">
        <f t="shared" si="9"/>
        <v>350</v>
      </c>
      <c r="E51" s="483">
        <f t="shared" si="9"/>
        <v>7</v>
      </c>
      <c r="F51" s="483">
        <f t="shared" si="9"/>
        <v>5882</v>
      </c>
      <c r="G51" s="483">
        <f t="shared" si="9"/>
        <v>1442</v>
      </c>
      <c r="H51" s="356"/>
      <c r="I51" s="345">
        <f t="shared" si="2"/>
        <v>1.245154709282557</v>
      </c>
      <c r="J51" s="346">
        <f t="shared" si="3"/>
        <v>0.19688694702348444</v>
      </c>
      <c r="K51" s="346">
        <f t="shared" si="4"/>
        <v>0.80311305297651558</v>
      </c>
    </row>
    <row r="52" spans="1:11" ht="20.25" customHeight="1" x14ac:dyDescent="0.25">
      <c r="A52" s="351" t="s">
        <v>446</v>
      </c>
      <c r="B52" s="485">
        <v>750</v>
      </c>
      <c r="C52" s="37">
        <v>2514</v>
      </c>
      <c r="D52" s="37">
        <v>98</v>
      </c>
      <c r="E52" s="37">
        <v>6</v>
      </c>
      <c r="F52" s="37">
        <v>2648</v>
      </c>
      <c r="G52" s="37">
        <v>720</v>
      </c>
      <c r="H52" s="355"/>
      <c r="I52" s="348">
        <f t="shared" si="2"/>
        <v>1.2719033232628398</v>
      </c>
      <c r="J52" s="349">
        <f t="shared" si="3"/>
        <v>0.21377672209026127</v>
      </c>
      <c r="K52" s="349">
        <f t="shared" si="4"/>
        <v>0.78622327790973867</v>
      </c>
    </row>
    <row r="53" spans="1:11" ht="20.25" customHeight="1" x14ac:dyDescent="0.25">
      <c r="A53" s="351" t="s">
        <v>447</v>
      </c>
      <c r="B53" s="485">
        <v>1</v>
      </c>
      <c r="C53" s="37">
        <v>413</v>
      </c>
      <c r="D53" s="37">
        <v>10</v>
      </c>
      <c r="E53" s="37">
        <v>1</v>
      </c>
      <c r="F53" s="37">
        <v>422</v>
      </c>
      <c r="G53" s="37">
        <v>3</v>
      </c>
      <c r="H53" s="355"/>
      <c r="I53" s="348">
        <f t="shared" si="2"/>
        <v>1.0071090047393365</v>
      </c>
      <c r="J53" s="349">
        <f t="shared" si="3"/>
        <v>7.058823529411765E-3</v>
      </c>
      <c r="K53" s="349">
        <f t="shared" si="4"/>
        <v>0.99294117647058822</v>
      </c>
    </row>
    <row r="54" spans="1:11" ht="20.25" customHeight="1" x14ac:dyDescent="0.25">
      <c r="A54" s="351" t="s">
        <v>448</v>
      </c>
      <c r="B54" s="485">
        <v>774</v>
      </c>
      <c r="C54" s="37">
        <v>2515</v>
      </c>
      <c r="D54" s="37">
        <v>242</v>
      </c>
      <c r="E54" s="37">
        <v>0</v>
      </c>
      <c r="F54" s="37">
        <v>2812</v>
      </c>
      <c r="G54" s="37">
        <v>719</v>
      </c>
      <c r="H54" s="355"/>
      <c r="I54" s="348">
        <f t="shared" si="2"/>
        <v>1.2556899004267426</v>
      </c>
      <c r="J54" s="349">
        <f t="shared" si="3"/>
        <v>0.20362503540073634</v>
      </c>
      <c r="K54" s="349">
        <f t="shared" si="4"/>
        <v>0.79637496459926371</v>
      </c>
    </row>
    <row r="55" spans="1:11" ht="20.25" customHeight="1" x14ac:dyDescent="0.25">
      <c r="A55" s="357"/>
      <c r="B55" s="485"/>
      <c r="C55" s="37"/>
      <c r="D55" s="37"/>
      <c r="E55" s="37"/>
      <c r="F55" s="37"/>
      <c r="G55" s="37"/>
      <c r="H55" s="355"/>
      <c r="I55" s="348"/>
      <c r="J55" s="349"/>
      <c r="K55" s="349"/>
    </row>
    <row r="56" spans="1:11" ht="20.25" customHeight="1" x14ac:dyDescent="0.25">
      <c r="A56" s="350" t="s">
        <v>449</v>
      </c>
      <c r="B56" s="482">
        <f t="shared" ref="B56:G56" si="10">SUM(B57:B62)</f>
        <v>4911</v>
      </c>
      <c r="C56" s="483">
        <f t="shared" si="10"/>
        <v>16553</v>
      </c>
      <c r="D56" s="483">
        <f t="shared" si="10"/>
        <v>1061</v>
      </c>
      <c r="E56" s="483">
        <f t="shared" si="10"/>
        <v>42</v>
      </c>
      <c r="F56" s="483">
        <f t="shared" si="10"/>
        <v>18882</v>
      </c>
      <c r="G56" s="483">
        <f t="shared" si="10"/>
        <v>3685</v>
      </c>
      <c r="H56" s="356"/>
      <c r="I56" s="345">
        <f t="shared" si="2"/>
        <v>1.1951594110793349</v>
      </c>
      <c r="J56" s="346">
        <f t="shared" si="3"/>
        <v>0.16329153188283776</v>
      </c>
      <c r="K56" s="346">
        <f t="shared" si="4"/>
        <v>0.83670846811716226</v>
      </c>
    </row>
    <row r="57" spans="1:11" ht="20.25" customHeight="1" x14ac:dyDescent="0.25">
      <c r="A57" s="351" t="s">
        <v>450</v>
      </c>
      <c r="B57" s="485">
        <v>2689</v>
      </c>
      <c r="C57" s="37">
        <v>9497</v>
      </c>
      <c r="D57" s="37">
        <v>525</v>
      </c>
      <c r="E57" s="37">
        <v>32</v>
      </c>
      <c r="F57" s="37">
        <v>10703</v>
      </c>
      <c r="G57" s="37">
        <v>2040</v>
      </c>
      <c r="H57" s="355"/>
      <c r="I57" s="348">
        <f t="shared" si="2"/>
        <v>1.1906007661403344</v>
      </c>
      <c r="J57" s="349">
        <f t="shared" si="3"/>
        <v>0.16008789139135213</v>
      </c>
      <c r="K57" s="349">
        <f t="shared" si="4"/>
        <v>0.83991210860864784</v>
      </c>
    </row>
    <row r="58" spans="1:11" ht="20.25" customHeight="1" x14ac:dyDescent="0.25">
      <c r="A58" s="351" t="s">
        <v>451</v>
      </c>
      <c r="B58" s="485">
        <v>9</v>
      </c>
      <c r="C58" s="37">
        <v>299</v>
      </c>
      <c r="D58" s="37">
        <v>20</v>
      </c>
      <c r="E58" s="37">
        <v>0</v>
      </c>
      <c r="F58" s="37">
        <v>324</v>
      </c>
      <c r="G58" s="37">
        <v>4</v>
      </c>
      <c r="H58" s="355"/>
      <c r="I58" s="348">
        <f t="shared" si="2"/>
        <v>1.0123456790123457</v>
      </c>
      <c r="J58" s="349">
        <f t="shared" si="3"/>
        <v>1.2195121951219513E-2</v>
      </c>
      <c r="K58" s="349">
        <f t="shared" si="4"/>
        <v>0.98780487804878048</v>
      </c>
    </row>
    <row r="59" spans="1:11" s="352" customFormat="1" ht="20.25" customHeight="1" x14ac:dyDescent="0.25">
      <c r="A59" s="351" t="s">
        <v>452</v>
      </c>
      <c r="B59" s="485">
        <v>968</v>
      </c>
      <c r="C59" s="37">
        <v>2665</v>
      </c>
      <c r="D59" s="37">
        <v>216</v>
      </c>
      <c r="E59" s="37">
        <v>4</v>
      </c>
      <c r="F59" s="37">
        <v>2955</v>
      </c>
      <c r="G59" s="37">
        <v>898</v>
      </c>
      <c r="H59" s="355"/>
      <c r="I59" s="348">
        <f t="shared" si="2"/>
        <v>1.303891708967851</v>
      </c>
      <c r="J59" s="349">
        <f t="shared" si="3"/>
        <v>0.2330651440436024</v>
      </c>
      <c r="K59" s="349">
        <f t="shared" si="4"/>
        <v>0.76693485595639765</v>
      </c>
    </row>
    <row r="60" spans="1:11" ht="20.25" customHeight="1" x14ac:dyDescent="0.25">
      <c r="A60" s="351" t="s">
        <v>594</v>
      </c>
      <c r="B60" s="485">
        <v>0</v>
      </c>
      <c r="C60" s="37">
        <v>291</v>
      </c>
      <c r="D60" s="37">
        <v>6</v>
      </c>
      <c r="E60" s="37">
        <v>0</v>
      </c>
      <c r="F60" s="37">
        <v>193</v>
      </c>
      <c r="G60" s="37">
        <v>104</v>
      </c>
      <c r="H60" s="355"/>
      <c r="I60" s="348">
        <f t="shared" si="2"/>
        <v>1.5388601036269429</v>
      </c>
      <c r="J60" s="349">
        <f t="shared" si="3"/>
        <v>0.35016835016835018</v>
      </c>
      <c r="K60" s="349">
        <f t="shared" si="4"/>
        <v>0.64983164983164987</v>
      </c>
    </row>
    <row r="61" spans="1:11" ht="20.25" customHeight="1" x14ac:dyDescent="0.25">
      <c r="A61" s="351" t="s">
        <v>453</v>
      </c>
      <c r="B61" s="485">
        <v>1199</v>
      </c>
      <c r="C61" s="37">
        <v>3134</v>
      </c>
      <c r="D61" s="37">
        <v>172</v>
      </c>
      <c r="E61" s="37">
        <v>4</v>
      </c>
      <c r="F61" s="37">
        <v>3918</v>
      </c>
      <c r="G61" s="37">
        <v>591</v>
      </c>
      <c r="H61" s="355"/>
      <c r="I61" s="348">
        <f t="shared" si="2"/>
        <v>1.1508422664624809</v>
      </c>
      <c r="J61" s="349">
        <f t="shared" si="3"/>
        <v>0.13107119095143047</v>
      </c>
      <c r="K61" s="349">
        <f t="shared" si="4"/>
        <v>0.86892880904856951</v>
      </c>
    </row>
    <row r="62" spans="1:11" ht="20.25" customHeight="1" x14ac:dyDescent="0.25">
      <c r="A62" s="351" t="s">
        <v>454</v>
      </c>
      <c r="B62" s="485">
        <v>46</v>
      </c>
      <c r="C62" s="37">
        <v>667</v>
      </c>
      <c r="D62" s="37">
        <v>122</v>
      </c>
      <c r="E62" s="37">
        <v>2</v>
      </c>
      <c r="F62" s="37">
        <v>789</v>
      </c>
      <c r="G62" s="37">
        <v>48</v>
      </c>
      <c r="H62" s="355"/>
      <c r="I62" s="348">
        <f t="shared" si="2"/>
        <v>1.0608365019011408</v>
      </c>
      <c r="J62" s="349">
        <f t="shared" si="3"/>
        <v>5.7347670250896057E-2</v>
      </c>
      <c r="K62" s="349">
        <f t="shared" si="4"/>
        <v>0.94265232974910396</v>
      </c>
    </row>
    <row r="63" spans="1:11" ht="20.25" customHeight="1" x14ac:dyDescent="0.25">
      <c r="A63" s="64"/>
      <c r="B63" s="485"/>
      <c r="C63" s="37"/>
      <c r="D63" s="37"/>
      <c r="E63" s="37"/>
      <c r="F63" s="37"/>
      <c r="G63" s="37"/>
      <c r="H63" s="355"/>
      <c r="I63" s="348"/>
      <c r="J63" s="349"/>
      <c r="K63" s="349"/>
    </row>
    <row r="64" spans="1:11" ht="20.25" customHeight="1" x14ac:dyDescent="0.25">
      <c r="A64" s="350" t="s">
        <v>455</v>
      </c>
      <c r="B64" s="482">
        <f t="shared" ref="B64:G64" si="11">SUM(B65:B68)</f>
        <v>3556</v>
      </c>
      <c r="C64" s="483">
        <f t="shared" si="11"/>
        <v>13808</v>
      </c>
      <c r="D64" s="483">
        <f t="shared" si="11"/>
        <v>858</v>
      </c>
      <c r="E64" s="483">
        <f t="shared" si="11"/>
        <v>61</v>
      </c>
      <c r="F64" s="483">
        <f t="shared" si="11"/>
        <v>14963</v>
      </c>
      <c r="G64" s="483">
        <f t="shared" si="11"/>
        <v>3320</v>
      </c>
      <c r="H64" s="356"/>
      <c r="I64" s="345">
        <f t="shared" si="2"/>
        <v>1.2218806389093095</v>
      </c>
      <c r="J64" s="346">
        <f t="shared" si="3"/>
        <v>0.18158945468467977</v>
      </c>
      <c r="K64" s="346">
        <f t="shared" si="4"/>
        <v>0.8184105453153202</v>
      </c>
    </row>
    <row r="65" spans="1:11" s="352" customFormat="1" ht="20.25" customHeight="1" x14ac:dyDescent="0.25">
      <c r="A65" s="351" t="s">
        <v>456</v>
      </c>
      <c r="B65" s="485">
        <v>2393</v>
      </c>
      <c r="C65" s="37">
        <v>9136</v>
      </c>
      <c r="D65" s="37">
        <v>498</v>
      </c>
      <c r="E65" s="37">
        <v>38</v>
      </c>
      <c r="F65" s="37">
        <v>9919</v>
      </c>
      <c r="G65" s="37">
        <v>2146</v>
      </c>
      <c r="H65" s="355"/>
      <c r="I65" s="348">
        <f t="shared" si="2"/>
        <v>1.216352454884565</v>
      </c>
      <c r="J65" s="349">
        <f t="shared" si="3"/>
        <v>0.17786987152921674</v>
      </c>
      <c r="K65" s="349">
        <f t="shared" si="4"/>
        <v>0.82213012847078326</v>
      </c>
    </row>
    <row r="66" spans="1:11" ht="20.25" customHeight="1" x14ac:dyDescent="0.25">
      <c r="A66" s="351" t="s">
        <v>457</v>
      </c>
      <c r="B66" s="485">
        <v>2</v>
      </c>
      <c r="C66" s="37">
        <v>569</v>
      </c>
      <c r="D66" s="37">
        <v>6</v>
      </c>
      <c r="E66" s="37">
        <v>0</v>
      </c>
      <c r="F66" s="37">
        <v>575</v>
      </c>
      <c r="G66" s="37">
        <v>2</v>
      </c>
      <c r="H66" s="355"/>
      <c r="I66" s="348">
        <f t="shared" si="2"/>
        <v>1.0034782608695652</v>
      </c>
      <c r="J66" s="349">
        <f t="shared" si="3"/>
        <v>3.4662045060658577E-3</v>
      </c>
      <c r="K66" s="349">
        <f t="shared" si="4"/>
        <v>0.99653379549393417</v>
      </c>
    </row>
    <row r="67" spans="1:11" ht="20.25" customHeight="1" x14ac:dyDescent="0.25">
      <c r="A67" s="351" t="s">
        <v>458</v>
      </c>
      <c r="B67" s="485">
        <v>589</v>
      </c>
      <c r="C67" s="37">
        <v>1778</v>
      </c>
      <c r="D67" s="37">
        <v>226</v>
      </c>
      <c r="E67" s="37">
        <v>2</v>
      </c>
      <c r="F67" s="37">
        <v>2045</v>
      </c>
      <c r="G67" s="37">
        <v>550</v>
      </c>
      <c r="H67" s="355"/>
      <c r="I67" s="348">
        <f t="shared" si="2"/>
        <v>1.2689486552567237</v>
      </c>
      <c r="J67" s="349">
        <f t="shared" si="3"/>
        <v>0.2119460500963391</v>
      </c>
      <c r="K67" s="349">
        <f t="shared" si="4"/>
        <v>0.78805394990366084</v>
      </c>
    </row>
    <row r="68" spans="1:11" ht="20.25" customHeight="1" x14ac:dyDescent="0.25">
      <c r="A68" s="351" t="s">
        <v>459</v>
      </c>
      <c r="B68" s="485">
        <v>572</v>
      </c>
      <c r="C68" s="37">
        <v>2325</v>
      </c>
      <c r="D68" s="37">
        <v>128</v>
      </c>
      <c r="E68" s="37">
        <v>21</v>
      </c>
      <c r="F68" s="37">
        <v>2424</v>
      </c>
      <c r="G68" s="37">
        <v>622</v>
      </c>
      <c r="H68" s="355"/>
      <c r="I68" s="348">
        <f t="shared" si="2"/>
        <v>1.2566006600660067</v>
      </c>
      <c r="J68" s="349">
        <f t="shared" si="3"/>
        <v>0.20420223243598162</v>
      </c>
      <c r="K68" s="349">
        <f t="shared" si="4"/>
        <v>0.79579776756401843</v>
      </c>
    </row>
    <row r="69" spans="1:11" ht="20.25" customHeight="1" x14ac:dyDescent="0.25">
      <c r="A69" s="64"/>
      <c r="B69" s="485"/>
      <c r="C69" s="37"/>
      <c r="D69" s="37"/>
      <c r="E69" s="37"/>
      <c r="F69" s="37"/>
      <c r="G69" s="37"/>
      <c r="H69" s="355"/>
      <c r="I69" s="348"/>
      <c r="J69" s="349"/>
      <c r="K69" s="349"/>
    </row>
    <row r="70" spans="1:11" s="352" customFormat="1" ht="20.25" customHeight="1" x14ac:dyDescent="0.25">
      <c r="A70" s="350" t="s">
        <v>460</v>
      </c>
      <c r="B70" s="482">
        <f t="shared" ref="B70:G70" si="12">SUM(B71:B73)</f>
        <v>2633</v>
      </c>
      <c r="C70" s="483">
        <f t="shared" si="12"/>
        <v>8453</v>
      </c>
      <c r="D70" s="483">
        <f t="shared" si="12"/>
        <v>401</v>
      </c>
      <c r="E70" s="483">
        <f t="shared" si="12"/>
        <v>45</v>
      </c>
      <c r="F70" s="483">
        <f t="shared" si="12"/>
        <v>8845</v>
      </c>
      <c r="G70" s="483">
        <f t="shared" si="12"/>
        <v>2687</v>
      </c>
      <c r="H70" s="356"/>
      <c r="I70" s="345">
        <f t="shared" si="2"/>
        <v>1.3037874505370266</v>
      </c>
      <c r="J70" s="346">
        <f t="shared" si="3"/>
        <v>0.23300381546999654</v>
      </c>
      <c r="K70" s="346">
        <f t="shared" si="4"/>
        <v>0.76699618453000351</v>
      </c>
    </row>
    <row r="71" spans="1:11" ht="20.25" customHeight="1" x14ac:dyDescent="0.25">
      <c r="A71" s="351" t="s">
        <v>461</v>
      </c>
      <c r="B71" s="485">
        <v>1610</v>
      </c>
      <c r="C71" s="37">
        <v>4980</v>
      </c>
      <c r="D71" s="37">
        <v>202</v>
      </c>
      <c r="E71" s="37">
        <v>27</v>
      </c>
      <c r="F71" s="37">
        <v>5227</v>
      </c>
      <c r="G71" s="37">
        <v>1592</v>
      </c>
      <c r="H71" s="355"/>
      <c r="I71" s="348">
        <f t="shared" si="2"/>
        <v>1.3045724124736944</v>
      </c>
      <c r="J71" s="349">
        <f t="shared" si="3"/>
        <v>0.23346531749523391</v>
      </c>
      <c r="K71" s="349">
        <f t="shared" si="4"/>
        <v>0.76653468250476609</v>
      </c>
    </row>
    <row r="72" spans="1:11" ht="20.25" customHeight="1" x14ac:dyDescent="0.25">
      <c r="A72" s="351" t="s">
        <v>462</v>
      </c>
      <c r="B72" s="485">
        <v>17</v>
      </c>
      <c r="C72" s="37">
        <v>483</v>
      </c>
      <c r="D72" s="37">
        <v>0</v>
      </c>
      <c r="E72" s="37">
        <v>1</v>
      </c>
      <c r="F72" s="37">
        <v>490</v>
      </c>
      <c r="G72" s="37">
        <v>11</v>
      </c>
      <c r="H72" s="355"/>
      <c r="I72" s="348">
        <f t="shared" si="2"/>
        <v>1.0224489795918368</v>
      </c>
      <c r="J72" s="349">
        <f t="shared" si="3"/>
        <v>2.1956087824351298E-2</v>
      </c>
      <c r="K72" s="349">
        <f t="shared" si="4"/>
        <v>0.97804391217564868</v>
      </c>
    </row>
    <row r="73" spans="1:11" ht="20.25" customHeight="1" x14ac:dyDescent="0.25">
      <c r="A73" s="351" t="s">
        <v>463</v>
      </c>
      <c r="B73" s="485">
        <v>1006</v>
      </c>
      <c r="C73" s="37">
        <v>2990</v>
      </c>
      <c r="D73" s="37">
        <v>199</v>
      </c>
      <c r="E73" s="37">
        <v>17</v>
      </c>
      <c r="F73" s="37">
        <v>3128</v>
      </c>
      <c r="G73" s="37">
        <v>1084</v>
      </c>
      <c r="H73" s="355"/>
      <c r="I73" s="348">
        <f t="shared" si="2"/>
        <v>1.3465473145780051</v>
      </c>
      <c r="J73" s="349">
        <f t="shared" si="3"/>
        <v>0.25735992402659069</v>
      </c>
      <c r="K73" s="349">
        <f t="shared" si="4"/>
        <v>0.74264007597340931</v>
      </c>
    </row>
    <row r="74" spans="1:11" ht="20.25" customHeight="1" x14ac:dyDescent="0.25">
      <c r="A74" s="357"/>
      <c r="B74" s="485"/>
      <c r="C74" s="37"/>
      <c r="D74" s="37"/>
      <c r="E74" s="37"/>
      <c r="F74" s="37"/>
      <c r="G74" s="37"/>
      <c r="H74" s="355"/>
      <c r="I74" s="348"/>
      <c r="J74" s="349"/>
      <c r="K74" s="349"/>
    </row>
    <row r="75" spans="1:11" s="352" customFormat="1" ht="20.25" customHeight="1" x14ac:dyDescent="0.25">
      <c r="A75" s="350" t="s">
        <v>517</v>
      </c>
      <c r="B75" s="482">
        <f t="shared" ref="B75:G75" si="13">SUM(B76:B78)</f>
        <v>2714</v>
      </c>
      <c r="C75" s="483">
        <f t="shared" si="13"/>
        <v>8281</v>
      </c>
      <c r="D75" s="483">
        <f t="shared" si="13"/>
        <v>677</v>
      </c>
      <c r="E75" s="483">
        <f t="shared" si="13"/>
        <v>16</v>
      </c>
      <c r="F75" s="483">
        <f t="shared" si="13"/>
        <v>9594</v>
      </c>
      <c r="G75" s="483">
        <f t="shared" si="13"/>
        <v>2094</v>
      </c>
      <c r="H75" s="356"/>
      <c r="I75" s="345">
        <f t="shared" si="2"/>
        <v>1.2182614133833647</v>
      </c>
      <c r="J75" s="346">
        <f t="shared" si="3"/>
        <v>0.17915811088295688</v>
      </c>
      <c r="K75" s="346">
        <f t="shared" si="4"/>
        <v>0.82084188911704314</v>
      </c>
    </row>
    <row r="76" spans="1:11" ht="20.25" customHeight="1" x14ac:dyDescent="0.25">
      <c r="A76" s="351" t="s">
        <v>325</v>
      </c>
      <c r="B76" s="485">
        <v>1200</v>
      </c>
      <c r="C76" s="37">
        <v>3560</v>
      </c>
      <c r="D76" s="37">
        <v>361</v>
      </c>
      <c r="E76" s="37">
        <v>1</v>
      </c>
      <c r="F76" s="37">
        <v>4179</v>
      </c>
      <c r="G76" s="37">
        <v>943</v>
      </c>
      <c r="H76" s="355"/>
      <c r="I76" s="348">
        <f t="shared" si="2"/>
        <v>1.2256520698731754</v>
      </c>
      <c r="J76" s="349">
        <f t="shared" si="3"/>
        <v>0.18410777040218665</v>
      </c>
      <c r="K76" s="349">
        <f t="shared" si="4"/>
        <v>0.81589222959781338</v>
      </c>
    </row>
    <row r="77" spans="1:11" ht="20.25" customHeight="1" x14ac:dyDescent="0.25">
      <c r="A77" s="351" t="s">
        <v>464</v>
      </c>
      <c r="B77" s="485">
        <v>1507</v>
      </c>
      <c r="C77" s="37">
        <v>4181</v>
      </c>
      <c r="D77" s="37">
        <v>311</v>
      </c>
      <c r="E77" s="37">
        <v>13</v>
      </c>
      <c r="F77" s="37">
        <v>4864</v>
      </c>
      <c r="G77" s="37">
        <v>1148</v>
      </c>
      <c r="H77" s="355"/>
      <c r="I77" s="348">
        <f t="shared" si="2"/>
        <v>1.2360197368421053</v>
      </c>
      <c r="J77" s="349">
        <f t="shared" si="3"/>
        <v>0.19095143047238855</v>
      </c>
      <c r="K77" s="349">
        <f t="shared" si="4"/>
        <v>0.80904856952761139</v>
      </c>
    </row>
    <row r="78" spans="1:11" ht="20.25" customHeight="1" x14ac:dyDescent="0.25">
      <c r="A78" s="351" t="s">
        <v>130</v>
      </c>
      <c r="B78" s="485">
        <v>7</v>
      </c>
      <c r="C78" s="37">
        <v>540</v>
      </c>
      <c r="D78" s="37">
        <v>5</v>
      </c>
      <c r="E78" s="37">
        <v>2</v>
      </c>
      <c r="F78" s="37">
        <v>551</v>
      </c>
      <c r="G78" s="37">
        <v>3</v>
      </c>
      <c r="H78" s="355"/>
      <c r="I78" s="348">
        <f t="shared" ref="I78:I108" si="14">SUM(B78:E78)/SUM(F78)</f>
        <v>1.0054446460980035</v>
      </c>
      <c r="J78" s="349">
        <f t="shared" ref="J78:J108" si="15">(SUM(G78)/SUM(B78:E78))</f>
        <v>5.415162454873646E-3</v>
      </c>
      <c r="K78" s="349">
        <f t="shared" ref="K78:K108" si="16">(SUM(F78)/SUM(B78:E78))</f>
        <v>0.99458483754512639</v>
      </c>
    </row>
    <row r="79" spans="1:11" ht="20.25" customHeight="1" x14ac:dyDescent="0.25">
      <c r="A79" s="357"/>
      <c r="B79" s="485"/>
      <c r="C79" s="37"/>
      <c r="D79" s="37"/>
      <c r="E79" s="37"/>
      <c r="F79" s="37"/>
      <c r="G79" s="37"/>
      <c r="H79" s="355"/>
      <c r="I79" s="348"/>
      <c r="J79" s="349"/>
      <c r="K79" s="349"/>
    </row>
    <row r="80" spans="1:11" ht="20.25" customHeight="1" x14ac:dyDescent="0.25">
      <c r="A80" s="350" t="s">
        <v>180</v>
      </c>
      <c r="B80" s="482">
        <f t="shared" ref="B80:G80" si="17">SUM(B81:B85)</f>
        <v>2845</v>
      </c>
      <c r="C80" s="483">
        <f t="shared" si="17"/>
        <v>11684</v>
      </c>
      <c r="D80" s="483">
        <f t="shared" si="17"/>
        <v>933</v>
      </c>
      <c r="E80" s="483">
        <f t="shared" si="17"/>
        <v>37</v>
      </c>
      <c r="F80" s="483">
        <f t="shared" si="17"/>
        <v>12769</v>
      </c>
      <c r="G80" s="483">
        <f t="shared" si="17"/>
        <v>2730</v>
      </c>
      <c r="H80" s="356"/>
      <c r="I80" s="345">
        <f t="shared" si="14"/>
        <v>1.2137990445610463</v>
      </c>
      <c r="J80" s="346">
        <f t="shared" si="15"/>
        <v>0.17614039615459062</v>
      </c>
      <c r="K80" s="346">
        <f t="shared" si="16"/>
        <v>0.82385960384540935</v>
      </c>
    </row>
    <row r="81" spans="1:11" ht="20.25" customHeight="1" x14ac:dyDescent="0.25">
      <c r="A81" s="351" t="s">
        <v>131</v>
      </c>
      <c r="B81" s="485">
        <v>1213</v>
      </c>
      <c r="C81" s="37">
        <v>5973</v>
      </c>
      <c r="D81" s="37">
        <v>675</v>
      </c>
      <c r="E81" s="37">
        <v>15</v>
      </c>
      <c r="F81" s="37">
        <v>6591</v>
      </c>
      <c r="G81" s="37">
        <v>1285</v>
      </c>
      <c r="H81" s="355"/>
      <c r="I81" s="348">
        <f t="shared" si="14"/>
        <v>1.1949628280989228</v>
      </c>
      <c r="J81" s="349">
        <f t="shared" si="15"/>
        <v>0.16315388522092433</v>
      </c>
      <c r="K81" s="349">
        <f t="shared" si="16"/>
        <v>0.83684611477907567</v>
      </c>
    </row>
    <row r="82" spans="1:11" s="352" customFormat="1" ht="20.25" customHeight="1" x14ac:dyDescent="0.25">
      <c r="A82" s="351" t="s">
        <v>132</v>
      </c>
      <c r="B82" s="485">
        <v>16</v>
      </c>
      <c r="C82" s="37">
        <v>567</v>
      </c>
      <c r="D82" s="37">
        <v>3</v>
      </c>
      <c r="E82" s="37">
        <v>2</v>
      </c>
      <c r="F82" s="37">
        <v>577</v>
      </c>
      <c r="G82" s="37">
        <v>11</v>
      </c>
      <c r="H82" s="355"/>
      <c r="I82" s="348">
        <f t="shared" si="14"/>
        <v>1.0190641247833623</v>
      </c>
      <c r="J82" s="349">
        <f t="shared" si="15"/>
        <v>1.8707482993197279E-2</v>
      </c>
      <c r="K82" s="349">
        <f t="shared" si="16"/>
        <v>0.98129251700680276</v>
      </c>
    </row>
    <row r="83" spans="1:11" ht="20.25" customHeight="1" x14ac:dyDescent="0.25">
      <c r="A83" s="351" t="s">
        <v>133</v>
      </c>
      <c r="B83" s="485">
        <v>326</v>
      </c>
      <c r="C83" s="37">
        <v>853</v>
      </c>
      <c r="D83" s="37">
        <v>40</v>
      </c>
      <c r="E83" s="37">
        <v>0</v>
      </c>
      <c r="F83" s="37">
        <v>1005</v>
      </c>
      <c r="G83" s="37">
        <v>214</v>
      </c>
      <c r="H83" s="355"/>
      <c r="I83" s="348">
        <f t="shared" si="14"/>
        <v>1.2129353233830846</v>
      </c>
      <c r="J83" s="349">
        <f t="shared" si="15"/>
        <v>0.17555373256767842</v>
      </c>
      <c r="K83" s="349">
        <f t="shared" si="16"/>
        <v>0.82444626743232152</v>
      </c>
    </row>
    <row r="84" spans="1:11" ht="20.25" customHeight="1" x14ac:dyDescent="0.25">
      <c r="A84" s="351" t="s">
        <v>134</v>
      </c>
      <c r="B84" s="485">
        <v>456</v>
      </c>
      <c r="C84" s="37">
        <v>1810</v>
      </c>
      <c r="D84" s="37">
        <v>100</v>
      </c>
      <c r="E84" s="37">
        <v>10</v>
      </c>
      <c r="F84" s="37">
        <v>1954</v>
      </c>
      <c r="G84" s="37">
        <v>422</v>
      </c>
      <c r="H84" s="355"/>
      <c r="I84" s="348">
        <f t="shared" si="14"/>
        <v>1.2159672466734903</v>
      </c>
      <c r="J84" s="349">
        <f t="shared" si="15"/>
        <v>0.17760942760942761</v>
      </c>
      <c r="K84" s="349">
        <f t="shared" si="16"/>
        <v>0.82239057239057234</v>
      </c>
    </row>
    <row r="85" spans="1:11" ht="20.25" customHeight="1" x14ac:dyDescent="0.25">
      <c r="A85" s="351" t="s">
        <v>135</v>
      </c>
      <c r="B85" s="485">
        <v>834</v>
      </c>
      <c r="C85" s="37">
        <v>2481</v>
      </c>
      <c r="D85" s="37">
        <v>115</v>
      </c>
      <c r="E85" s="37">
        <v>10</v>
      </c>
      <c r="F85" s="37">
        <v>2642</v>
      </c>
      <c r="G85" s="37">
        <v>798</v>
      </c>
      <c r="H85" s="355"/>
      <c r="I85" s="348">
        <f t="shared" si="14"/>
        <v>1.3020439061317184</v>
      </c>
      <c r="J85" s="349">
        <f t="shared" si="15"/>
        <v>0.23197674418604652</v>
      </c>
      <c r="K85" s="349">
        <f t="shared" si="16"/>
        <v>0.76802325581395348</v>
      </c>
    </row>
    <row r="86" spans="1:11" ht="20.25" customHeight="1" x14ac:dyDescent="0.25">
      <c r="A86" s="357"/>
      <c r="B86" s="485"/>
      <c r="C86" s="37"/>
      <c r="D86" s="37"/>
      <c r="E86" s="37"/>
      <c r="F86" s="37"/>
      <c r="G86" s="37"/>
      <c r="H86" s="355"/>
      <c r="I86" s="348"/>
      <c r="J86" s="349"/>
      <c r="K86" s="349"/>
    </row>
    <row r="87" spans="1:11" s="352" customFormat="1" ht="20.25" customHeight="1" x14ac:dyDescent="0.25">
      <c r="A87" s="350" t="s">
        <v>136</v>
      </c>
      <c r="B87" s="482">
        <f t="shared" ref="B87:G87" si="18">SUM(B88:B90)</f>
        <v>1592</v>
      </c>
      <c r="C87" s="483">
        <f t="shared" si="18"/>
        <v>5752</v>
      </c>
      <c r="D87" s="483">
        <f t="shared" si="18"/>
        <v>369</v>
      </c>
      <c r="E87" s="483">
        <f t="shared" si="18"/>
        <v>60</v>
      </c>
      <c r="F87" s="483">
        <f t="shared" si="18"/>
        <v>6536</v>
      </c>
      <c r="G87" s="483">
        <f t="shared" si="18"/>
        <v>1237</v>
      </c>
      <c r="H87" s="356"/>
      <c r="I87" s="345">
        <f t="shared" si="14"/>
        <v>1.1892594859241126</v>
      </c>
      <c r="J87" s="346">
        <f t="shared" si="15"/>
        <v>0.15914061494918308</v>
      </c>
      <c r="K87" s="346">
        <f t="shared" si="16"/>
        <v>0.84085938505081692</v>
      </c>
    </row>
    <row r="88" spans="1:11" ht="20.25" customHeight="1" x14ac:dyDescent="0.25">
      <c r="A88" s="351" t="s">
        <v>137</v>
      </c>
      <c r="B88" s="485">
        <v>1253</v>
      </c>
      <c r="C88" s="37">
        <v>3771</v>
      </c>
      <c r="D88" s="37">
        <v>319</v>
      </c>
      <c r="E88" s="37">
        <v>40</v>
      </c>
      <c r="F88" s="37">
        <v>4340</v>
      </c>
      <c r="G88" s="37">
        <v>1043</v>
      </c>
      <c r="H88" s="355"/>
      <c r="I88" s="348">
        <f t="shared" si="14"/>
        <v>1.2403225806451612</v>
      </c>
      <c r="J88" s="349">
        <f t="shared" si="15"/>
        <v>0.19375812743823148</v>
      </c>
      <c r="K88" s="349">
        <f t="shared" si="16"/>
        <v>0.80624187256176849</v>
      </c>
    </row>
    <row r="89" spans="1:11" ht="20.25" customHeight="1" x14ac:dyDescent="0.25">
      <c r="A89" s="351" t="s">
        <v>138</v>
      </c>
      <c r="B89" s="485">
        <v>24</v>
      </c>
      <c r="C89" s="37">
        <v>662</v>
      </c>
      <c r="D89" s="37">
        <v>17</v>
      </c>
      <c r="E89" s="37">
        <v>1</v>
      </c>
      <c r="F89" s="37">
        <v>704</v>
      </c>
      <c r="G89" s="37">
        <v>0</v>
      </c>
      <c r="H89" s="355"/>
      <c r="I89" s="348">
        <f t="shared" si="14"/>
        <v>1</v>
      </c>
      <c r="J89" s="349">
        <f t="shared" si="15"/>
        <v>0</v>
      </c>
      <c r="K89" s="349">
        <f t="shared" si="16"/>
        <v>1</v>
      </c>
    </row>
    <row r="90" spans="1:11" ht="20.25" customHeight="1" x14ac:dyDescent="0.25">
      <c r="A90" s="351" t="s">
        <v>139</v>
      </c>
      <c r="B90" s="485">
        <v>315</v>
      </c>
      <c r="C90" s="37">
        <v>1319</v>
      </c>
      <c r="D90" s="37">
        <v>33</v>
      </c>
      <c r="E90" s="37">
        <v>19</v>
      </c>
      <c r="F90" s="37">
        <v>1492</v>
      </c>
      <c r="G90" s="37">
        <v>194</v>
      </c>
      <c r="H90" s="355"/>
      <c r="I90" s="348">
        <f t="shared" si="14"/>
        <v>1.1300268096514745</v>
      </c>
      <c r="J90" s="349">
        <f t="shared" si="15"/>
        <v>0.11506524317912219</v>
      </c>
      <c r="K90" s="349">
        <f t="shared" si="16"/>
        <v>0.88493475682087785</v>
      </c>
    </row>
    <row r="91" spans="1:11" ht="20.25" customHeight="1" x14ac:dyDescent="0.25">
      <c r="A91" s="357"/>
      <c r="B91" s="485"/>
      <c r="C91" s="37"/>
      <c r="D91" s="37"/>
      <c r="E91" s="37"/>
      <c r="F91" s="37"/>
      <c r="G91" s="37"/>
      <c r="H91" s="355"/>
      <c r="I91" s="348"/>
      <c r="J91" s="349"/>
      <c r="K91" s="349"/>
    </row>
    <row r="92" spans="1:11" ht="20.25" customHeight="1" x14ac:dyDescent="0.25">
      <c r="A92" s="350" t="s">
        <v>140</v>
      </c>
      <c r="B92" s="482">
        <f t="shared" ref="B92:G92" si="19">SUM(B93:B98)</f>
        <v>3133</v>
      </c>
      <c r="C92" s="483">
        <f t="shared" si="19"/>
        <v>7509</v>
      </c>
      <c r="D92" s="483">
        <f t="shared" si="19"/>
        <v>460</v>
      </c>
      <c r="E92" s="483">
        <f t="shared" si="19"/>
        <v>47</v>
      </c>
      <c r="F92" s="483">
        <f t="shared" si="19"/>
        <v>8724</v>
      </c>
      <c r="G92" s="483">
        <f t="shared" si="19"/>
        <v>2425</v>
      </c>
      <c r="H92" s="356"/>
      <c r="I92" s="345">
        <f t="shared" si="14"/>
        <v>1.2779688216414489</v>
      </c>
      <c r="J92" s="346">
        <f t="shared" si="15"/>
        <v>0.21750829670822494</v>
      </c>
      <c r="K92" s="346">
        <f t="shared" si="16"/>
        <v>0.78249170329177509</v>
      </c>
    </row>
    <row r="93" spans="1:11" ht="20.25" customHeight="1" x14ac:dyDescent="0.25">
      <c r="A93" s="351" t="s">
        <v>141</v>
      </c>
      <c r="B93" s="485">
        <v>569</v>
      </c>
      <c r="C93" s="37">
        <v>1879</v>
      </c>
      <c r="D93" s="37">
        <v>54</v>
      </c>
      <c r="E93" s="37">
        <v>16</v>
      </c>
      <c r="F93" s="37">
        <v>1964</v>
      </c>
      <c r="G93" s="37">
        <v>554</v>
      </c>
      <c r="H93" s="355"/>
      <c r="I93" s="348">
        <f t="shared" si="14"/>
        <v>1.2820773930753564</v>
      </c>
      <c r="J93" s="349">
        <f t="shared" si="15"/>
        <v>0.22001588562351071</v>
      </c>
      <c r="K93" s="349">
        <f t="shared" si="16"/>
        <v>0.77998411437648929</v>
      </c>
    </row>
    <row r="94" spans="1:11" ht="20.25" customHeight="1" x14ac:dyDescent="0.25">
      <c r="A94" s="351" t="s">
        <v>142</v>
      </c>
      <c r="B94" s="485">
        <v>5</v>
      </c>
      <c r="C94" s="37">
        <v>255</v>
      </c>
      <c r="D94" s="37">
        <v>0</v>
      </c>
      <c r="E94" s="37">
        <v>1</v>
      </c>
      <c r="F94" s="37">
        <v>259</v>
      </c>
      <c r="G94" s="37">
        <v>2</v>
      </c>
      <c r="H94" s="355"/>
      <c r="I94" s="348">
        <f t="shared" si="14"/>
        <v>1.0077220077220077</v>
      </c>
      <c r="J94" s="349">
        <f t="shared" si="15"/>
        <v>7.6628352490421452E-3</v>
      </c>
      <c r="K94" s="349">
        <f t="shared" si="16"/>
        <v>0.9923371647509579</v>
      </c>
    </row>
    <row r="95" spans="1:11" s="352" customFormat="1" ht="20.25" customHeight="1" x14ac:dyDescent="0.25">
      <c r="A95" s="351" t="s">
        <v>143</v>
      </c>
      <c r="B95" s="485">
        <v>1180</v>
      </c>
      <c r="C95" s="37">
        <v>2299</v>
      </c>
      <c r="D95" s="37">
        <v>135</v>
      </c>
      <c r="E95" s="37">
        <v>4</v>
      </c>
      <c r="F95" s="37">
        <v>3026</v>
      </c>
      <c r="G95" s="37">
        <v>592</v>
      </c>
      <c r="H95" s="355"/>
      <c r="I95" s="348">
        <f t="shared" si="14"/>
        <v>1.1956378056840713</v>
      </c>
      <c r="J95" s="349">
        <f t="shared" si="15"/>
        <v>0.16362631288004423</v>
      </c>
      <c r="K95" s="349">
        <f t="shared" si="16"/>
        <v>0.83637368711995574</v>
      </c>
    </row>
    <row r="96" spans="1:11" ht="20.25" customHeight="1" x14ac:dyDescent="0.25">
      <c r="A96" s="351" t="s">
        <v>144</v>
      </c>
      <c r="B96" s="485">
        <v>679</v>
      </c>
      <c r="C96" s="37">
        <v>1801</v>
      </c>
      <c r="D96" s="37">
        <v>166</v>
      </c>
      <c r="E96" s="37">
        <v>12</v>
      </c>
      <c r="F96" s="37">
        <v>1973</v>
      </c>
      <c r="G96" s="37">
        <v>685</v>
      </c>
      <c r="H96" s="355"/>
      <c r="I96" s="348">
        <f t="shared" si="14"/>
        <v>1.3471870248352762</v>
      </c>
      <c r="J96" s="349">
        <f t="shared" si="15"/>
        <v>0.25771256583897667</v>
      </c>
      <c r="K96" s="349">
        <f t="shared" si="16"/>
        <v>0.74228743416102327</v>
      </c>
    </row>
    <row r="97" spans="1:11" ht="20.25" customHeight="1" x14ac:dyDescent="0.25">
      <c r="A97" s="351" t="s">
        <v>145</v>
      </c>
      <c r="B97" s="485">
        <v>204</v>
      </c>
      <c r="C97" s="37">
        <v>89</v>
      </c>
      <c r="D97" s="37">
        <v>31</v>
      </c>
      <c r="E97" s="37">
        <v>0</v>
      </c>
      <c r="F97" s="37">
        <v>135</v>
      </c>
      <c r="G97" s="37">
        <v>189</v>
      </c>
      <c r="H97" s="355"/>
      <c r="I97" s="348">
        <f t="shared" si="14"/>
        <v>2.4</v>
      </c>
      <c r="J97" s="349">
        <f t="shared" si="15"/>
        <v>0.58333333333333337</v>
      </c>
      <c r="K97" s="349">
        <f t="shared" si="16"/>
        <v>0.41666666666666669</v>
      </c>
    </row>
    <row r="98" spans="1:11" ht="20.25" customHeight="1" x14ac:dyDescent="0.25">
      <c r="A98" s="351" t="s">
        <v>146</v>
      </c>
      <c r="B98" s="485">
        <v>496</v>
      </c>
      <c r="C98" s="37">
        <v>1186</v>
      </c>
      <c r="D98" s="37">
        <v>74</v>
      </c>
      <c r="E98" s="37">
        <v>14</v>
      </c>
      <c r="F98" s="37">
        <v>1367</v>
      </c>
      <c r="G98" s="37">
        <v>403</v>
      </c>
      <c r="H98" s="355"/>
      <c r="I98" s="348">
        <f t="shared" si="14"/>
        <v>1.2948061448427213</v>
      </c>
      <c r="J98" s="349">
        <f t="shared" si="15"/>
        <v>0.22768361581920904</v>
      </c>
      <c r="K98" s="349">
        <f t="shared" si="16"/>
        <v>0.77231638418079096</v>
      </c>
    </row>
    <row r="99" spans="1:11" ht="20.25" customHeight="1" x14ac:dyDescent="0.25">
      <c r="A99" s="357"/>
      <c r="B99" s="485"/>
      <c r="C99" s="37"/>
      <c r="D99" s="37"/>
      <c r="E99" s="37"/>
      <c r="F99" s="37"/>
      <c r="G99" s="37"/>
      <c r="H99" s="355"/>
      <c r="I99" s="348"/>
      <c r="J99" s="349"/>
      <c r="K99" s="349"/>
    </row>
    <row r="100" spans="1:11" s="352" customFormat="1" ht="20.25" customHeight="1" x14ac:dyDescent="0.25">
      <c r="A100" s="350" t="s">
        <v>147</v>
      </c>
      <c r="B100" s="482">
        <f t="shared" ref="B100:G100" si="20">SUM(B101:B103)</f>
        <v>3895</v>
      </c>
      <c r="C100" s="483">
        <f t="shared" si="20"/>
        <v>6974</v>
      </c>
      <c r="D100" s="483">
        <f t="shared" si="20"/>
        <v>324</v>
      </c>
      <c r="E100" s="483">
        <f t="shared" si="20"/>
        <v>29</v>
      </c>
      <c r="F100" s="483">
        <f t="shared" si="20"/>
        <v>8629</v>
      </c>
      <c r="G100" s="483">
        <f t="shared" si="20"/>
        <v>2593</v>
      </c>
      <c r="H100" s="356"/>
      <c r="I100" s="345">
        <f t="shared" si="14"/>
        <v>1.3004983196198865</v>
      </c>
      <c r="J100" s="346">
        <f t="shared" si="15"/>
        <v>0.2310639814649795</v>
      </c>
      <c r="K100" s="346">
        <f t="shared" si="16"/>
        <v>0.76893601853502047</v>
      </c>
    </row>
    <row r="101" spans="1:11" ht="20.25" customHeight="1" x14ac:dyDescent="0.25">
      <c r="A101" s="351" t="s">
        <v>148</v>
      </c>
      <c r="B101" s="485">
        <v>3165</v>
      </c>
      <c r="C101" s="37">
        <v>5364</v>
      </c>
      <c r="D101" s="37">
        <v>276</v>
      </c>
      <c r="E101" s="37">
        <v>29</v>
      </c>
      <c r="F101" s="37">
        <v>6808</v>
      </c>
      <c r="G101" s="37">
        <v>2026</v>
      </c>
      <c r="H101" s="355"/>
      <c r="I101" s="348">
        <f t="shared" si="14"/>
        <v>1.2975910693301997</v>
      </c>
      <c r="J101" s="349">
        <f t="shared" si="15"/>
        <v>0.22934118179760019</v>
      </c>
      <c r="K101" s="349">
        <f t="shared" si="16"/>
        <v>0.77065881820239979</v>
      </c>
    </row>
    <row r="102" spans="1:11" ht="20.25" customHeight="1" x14ac:dyDescent="0.25">
      <c r="A102" s="351" t="s">
        <v>149</v>
      </c>
      <c r="B102" s="485">
        <v>0</v>
      </c>
      <c r="C102" s="37">
        <v>291</v>
      </c>
      <c r="D102" s="37">
        <v>2</v>
      </c>
      <c r="E102" s="37">
        <v>0</v>
      </c>
      <c r="F102" s="37">
        <v>293</v>
      </c>
      <c r="G102" s="37">
        <v>0</v>
      </c>
      <c r="H102" s="355"/>
      <c r="I102" s="348">
        <f t="shared" si="14"/>
        <v>1</v>
      </c>
      <c r="J102" s="349">
        <f t="shared" si="15"/>
        <v>0</v>
      </c>
      <c r="K102" s="349">
        <f t="shared" si="16"/>
        <v>1</v>
      </c>
    </row>
    <row r="103" spans="1:11" ht="20.25" customHeight="1" x14ac:dyDescent="0.25">
      <c r="A103" s="351" t="s">
        <v>150</v>
      </c>
      <c r="B103" s="485">
        <v>730</v>
      </c>
      <c r="C103" s="37">
        <v>1319</v>
      </c>
      <c r="D103" s="37">
        <v>46</v>
      </c>
      <c r="E103" s="37">
        <v>0</v>
      </c>
      <c r="F103" s="37">
        <v>1528</v>
      </c>
      <c r="G103" s="37">
        <v>567</v>
      </c>
      <c r="H103" s="355"/>
      <c r="I103" s="348">
        <f t="shared" si="14"/>
        <v>1.3710732984293195</v>
      </c>
      <c r="J103" s="349">
        <f t="shared" si="15"/>
        <v>0.27064439140811458</v>
      </c>
      <c r="K103" s="349">
        <f t="shared" si="16"/>
        <v>0.72935560859188542</v>
      </c>
    </row>
    <row r="104" spans="1:11" ht="20.25" customHeight="1" x14ac:dyDescent="0.25">
      <c r="A104" s="351"/>
      <c r="B104" s="485"/>
      <c r="C104" s="37"/>
      <c r="D104" s="37"/>
      <c r="E104" s="37"/>
      <c r="F104" s="37"/>
      <c r="G104" s="37"/>
      <c r="H104" s="355"/>
      <c r="I104" s="348"/>
      <c r="J104" s="349"/>
      <c r="K104" s="349"/>
    </row>
    <row r="105" spans="1:11" ht="20.25" customHeight="1" x14ac:dyDescent="0.25">
      <c r="A105" s="350" t="s">
        <v>151</v>
      </c>
      <c r="B105" s="482">
        <f t="shared" ref="B105:G105" si="21">SUM(B106:B108)</f>
        <v>3818</v>
      </c>
      <c r="C105" s="483">
        <f t="shared" si="21"/>
        <v>9466</v>
      </c>
      <c r="D105" s="483">
        <f t="shared" si="21"/>
        <v>548</v>
      </c>
      <c r="E105" s="483">
        <f t="shared" si="21"/>
        <v>18</v>
      </c>
      <c r="F105" s="483">
        <f t="shared" si="21"/>
        <v>10924</v>
      </c>
      <c r="G105" s="483">
        <f t="shared" si="21"/>
        <v>2926</v>
      </c>
      <c r="H105" s="356"/>
      <c r="I105" s="345">
        <f t="shared" si="14"/>
        <v>1.2678506041742952</v>
      </c>
      <c r="J105" s="346">
        <f t="shared" si="15"/>
        <v>0.21126353790613719</v>
      </c>
      <c r="K105" s="346">
        <f t="shared" si="16"/>
        <v>0.78873646209386283</v>
      </c>
    </row>
    <row r="106" spans="1:11" x14ac:dyDescent="0.25">
      <c r="A106" s="351" t="s">
        <v>152</v>
      </c>
      <c r="B106" s="485">
        <v>2709</v>
      </c>
      <c r="C106" s="37">
        <v>6220</v>
      </c>
      <c r="D106" s="37">
        <v>447</v>
      </c>
      <c r="E106" s="37">
        <v>12</v>
      </c>
      <c r="F106" s="37">
        <v>7468</v>
      </c>
      <c r="G106" s="37">
        <v>1920</v>
      </c>
      <c r="H106" s="355"/>
      <c r="I106" s="348">
        <f t="shared" si="14"/>
        <v>1.2570969469737547</v>
      </c>
      <c r="J106" s="349">
        <f t="shared" si="15"/>
        <v>0.20451640391989775</v>
      </c>
      <c r="K106" s="349">
        <f t="shared" si="16"/>
        <v>0.79548359608010222</v>
      </c>
    </row>
    <row r="107" spans="1:11" x14ac:dyDescent="0.25">
      <c r="A107" s="351" t="s">
        <v>153</v>
      </c>
      <c r="B107" s="485">
        <v>0</v>
      </c>
      <c r="C107" s="37">
        <v>735</v>
      </c>
      <c r="D107" s="37">
        <v>2</v>
      </c>
      <c r="E107" s="37">
        <v>1</v>
      </c>
      <c r="F107" s="37">
        <v>738</v>
      </c>
      <c r="G107" s="37">
        <v>0</v>
      </c>
      <c r="H107" s="355"/>
      <c r="I107" s="348">
        <f t="shared" si="14"/>
        <v>1</v>
      </c>
      <c r="J107" s="349">
        <f t="shared" si="15"/>
        <v>0</v>
      </c>
      <c r="K107" s="349">
        <f t="shared" si="16"/>
        <v>1</v>
      </c>
    </row>
    <row r="108" spans="1:11" x14ac:dyDescent="0.25">
      <c r="A108" s="351" t="s">
        <v>154</v>
      </c>
      <c r="B108" s="485">
        <v>1109</v>
      </c>
      <c r="C108" s="37">
        <v>2511</v>
      </c>
      <c r="D108" s="37">
        <v>99</v>
      </c>
      <c r="E108" s="37">
        <v>5</v>
      </c>
      <c r="F108" s="37">
        <v>2718</v>
      </c>
      <c r="G108" s="37">
        <v>1006</v>
      </c>
      <c r="H108" s="355"/>
      <c r="I108" s="348">
        <f t="shared" si="14"/>
        <v>1.3701250919793966</v>
      </c>
      <c r="J108" s="349">
        <f t="shared" si="15"/>
        <v>0.27013963480128894</v>
      </c>
      <c r="K108" s="349">
        <f t="shared" si="16"/>
        <v>0.72986036519871111</v>
      </c>
    </row>
    <row r="109" spans="1:11" x14ac:dyDescent="0.25">
      <c r="A109" s="249"/>
      <c r="B109" s="358"/>
      <c r="C109" s="359"/>
      <c r="D109" s="359"/>
      <c r="E109" s="359"/>
      <c r="F109" s="359"/>
      <c r="G109" s="360"/>
      <c r="H109" s="361"/>
      <c r="I109" s="361"/>
      <c r="J109" s="362"/>
      <c r="K109" s="363"/>
    </row>
    <row r="110" spans="1:11" x14ac:dyDescent="0.25">
      <c r="A110" s="486" t="s">
        <v>525</v>
      </c>
      <c r="B110" s="327"/>
      <c r="C110" s="327"/>
    </row>
  </sheetData>
  <sheetProtection selectLockedCells="1" selectUnlockedCells="1"/>
  <mergeCells count="7">
    <mergeCell ref="J9:K9"/>
    <mergeCell ref="B8:G8"/>
    <mergeCell ref="I8:K8"/>
    <mergeCell ref="A3:K3"/>
    <mergeCell ref="A4:K4"/>
    <mergeCell ref="A5:K5"/>
    <mergeCell ref="A6:K6"/>
  </mergeCells>
  <phoneticPr fontId="0" type="noConversion"/>
  <printOptions horizontalCentered="1" verticalCentered="1"/>
  <pageMargins left="0" right="0" top="0" bottom="0" header="0.51181102362204722" footer="0.51181102362204722"/>
  <pageSetup scale="3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3"/>
  <sheetViews>
    <sheetView workbookViewId="0">
      <selection activeCell="K24" sqref="K24"/>
    </sheetView>
  </sheetViews>
  <sheetFormatPr baseColWidth="10" defaultColWidth="0" defaultRowHeight="15.75" zeroHeight="1" x14ac:dyDescent="0.25"/>
  <cols>
    <col min="1" max="1" width="26.85546875" style="1" bestFit="1" customWidth="1"/>
    <col min="2" max="2" width="8.42578125" style="1" bestFit="1" customWidth="1"/>
    <col min="3" max="3" width="8.85546875" style="1" bestFit="1" customWidth="1"/>
    <col min="4" max="4" width="11.42578125" style="1" customWidth="1"/>
    <col min="5" max="5" width="9.42578125" style="1" customWidth="1"/>
    <col min="6" max="6" width="8.28515625" style="1" bestFit="1" customWidth="1"/>
    <col min="7" max="7" width="9.140625" style="1" customWidth="1"/>
    <col min="8" max="8" width="8" style="1" bestFit="1" customWidth="1"/>
    <col min="9" max="9" width="13.140625" style="2" customWidth="1"/>
    <col min="10" max="10" width="12.42578125" style="1" customWidth="1"/>
    <col min="11" max="11" width="9" style="1" bestFit="1" customWidth="1"/>
    <col min="12" max="12" width="8.5703125" style="1" bestFit="1" customWidth="1"/>
    <col min="13" max="13" width="10.5703125" style="1" customWidth="1"/>
    <col min="14" max="14" width="11.140625" style="1" customWidth="1"/>
    <col min="15" max="15" width="9" style="1" bestFit="1" customWidth="1"/>
    <col min="16" max="16" width="10" style="1" customWidth="1"/>
    <col min="17" max="17" width="11.140625" style="1" bestFit="1" customWidth="1"/>
    <col min="18" max="16384" width="11.28515625" style="1" hidden="1"/>
  </cols>
  <sheetData>
    <row r="1" spans="1:17" x14ac:dyDescent="0.25">
      <c r="A1" s="16" t="s">
        <v>156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8"/>
      <c r="P1" s="18"/>
      <c r="Q1" s="18"/>
    </row>
    <row r="2" spans="1:17" ht="15.75" customHeight="1" x14ac:dyDescent="0.2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18"/>
      <c r="P2" s="18"/>
      <c r="Q2" s="18"/>
    </row>
    <row r="3" spans="1:17" ht="18.75" x14ac:dyDescent="0.25">
      <c r="A3" s="788" t="s">
        <v>812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</row>
    <row r="4" spans="1:17" ht="15.75" customHeight="1" x14ac:dyDescent="0.25">
      <c r="A4" s="788" t="s">
        <v>624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</row>
    <row r="5" spans="1:17" ht="15.75" customHeight="1" x14ac:dyDescent="0.25">
      <c r="A5" s="788" t="s">
        <v>625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</row>
    <row r="6" spans="1:17" ht="18.75" x14ac:dyDescent="0.25">
      <c r="A6" s="788" t="s">
        <v>626</v>
      </c>
      <c r="B6" s="788"/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/>
    </row>
    <row r="7" spans="1:17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15.75" customHeight="1" x14ac:dyDescent="0.25">
      <c r="A8" s="785" t="s">
        <v>778</v>
      </c>
      <c r="B8" s="786" t="s">
        <v>513</v>
      </c>
      <c r="C8" s="787" t="s">
        <v>777</v>
      </c>
      <c r="D8" s="787"/>
      <c r="E8" s="787"/>
      <c r="F8" s="787"/>
      <c r="G8" s="787"/>
      <c r="H8" s="787"/>
      <c r="I8" s="787"/>
      <c r="J8" s="787"/>
      <c r="K8" s="787"/>
      <c r="L8" s="787"/>
      <c r="M8" s="787"/>
      <c r="N8" s="787"/>
      <c r="O8" s="787"/>
      <c r="P8" s="787"/>
      <c r="Q8" s="787"/>
    </row>
    <row r="9" spans="1:17" ht="15.75" customHeight="1" x14ac:dyDescent="0.25">
      <c r="A9" s="785"/>
      <c r="B9" s="786"/>
      <c r="C9" s="789" t="s">
        <v>636</v>
      </c>
      <c r="D9" s="790"/>
      <c r="E9" s="791"/>
      <c r="F9" s="794" t="s">
        <v>160</v>
      </c>
      <c r="G9" s="783" t="s">
        <v>161</v>
      </c>
      <c r="H9" s="783" t="s">
        <v>162</v>
      </c>
      <c r="I9" s="783" t="s">
        <v>163</v>
      </c>
      <c r="J9" s="783" t="s">
        <v>164</v>
      </c>
      <c r="K9" s="783" t="s">
        <v>165</v>
      </c>
      <c r="L9" s="783" t="s">
        <v>715</v>
      </c>
      <c r="M9" s="783" t="s">
        <v>714</v>
      </c>
      <c r="N9" s="783" t="s">
        <v>166</v>
      </c>
      <c r="O9" s="783" t="s">
        <v>167</v>
      </c>
      <c r="P9" s="783" t="s">
        <v>168</v>
      </c>
      <c r="Q9" s="792" t="s">
        <v>716</v>
      </c>
    </row>
    <row r="10" spans="1:17" ht="31.5" x14ac:dyDescent="0.25">
      <c r="A10" s="785"/>
      <c r="B10" s="786"/>
      <c r="C10" s="20" t="s">
        <v>635</v>
      </c>
      <c r="D10" s="21" t="s">
        <v>158</v>
      </c>
      <c r="E10" s="22" t="s">
        <v>159</v>
      </c>
      <c r="F10" s="795"/>
      <c r="G10" s="784"/>
      <c r="H10" s="784"/>
      <c r="I10" s="784"/>
      <c r="J10" s="784"/>
      <c r="K10" s="784"/>
      <c r="L10" s="784"/>
      <c r="M10" s="784"/>
      <c r="N10" s="784"/>
      <c r="O10" s="784"/>
      <c r="P10" s="784"/>
      <c r="Q10" s="793"/>
    </row>
    <row r="11" spans="1:17" ht="15.75" customHeight="1" x14ac:dyDescent="0.25">
      <c r="A11" s="23"/>
      <c r="B11" s="23"/>
      <c r="C11" s="24"/>
      <c r="D11" s="25"/>
      <c r="E11" s="26"/>
      <c r="F11" s="27"/>
      <c r="G11" s="25"/>
      <c r="H11" s="25"/>
      <c r="I11" s="28"/>
      <c r="J11" s="25"/>
      <c r="K11" s="25"/>
      <c r="L11" s="28"/>
      <c r="M11" s="28"/>
      <c r="N11" s="28"/>
      <c r="O11" s="28"/>
      <c r="P11" s="25"/>
      <c r="Q11" s="25"/>
    </row>
    <row r="12" spans="1:17" ht="15.75" customHeight="1" x14ac:dyDescent="0.25">
      <c r="A12" s="29" t="s">
        <v>157</v>
      </c>
      <c r="B12" s="30">
        <f t="shared" ref="B12:Q12" si="0">SUM(B14:B28)</f>
        <v>638357</v>
      </c>
      <c r="C12" s="30">
        <f t="shared" si="0"/>
        <v>150269</v>
      </c>
      <c r="D12" s="31">
        <f t="shared" si="0"/>
        <v>16503</v>
      </c>
      <c r="E12" s="32">
        <f t="shared" si="0"/>
        <v>133766</v>
      </c>
      <c r="F12" s="33">
        <f t="shared" si="0"/>
        <v>3275</v>
      </c>
      <c r="G12" s="33">
        <f t="shared" si="0"/>
        <v>12742</v>
      </c>
      <c r="H12" s="34">
        <f t="shared" si="0"/>
        <v>29884</v>
      </c>
      <c r="I12" s="33">
        <f t="shared" si="0"/>
        <v>41038</v>
      </c>
      <c r="J12" s="33">
        <f t="shared" si="0"/>
        <v>48485</v>
      </c>
      <c r="K12" s="31">
        <f t="shared" si="0"/>
        <v>34317</v>
      </c>
      <c r="L12" s="34">
        <f t="shared" si="0"/>
        <v>171218</v>
      </c>
      <c r="M12" s="31">
        <f t="shared" si="0"/>
        <v>9105</v>
      </c>
      <c r="N12" s="31">
        <f t="shared" si="0"/>
        <v>41290</v>
      </c>
      <c r="O12" s="34">
        <f t="shared" si="0"/>
        <v>77236</v>
      </c>
      <c r="P12" s="33">
        <f t="shared" si="0"/>
        <v>18569</v>
      </c>
      <c r="Q12" s="33">
        <f t="shared" si="0"/>
        <v>929</v>
      </c>
    </row>
    <row r="13" spans="1:17" ht="15.75" customHeight="1" x14ac:dyDescent="0.25">
      <c r="A13" s="23"/>
      <c r="B13" s="35"/>
      <c r="C13" s="36"/>
      <c r="D13" s="37"/>
      <c r="E13" s="38"/>
      <c r="F13" s="39"/>
      <c r="G13" s="40"/>
      <c r="H13" s="41"/>
      <c r="I13" s="39"/>
      <c r="J13" s="40"/>
      <c r="K13" s="37"/>
      <c r="L13" s="41"/>
      <c r="M13" s="37"/>
      <c r="N13" s="37"/>
      <c r="O13" s="41"/>
      <c r="P13" s="40"/>
      <c r="Q13" s="40"/>
    </row>
    <row r="14" spans="1:17" ht="15.75" customHeight="1" x14ac:dyDescent="0.25">
      <c r="A14" s="42" t="s">
        <v>169</v>
      </c>
      <c r="B14" s="43">
        <f t="shared" ref="B14:B28" si="1">SUM(C14,F14:Q14)</f>
        <v>133213</v>
      </c>
      <c r="C14" s="44">
        <v>52708</v>
      </c>
      <c r="D14" s="45">
        <v>3291</v>
      </c>
      <c r="E14" s="46">
        <v>49417</v>
      </c>
      <c r="F14" s="47" t="s">
        <v>170</v>
      </c>
      <c r="G14" s="47" t="s">
        <v>170</v>
      </c>
      <c r="H14" s="48">
        <v>4358</v>
      </c>
      <c r="I14" s="47">
        <v>2878</v>
      </c>
      <c r="J14" s="47">
        <v>3776</v>
      </c>
      <c r="K14" s="45">
        <v>4172</v>
      </c>
      <c r="L14" s="48">
        <v>23126</v>
      </c>
      <c r="M14" s="37">
        <v>2953</v>
      </c>
      <c r="N14" s="37">
        <v>6390</v>
      </c>
      <c r="O14" s="48">
        <v>13354</v>
      </c>
      <c r="P14" s="47">
        <v>18569</v>
      </c>
      <c r="Q14" s="47">
        <v>929</v>
      </c>
    </row>
    <row r="15" spans="1:17" ht="15.75" customHeight="1" x14ac:dyDescent="0.25">
      <c r="A15" s="42" t="s">
        <v>171</v>
      </c>
      <c r="B15" s="49">
        <f t="shared" si="1"/>
        <v>99630</v>
      </c>
      <c r="C15" s="44">
        <v>38119</v>
      </c>
      <c r="D15" s="45">
        <v>1893</v>
      </c>
      <c r="E15" s="46">
        <v>36226</v>
      </c>
      <c r="F15" s="39">
        <v>173</v>
      </c>
      <c r="G15" s="47">
        <v>12742</v>
      </c>
      <c r="H15" s="48">
        <v>2945</v>
      </c>
      <c r="I15" s="47">
        <v>3361</v>
      </c>
      <c r="J15" s="47">
        <v>4464</v>
      </c>
      <c r="K15" s="45">
        <v>9421</v>
      </c>
      <c r="L15" s="48">
        <v>14912</v>
      </c>
      <c r="M15" s="45" t="s">
        <v>170</v>
      </c>
      <c r="N15" s="45">
        <v>2002</v>
      </c>
      <c r="O15" s="48">
        <v>11491</v>
      </c>
      <c r="P15" s="47" t="s">
        <v>170</v>
      </c>
      <c r="Q15" s="47" t="s">
        <v>170</v>
      </c>
    </row>
    <row r="16" spans="1:17" ht="15.75" customHeight="1" x14ac:dyDescent="0.25">
      <c r="A16" s="42" t="s">
        <v>172</v>
      </c>
      <c r="B16" s="49">
        <f t="shared" si="1"/>
        <v>45678</v>
      </c>
      <c r="C16" s="44">
        <v>1495</v>
      </c>
      <c r="D16" s="45">
        <v>1495</v>
      </c>
      <c r="E16" s="46" t="s">
        <v>170</v>
      </c>
      <c r="F16" s="47" t="s">
        <v>170</v>
      </c>
      <c r="G16" s="47" t="s">
        <v>170</v>
      </c>
      <c r="H16" s="48">
        <v>3022</v>
      </c>
      <c r="I16" s="47">
        <v>5119</v>
      </c>
      <c r="J16" s="47">
        <v>4900</v>
      </c>
      <c r="K16" s="45">
        <v>927</v>
      </c>
      <c r="L16" s="48">
        <v>16048</v>
      </c>
      <c r="M16" s="45" t="s">
        <v>170</v>
      </c>
      <c r="N16" s="45">
        <v>3247</v>
      </c>
      <c r="O16" s="48">
        <v>10920</v>
      </c>
      <c r="P16" s="47" t="s">
        <v>170</v>
      </c>
      <c r="Q16" s="47" t="s">
        <v>170</v>
      </c>
    </row>
    <row r="17" spans="1:17" ht="15.75" customHeight="1" x14ac:dyDescent="0.25">
      <c r="A17" s="42" t="s">
        <v>173</v>
      </c>
      <c r="B17" s="49">
        <f t="shared" si="1"/>
        <v>48834</v>
      </c>
      <c r="C17" s="44">
        <v>12574</v>
      </c>
      <c r="D17" s="45">
        <v>1273</v>
      </c>
      <c r="E17" s="46">
        <v>11301</v>
      </c>
      <c r="F17" s="39">
        <v>150</v>
      </c>
      <c r="G17" s="47" t="s">
        <v>170</v>
      </c>
      <c r="H17" s="48">
        <v>2415</v>
      </c>
      <c r="I17" s="47">
        <v>2857</v>
      </c>
      <c r="J17" s="47">
        <v>4143</v>
      </c>
      <c r="K17" s="45">
        <v>2302</v>
      </c>
      <c r="L17" s="48">
        <v>13214</v>
      </c>
      <c r="M17" s="37">
        <v>614</v>
      </c>
      <c r="N17" s="37">
        <v>3238</v>
      </c>
      <c r="O17" s="48">
        <v>7327</v>
      </c>
      <c r="P17" s="47" t="s">
        <v>170</v>
      </c>
      <c r="Q17" s="47" t="s">
        <v>170</v>
      </c>
    </row>
    <row r="18" spans="1:17" ht="15.75" customHeight="1" x14ac:dyDescent="0.25">
      <c r="A18" s="42" t="s">
        <v>174</v>
      </c>
      <c r="B18" s="49">
        <f t="shared" si="1"/>
        <v>24666</v>
      </c>
      <c r="C18" s="44">
        <v>2922</v>
      </c>
      <c r="D18" s="45">
        <v>670</v>
      </c>
      <c r="E18" s="46">
        <v>2252</v>
      </c>
      <c r="F18" s="39">
        <v>488</v>
      </c>
      <c r="G18" s="47" t="s">
        <v>170</v>
      </c>
      <c r="H18" s="48">
        <v>1444</v>
      </c>
      <c r="I18" s="47">
        <v>2222</v>
      </c>
      <c r="J18" s="47">
        <v>2443</v>
      </c>
      <c r="K18" s="45">
        <v>1149</v>
      </c>
      <c r="L18" s="48">
        <v>9795</v>
      </c>
      <c r="M18" s="37">
        <v>535</v>
      </c>
      <c r="N18" s="37">
        <v>1956</v>
      </c>
      <c r="O18" s="48">
        <v>1712</v>
      </c>
      <c r="P18" s="47" t="s">
        <v>170</v>
      </c>
      <c r="Q18" s="47" t="s">
        <v>170</v>
      </c>
    </row>
    <row r="19" spans="1:17" ht="15.75" customHeight="1" x14ac:dyDescent="0.25">
      <c r="A19" s="42" t="s">
        <v>175</v>
      </c>
      <c r="B19" s="49">
        <f t="shared" si="1"/>
        <v>24329</v>
      </c>
      <c r="C19" s="44">
        <v>5552</v>
      </c>
      <c r="D19" s="45">
        <v>844</v>
      </c>
      <c r="E19" s="46">
        <v>4708</v>
      </c>
      <c r="F19" s="39">
        <v>166</v>
      </c>
      <c r="G19" s="47" t="s">
        <v>170</v>
      </c>
      <c r="H19" s="48">
        <v>1637</v>
      </c>
      <c r="I19" s="47">
        <v>1993</v>
      </c>
      <c r="J19" s="47">
        <v>2686</v>
      </c>
      <c r="K19" s="45">
        <v>1239</v>
      </c>
      <c r="L19" s="48">
        <v>5452</v>
      </c>
      <c r="M19" s="37">
        <v>314</v>
      </c>
      <c r="N19" s="37">
        <v>1887</v>
      </c>
      <c r="O19" s="48">
        <v>3403</v>
      </c>
      <c r="P19" s="47" t="s">
        <v>170</v>
      </c>
      <c r="Q19" s="47" t="s">
        <v>170</v>
      </c>
    </row>
    <row r="20" spans="1:17" ht="15.75" customHeight="1" x14ac:dyDescent="0.25">
      <c r="A20" s="42" t="s">
        <v>176</v>
      </c>
      <c r="B20" s="49">
        <f t="shared" si="1"/>
        <v>51092</v>
      </c>
      <c r="C20" s="44">
        <v>6114</v>
      </c>
      <c r="D20" s="45">
        <v>1641</v>
      </c>
      <c r="E20" s="46">
        <v>4473</v>
      </c>
      <c r="F20" s="39">
        <v>247</v>
      </c>
      <c r="G20" s="47" t="s">
        <v>170</v>
      </c>
      <c r="H20" s="48">
        <v>3481</v>
      </c>
      <c r="I20" s="47">
        <v>5010</v>
      </c>
      <c r="J20" s="47">
        <v>4359</v>
      </c>
      <c r="K20" s="45">
        <v>2957</v>
      </c>
      <c r="L20" s="48">
        <v>16593</v>
      </c>
      <c r="M20" s="37">
        <v>958</v>
      </c>
      <c r="N20" s="37">
        <v>4631</v>
      </c>
      <c r="O20" s="48">
        <v>6742</v>
      </c>
      <c r="P20" s="47" t="s">
        <v>170</v>
      </c>
      <c r="Q20" s="47" t="s">
        <v>170</v>
      </c>
    </row>
    <row r="21" spans="1:17" ht="15.75" customHeight="1" x14ac:dyDescent="0.25">
      <c r="A21" s="42" t="s">
        <v>177</v>
      </c>
      <c r="B21" s="49">
        <f t="shared" si="1"/>
        <v>50764</v>
      </c>
      <c r="C21" s="44">
        <v>8884</v>
      </c>
      <c r="D21" s="45">
        <v>1600</v>
      </c>
      <c r="E21" s="46">
        <v>7284</v>
      </c>
      <c r="F21" s="47" t="s">
        <v>170</v>
      </c>
      <c r="G21" s="47" t="s">
        <v>170</v>
      </c>
      <c r="H21" s="48">
        <v>2944</v>
      </c>
      <c r="I21" s="47">
        <v>4081</v>
      </c>
      <c r="J21" s="47">
        <v>4631</v>
      </c>
      <c r="K21" s="45">
        <v>2661</v>
      </c>
      <c r="L21" s="48">
        <v>13843</v>
      </c>
      <c r="M21" s="37">
        <v>601</v>
      </c>
      <c r="N21" s="37">
        <v>3429</v>
      </c>
      <c r="O21" s="48">
        <v>9690</v>
      </c>
      <c r="P21" s="47" t="s">
        <v>170</v>
      </c>
      <c r="Q21" s="47" t="s">
        <v>170</v>
      </c>
    </row>
    <row r="22" spans="1:17" ht="15.75" customHeight="1" x14ac:dyDescent="0.25">
      <c r="A22" s="42" t="s">
        <v>178</v>
      </c>
      <c r="B22" s="49">
        <f t="shared" si="1"/>
        <v>22743</v>
      </c>
      <c r="C22" s="44">
        <v>2771</v>
      </c>
      <c r="D22" s="45">
        <v>613</v>
      </c>
      <c r="E22" s="46">
        <v>2158</v>
      </c>
      <c r="F22" s="39">
        <v>362</v>
      </c>
      <c r="G22" s="47" t="s">
        <v>170</v>
      </c>
      <c r="H22" s="48">
        <v>1199</v>
      </c>
      <c r="I22" s="47">
        <v>1763</v>
      </c>
      <c r="J22" s="47">
        <v>2449</v>
      </c>
      <c r="K22" s="45">
        <v>1230</v>
      </c>
      <c r="L22" s="48">
        <v>8477</v>
      </c>
      <c r="M22" s="37">
        <v>508</v>
      </c>
      <c r="N22" s="37">
        <v>2065</v>
      </c>
      <c r="O22" s="48">
        <v>1919</v>
      </c>
      <c r="P22" s="47" t="s">
        <v>170</v>
      </c>
      <c r="Q22" s="47" t="s">
        <v>170</v>
      </c>
    </row>
    <row r="23" spans="1:17" ht="15.75" customHeight="1" x14ac:dyDescent="0.25">
      <c r="A23" s="42" t="s">
        <v>179</v>
      </c>
      <c r="B23" s="49">
        <f t="shared" si="1"/>
        <v>21966</v>
      </c>
      <c r="C23" s="44">
        <v>3547</v>
      </c>
      <c r="D23" s="45">
        <v>731</v>
      </c>
      <c r="E23" s="46">
        <v>2816</v>
      </c>
      <c r="F23" s="39">
        <v>260</v>
      </c>
      <c r="G23" s="47" t="s">
        <v>170</v>
      </c>
      <c r="H23" s="48">
        <v>725</v>
      </c>
      <c r="I23" s="47">
        <v>1402</v>
      </c>
      <c r="J23" s="47">
        <v>2868</v>
      </c>
      <c r="K23" s="45">
        <v>1151</v>
      </c>
      <c r="L23" s="48">
        <v>8305</v>
      </c>
      <c r="M23" s="37">
        <v>270</v>
      </c>
      <c r="N23" s="37">
        <v>2040</v>
      </c>
      <c r="O23" s="48">
        <v>1398</v>
      </c>
      <c r="P23" s="47" t="s">
        <v>170</v>
      </c>
      <c r="Q23" s="47" t="s">
        <v>170</v>
      </c>
    </row>
    <row r="24" spans="1:17" ht="15.75" customHeight="1" x14ac:dyDescent="0.25">
      <c r="A24" s="42" t="s">
        <v>180</v>
      </c>
      <c r="B24" s="49">
        <f t="shared" si="1"/>
        <v>31325</v>
      </c>
      <c r="C24" s="44">
        <v>3395</v>
      </c>
      <c r="D24" s="45">
        <v>742</v>
      </c>
      <c r="E24" s="46">
        <v>2653</v>
      </c>
      <c r="F24" s="39">
        <v>117</v>
      </c>
      <c r="G24" s="47" t="s">
        <v>170</v>
      </c>
      <c r="H24" s="48">
        <v>1466</v>
      </c>
      <c r="I24" s="47">
        <v>2643</v>
      </c>
      <c r="J24" s="47">
        <v>3318</v>
      </c>
      <c r="K24" s="45">
        <v>2002</v>
      </c>
      <c r="L24" s="48">
        <v>11710</v>
      </c>
      <c r="M24" s="37">
        <v>604</v>
      </c>
      <c r="N24" s="37">
        <v>2925</v>
      </c>
      <c r="O24" s="48">
        <v>3145</v>
      </c>
      <c r="P24" s="47" t="s">
        <v>170</v>
      </c>
      <c r="Q24" s="47" t="s">
        <v>170</v>
      </c>
    </row>
    <row r="25" spans="1:17" s="3" customFormat="1" ht="15.75" customHeight="1" x14ac:dyDescent="0.25">
      <c r="A25" s="42" t="s">
        <v>181</v>
      </c>
      <c r="B25" s="49">
        <f t="shared" si="1"/>
        <v>21027</v>
      </c>
      <c r="C25" s="44">
        <v>6381</v>
      </c>
      <c r="D25" s="45">
        <v>478</v>
      </c>
      <c r="E25" s="46">
        <v>5903</v>
      </c>
      <c r="F25" s="39">
        <v>522</v>
      </c>
      <c r="G25" s="47" t="s">
        <v>170</v>
      </c>
      <c r="H25" s="48">
        <v>1091</v>
      </c>
      <c r="I25" s="47">
        <v>1334</v>
      </c>
      <c r="J25" s="47">
        <v>1699</v>
      </c>
      <c r="K25" s="45">
        <v>838</v>
      </c>
      <c r="L25" s="48">
        <v>5768</v>
      </c>
      <c r="M25" s="37">
        <v>333</v>
      </c>
      <c r="N25" s="37">
        <v>1413</v>
      </c>
      <c r="O25" s="48">
        <v>1648</v>
      </c>
      <c r="P25" s="47" t="s">
        <v>170</v>
      </c>
      <c r="Q25" s="47" t="s">
        <v>170</v>
      </c>
    </row>
    <row r="26" spans="1:17" ht="15.75" customHeight="1" x14ac:dyDescent="0.25">
      <c r="A26" s="42" t="s">
        <v>182</v>
      </c>
      <c r="B26" s="49">
        <f t="shared" si="1"/>
        <v>18342</v>
      </c>
      <c r="C26" s="44">
        <v>1235</v>
      </c>
      <c r="D26" s="45">
        <v>389</v>
      </c>
      <c r="E26" s="46">
        <v>846</v>
      </c>
      <c r="F26" s="39">
        <v>281</v>
      </c>
      <c r="G26" s="47" t="s">
        <v>170</v>
      </c>
      <c r="H26" s="48">
        <v>1047</v>
      </c>
      <c r="I26" s="47">
        <v>1703</v>
      </c>
      <c r="J26" s="47">
        <v>2626</v>
      </c>
      <c r="K26" s="45">
        <v>638</v>
      </c>
      <c r="L26" s="48">
        <v>7514</v>
      </c>
      <c r="M26" s="37">
        <v>376</v>
      </c>
      <c r="N26" s="37">
        <v>1829</v>
      </c>
      <c r="O26" s="48">
        <v>1093</v>
      </c>
      <c r="P26" s="47" t="s">
        <v>170</v>
      </c>
      <c r="Q26" s="47" t="s">
        <v>170</v>
      </c>
    </row>
    <row r="27" spans="1:17" ht="15.75" customHeight="1" x14ac:dyDescent="0.25">
      <c r="A27" s="42" t="s">
        <v>183</v>
      </c>
      <c r="B27" s="49">
        <f t="shared" si="1"/>
        <v>19392</v>
      </c>
      <c r="C27" s="44">
        <v>2168</v>
      </c>
      <c r="D27" s="45">
        <v>430</v>
      </c>
      <c r="E27" s="46">
        <v>1738</v>
      </c>
      <c r="F27" s="39">
        <v>212</v>
      </c>
      <c r="G27" s="47" t="s">
        <v>170</v>
      </c>
      <c r="H27" s="48">
        <v>802</v>
      </c>
      <c r="I27" s="47">
        <v>1925</v>
      </c>
      <c r="J27" s="47">
        <v>1735</v>
      </c>
      <c r="K27" s="45">
        <v>1241</v>
      </c>
      <c r="L27" s="48">
        <v>6983</v>
      </c>
      <c r="M27" s="37">
        <v>484</v>
      </c>
      <c r="N27" s="37">
        <v>2356</v>
      </c>
      <c r="O27" s="48">
        <v>1486</v>
      </c>
      <c r="P27" s="47" t="s">
        <v>170</v>
      </c>
      <c r="Q27" s="47" t="s">
        <v>170</v>
      </c>
    </row>
    <row r="28" spans="1:17" ht="15.75" customHeight="1" x14ac:dyDescent="0.25">
      <c r="A28" s="42" t="s">
        <v>184</v>
      </c>
      <c r="B28" s="49">
        <f t="shared" si="1"/>
        <v>25356</v>
      </c>
      <c r="C28" s="44">
        <v>2404</v>
      </c>
      <c r="D28" s="45">
        <v>413</v>
      </c>
      <c r="E28" s="46">
        <v>1991</v>
      </c>
      <c r="F28" s="39">
        <v>297</v>
      </c>
      <c r="G28" s="47" t="s">
        <v>170</v>
      </c>
      <c r="H28" s="48">
        <v>1308</v>
      </c>
      <c r="I28" s="47">
        <v>2747</v>
      </c>
      <c r="J28" s="47">
        <v>2388</v>
      </c>
      <c r="K28" s="45">
        <v>2389</v>
      </c>
      <c r="L28" s="48">
        <v>9478</v>
      </c>
      <c r="M28" s="37">
        <v>555</v>
      </c>
      <c r="N28" s="37">
        <v>1882</v>
      </c>
      <c r="O28" s="48">
        <v>1908</v>
      </c>
      <c r="P28" s="47" t="s">
        <v>170</v>
      </c>
      <c r="Q28" s="47" t="s">
        <v>170</v>
      </c>
    </row>
    <row r="29" spans="1:17" ht="15.75" customHeight="1" x14ac:dyDescent="0.25">
      <c r="A29" s="50"/>
      <c r="B29" s="51"/>
      <c r="C29" s="52"/>
      <c r="D29" s="53"/>
      <c r="E29" s="54"/>
      <c r="F29" s="55"/>
      <c r="G29" s="56"/>
      <c r="H29" s="56"/>
      <c r="I29" s="56"/>
      <c r="J29" s="56"/>
      <c r="K29" s="56"/>
      <c r="L29" s="57"/>
      <c r="M29" s="57"/>
      <c r="N29" s="56"/>
      <c r="O29" s="58"/>
      <c r="P29" s="56"/>
      <c r="Q29" s="59"/>
    </row>
    <row r="30" spans="1:17" s="6" customFormat="1" ht="12.75" x14ac:dyDescent="0.2">
      <c r="A30" s="782" t="s">
        <v>813</v>
      </c>
      <c r="B30" s="782"/>
      <c r="C30" s="782"/>
      <c r="D30" s="782"/>
      <c r="E30" s="782"/>
      <c r="F30" s="782"/>
      <c r="G30" s="782"/>
      <c r="H30" s="782"/>
      <c r="I30" s="782"/>
      <c r="J30" s="782"/>
      <c r="K30" s="782"/>
      <c r="L30" s="782"/>
      <c r="M30" s="782"/>
      <c r="N30" s="782"/>
      <c r="O30" s="782"/>
      <c r="P30" s="782"/>
      <c r="Q30" s="782"/>
    </row>
    <row r="31" spans="1:17" s="6" customFormat="1" ht="12.75" x14ac:dyDescent="0.2">
      <c r="A31" s="782" t="s">
        <v>814</v>
      </c>
      <c r="B31" s="782"/>
      <c r="C31" s="782"/>
      <c r="D31" s="782"/>
      <c r="E31" s="782"/>
      <c r="F31" s="782"/>
      <c r="G31" s="782"/>
      <c r="H31" s="782"/>
      <c r="I31" s="782"/>
      <c r="J31" s="782"/>
      <c r="K31" s="782"/>
      <c r="L31" s="782"/>
      <c r="M31" s="782"/>
      <c r="N31" s="782"/>
      <c r="O31" s="782"/>
      <c r="P31" s="782"/>
      <c r="Q31" s="782"/>
    </row>
    <row r="32" spans="1:17" s="6" customFormat="1" ht="12.75" x14ac:dyDescent="0.2">
      <c r="A32" s="782" t="s">
        <v>815</v>
      </c>
      <c r="B32" s="782"/>
      <c r="C32" s="782"/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</row>
    <row r="33" spans="1:17" s="6" customFormat="1" ht="12.75" x14ac:dyDescent="0.2">
      <c r="A33" s="782" t="s">
        <v>525</v>
      </c>
      <c r="B33" s="782"/>
      <c r="C33" s="782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</row>
  </sheetData>
  <sheetProtection selectLockedCells="1" selectUnlockedCells="1"/>
  <mergeCells count="24">
    <mergeCell ref="A3:Q3"/>
    <mergeCell ref="A4:Q4"/>
    <mergeCell ref="A5:Q5"/>
    <mergeCell ref="A6:Q6"/>
    <mergeCell ref="C9:E9"/>
    <mergeCell ref="Q9:Q10"/>
    <mergeCell ref="P9:P10"/>
    <mergeCell ref="O9:O10"/>
    <mergeCell ref="N9:N10"/>
    <mergeCell ref="M9:M10"/>
    <mergeCell ref="L9:L10"/>
    <mergeCell ref="J9:J10"/>
    <mergeCell ref="I9:I10"/>
    <mergeCell ref="H9:H10"/>
    <mergeCell ref="G9:G10"/>
    <mergeCell ref="F9:F10"/>
    <mergeCell ref="A30:Q30"/>
    <mergeCell ref="A31:Q31"/>
    <mergeCell ref="A32:Q32"/>
    <mergeCell ref="A33:Q33"/>
    <mergeCell ref="K9:K10"/>
    <mergeCell ref="A8:A10"/>
    <mergeCell ref="B8:B10"/>
    <mergeCell ref="C8:Q8"/>
  </mergeCells>
  <phoneticPr fontId="0" type="noConversion"/>
  <printOptions horizontalCentered="1" verticalCentered="1"/>
  <pageMargins left="0.27559055118110237" right="0.27559055118110237" top="0" bottom="0" header="0.51181102362204722" footer="0.51181102362204722"/>
  <pageSetup scale="73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82"/>
  <sheetViews>
    <sheetView zoomScale="85" zoomScaleNormal="85" workbookViewId="0">
      <selection activeCell="B8" sqref="B8:G8"/>
    </sheetView>
  </sheetViews>
  <sheetFormatPr baseColWidth="10" defaultColWidth="0" defaultRowHeight="15.75" zeroHeight="1" x14ac:dyDescent="0.25"/>
  <cols>
    <col min="1" max="1" width="67.7109375" style="144" bestFit="1" customWidth="1"/>
    <col min="2" max="7" width="13.85546875" style="144" customWidth="1"/>
    <col min="8" max="8" width="1.7109375" style="142" customWidth="1"/>
    <col min="9" max="11" width="15.28515625" style="142" customWidth="1"/>
    <col min="12" max="16384" width="11.42578125" style="144" hidden="1"/>
  </cols>
  <sheetData>
    <row r="1" spans="1:11" s="549" customFormat="1" ht="18.75" x14ac:dyDescent="0.3">
      <c r="A1" s="546" t="s">
        <v>155</v>
      </c>
      <c r="B1" s="527"/>
      <c r="C1" s="527"/>
      <c r="D1" s="527"/>
      <c r="E1" s="527"/>
      <c r="F1" s="527"/>
      <c r="G1" s="527"/>
      <c r="H1" s="529"/>
      <c r="I1" s="529"/>
      <c r="J1" s="529"/>
      <c r="K1" s="529"/>
    </row>
    <row r="2" spans="1:11" s="549" customFormat="1" ht="18.75" x14ac:dyDescent="0.3">
      <c r="A2" s="550"/>
      <c r="B2" s="550"/>
      <c r="C2" s="550"/>
      <c r="D2" s="550"/>
      <c r="E2" s="550"/>
      <c r="F2" s="550"/>
      <c r="G2" s="550"/>
      <c r="H2" s="529"/>
      <c r="I2" s="529"/>
      <c r="J2" s="529"/>
      <c r="K2" s="529"/>
    </row>
    <row r="3" spans="1:11" s="549" customFormat="1" ht="18.75" x14ac:dyDescent="0.3">
      <c r="A3" s="851" t="s">
        <v>892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</row>
    <row r="4" spans="1:11" s="549" customFormat="1" ht="18.75" x14ac:dyDescent="0.3">
      <c r="A4" s="851" t="s">
        <v>632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</row>
    <row r="5" spans="1:11" s="549" customFormat="1" ht="20.25" customHeight="1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  <c r="K5" s="851"/>
    </row>
    <row r="6" spans="1:11" s="549" customFormat="1" ht="18.75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  <c r="K6" s="851"/>
    </row>
    <row r="7" spans="1:11" x14ac:dyDescent="0.25"/>
    <row r="8" spans="1:11" x14ac:dyDescent="0.25">
      <c r="A8" s="364"/>
      <c r="B8" s="847" t="s">
        <v>780</v>
      </c>
      <c r="C8" s="847"/>
      <c r="D8" s="847"/>
      <c r="E8" s="847"/>
      <c r="F8" s="847"/>
      <c r="G8" s="847"/>
      <c r="H8" s="147"/>
      <c r="I8" s="862" t="s">
        <v>781</v>
      </c>
      <c r="J8" s="863"/>
      <c r="K8" s="863"/>
    </row>
    <row r="9" spans="1:11" s="247" customFormat="1" x14ac:dyDescent="0.25">
      <c r="A9" s="247" t="s">
        <v>783</v>
      </c>
      <c r="B9" s="152" t="s">
        <v>328</v>
      </c>
      <c r="C9" s="154" t="s">
        <v>329</v>
      </c>
      <c r="D9" s="152" t="s">
        <v>329</v>
      </c>
      <c r="E9" s="154" t="s">
        <v>125</v>
      </c>
      <c r="F9" s="152" t="s">
        <v>329</v>
      </c>
      <c r="G9" s="232" t="s">
        <v>328</v>
      </c>
      <c r="H9" s="151"/>
      <c r="I9" s="152" t="s">
        <v>331</v>
      </c>
      <c r="J9" s="860" t="s">
        <v>708</v>
      </c>
      <c r="K9" s="861"/>
    </row>
    <row r="10" spans="1:11" x14ac:dyDescent="0.25">
      <c r="A10" s="365"/>
      <c r="B10" s="366">
        <v>42005</v>
      </c>
      <c r="C10" s="154" t="s">
        <v>332</v>
      </c>
      <c r="D10" s="152" t="s">
        <v>333</v>
      </c>
      <c r="E10" s="154" t="s">
        <v>126</v>
      </c>
      <c r="F10" s="152" t="s">
        <v>334</v>
      </c>
      <c r="G10" s="234">
        <v>42369</v>
      </c>
      <c r="H10" s="155"/>
      <c r="I10" s="156" t="s">
        <v>335</v>
      </c>
      <c r="J10" s="154" t="s">
        <v>336</v>
      </c>
      <c r="K10" s="253" t="s">
        <v>337</v>
      </c>
    </row>
    <row r="11" spans="1:11" x14ac:dyDescent="0.25">
      <c r="A11" s="367"/>
      <c r="B11" s="368"/>
      <c r="C11" s="369"/>
      <c r="D11" s="369"/>
      <c r="E11" s="369"/>
      <c r="F11" s="369"/>
      <c r="G11" s="370"/>
      <c r="H11" s="147"/>
      <c r="J11" s="158"/>
      <c r="K11" s="257"/>
    </row>
    <row r="12" spans="1:11" x14ac:dyDescent="0.25">
      <c r="A12" s="62" t="s">
        <v>157</v>
      </c>
      <c r="B12" s="203">
        <f t="shared" ref="B12:G12" si="0">SUM(B14,B18,B21,B26,B30,B36,B40,B45,B50,B54,B58,B64,B68,B74,B78)</f>
        <v>36428</v>
      </c>
      <c r="C12" s="204">
        <f t="shared" si="0"/>
        <v>108396</v>
      </c>
      <c r="D12" s="204">
        <f t="shared" si="0"/>
        <v>9485</v>
      </c>
      <c r="E12" s="204">
        <f t="shared" si="0"/>
        <v>426</v>
      </c>
      <c r="F12" s="204">
        <f t="shared" si="0"/>
        <v>120442</v>
      </c>
      <c r="G12" s="205">
        <f t="shared" si="0"/>
        <v>34293</v>
      </c>
      <c r="H12" s="230"/>
      <c r="I12" s="371">
        <f>SUM(B12:E12)/SUM(F12)</f>
        <v>1.2847262582819947</v>
      </c>
      <c r="J12" s="372">
        <f>(SUM(G12)/SUM(B12:E12))</f>
        <v>0.22162406695317802</v>
      </c>
      <c r="K12" s="372">
        <f>(SUM(F12)/SUM(B12:E12))</f>
        <v>0.77837593304682196</v>
      </c>
    </row>
    <row r="13" spans="1:11" s="247" customFormat="1" x14ac:dyDescent="0.25">
      <c r="A13" s="159"/>
      <c r="B13" s="203"/>
      <c r="C13" s="204"/>
      <c r="D13" s="204"/>
      <c r="E13" s="204"/>
      <c r="F13" s="204"/>
      <c r="G13" s="205"/>
      <c r="H13" s="230"/>
      <c r="I13" s="373"/>
      <c r="J13" s="374"/>
      <c r="K13" s="374"/>
    </row>
    <row r="14" spans="1:11" x14ac:dyDescent="0.25">
      <c r="A14" s="164" t="s">
        <v>339</v>
      </c>
      <c r="B14" s="203">
        <f t="shared" ref="B14:G14" si="1">SUM(B15:B16)</f>
        <v>5929</v>
      </c>
      <c r="C14" s="204">
        <f t="shared" si="1"/>
        <v>10999</v>
      </c>
      <c r="D14" s="204">
        <f t="shared" si="1"/>
        <v>1059</v>
      </c>
      <c r="E14" s="204">
        <f t="shared" si="1"/>
        <v>12</v>
      </c>
      <c r="F14" s="204">
        <f t="shared" si="1"/>
        <v>12412</v>
      </c>
      <c r="G14" s="205">
        <f t="shared" si="1"/>
        <v>5587</v>
      </c>
      <c r="H14" s="230"/>
      <c r="I14" s="371">
        <f t="shared" ref="I14:I16" si="2">SUM(B14:E14)/SUM(F14)</f>
        <v>1.4501289075088624</v>
      </c>
      <c r="J14" s="372">
        <f t="shared" ref="J14:J16" si="3">(SUM(G14)/SUM(B14:E14))</f>
        <v>0.31040613367409303</v>
      </c>
      <c r="K14" s="372">
        <f t="shared" ref="K14:K16" si="4">(SUM(F14)/SUM(B14:E14))</f>
        <v>0.68959386632590702</v>
      </c>
    </row>
    <row r="15" spans="1:11" x14ac:dyDescent="0.25">
      <c r="A15" s="211" t="s">
        <v>227</v>
      </c>
      <c r="B15" s="208">
        <v>5659</v>
      </c>
      <c r="C15" s="209">
        <v>9747</v>
      </c>
      <c r="D15" s="209">
        <v>862</v>
      </c>
      <c r="E15" s="209">
        <v>11</v>
      </c>
      <c r="F15" s="209">
        <v>11012</v>
      </c>
      <c r="G15" s="212">
        <v>5267</v>
      </c>
      <c r="H15" s="230"/>
      <c r="I15" s="373">
        <f t="shared" si="2"/>
        <v>1.4782964039229931</v>
      </c>
      <c r="J15" s="374">
        <f t="shared" si="3"/>
        <v>0.32354567233859571</v>
      </c>
      <c r="K15" s="374">
        <f t="shared" si="4"/>
        <v>0.67645432766140423</v>
      </c>
    </row>
    <row r="16" spans="1:11" s="247" customFormat="1" x14ac:dyDescent="0.25">
      <c r="A16" s="211" t="s">
        <v>228</v>
      </c>
      <c r="B16" s="208">
        <v>270</v>
      </c>
      <c r="C16" s="209">
        <v>1252</v>
      </c>
      <c r="D16" s="209">
        <v>197</v>
      </c>
      <c r="E16" s="209">
        <v>1</v>
      </c>
      <c r="F16" s="209">
        <v>1400</v>
      </c>
      <c r="G16" s="212">
        <v>320</v>
      </c>
      <c r="H16" s="230"/>
      <c r="I16" s="373">
        <f t="shared" si="2"/>
        <v>1.2285714285714286</v>
      </c>
      <c r="J16" s="374">
        <f t="shared" si="3"/>
        <v>0.18604651162790697</v>
      </c>
      <c r="K16" s="374">
        <f t="shared" si="4"/>
        <v>0.81395348837209303</v>
      </c>
    </row>
    <row r="17" spans="1:11" x14ac:dyDescent="0.25">
      <c r="A17" s="69"/>
      <c r="B17" s="208"/>
      <c r="C17" s="209"/>
      <c r="D17" s="209"/>
      <c r="E17" s="209"/>
      <c r="F17" s="209"/>
      <c r="G17" s="212"/>
      <c r="H17" s="230"/>
      <c r="I17" s="373"/>
      <c r="J17" s="374"/>
      <c r="K17" s="374"/>
    </row>
    <row r="18" spans="1:11" x14ac:dyDescent="0.25">
      <c r="A18" s="64" t="s">
        <v>191</v>
      </c>
      <c r="B18" s="203">
        <f t="shared" ref="B18:G18" si="5">B19</f>
        <v>1120</v>
      </c>
      <c r="C18" s="204">
        <f t="shared" si="5"/>
        <v>10931</v>
      </c>
      <c r="D18" s="204">
        <f t="shared" si="5"/>
        <v>830</v>
      </c>
      <c r="E18" s="204">
        <f t="shared" si="5"/>
        <v>33</v>
      </c>
      <c r="F18" s="204">
        <f t="shared" si="5"/>
        <v>11909</v>
      </c>
      <c r="G18" s="205">
        <f t="shared" si="5"/>
        <v>1005</v>
      </c>
      <c r="H18" s="152"/>
      <c r="I18" s="371">
        <f t="shared" ref="I18:I19" si="6">SUM(B18:E18)/SUM(F18)</f>
        <v>1.0843899571752456</v>
      </c>
      <c r="J18" s="372">
        <f t="shared" ref="J18:J19" si="7">(SUM(G18)/SUM(B18:E18))</f>
        <v>7.7822518197305249E-2</v>
      </c>
      <c r="K18" s="372">
        <f t="shared" ref="K18:K19" si="8">(SUM(F18)/SUM(B18:E18))</f>
        <v>0.92217748180269477</v>
      </c>
    </row>
    <row r="19" spans="1:11" x14ac:dyDescent="0.25">
      <c r="A19" s="211" t="s">
        <v>346</v>
      </c>
      <c r="B19" s="208">
        <v>1120</v>
      </c>
      <c r="C19" s="209">
        <v>10931</v>
      </c>
      <c r="D19" s="209">
        <v>830</v>
      </c>
      <c r="E19" s="209">
        <v>33</v>
      </c>
      <c r="F19" s="209">
        <v>11909</v>
      </c>
      <c r="G19" s="212">
        <v>1005</v>
      </c>
      <c r="H19" s="230"/>
      <c r="I19" s="373">
        <f t="shared" si="6"/>
        <v>1.0843899571752456</v>
      </c>
      <c r="J19" s="374">
        <f t="shared" si="7"/>
        <v>7.7822518197305249E-2</v>
      </c>
      <c r="K19" s="374">
        <f t="shared" si="8"/>
        <v>0.92217748180269477</v>
      </c>
    </row>
    <row r="20" spans="1:11" x14ac:dyDescent="0.25">
      <c r="A20" s="69"/>
      <c r="B20" s="208"/>
      <c r="C20" s="209"/>
      <c r="D20" s="209"/>
      <c r="E20" s="209"/>
      <c r="F20" s="209"/>
      <c r="G20" s="212"/>
      <c r="H20" s="230"/>
      <c r="I20" s="373"/>
      <c r="J20" s="374"/>
      <c r="K20" s="374"/>
    </row>
    <row r="21" spans="1:11" s="247" customFormat="1" x14ac:dyDescent="0.25">
      <c r="A21" s="64" t="s">
        <v>194</v>
      </c>
      <c r="B21" s="203">
        <f t="shared" ref="B21:G21" si="9">SUM(B22:B24)</f>
        <v>4290</v>
      </c>
      <c r="C21" s="204">
        <f t="shared" si="9"/>
        <v>13048</v>
      </c>
      <c r="D21" s="204">
        <f t="shared" si="9"/>
        <v>937</v>
      </c>
      <c r="E21" s="204">
        <f t="shared" si="9"/>
        <v>53</v>
      </c>
      <c r="F21" s="204">
        <f t="shared" si="9"/>
        <v>14307</v>
      </c>
      <c r="G21" s="205">
        <f t="shared" si="9"/>
        <v>4021</v>
      </c>
      <c r="H21" s="152"/>
      <c r="I21" s="371">
        <f t="shared" ref="I21:I24" si="10">SUM(B21:E21)/SUM(F21)</f>
        <v>1.2810512336618438</v>
      </c>
      <c r="J21" s="372">
        <f t="shared" ref="J21:J24" si="11">(SUM(G21)/SUM(B21:E21))</f>
        <v>0.21939109559144479</v>
      </c>
      <c r="K21" s="372">
        <f t="shared" ref="K21:K24" si="12">(SUM(F21)/SUM(B21:E21))</f>
        <v>0.78060890440855524</v>
      </c>
    </row>
    <row r="22" spans="1:11" x14ac:dyDescent="0.25">
      <c r="A22" s="211" t="s">
        <v>347</v>
      </c>
      <c r="B22" s="208">
        <v>1154</v>
      </c>
      <c r="C22" s="209">
        <v>3724</v>
      </c>
      <c r="D22" s="209">
        <v>171</v>
      </c>
      <c r="E22" s="209">
        <v>22</v>
      </c>
      <c r="F22" s="209">
        <v>4020</v>
      </c>
      <c r="G22" s="212">
        <v>1051</v>
      </c>
      <c r="H22" s="230"/>
      <c r="I22" s="373">
        <f t="shared" si="10"/>
        <v>1.2614427860696518</v>
      </c>
      <c r="J22" s="374">
        <f t="shared" si="11"/>
        <v>0.20725695129165844</v>
      </c>
      <c r="K22" s="374">
        <f t="shared" si="12"/>
        <v>0.79274304870834156</v>
      </c>
    </row>
    <row r="23" spans="1:11" x14ac:dyDescent="0.25">
      <c r="A23" s="211" t="s">
        <v>348</v>
      </c>
      <c r="B23" s="208">
        <v>1715</v>
      </c>
      <c r="C23" s="209">
        <v>5072</v>
      </c>
      <c r="D23" s="209">
        <v>336</v>
      </c>
      <c r="E23" s="209">
        <v>14</v>
      </c>
      <c r="F23" s="209">
        <v>5697</v>
      </c>
      <c r="G23" s="212">
        <v>1440</v>
      </c>
      <c r="H23" s="230"/>
      <c r="I23" s="373">
        <f t="shared" si="10"/>
        <v>1.2527646129541865</v>
      </c>
      <c r="J23" s="374">
        <f t="shared" si="11"/>
        <v>0.20176544766708701</v>
      </c>
      <c r="K23" s="374">
        <f t="shared" si="12"/>
        <v>0.79823455233291296</v>
      </c>
    </row>
    <row r="24" spans="1:11" x14ac:dyDescent="0.25">
      <c r="A24" s="211" t="s">
        <v>349</v>
      </c>
      <c r="B24" s="208">
        <v>1421</v>
      </c>
      <c r="C24" s="209">
        <v>4252</v>
      </c>
      <c r="D24" s="209">
        <v>430</v>
      </c>
      <c r="E24" s="209">
        <v>17</v>
      </c>
      <c r="F24" s="209">
        <v>4590</v>
      </c>
      <c r="G24" s="212">
        <v>1530</v>
      </c>
      <c r="H24" s="230"/>
      <c r="I24" s="373">
        <f t="shared" si="10"/>
        <v>1.3333333333333333</v>
      </c>
      <c r="J24" s="374">
        <f t="shared" si="11"/>
        <v>0.25</v>
      </c>
      <c r="K24" s="374">
        <f t="shared" si="12"/>
        <v>0.75</v>
      </c>
    </row>
    <row r="25" spans="1:11" s="247" customFormat="1" x14ac:dyDescent="0.25">
      <c r="A25" s="230"/>
      <c r="B25" s="208"/>
      <c r="C25" s="209"/>
      <c r="D25" s="209"/>
      <c r="E25" s="209"/>
      <c r="F25" s="209"/>
      <c r="G25" s="212"/>
      <c r="H25" s="230"/>
      <c r="I25" s="373"/>
      <c r="J25" s="374"/>
      <c r="K25" s="374"/>
    </row>
    <row r="26" spans="1:11" x14ac:dyDescent="0.25">
      <c r="A26" s="64" t="s">
        <v>197</v>
      </c>
      <c r="B26" s="203">
        <f t="shared" ref="B26:G26" si="13">SUM(B27:B28)</f>
        <v>2094</v>
      </c>
      <c r="C26" s="204">
        <f t="shared" si="13"/>
        <v>10036</v>
      </c>
      <c r="D26" s="204">
        <f t="shared" si="13"/>
        <v>720</v>
      </c>
      <c r="E26" s="204">
        <f t="shared" si="13"/>
        <v>25</v>
      </c>
      <c r="F26" s="204">
        <f t="shared" si="13"/>
        <v>10679</v>
      </c>
      <c r="G26" s="205">
        <f t="shared" si="13"/>
        <v>2196</v>
      </c>
      <c r="H26" s="152"/>
      <c r="I26" s="371">
        <f t="shared" ref="I26:I80" si="14">SUM(B26:E26)/SUM(F26)</f>
        <v>1.2056372319505573</v>
      </c>
      <c r="J26" s="372">
        <f t="shared" ref="J26:J80" si="15">(SUM(G26)/SUM(B26:E26))</f>
        <v>0.1705631067961165</v>
      </c>
      <c r="K26" s="372">
        <f t="shared" ref="K26:K80" si="16">(SUM(F26)/SUM(B26:E26))</f>
        <v>0.82943689320388347</v>
      </c>
    </row>
    <row r="27" spans="1:11" x14ac:dyDescent="0.25">
      <c r="A27" s="211" t="s">
        <v>0</v>
      </c>
      <c r="B27" s="208">
        <v>1937</v>
      </c>
      <c r="C27" s="209">
        <v>8845</v>
      </c>
      <c r="D27" s="209">
        <v>654</v>
      </c>
      <c r="E27" s="209">
        <v>25</v>
      </c>
      <c r="F27" s="209">
        <v>9416</v>
      </c>
      <c r="G27" s="212">
        <v>2045</v>
      </c>
      <c r="H27" s="230"/>
      <c r="I27" s="373">
        <f t="shared" si="14"/>
        <v>1.2171835174171624</v>
      </c>
      <c r="J27" s="374">
        <f t="shared" si="15"/>
        <v>0.17843120146584068</v>
      </c>
      <c r="K27" s="374">
        <f t="shared" si="16"/>
        <v>0.82156879853415932</v>
      </c>
    </row>
    <row r="28" spans="1:11" x14ac:dyDescent="0.25">
      <c r="A28" s="211" t="s">
        <v>1</v>
      </c>
      <c r="B28" s="208">
        <v>157</v>
      </c>
      <c r="C28" s="209">
        <v>1191</v>
      </c>
      <c r="D28" s="209">
        <v>66</v>
      </c>
      <c r="E28" s="209">
        <v>0</v>
      </c>
      <c r="F28" s="209">
        <v>1263</v>
      </c>
      <c r="G28" s="212">
        <v>151</v>
      </c>
      <c r="H28" s="230"/>
      <c r="I28" s="373">
        <f t="shared" si="14"/>
        <v>1.1195566112430722</v>
      </c>
      <c r="J28" s="374">
        <f t="shared" si="15"/>
        <v>0.10678925035360678</v>
      </c>
      <c r="K28" s="374">
        <f t="shared" si="16"/>
        <v>0.89321074964639324</v>
      </c>
    </row>
    <row r="29" spans="1:11" x14ac:dyDescent="0.25">
      <c r="A29" s="69"/>
      <c r="B29" s="208"/>
      <c r="C29" s="209"/>
      <c r="D29" s="209"/>
      <c r="E29" s="209"/>
      <c r="F29" s="209"/>
      <c r="G29" s="212"/>
      <c r="H29" s="230"/>
      <c r="I29" s="373"/>
      <c r="J29" s="374"/>
      <c r="K29" s="374"/>
    </row>
    <row r="30" spans="1:11" s="247" customFormat="1" x14ac:dyDescent="0.25">
      <c r="A30" s="64" t="s">
        <v>204</v>
      </c>
      <c r="B30" s="203">
        <f t="shared" ref="B30:G30" si="17">SUM(B31:B34)</f>
        <v>2170</v>
      </c>
      <c r="C30" s="204">
        <f t="shared" si="17"/>
        <v>5404</v>
      </c>
      <c r="D30" s="204">
        <f t="shared" si="17"/>
        <v>319</v>
      </c>
      <c r="E30" s="204">
        <f t="shared" si="17"/>
        <v>22</v>
      </c>
      <c r="F30" s="204">
        <f t="shared" si="17"/>
        <v>6799</v>
      </c>
      <c r="G30" s="205">
        <f t="shared" si="17"/>
        <v>1116</v>
      </c>
      <c r="H30" s="152"/>
      <c r="I30" s="371">
        <f t="shared" si="14"/>
        <v>1.1641417855566996</v>
      </c>
      <c r="J30" s="372">
        <f t="shared" si="15"/>
        <v>0.14099810486418193</v>
      </c>
      <c r="K30" s="372">
        <f t="shared" si="16"/>
        <v>0.85900189513581804</v>
      </c>
    </row>
    <row r="31" spans="1:11" s="247" customFormat="1" x14ac:dyDescent="0.25">
      <c r="A31" s="211" t="s">
        <v>2</v>
      </c>
      <c r="B31" s="208">
        <v>549</v>
      </c>
      <c r="C31" s="209">
        <v>2839</v>
      </c>
      <c r="D31" s="209">
        <v>153</v>
      </c>
      <c r="E31" s="209">
        <v>13</v>
      </c>
      <c r="F31" s="209">
        <v>3026</v>
      </c>
      <c r="G31" s="212">
        <v>528</v>
      </c>
      <c r="H31" s="230"/>
      <c r="I31" s="373">
        <f t="shared" si="14"/>
        <v>1.1744877726371448</v>
      </c>
      <c r="J31" s="374">
        <f t="shared" si="15"/>
        <v>0.148564997186269</v>
      </c>
      <c r="K31" s="374">
        <f t="shared" si="16"/>
        <v>0.85143500281373097</v>
      </c>
    </row>
    <row r="32" spans="1:11" x14ac:dyDescent="0.25">
      <c r="A32" s="211" t="s">
        <v>3</v>
      </c>
      <c r="B32" s="208">
        <v>1405</v>
      </c>
      <c r="C32" s="209">
        <v>1546</v>
      </c>
      <c r="D32" s="209">
        <v>106</v>
      </c>
      <c r="E32" s="209">
        <v>6</v>
      </c>
      <c r="F32" s="209">
        <v>2652</v>
      </c>
      <c r="G32" s="212">
        <v>411</v>
      </c>
      <c r="H32" s="230"/>
      <c r="I32" s="373">
        <f t="shared" si="14"/>
        <v>1.1549773755656108</v>
      </c>
      <c r="J32" s="374">
        <f t="shared" si="15"/>
        <v>0.13418217433888344</v>
      </c>
      <c r="K32" s="374">
        <f t="shared" si="16"/>
        <v>0.86581782566111654</v>
      </c>
    </row>
    <row r="33" spans="1:11" x14ac:dyDescent="0.25">
      <c r="A33" s="211" t="s">
        <v>4</v>
      </c>
      <c r="B33" s="208">
        <v>55</v>
      </c>
      <c r="C33" s="209">
        <v>574</v>
      </c>
      <c r="D33" s="209">
        <v>19</v>
      </c>
      <c r="E33" s="209">
        <v>2</v>
      </c>
      <c r="F33" s="209">
        <v>583</v>
      </c>
      <c r="G33" s="212">
        <v>67</v>
      </c>
      <c r="H33" s="230"/>
      <c r="I33" s="373">
        <f t="shared" si="14"/>
        <v>1.1149228130360205</v>
      </c>
      <c r="J33" s="374">
        <f t="shared" si="15"/>
        <v>0.10307692307692308</v>
      </c>
      <c r="K33" s="374">
        <f t="shared" si="16"/>
        <v>0.89692307692307693</v>
      </c>
    </row>
    <row r="34" spans="1:11" s="247" customFormat="1" x14ac:dyDescent="0.25">
      <c r="A34" s="211" t="s">
        <v>5</v>
      </c>
      <c r="B34" s="208">
        <v>161</v>
      </c>
      <c r="C34" s="209">
        <v>445</v>
      </c>
      <c r="D34" s="209">
        <v>41</v>
      </c>
      <c r="E34" s="209">
        <v>1</v>
      </c>
      <c r="F34" s="209">
        <v>538</v>
      </c>
      <c r="G34" s="212">
        <v>110</v>
      </c>
      <c r="H34" s="230"/>
      <c r="I34" s="373">
        <f t="shared" si="14"/>
        <v>1.204460966542751</v>
      </c>
      <c r="J34" s="374">
        <f t="shared" si="15"/>
        <v>0.16975308641975309</v>
      </c>
      <c r="K34" s="374">
        <f t="shared" si="16"/>
        <v>0.83024691358024694</v>
      </c>
    </row>
    <row r="35" spans="1:11" s="247" customFormat="1" x14ac:dyDescent="0.25">
      <c r="A35" s="69"/>
      <c r="B35" s="208"/>
      <c r="C35" s="209"/>
      <c r="D35" s="209"/>
      <c r="E35" s="209"/>
      <c r="F35" s="209"/>
      <c r="G35" s="212"/>
      <c r="H35" s="230"/>
      <c r="I35" s="373"/>
      <c r="J35" s="374"/>
      <c r="K35" s="374"/>
    </row>
    <row r="36" spans="1:11" x14ac:dyDescent="0.25">
      <c r="A36" s="64" t="s">
        <v>210</v>
      </c>
      <c r="B36" s="203">
        <f t="shared" ref="B36:G36" si="18">SUM(B37:B38)</f>
        <v>946</v>
      </c>
      <c r="C36" s="204">
        <f t="shared" si="18"/>
        <v>2825</v>
      </c>
      <c r="D36" s="204">
        <f t="shared" si="18"/>
        <v>223</v>
      </c>
      <c r="E36" s="204">
        <f t="shared" si="18"/>
        <v>21</v>
      </c>
      <c r="F36" s="204">
        <f t="shared" si="18"/>
        <v>3085</v>
      </c>
      <c r="G36" s="205">
        <f t="shared" si="18"/>
        <v>930</v>
      </c>
      <c r="H36" s="152"/>
      <c r="I36" s="371">
        <f t="shared" si="14"/>
        <v>1.3014586709886549</v>
      </c>
      <c r="J36" s="372">
        <f t="shared" si="15"/>
        <v>0.23163138231631383</v>
      </c>
      <c r="K36" s="372">
        <f t="shared" si="16"/>
        <v>0.76836861768368614</v>
      </c>
    </row>
    <row r="37" spans="1:11" x14ac:dyDescent="0.25">
      <c r="A37" s="211" t="s">
        <v>6</v>
      </c>
      <c r="B37" s="208">
        <v>457</v>
      </c>
      <c r="C37" s="209">
        <v>1530</v>
      </c>
      <c r="D37" s="209">
        <v>130</v>
      </c>
      <c r="E37" s="209">
        <v>21</v>
      </c>
      <c r="F37" s="209">
        <v>1783</v>
      </c>
      <c r="G37" s="212">
        <v>355</v>
      </c>
      <c r="H37" s="230"/>
      <c r="I37" s="373">
        <f t="shared" si="14"/>
        <v>1.1991026360067303</v>
      </c>
      <c r="J37" s="374">
        <f t="shared" si="15"/>
        <v>0.16604303086997194</v>
      </c>
      <c r="K37" s="374">
        <f t="shared" si="16"/>
        <v>0.83395696913002804</v>
      </c>
    </row>
    <row r="38" spans="1:11" x14ac:dyDescent="0.25">
      <c r="A38" s="211" t="s">
        <v>7</v>
      </c>
      <c r="B38" s="208">
        <v>489</v>
      </c>
      <c r="C38" s="209">
        <v>1295</v>
      </c>
      <c r="D38" s="209">
        <v>93</v>
      </c>
      <c r="E38" s="209">
        <v>0</v>
      </c>
      <c r="F38" s="209">
        <v>1302</v>
      </c>
      <c r="G38" s="212">
        <v>575</v>
      </c>
      <c r="H38" s="230"/>
      <c r="I38" s="373">
        <f t="shared" si="14"/>
        <v>1.4416282642089093</v>
      </c>
      <c r="J38" s="374">
        <f t="shared" si="15"/>
        <v>0.30633990410229089</v>
      </c>
      <c r="K38" s="374">
        <f t="shared" si="16"/>
        <v>0.69366009589770916</v>
      </c>
    </row>
    <row r="39" spans="1:11" s="247" customFormat="1" x14ac:dyDescent="0.25">
      <c r="A39" s="69"/>
      <c r="B39" s="208"/>
      <c r="C39" s="209"/>
      <c r="D39" s="209"/>
      <c r="E39" s="209"/>
      <c r="F39" s="209"/>
      <c r="G39" s="212"/>
      <c r="H39" s="230"/>
      <c r="I39" s="373"/>
      <c r="J39" s="374"/>
      <c r="K39" s="374"/>
    </row>
    <row r="40" spans="1:11" s="247" customFormat="1" x14ac:dyDescent="0.25">
      <c r="A40" s="64" t="s">
        <v>217</v>
      </c>
      <c r="B40" s="203">
        <f t="shared" ref="B40:G40" si="19">SUM(B41:B43)</f>
        <v>3194</v>
      </c>
      <c r="C40" s="204">
        <f t="shared" si="19"/>
        <v>10547</v>
      </c>
      <c r="D40" s="204">
        <f t="shared" si="19"/>
        <v>813</v>
      </c>
      <c r="E40" s="204">
        <f t="shared" si="19"/>
        <v>40</v>
      </c>
      <c r="F40" s="204">
        <f t="shared" si="19"/>
        <v>11804</v>
      </c>
      <c r="G40" s="205">
        <f t="shared" si="19"/>
        <v>2790</v>
      </c>
      <c r="H40" s="152"/>
      <c r="I40" s="371">
        <f t="shared" si="14"/>
        <v>1.2363605557438158</v>
      </c>
      <c r="J40" s="372">
        <f t="shared" si="15"/>
        <v>0.19117445525558449</v>
      </c>
      <c r="K40" s="372">
        <f t="shared" si="16"/>
        <v>0.80882554474441548</v>
      </c>
    </row>
    <row r="41" spans="1:11" x14ac:dyDescent="0.25">
      <c r="A41" s="211" t="s">
        <v>8</v>
      </c>
      <c r="B41" s="208">
        <v>1732</v>
      </c>
      <c r="C41" s="209">
        <v>5650</v>
      </c>
      <c r="D41" s="209">
        <v>540</v>
      </c>
      <c r="E41" s="209">
        <v>23</v>
      </c>
      <c r="F41" s="209">
        <v>7067</v>
      </c>
      <c r="G41" s="212">
        <v>878</v>
      </c>
      <c r="H41" s="230"/>
      <c r="I41" s="373">
        <f t="shared" si="14"/>
        <v>1.124239422668742</v>
      </c>
      <c r="J41" s="374">
        <f t="shared" si="15"/>
        <v>0.110509754562618</v>
      </c>
      <c r="K41" s="374">
        <f t="shared" si="16"/>
        <v>0.88949024543738198</v>
      </c>
    </row>
    <row r="42" spans="1:11" x14ac:dyDescent="0.25">
      <c r="A42" s="211" t="s">
        <v>9</v>
      </c>
      <c r="B42" s="208">
        <v>1197</v>
      </c>
      <c r="C42" s="209">
        <v>3358</v>
      </c>
      <c r="D42" s="209">
        <v>108</v>
      </c>
      <c r="E42" s="209">
        <v>8</v>
      </c>
      <c r="F42" s="209">
        <v>3021</v>
      </c>
      <c r="G42" s="212">
        <v>1650</v>
      </c>
      <c r="H42" s="230"/>
      <c r="I42" s="373">
        <f t="shared" si="14"/>
        <v>1.5461767626613705</v>
      </c>
      <c r="J42" s="374">
        <f t="shared" si="15"/>
        <v>0.35324341682723187</v>
      </c>
      <c r="K42" s="374">
        <f t="shared" si="16"/>
        <v>0.64675658317276818</v>
      </c>
    </row>
    <row r="43" spans="1:11" x14ac:dyDescent="0.25">
      <c r="A43" s="211" t="s">
        <v>10</v>
      </c>
      <c r="B43" s="208">
        <v>265</v>
      </c>
      <c r="C43" s="209">
        <v>1539</v>
      </c>
      <c r="D43" s="209">
        <v>165</v>
      </c>
      <c r="E43" s="209">
        <v>9</v>
      </c>
      <c r="F43" s="209">
        <v>1716</v>
      </c>
      <c r="G43" s="212">
        <v>262</v>
      </c>
      <c r="H43" s="230"/>
      <c r="I43" s="373">
        <f t="shared" si="14"/>
        <v>1.1526806526806528</v>
      </c>
      <c r="J43" s="374">
        <f t="shared" si="15"/>
        <v>0.13245702730030334</v>
      </c>
      <c r="K43" s="374">
        <f t="shared" si="16"/>
        <v>0.86754297269969671</v>
      </c>
    </row>
    <row r="44" spans="1:11" s="247" customFormat="1" x14ac:dyDescent="0.25">
      <c r="A44" s="69"/>
      <c r="B44" s="208"/>
      <c r="C44" s="209"/>
      <c r="D44" s="209"/>
      <c r="E44" s="209"/>
      <c r="F44" s="209"/>
      <c r="G44" s="212"/>
      <c r="H44" s="230"/>
      <c r="I44" s="373"/>
      <c r="J44" s="374"/>
      <c r="K44" s="374"/>
    </row>
    <row r="45" spans="1:11" s="247" customFormat="1" x14ac:dyDescent="0.25">
      <c r="A45" s="64" t="s">
        <v>468</v>
      </c>
      <c r="B45" s="203">
        <f t="shared" ref="B45:G45" si="20">SUM(B46:B48)</f>
        <v>5034</v>
      </c>
      <c r="C45" s="204">
        <f t="shared" si="20"/>
        <v>7784</v>
      </c>
      <c r="D45" s="204">
        <f t="shared" si="20"/>
        <v>1490</v>
      </c>
      <c r="E45" s="204">
        <f t="shared" si="20"/>
        <v>37</v>
      </c>
      <c r="F45" s="204">
        <f t="shared" si="20"/>
        <v>7331</v>
      </c>
      <c r="G45" s="205">
        <f t="shared" si="20"/>
        <v>7014</v>
      </c>
      <c r="H45" s="152"/>
      <c r="I45" s="371">
        <f t="shared" si="14"/>
        <v>1.9567589687627882</v>
      </c>
      <c r="J45" s="372">
        <f t="shared" si="15"/>
        <v>0.48895085395608223</v>
      </c>
      <c r="K45" s="372">
        <f t="shared" si="16"/>
        <v>0.51104914604391771</v>
      </c>
    </row>
    <row r="46" spans="1:11" x14ac:dyDescent="0.25">
      <c r="A46" s="211" t="s">
        <v>11</v>
      </c>
      <c r="B46" s="208">
        <v>4185</v>
      </c>
      <c r="C46" s="209">
        <v>5197</v>
      </c>
      <c r="D46" s="209">
        <v>1217</v>
      </c>
      <c r="E46" s="209">
        <v>0</v>
      </c>
      <c r="F46" s="209">
        <v>4482</v>
      </c>
      <c r="G46" s="212">
        <v>6117</v>
      </c>
      <c r="H46" s="230"/>
      <c r="I46" s="373">
        <f t="shared" si="14"/>
        <v>2.3647925033467203</v>
      </c>
      <c r="J46" s="374">
        <f t="shared" si="15"/>
        <v>0.57712991791678458</v>
      </c>
      <c r="K46" s="374">
        <f t="shared" si="16"/>
        <v>0.42287008208321542</v>
      </c>
    </row>
    <row r="47" spans="1:11" x14ac:dyDescent="0.25">
      <c r="A47" s="211" t="s">
        <v>12</v>
      </c>
      <c r="B47" s="208">
        <v>411</v>
      </c>
      <c r="C47" s="209">
        <v>1016</v>
      </c>
      <c r="D47" s="209">
        <v>137</v>
      </c>
      <c r="E47" s="209">
        <v>19</v>
      </c>
      <c r="F47" s="209">
        <v>1296</v>
      </c>
      <c r="G47" s="212">
        <v>287</v>
      </c>
      <c r="H47" s="230"/>
      <c r="I47" s="373">
        <f t="shared" si="14"/>
        <v>1.2214506172839505</v>
      </c>
      <c r="J47" s="374">
        <f t="shared" si="15"/>
        <v>0.18130132659507264</v>
      </c>
      <c r="K47" s="374">
        <f t="shared" si="16"/>
        <v>0.8186986734049273</v>
      </c>
    </row>
    <row r="48" spans="1:11" s="247" customFormat="1" x14ac:dyDescent="0.25">
      <c r="A48" s="211" t="s">
        <v>13</v>
      </c>
      <c r="B48" s="208">
        <v>438</v>
      </c>
      <c r="C48" s="209">
        <v>1571</v>
      </c>
      <c r="D48" s="209">
        <v>136</v>
      </c>
      <c r="E48" s="209">
        <v>18</v>
      </c>
      <c r="F48" s="209">
        <v>1553</v>
      </c>
      <c r="G48" s="212">
        <v>610</v>
      </c>
      <c r="H48" s="230"/>
      <c r="I48" s="373">
        <f t="shared" si="14"/>
        <v>1.3927881519639407</v>
      </c>
      <c r="J48" s="374">
        <f t="shared" si="15"/>
        <v>0.2820157189089228</v>
      </c>
      <c r="K48" s="374">
        <f t="shared" si="16"/>
        <v>0.71798428109107726</v>
      </c>
    </row>
    <row r="49" spans="1:11" s="247" customFormat="1" x14ac:dyDescent="0.25">
      <c r="A49" s="69"/>
      <c r="B49" s="208"/>
      <c r="C49" s="209"/>
      <c r="D49" s="209"/>
      <c r="E49" s="209"/>
      <c r="F49" s="209"/>
      <c r="G49" s="212"/>
      <c r="H49" s="230"/>
      <c r="I49" s="373"/>
      <c r="J49" s="374"/>
      <c r="K49" s="374"/>
    </row>
    <row r="50" spans="1:11" x14ac:dyDescent="0.25">
      <c r="A50" s="64" t="s">
        <v>474</v>
      </c>
      <c r="B50" s="203">
        <f t="shared" ref="B50:G50" si="21">SUM(B51:B52)</f>
        <v>2007</v>
      </c>
      <c r="C50" s="204">
        <f t="shared" si="21"/>
        <v>4492</v>
      </c>
      <c r="D50" s="204">
        <f t="shared" si="21"/>
        <v>263</v>
      </c>
      <c r="E50" s="204">
        <f t="shared" si="21"/>
        <v>13</v>
      </c>
      <c r="F50" s="204">
        <f t="shared" si="21"/>
        <v>5369</v>
      </c>
      <c r="G50" s="205">
        <f t="shared" si="21"/>
        <v>1406</v>
      </c>
      <c r="H50" s="145"/>
      <c r="I50" s="371">
        <f t="shared" si="14"/>
        <v>1.261873719500838</v>
      </c>
      <c r="J50" s="372">
        <f t="shared" si="15"/>
        <v>0.20752767527675275</v>
      </c>
      <c r="K50" s="372">
        <f t="shared" si="16"/>
        <v>0.79247232472324725</v>
      </c>
    </row>
    <row r="51" spans="1:11" x14ac:dyDescent="0.25">
      <c r="A51" s="211" t="s">
        <v>14</v>
      </c>
      <c r="B51" s="208">
        <v>1459</v>
      </c>
      <c r="C51" s="209">
        <v>2614</v>
      </c>
      <c r="D51" s="209">
        <v>155</v>
      </c>
      <c r="E51" s="209">
        <v>4</v>
      </c>
      <c r="F51" s="209">
        <v>3259</v>
      </c>
      <c r="G51" s="212">
        <v>973</v>
      </c>
      <c r="I51" s="373">
        <f t="shared" si="14"/>
        <v>1.2985578398281681</v>
      </c>
      <c r="J51" s="374">
        <f t="shared" si="15"/>
        <v>0.22991493383742911</v>
      </c>
      <c r="K51" s="374">
        <f t="shared" si="16"/>
        <v>0.77008506616257089</v>
      </c>
    </row>
    <row r="52" spans="1:11" s="247" customFormat="1" x14ac:dyDescent="0.25">
      <c r="A52" s="211" t="s">
        <v>15</v>
      </c>
      <c r="B52" s="208">
        <v>548</v>
      </c>
      <c r="C52" s="209">
        <v>1878</v>
      </c>
      <c r="D52" s="209">
        <v>108</v>
      </c>
      <c r="E52" s="209">
        <v>9</v>
      </c>
      <c r="F52" s="209">
        <v>2110</v>
      </c>
      <c r="G52" s="212">
        <v>433</v>
      </c>
      <c r="H52" s="142"/>
      <c r="I52" s="373">
        <f t="shared" si="14"/>
        <v>1.20521327014218</v>
      </c>
      <c r="J52" s="374">
        <f t="shared" si="15"/>
        <v>0.17027133307117578</v>
      </c>
      <c r="K52" s="374">
        <f t="shared" si="16"/>
        <v>0.82972866692882419</v>
      </c>
    </row>
    <row r="53" spans="1:11" s="247" customFormat="1" x14ac:dyDescent="0.25">
      <c r="A53" s="69"/>
      <c r="B53" s="208"/>
      <c r="C53" s="209"/>
      <c r="D53" s="209"/>
      <c r="E53" s="209"/>
      <c r="F53" s="209"/>
      <c r="G53" s="212"/>
      <c r="H53" s="142"/>
      <c r="I53" s="373"/>
      <c r="J53" s="374"/>
      <c r="K53" s="374"/>
    </row>
    <row r="54" spans="1:11" x14ac:dyDescent="0.25">
      <c r="A54" s="64" t="s">
        <v>16</v>
      </c>
      <c r="B54" s="203">
        <f t="shared" ref="B54:G54" si="22">SUM(B55:B56)</f>
        <v>1976</v>
      </c>
      <c r="C54" s="204">
        <f t="shared" si="22"/>
        <v>4857</v>
      </c>
      <c r="D54" s="204">
        <f t="shared" si="22"/>
        <v>645</v>
      </c>
      <c r="E54" s="204">
        <f t="shared" si="22"/>
        <v>33</v>
      </c>
      <c r="F54" s="204">
        <f t="shared" si="22"/>
        <v>5999</v>
      </c>
      <c r="G54" s="205">
        <f t="shared" si="22"/>
        <v>1512</v>
      </c>
      <c r="H54" s="145"/>
      <c r="I54" s="371">
        <f t="shared" si="14"/>
        <v>1.2520420070011669</v>
      </c>
      <c r="J54" s="372">
        <f t="shared" si="15"/>
        <v>0.20130475302889095</v>
      </c>
      <c r="K54" s="372">
        <f t="shared" si="16"/>
        <v>0.79869524697110905</v>
      </c>
    </row>
    <row r="55" spans="1:11" x14ac:dyDescent="0.25">
      <c r="A55" s="211" t="s">
        <v>17</v>
      </c>
      <c r="B55" s="208">
        <v>465</v>
      </c>
      <c r="C55" s="209">
        <v>2210</v>
      </c>
      <c r="D55" s="209">
        <v>354</v>
      </c>
      <c r="E55" s="209">
        <v>26</v>
      </c>
      <c r="F55" s="209">
        <v>2549</v>
      </c>
      <c r="G55" s="212">
        <v>506</v>
      </c>
      <c r="I55" s="373">
        <f t="shared" si="14"/>
        <v>1.1985092193016869</v>
      </c>
      <c r="J55" s="374">
        <f t="shared" si="15"/>
        <v>0.16563011456628479</v>
      </c>
      <c r="K55" s="374">
        <f t="shared" si="16"/>
        <v>0.83436988543371526</v>
      </c>
    </row>
    <row r="56" spans="1:11" x14ac:dyDescent="0.25">
      <c r="A56" s="211" t="s">
        <v>18</v>
      </c>
      <c r="B56" s="208">
        <v>1511</v>
      </c>
      <c r="C56" s="209">
        <v>2647</v>
      </c>
      <c r="D56" s="209">
        <v>291</v>
      </c>
      <c r="E56" s="209">
        <v>7</v>
      </c>
      <c r="F56" s="209">
        <v>3450</v>
      </c>
      <c r="G56" s="212">
        <v>1006</v>
      </c>
      <c r="I56" s="373">
        <f t="shared" si="14"/>
        <v>1.2915942028985508</v>
      </c>
      <c r="J56" s="374">
        <f t="shared" si="15"/>
        <v>0.22576301615798922</v>
      </c>
      <c r="K56" s="374">
        <f t="shared" si="16"/>
        <v>0.77423698384201078</v>
      </c>
    </row>
    <row r="57" spans="1:11" x14ac:dyDescent="0.25">
      <c r="A57" s="69"/>
      <c r="B57" s="208"/>
      <c r="C57" s="209"/>
      <c r="D57" s="209"/>
      <c r="E57" s="209"/>
      <c r="F57" s="209"/>
      <c r="G57" s="212"/>
      <c r="I57" s="373"/>
      <c r="J57" s="374"/>
      <c r="K57" s="374"/>
    </row>
    <row r="58" spans="1:11" s="247" customFormat="1" x14ac:dyDescent="0.25">
      <c r="A58" s="64" t="s">
        <v>485</v>
      </c>
      <c r="B58" s="203">
        <f t="shared" ref="B58:G58" si="23">SUM(B59:B62)</f>
        <v>1434</v>
      </c>
      <c r="C58" s="204">
        <f t="shared" si="23"/>
        <v>7089</v>
      </c>
      <c r="D58" s="204">
        <f t="shared" si="23"/>
        <v>402</v>
      </c>
      <c r="E58" s="204">
        <f t="shared" si="23"/>
        <v>32</v>
      </c>
      <c r="F58" s="204">
        <f t="shared" si="23"/>
        <v>7558</v>
      </c>
      <c r="G58" s="205">
        <f t="shared" si="23"/>
        <v>1399</v>
      </c>
      <c r="H58" s="145"/>
      <c r="I58" s="371">
        <f t="shared" si="14"/>
        <v>1.1851018788039165</v>
      </c>
      <c r="J58" s="372">
        <f t="shared" si="15"/>
        <v>0.15619068884671206</v>
      </c>
      <c r="K58" s="372">
        <f t="shared" si="16"/>
        <v>0.84380931115328794</v>
      </c>
    </row>
    <row r="59" spans="1:11" s="247" customFormat="1" x14ac:dyDescent="0.25">
      <c r="A59" s="211" t="s">
        <v>19</v>
      </c>
      <c r="B59" s="208">
        <v>650</v>
      </c>
      <c r="C59" s="209">
        <v>3929</v>
      </c>
      <c r="D59" s="209">
        <v>195</v>
      </c>
      <c r="E59" s="209">
        <v>10</v>
      </c>
      <c r="F59" s="209">
        <v>4101</v>
      </c>
      <c r="G59" s="212">
        <v>683</v>
      </c>
      <c r="H59" s="142"/>
      <c r="I59" s="373">
        <f t="shared" si="14"/>
        <v>1.1665447451841013</v>
      </c>
      <c r="J59" s="374">
        <f t="shared" si="15"/>
        <v>0.1427675585284281</v>
      </c>
      <c r="K59" s="374">
        <f t="shared" si="16"/>
        <v>0.85723244147157196</v>
      </c>
    </row>
    <row r="60" spans="1:11" x14ac:dyDescent="0.25">
      <c r="A60" s="211" t="s">
        <v>20</v>
      </c>
      <c r="B60" s="208">
        <v>326</v>
      </c>
      <c r="C60" s="209">
        <v>1660</v>
      </c>
      <c r="D60" s="209">
        <v>91</v>
      </c>
      <c r="E60" s="209">
        <v>18</v>
      </c>
      <c r="F60" s="209">
        <v>1746</v>
      </c>
      <c r="G60" s="212">
        <v>349</v>
      </c>
      <c r="I60" s="373">
        <f t="shared" si="14"/>
        <v>1.199885452462772</v>
      </c>
      <c r="J60" s="374">
        <f t="shared" si="15"/>
        <v>0.16658711217183772</v>
      </c>
      <c r="K60" s="374">
        <f t="shared" si="16"/>
        <v>0.83341288782816225</v>
      </c>
    </row>
    <row r="61" spans="1:11" x14ac:dyDescent="0.25">
      <c r="A61" s="211" t="s">
        <v>21</v>
      </c>
      <c r="B61" s="208">
        <v>382</v>
      </c>
      <c r="C61" s="209">
        <v>990</v>
      </c>
      <c r="D61" s="209">
        <v>64</v>
      </c>
      <c r="E61" s="209">
        <v>2</v>
      </c>
      <c r="F61" s="209">
        <v>1193</v>
      </c>
      <c r="G61" s="212">
        <v>245</v>
      </c>
      <c r="I61" s="373">
        <f t="shared" si="14"/>
        <v>1.2053646269907796</v>
      </c>
      <c r="J61" s="374">
        <f t="shared" si="15"/>
        <v>0.17037552155771907</v>
      </c>
      <c r="K61" s="374">
        <f t="shared" si="16"/>
        <v>0.82962447844228093</v>
      </c>
    </row>
    <row r="62" spans="1:11" s="247" customFormat="1" x14ac:dyDescent="0.25">
      <c r="A62" s="211" t="s">
        <v>313</v>
      </c>
      <c r="B62" s="208">
        <v>76</v>
      </c>
      <c r="C62" s="209">
        <v>510</v>
      </c>
      <c r="D62" s="209">
        <v>52</v>
      </c>
      <c r="E62" s="209">
        <v>2</v>
      </c>
      <c r="F62" s="209">
        <v>518</v>
      </c>
      <c r="G62" s="212">
        <v>122</v>
      </c>
      <c r="H62" s="142"/>
      <c r="I62" s="373">
        <f t="shared" si="14"/>
        <v>1.2355212355212355</v>
      </c>
      <c r="J62" s="374">
        <f t="shared" si="15"/>
        <v>0.19062499999999999</v>
      </c>
      <c r="K62" s="374">
        <f t="shared" si="16"/>
        <v>0.80937499999999996</v>
      </c>
    </row>
    <row r="63" spans="1:11" s="247" customFormat="1" x14ac:dyDescent="0.25">
      <c r="A63" s="69"/>
      <c r="B63" s="208"/>
      <c r="C63" s="209"/>
      <c r="D63" s="209"/>
      <c r="E63" s="209"/>
      <c r="F63" s="209"/>
      <c r="G63" s="212"/>
      <c r="H63" s="142"/>
      <c r="I63" s="373"/>
      <c r="J63" s="374"/>
      <c r="K63" s="374"/>
    </row>
    <row r="64" spans="1:11" x14ac:dyDescent="0.25">
      <c r="A64" s="64" t="s">
        <v>494</v>
      </c>
      <c r="B64" s="203">
        <f t="shared" ref="B64:G64" si="24">SUM(B65:B66)</f>
        <v>509</v>
      </c>
      <c r="C64" s="204">
        <f t="shared" si="24"/>
        <v>4068</v>
      </c>
      <c r="D64" s="204">
        <f t="shared" si="24"/>
        <v>321</v>
      </c>
      <c r="E64" s="204">
        <f t="shared" si="24"/>
        <v>19</v>
      </c>
      <c r="F64" s="204">
        <f t="shared" si="24"/>
        <v>4440</v>
      </c>
      <c r="G64" s="205">
        <f t="shared" si="24"/>
        <v>477</v>
      </c>
      <c r="H64" s="145"/>
      <c r="I64" s="371">
        <f t="shared" si="14"/>
        <v>1.1074324324324325</v>
      </c>
      <c r="J64" s="372">
        <f t="shared" si="15"/>
        <v>9.7010372178157417E-2</v>
      </c>
      <c r="K64" s="372">
        <f t="shared" si="16"/>
        <v>0.90298962782184256</v>
      </c>
    </row>
    <row r="65" spans="1:11" x14ac:dyDescent="0.25">
      <c r="A65" s="211" t="s">
        <v>22</v>
      </c>
      <c r="B65" s="208">
        <v>337</v>
      </c>
      <c r="C65" s="209">
        <v>3138</v>
      </c>
      <c r="D65" s="209">
        <v>285</v>
      </c>
      <c r="E65" s="209">
        <v>18</v>
      </c>
      <c r="F65" s="209">
        <v>3430</v>
      </c>
      <c r="G65" s="212">
        <v>348</v>
      </c>
      <c r="I65" s="373">
        <f t="shared" si="14"/>
        <v>1.1014577259475218</v>
      </c>
      <c r="J65" s="374">
        <f t="shared" si="15"/>
        <v>9.2112228692429854E-2</v>
      </c>
      <c r="K65" s="374">
        <f t="shared" si="16"/>
        <v>0.90788777130757015</v>
      </c>
    </row>
    <row r="66" spans="1:11" x14ac:dyDescent="0.25">
      <c r="A66" s="211" t="s">
        <v>23</v>
      </c>
      <c r="B66" s="208">
        <v>172</v>
      </c>
      <c r="C66" s="209">
        <v>930</v>
      </c>
      <c r="D66" s="209">
        <v>36</v>
      </c>
      <c r="E66" s="209">
        <v>1</v>
      </c>
      <c r="F66" s="209">
        <v>1010</v>
      </c>
      <c r="G66" s="212">
        <v>129</v>
      </c>
      <c r="I66" s="373">
        <f t="shared" si="14"/>
        <v>1.1277227722772276</v>
      </c>
      <c r="J66" s="374">
        <f t="shared" si="15"/>
        <v>0.11325724319578578</v>
      </c>
      <c r="K66" s="374">
        <f t="shared" si="16"/>
        <v>0.88674275680421422</v>
      </c>
    </row>
    <row r="67" spans="1:11" s="247" customFormat="1" x14ac:dyDescent="0.25">
      <c r="A67" s="69"/>
      <c r="B67" s="208"/>
      <c r="C67" s="209"/>
      <c r="D67" s="209"/>
      <c r="E67" s="209"/>
      <c r="F67" s="209"/>
      <c r="G67" s="212"/>
      <c r="H67" s="142"/>
      <c r="I67" s="373"/>
      <c r="J67" s="374"/>
      <c r="K67" s="374"/>
    </row>
    <row r="68" spans="1:11" x14ac:dyDescent="0.25">
      <c r="A68" s="64" t="s">
        <v>497</v>
      </c>
      <c r="B68" s="203">
        <f t="shared" ref="B68:G68" si="25">SUM(B69:B72)</f>
        <v>1040</v>
      </c>
      <c r="C68" s="204">
        <f t="shared" si="25"/>
        <v>5488</v>
      </c>
      <c r="D68" s="204">
        <f t="shared" si="25"/>
        <v>413</v>
      </c>
      <c r="E68" s="204">
        <f t="shared" si="25"/>
        <v>23</v>
      </c>
      <c r="F68" s="204">
        <f t="shared" si="25"/>
        <v>6071</v>
      </c>
      <c r="G68" s="205">
        <f t="shared" si="25"/>
        <v>893</v>
      </c>
      <c r="H68" s="145"/>
      <c r="I68" s="371">
        <f t="shared" si="14"/>
        <v>1.1470927359578322</v>
      </c>
      <c r="J68" s="372">
        <f t="shared" si="15"/>
        <v>0.12823090178058588</v>
      </c>
      <c r="K68" s="372">
        <f t="shared" si="16"/>
        <v>0.87176909821941417</v>
      </c>
    </row>
    <row r="69" spans="1:11" s="247" customFormat="1" x14ac:dyDescent="0.25">
      <c r="A69" s="211" t="s">
        <v>24</v>
      </c>
      <c r="B69" s="208">
        <v>147</v>
      </c>
      <c r="C69" s="209">
        <v>1244</v>
      </c>
      <c r="D69" s="209">
        <v>49</v>
      </c>
      <c r="E69" s="209">
        <v>2</v>
      </c>
      <c r="F69" s="209">
        <v>1315</v>
      </c>
      <c r="G69" s="212">
        <v>127</v>
      </c>
      <c r="H69" s="142"/>
      <c r="I69" s="373">
        <f t="shared" si="14"/>
        <v>1.0965779467680608</v>
      </c>
      <c r="J69" s="374">
        <f t="shared" si="15"/>
        <v>8.8072122052704579E-2</v>
      </c>
      <c r="K69" s="374">
        <f t="shared" si="16"/>
        <v>0.91192787794729546</v>
      </c>
    </row>
    <row r="70" spans="1:11" x14ac:dyDescent="0.25">
      <c r="A70" s="211" t="s">
        <v>25</v>
      </c>
      <c r="B70" s="208">
        <v>372</v>
      </c>
      <c r="C70" s="209">
        <v>2012</v>
      </c>
      <c r="D70" s="209">
        <v>156</v>
      </c>
      <c r="E70" s="209">
        <v>2</v>
      </c>
      <c r="F70" s="209">
        <v>2257</v>
      </c>
      <c r="G70" s="212">
        <v>285</v>
      </c>
      <c r="I70" s="373">
        <f t="shared" si="14"/>
        <v>1.126273814798405</v>
      </c>
      <c r="J70" s="374">
        <f t="shared" si="15"/>
        <v>0.11211644374508262</v>
      </c>
      <c r="K70" s="374">
        <f t="shared" si="16"/>
        <v>0.88788355625491744</v>
      </c>
    </row>
    <row r="71" spans="1:11" s="247" customFormat="1" x14ac:dyDescent="0.25">
      <c r="A71" s="211" t="s">
        <v>26</v>
      </c>
      <c r="B71" s="208">
        <v>377</v>
      </c>
      <c r="C71" s="209">
        <v>1330</v>
      </c>
      <c r="D71" s="209">
        <v>176</v>
      </c>
      <c r="E71" s="209">
        <v>15</v>
      </c>
      <c r="F71" s="209">
        <v>1512</v>
      </c>
      <c r="G71" s="212">
        <v>386</v>
      </c>
      <c r="H71" s="142"/>
      <c r="I71" s="373">
        <f t="shared" si="14"/>
        <v>1.2552910052910053</v>
      </c>
      <c r="J71" s="374">
        <f t="shared" si="15"/>
        <v>0.20337197049525815</v>
      </c>
      <c r="K71" s="374">
        <f t="shared" si="16"/>
        <v>0.79662802950474187</v>
      </c>
    </row>
    <row r="72" spans="1:11" x14ac:dyDescent="0.25">
      <c r="A72" s="211" t="s">
        <v>27</v>
      </c>
      <c r="B72" s="208">
        <v>144</v>
      </c>
      <c r="C72" s="209">
        <v>902</v>
      </c>
      <c r="D72" s="209">
        <v>32</v>
      </c>
      <c r="E72" s="209">
        <v>4</v>
      </c>
      <c r="F72" s="209">
        <v>987</v>
      </c>
      <c r="G72" s="212">
        <v>95</v>
      </c>
      <c r="I72" s="373">
        <f t="shared" si="14"/>
        <v>1.0962512664640325</v>
      </c>
      <c r="J72" s="374">
        <f t="shared" si="15"/>
        <v>8.7800369685767099E-2</v>
      </c>
      <c r="K72" s="374">
        <f t="shared" si="16"/>
        <v>0.9121996303142329</v>
      </c>
    </row>
    <row r="73" spans="1:11" s="247" customFormat="1" x14ac:dyDescent="0.25">
      <c r="A73" s="230"/>
      <c r="B73" s="208"/>
      <c r="C73" s="209"/>
      <c r="D73" s="209"/>
      <c r="E73" s="209"/>
      <c r="F73" s="209"/>
      <c r="G73" s="212"/>
      <c r="H73" s="142"/>
      <c r="I73" s="373"/>
      <c r="J73" s="374"/>
      <c r="K73" s="374"/>
    </row>
    <row r="74" spans="1:11" s="230" customFormat="1" x14ac:dyDescent="0.25">
      <c r="A74" s="64" t="s">
        <v>503</v>
      </c>
      <c r="B74" s="203">
        <f t="shared" ref="B74:G74" si="26">SUM(B75:B76)</f>
        <v>1038</v>
      </c>
      <c r="C74" s="204">
        <f t="shared" si="26"/>
        <v>4767</v>
      </c>
      <c r="D74" s="204">
        <f t="shared" si="26"/>
        <v>326</v>
      </c>
      <c r="E74" s="204">
        <f t="shared" si="26"/>
        <v>53</v>
      </c>
      <c r="F74" s="204">
        <f t="shared" si="26"/>
        <v>5227</v>
      </c>
      <c r="G74" s="205">
        <f t="shared" si="26"/>
        <v>957</v>
      </c>
      <c r="H74" s="145"/>
      <c r="I74" s="371">
        <f t="shared" si="14"/>
        <v>1.1830878132772145</v>
      </c>
      <c r="J74" s="372">
        <f t="shared" si="15"/>
        <v>0.15475420439844761</v>
      </c>
      <c r="K74" s="372">
        <f t="shared" si="16"/>
        <v>0.84524579560155244</v>
      </c>
    </row>
    <row r="75" spans="1:11" s="230" customFormat="1" x14ac:dyDescent="0.25">
      <c r="A75" s="211" t="s">
        <v>28</v>
      </c>
      <c r="B75" s="208">
        <v>821</v>
      </c>
      <c r="C75" s="209">
        <v>3814</v>
      </c>
      <c r="D75" s="209">
        <v>215</v>
      </c>
      <c r="E75" s="209">
        <v>35</v>
      </c>
      <c r="F75" s="209">
        <v>4141</v>
      </c>
      <c r="G75" s="212">
        <v>744</v>
      </c>
      <c r="H75" s="142"/>
      <c r="I75" s="373">
        <f t="shared" si="14"/>
        <v>1.1796667471625211</v>
      </c>
      <c r="J75" s="374">
        <f t="shared" si="15"/>
        <v>0.15230296827021494</v>
      </c>
      <c r="K75" s="374">
        <f t="shared" si="16"/>
        <v>0.84769703172978506</v>
      </c>
    </row>
    <row r="76" spans="1:11" s="230" customFormat="1" x14ac:dyDescent="0.25">
      <c r="A76" s="69" t="s">
        <v>29</v>
      </c>
      <c r="B76" s="208">
        <v>217</v>
      </c>
      <c r="C76" s="209">
        <v>953</v>
      </c>
      <c r="D76" s="209">
        <v>111</v>
      </c>
      <c r="E76" s="209">
        <v>18</v>
      </c>
      <c r="F76" s="209">
        <v>1086</v>
      </c>
      <c r="G76" s="212">
        <v>213</v>
      </c>
      <c r="H76" s="142"/>
      <c r="I76" s="373">
        <f t="shared" si="14"/>
        <v>1.1961325966850829</v>
      </c>
      <c r="J76" s="374">
        <f t="shared" si="15"/>
        <v>0.16397228637413394</v>
      </c>
      <c r="K76" s="374">
        <f t="shared" si="16"/>
        <v>0.83602771362586603</v>
      </c>
    </row>
    <row r="77" spans="1:11" x14ac:dyDescent="0.25">
      <c r="A77" s="69"/>
      <c r="B77" s="208"/>
      <c r="C77" s="209"/>
      <c r="D77" s="209"/>
      <c r="E77" s="209"/>
      <c r="F77" s="209"/>
      <c r="G77" s="212"/>
      <c r="I77" s="373"/>
      <c r="J77" s="374"/>
      <c r="K77" s="374"/>
    </row>
    <row r="78" spans="1:11" x14ac:dyDescent="0.25">
      <c r="A78" s="64" t="s">
        <v>505</v>
      </c>
      <c r="B78" s="203">
        <f t="shared" ref="B78:G78" si="27">SUM(B79:B80)</f>
        <v>3647</v>
      </c>
      <c r="C78" s="204">
        <f t="shared" si="27"/>
        <v>6061</v>
      </c>
      <c r="D78" s="204">
        <f t="shared" si="27"/>
        <v>724</v>
      </c>
      <c r="E78" s="204">
        <f t="shared" si="27"/>
        <v>10</v>
      </c>
      <c r="F78" s="204">
        <f t="shared" si="27"/>
        <v>7452</v>
      </c>
      <c r="G78" s="205">
        <f t="shared" si="27"/>
        <v>2990</v>
      </c>
      <c r="H78" s="145"/>
      <c r="I78" s="371">
        <f t="shared" si="14"/>
        <v>1.4012345679012346</v>
      </c>
      <c r="J78" s="372">
        <f t="shared" si="15"/>
        <v>0.28634361233480177</v>
      </c>
      <c r="K78" s="372">
        <f t="shared" si="16"/>
        <v>0.71365638766519823</v>
      </c>
    </row>
    <row r="79" spans="1:11" x14ac:dyDescent="0.25">
      <c r="A79" s="211" t="s">
        <v>30</v>
      </c>
      <c r="B79" s="208">
        <v>3140</v>
      </c>
      <c r="C79" s="209">
        <v>4758</v>
      </c>
      <c r="D79" s="209">
        <v>595</v>
      </c>
      <c r="E79" s="209">
        <v>4</v>
      </c>
      <c r="F79" s="209">
        <v>5995</v>
      </c>
      <c r="G79" s="212">
        <v>2502</v>
      </c>
      <c r="I79" s="373">
        <f t="shared" si="14"/>
        <v>1.4173477898248541</v>
      </c>
      <c r="J79" s="374">
        <f t="shared" si="15"/>
        <v>0.29445686712957514</v>
      </c>
      <c r="K79" s="374">
        <f t="shared" si="16"/>
        <v>0.70554313287042481</v>
      </c>
    </row>
    <row r="80" spans="1:11" x14ac:dyDescent="0.25">
      <c r="A80" s="211" t="s">
        <v>31</v>
      </c>
      <c r="B80" s="208">
        <v>507</v>
      </c>
      <c r="C80" s="209">
        <v>1303</v>
      </c>
      <c r="D80" s="209">
        <v>129</v>
      </c>
      <c r="E80" s="209">
        <v>6</v>
      </c>
      <c r="F80" s="209">
        <v>1457</v>
      </c>
      <c r="G80" s="212">
        <v>488</v>
      </c>
      <c r="I80" s="373">
        <f t="shared" si="14"/>
        <v>1.3349347975291694</v>
      </c>
      <c r="J80" s="374">
        <f t="shared" si="15"/>
        <v>0.25089974293059125</v>
      </c>
      <c r="K80" s="374">
        <f t="shared" si="16"/>
        <v>0.74910025706940875</v>
      </c>
    </row>
    <row r="81" spans="1:11" x14ac:dyDescent="0.25">
      <c r="A81" s="275"/>
      <c r="B81" s="375"/>
      <c r="C81" s="376"/>
      <c r="D81" s="376"/>
      <c r="E81" s="376"/>
      <c r="F81" s="376"/>
      <c r="G81" s="377"/>
      <c r="H81" s="169"/>
      <c r="I81" s="214"/>
      <c r="J81" s="215"/>
      <c r="K81" s="169"/>
    </row>
    <row r="82" spans="1:11" x14ac:dyDescent="0.25">
      <c r="A82" s="481" t="s">
        <v>104</v>
      </c>
    </row>
  </sheetData>
  <sheetProtection selectLockedCells="1" selectUnlockedCells="1"/>
  <mergeCells count="7">
    <mergeCell ref="J9:K9"/>
    <mergeCell ref="B8:G8"/>
    <mergeCell ref="I8:K8"/>
    <mergeCell ref="A3:K3"/>
    <mergeCell ref="A4:K4"/>
    <mergeCell ref="A5:K5"/>
    <mergeCell ref="A6:K6"/>
  </mergeCells>
  <phoneticPr fontId="0" type="noConversion"/>
  <printOptions horizontalCentered="1" verticalCentered="1"/>
  <pageMargins left="0.31496062992125984" right="0.35433070866141736" top="0" bottom="0" header="0.51181102362204722" footer="0.51181102362204722"/>
  <pageSetup scale="51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83"/>
  <sheetViews>
    <sheetView zoomScale="85" zoomScaleNormal="85" workbookViewId="0">
      <selection activeCell="E7" sqref="E7"/>
    </sheetView>
  </sheetViews>
  <sheetFormatPr baseColWidth="10" defaultColWidth="0" defaultRowHeight="20.25" customHeight="1" zeroHeight="1" x14ac:dyDescent="0.3"/>
  <cols>
    <col min="1" max="1" width="78.28515625" style="402" bestFit="1" customWidth="1"/>
    <col min="2" max="7" width="14.28515625" style="402" customWidth="1"/>
    <col min="8" max="8" width="1.7109375" style="176" customWidth="1"/>
    <col min="9" max="9" width="15.7109375" style="176" customWidth="1"/>
    <col min="10" max="11" width="15.7109375" style="325" customWidth="1"/>
    <col min="12" max="16384" width="11.42578125" style="402" hidden="1"/>
  </cols>
  <sheetData>
    <row r="1" spans="1:11" s="552" customFormat="1" ht="20.25" customHeight="1" x14ac:dyDescent="0.3">
      <c r="A1" s="530" t="s">
        <v>32</v>
      </c>
      <c r="B1" s="527"/>
      <c r="C1" s="527"/>
      <c r="D1" s="527"/>
      <c r="E1" s="527"/>
      <c r="F1" s="527"/>
      <c r="G1" s="527"/>
      <c r="H1" s="529"/>
      <c r="I1" s="529"/>
      <c r="J1" s="551"/>
      <c r="K1" s="551"/>
    </row>
    <row r="2" spans="1:11" s="552" customFormat="1" ht="20.25" customHeight="1" x14ac:dyDescent="0.3">
      <c r="A2" s="543"/>
      <c r="B2" s="543"/>
      <c r="C2" s="543"/>
      <c r="D2" s="543"/>
      <c r="E2" s="543"/>
      <c r="F2" s="543"/>
      <c r="G2" s="543"/>
      <c r="H2" s="529"/>
      <c r="I2" s="529"/>
      <c r="J2" s="551"/>
      <c r="K2" s="551"/>
    </row>
    <row r="3" spans="1:11" s="378" customFormat="1" ht="20.25" customHeight="1" x14ac:dyDescent="0.3">
      <c r="A3" s="851" t="s">
        <v>894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</row>
    <row r="4" spans="1:11" s="378" customFormat="1" ht="20.25" customHeight="1" x14ac:dyDescent="0.3">
      <c r="A4" s="851" t="s">
        <v>634</v>
      </c>
      <c r="B4" s="851"/>
      <c r="C4" s="851"/>
      <c r="D4" s="851"/>
      <c r="E4" s="851"/>
      <c r="F4" s="851"/>
      <c r="G4" s="851"/>
      <c r="H4" s="851"/>
      <c r="I4" s="851"/>
      <c r="J4" s="851"/>
      <c r="K4" s="851"/>
    </row>
    <row r="5" spans="1:11" s="378" customFormat="1" ht="20.25" customHeight="1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  <c r="K5" s="851"/>
    </row>
    <row r="6" spans="1:11" s="378" customFormat="1" ht="20.25" customHeight="1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  <c r="K6" s="851"/>
    </row>
    <row r="7" spans="1:11" s="378" customFormat="1" ht="20.25" customHeight="1" x14ac:dyDescent="0.25">
      <c r="A7" s="143"/>
      <c r="B7" s="143"/>
      <c r="C7" s="143"/>
      <c r="D7" s="143"/>
      <c r="E7" s="143"/>
      <c r="F7" s="143"/>
      <c r="G7" s="143"/>
      <c r="H7" s="142"/>
      <c r="I7" s="142"/>
      <c r="J7" s="319"/>
      <c r="K7" s="319"/>
    </row>
    <row r="8" spans="1:11" s="378" customFormat="1" ht="20.25" customHeight="1" x14ac:dyDescent="0.25">
      <c r="A8" s="146"/>
      <c r="B8" s="862" t="s">
        <v>327</v>
      </c>
      <c r="C8" s="862"/>
      <c r="D8" s="862"/>
      <c r="E8" s="862"/>
      <c r="F8" s="862"/>
      <c r="G8" s="862"/>
      <c r="H8" s="147"/>
      <c r="I8" s="862" t="s">
        <v>781</v>
      </c>
      <c r="J8" s="863"/>
      <c r="K8" s="863"/>
    </row>
    <row r="9" spans="1:11" s="378" customFormat="1" ht="20.25" customHeight="1" x14ac:dyDescent="0.25">
      <c r="A9" s="159" t="s">
        <v>785</v>
      </c>
      <c r="B9" s="159" t="s">
        <v>33</v>
      </c>
      <c r="C9" s="154" t="s">
        <v>329</v>
      </c>
      <c r="D9" s="154" t="s">
        <v>329</v>
      </c>
      <c r="E9" s="154" t="s">
        <v>125</v>
      </c>
      <c r="F9" s="154" t="s">
        <v>329</v>
      </c>
      <c r="G9" s="154" t="s">
        <v>33</v>
      </c>
      <c r="H9" s="151"/>
      <c r="I9" s="152" t="s">
        <v>331</v>
      </c>
      <c r="J9" s="866" t="s">
        <v>708</v>
      </c>
      <c r="K9" s="867"/>
    </row>
    <row r="10" spans="1:11" s="378" customFormat="1" ht="20.25" customHeight="1" x14ac:dyDescent="0.25">
      <c r="A10" s="365"/>
      <c r="B10" s="379">
        <v>42005</v>
      </c>
      <c r="C10" s="154" t="s">
        <v>332</v>
      </c>
      <c r="D10" s="154" t="s">
        <v>333</v>
      </c>
      <c r="E10" s="154" t="s">
        <v>126</v>
      </c>
      <c r="F10" s="154" t="s">
        <v>334</v>
      </c>
      <c r="G10" s="252">
        <v>42369</v>
      </c>
      <c r="H10" s="155"/>
      <c r="I10" s="156" t="s">
        <v>335</v>
      </c>
      <c r="J10" s="380" t="s">
        <v>336</v>
      </c>
      <c r="K10" s="381" t="s">
        <v>337</v>
      </c>
    </row>
    <row r="11" spans="1:11" s="378" customFormat="1" ht="20.25" customHeight="1" x14ac:dyDescent="0.25">
      <c r="A11" s="149"/>
      <c r="B11" s="382"/>
      <c r="C11" s="383"/>
      <c r="D11" s="383"/>
      <c r="E11" s="383"/>
      <c r="F11" s="383"/>
      <c r="G11" s="384"/>
      <c r="H11" s="146"/>
      <c r="I11" s="142"/>
      <c r="J11" s="385"/>
      <c r="K11" s="386"/>
    </row>
    <row r="12" spans="1:11" s="378" customFormat="1" ht="20.25" customHeight="1" x14ac:dyDescent="0.25">
      <c r="A12" s="62" t="s">
        <v>157</v>
      </c>
      <c r="B12" s="160">
        <f t="shared" ref="B12:G12" si="0">SUM(B14,B18,B22,B26,B30,B34,B39,B44,B49,B54,B59,B64,B68,B74,B78)</f>
        <v>26907</v>
      </c>
      <c r="C12" s="161">
        <f t="shared" si="0"/>
        <v>20901</v>
      </c>
      <c r="D12" s="161">
        <f t="shared" si="0"/>
        <v>1555</v>
      </c>
      <c r="E12" s="311">
        <f t="shared" si="0"/>
        <v>342</v>
      </c>
      <c r="F12" s="161">
        <f t="shared" si="0"/>
        <v>19860</v>
      </c>
      <c r="G12" s="162">
        <f t="shared" si="0"/>
        <v>29845</v>
      </c>
      <c r="H12" s="230"/>
      <c r="I12" s="240">
        <f>SUM(B12:E12)/SUM(F12)</f>
        <v>2.5027693856998994</v>
      </c>
      <c r="J12" s="293">
        <f>(SUM(G12)/SUM(B12:E12))</f>
        <v>0.60044261140730304</v>
      </c>
      <c r="K12" s="293">
        <f>(SUM(F12)/SUM(B12:E12))</f>
        <v>0.3995573885926969</v>
      </c>
    </row>
    <row r="13" spans="1:11" s="388" customFormat="1" ht="20.25" customHeight="1" x14ac:dyDescent="0.25">
      <c r="A13" s="387"/>
      <c r="B13" s="160"/>
      <c r="C13" s="161"/>
      <c r="D13" s="161"/>
      <c r="E13" s="311"/>
      <c r="F13" s="161"/>
      <c r="G13" s="162"/>
      <c r="H13" s="230"/>
      <c r="I13" s="242"/>
      <c r="J13" s="294"/>
      <c r="K13" s="294"/>
    </row>
    <row r="14" spans="1:11" s="378" customFormat="1" ht="20.25" customHeight="1" x14ac:dyDescent="0.25">
      <c r="A14" s="64" t="s">
        <v>339</v>
      </c>
      <c r="B14" s="160">
        <f t="shared" ref="B14:G14" si="1">SUM(B15:B16)</f>
        <v>2600</v>
      </c>
      <c r="C14" s="161">
        <f t="shared" si="1"/>
        <v>2586</v>
      </c>
      <c r="D14" s="161">
        <f t="shared" si="1"/>
        <v>190</v>
      </c>
      <c r="E14" s="311">
        <f t="shared" si="1"/>
        <v>60</v>
      </c>
      <c r="F14" s="161">
        <f t="shared" si="1"/>
        <v>2611</v>
      </c>
      <c r="G14" s="162">
        <f t="shared" si="1"/>
        <v>2825</v>
      </c>
      <c r="H14" s="230"/>
      <c r="I14" s="240">
        <f t="shared" ref="I14:I76" si="2">SUM(B14:E14)/SUM(F14)</f>
        <v>2.0819609345078516</v>
      </c>
      <c r="J14" s="293">
        <f t="shared" ref="J14:J76" si="3">(SUM(G14)/SUM(B14:E14))</f>
        <v>0.51968359087564386</v>
      </c>
      <c r="K14" s="293">
        <f t="shared" ref="K14:K76" si="4">(SUM(F14)/SUM(B14:E14))</f>
        <v>0.48031640912435614</v>
      </c>
    </row>
    <row r="15" spans="1:11" s="378" customFormat="1" ht="20.25" customHeight="1" x14ac:dyDescent="0.25">
      <c r="A15" s="69" t="s">
        <v>34</v>
      </c>
      <c r="B15" s="389">
        <v>1791</v>
      </c>
      <c r="C15" s="166">
        <v>1324</v>
      </c>
      <c r="D15" s="166">
        <v>151</v>
      </c>
      <c r="E15" s="312">
        <v>27</v>
      </c>
      <c r="F15" s="166">
        <v>1302</v>
      </c>
      <c r="G15" s="390">
        <v>1991</v>
      </c>
      <c r="H15" s="230"/>
      <c r="I15" s="242">
        <f t="shared" si="2"/>
        <v>2.5291858678955452</v>
      </c>
      <c r="J15" s="294">
        <f t="shared" si="3"/>
        <v>0.60461585180686306</v>
      </c>
      <c r="K15" s="294">
        <f t="shared" si="4"/>
        <v>0.39538414819313694</v>
      </c>
    </row>
    <row r="16" spans="1:11" s="378" customFormat="1" ht="20.25" customHeight="1" x14ac:dyDescent="0.25">
      <c r="A16" s="69" t="s">
        <v>579</v>
      </c>
      <c r="B16" s="389">
        <v>809</v>
      </c>
      <c r="C16" s="166">
        <v>1262</v>
      </c>
      <c r="D16" s="166">
        <v>39</v>
      </c>
      <c r="E16" s="312">
        <v>33</v>
      </c>
      <c r="F16" s="166">
        <v>1309</v>
      </c>
      <c r="G16" s="390">
        <v>834</v>
      </c>
      <c r="H16" s="230"/>
      <c r="I16" s="242">
        <f t="shared" si="2"/>
        <v>1.6371275783040489</v>
      </c>
      <c r="J16" s="294">
        <f t="shared" si="3"/>
        <v>0.38917405506299579</v>
      </c>
      <c r="K16" s="294">
        <f t="shared" si="4"/>
        <v>0.61082594493700415</v>
      </c>
    </row>
    <row r="17" spans="1:11" s="388" customFormat="1" ht="20.25" customHeight="1" x14ac:dyDescent="0.25">
      <c r="A17" s="69"/>
      <c r="B17" s="389"/>
      <c r="C17" s="166"/>
      <c r="D17" s="166"/>
      <c r="E17" s="312"/>
      <c r="F17" s="166"/>
      <c r="G17" s="390"/>
      <c r="H17" s="230"/>
      <c r="I17" s="242"/>
      <c r="J17" s="294"/>
      <c r="K17" s="294"/>
    </row>
    <row r="18" spans="1:11" s="378" customFormat="1" ht="20.25" customHeight="1" x14ac:dyDescent="0.25">
      <c r="A18" s="64" t="s">
        <v>191</v>
      </c>
      <c r="B18" s="391">
        <f t="shared" ref="B18:G18" si="5">SUM(B19:B20)</f>
        <v>2165</v>
      </c>
      <c r="C18" s="161">
        <f>SUM(C19:C20)</f>
        <v>1774</v>
      </c>
      <c r="D18" s="161">
        <f>SUM(D19:D20)</f>
        <v>126</v>
      </c>
      <c r="E18" s="311">
        <f t="shared" si="5"/>
        <v>13</v>
      </c>
      <c r="F18" s="161">
        <f>SUM(F19:F20)</f>
        <v>1632</v>
      </c>
      <c r="G18" s="392">
        <f t="shared" si="5"/>
        <v>2446</v>
      </c>
      <c r="H18" s="152"/>
      <c r="I18" s="240">
        <f t="shared" si="2"/>
        <v>2.4987745098039214</v>
      </c>
      <c r="J18" s="293">
        <f t="shared" si="3"/>
        <v>0.59980382540461008</v>
      </c>
      <c r="K18" s="293">
        <f t="shared" si="4"/>
        <v>0.40019617459538992</v>
      </c>
    </row>
    <row r="19" spans="1:11" s="378" customFormat="1" ht="20.25" customHeight="1" x14ac:dyDescent="0.25">
      <c r="A19" s="69" t="s">
        <v>35</v>
      </c>
      <c r="B19" s="389">
        <v>1279</v>
      </c>
      <c r="C19" s="166">
        <v>791</v>
      </c>
      <c r="D19" s="166">
        <v>85</v>
      </c>
      <c r="E19" s="312">
        <v>13</v>
      </c>
      <c r="F19" s="166">
        <v>577</v>
      </c>
      <c r="G19" s="390">
        <v>1591</v>
      </c>
      <c r="H19" s="230"/>
      <c r="I19" s="242">
        <f t="shared" si="2"/>
        <v>3.7573656845753898</v>
      </c>
      <c r="J19" s="294">
        <f t="shared" si="3"/>
        <v>0.73385608856088558</v>
      </c>
      <c r="K19" s="294">
        <f t="shared" si="4"/>
        <v>0.26614391143911437</v>
      </c>
    </row>
    <row r="20" spans="1:11" s="378" customFormat="1" ht="20.25" customHeight="1" x14ac:dyDescent="0.25">
      <c r="A20" s="69" t="s">
        <v>36</v>
      </c>
      <c r="B20" s="389">
        <v>886</v>
      </c>
      <c r="C20" s="166">
        <v>983</v>
      </c>
      <c r="D20" s="166">
        <v>41</v>
      </c>
      <c r="E20" s="393" t="s">
        <v>257</v>
      </c>
      <c r="F20" s="166">
        <v>1055</v>
      </c>
      <c r="G20" s="390">
        <v>855</v>
      </c>
      <c r="H20" s="230"/>
      <c r="I20" s="242">
        <f t="shared" si="2"/>
        <v>1.8104265402843602</v>
      </c>
      <c r="J20" s="294">
        <f t="shared" si="3"/>
        <v>0.44764397905759162</v>
      </c>
      <c r="K20" s="294">
        <f t="shared" si="4"/>
        <v>0.55235602094240843</v>
      </c>
    </row>
    <row r="21" spans="1:11" s="388" customFormat="1" ht="20.25" customHeight="1" x14ac:dyDescent="0.25">
      <c r="A21" s="69"/>
      <c r="B21" s="389"/>
      <c r="C21" s="166"/>
      <c r="D21" s="166"/>
      <c r="E21" s="312"/>
      <c r="F21" s="166"/>
      <c r="G21" s="390"/>
      <c r="H21" s="230"/>
      <c r="I21" s="242"/>
      <c r="J21" s="294"/>
      <c r="K21" s="294"/>
    </row>
    <row r="22" spans="1:11" s="378" customFormat="1" ht="20.25" customHeight="1" x14ac:dyDescent="0.25">
      <c r="A22" s="64" t="s">
        <v>194</v>
      </c>
      <c r="B22" s="391">
        <f t="shared" ref="B22:G22" si="6">SUM(B23:B24)</f>
        <v>2081</v>
      </c>
      <c r="C22" s="161">
        <f>SUM(C23:C24)</f>
        <v>1446</v>
      </c>
      <c r="D22" s="161">
        <f>SUM(D23:D24)</f>
        <v>129</v>
      </c>
      <c r="E22" s="311">
        <f t="shared" si="6"/>
        <v>41</v>
      </c>
      <c r="F22" s="161">
        <f>SUM(F23:F24)</f>
        <v>1416</v>
      </c>
      <c r="G22" s="392">
        <f t="shared" si="6"/>
        <v>2281</v>
      </c>
      <c r="H22" s="152"/>
      <c r="I22" s="240">
        <f t="shared" si="2"/>
        <v>2.6108757062146895</v>
      </c>
      <c r="J22" s="293">
        <f t="shared" si="3"/>
        <v>0.61698674601027859</v>
      </c>
      <c r="K22" s="293">
        <f t="shared" si="4"/>
        <v>0.38301325398972141</v>
      </c>
    </row>
    <row r="23" spans="1:11" s="378" customFormat="1" ht="20.25" customHeight="1" x14ac:dyDescent="0.25">
      <c r="A23" s="69" t="s">
        <v>37</v>
      </c>
      <c r="B23" s="389">
        <v>1611</v>
      </c>
      <c r="C23" s="166">
        <v>960</v>
      </c>
      <c r="D23" s="166">
        <v>71</v>
      </c>
      <c r="E23" s="312">
        <v>28</v>
      </c>
      <c r="F23" s="166">
        <v>851</v>
      </c>
      <c r="G23" s="390">
        <v>1819</v>
      </c>
      <c r="H23" s="230"/>
      <c r="I23" s="242">
        <f t="shared" si="2"/>
        <v>3.137485311398355</v>
      </c>
      <c r="J23" s="294">
        <f t="shared" si="3"/>
        <v>0.6812734082397004</v>
      </c>
      <c r="K23" s="294">
        <f t="shared" si="4"/>
        <v>0.3187265917602996</v>
      </c>
    </row>
    <row r="24" spans="1:11" s="378" customFormat="1" ht="20.25" customHeight="1" x14ac:dyDescent="0.25">
      <c r="A24" s="69" t="s">
        <v>38</v>
      </c>
      <c r="B24" s="389">
        <v>470</v>
      </c>
      <c r="C24" s="166">
        <v>486</v>
      </c>
      <c r="D24" s="166">
        <v>58</v>
      </c>
      <c r="E24" s="312">
        <v>13</v>
      </c>
      <c r="F24" s="166">
        <v>565</v>
      </c>
      <c r="G24" s="390">
        <v>462</v>
      </c>
      <c r="H24" s="230"/>
      <c r="I24" s="242">
        <f t="shared" si="2"/>
        <v>1.8176991150442479</v>
      </c>
      <c r="J24" s="294">
        <f t="shared" si="3"/>
        <v>0.4498539435248296</v>
      </c>
      <c r="K24" s="294">
        <f t="shared" si="4"/>
        <v>0.55014605647517045</v>
      </c>
    </row>
    <row r="25" spans="1:11" s="388" customFormat="1" ht="20.25" customHeight="1" x14ac:dyDescent="0.25">
      <c r="A25" s="142"/>
      <c r="B25" s="389"/>
      <c r="C25" s="166"/>
      <c r="D25" s="166"/>
      <c r="E25" s="312"/>
      <c r="F25" s="166"/>
      <c r="G25" s="390"/>
      <c r="H25" s="230"/>
      <c r="I25" s="242"/>
      <c r="J25" s="294"/>
      <c r="K25" s="294"/>
    </row>
    <row r="26" spans="1:11" s="378" customFormat="1" ht="20.25" customHeight="1" x14ac:dyDescent="0.25">
      <c r="A26" s="64" t="s">
        <v>197</v>
      </c>
      <c r="B26" s="391">
        <f t="shared" ref="B26:G26" si="7">SUM(B27:B28)</f>
        <v>1337</v>
      </c>
      <c r="C26" s="161">
        <f>SUM(C27:C28)</f>
        <v>1176</v>
      </c>
      <c r="D26" s="161">
        <f>SUM(D27:D28)</f>
        <v>58</v>
      </c>
      <c r="E26" s="311">
        <f t="shared" si="7"/>
        <v>5</v>
      </c>
      <c r="F26" s="161">
        <f>SUM(F27:F28)</f>
        <v>1308</v>
      </c>
      <c r="G26" s="392">
        <f t="shared" si="7"/>
        <v>1268</v>
      </c>
      <c r="H26" s="152"/>
      <c r="I26" s="240">
        <f t="shared" si="2"/>
        <v>1.9694189602446484</v>
      </c>
      <c r="J26" s="293">
        <f t="shared" si="3"/>
        <v>0.49223602484472051</v>
      </c>
      <c r="K26" s="293">
        <f t="shared" si="4"/>
        <v>0.50776397515527949</v>
      </c>
    </row>
    <row r="27" spans="1:11" s="378" customFormat="1" ht="20.25" customHeight="1" x14ac:dyDescent="0.25">
      <c r="A27" s="69" t="s">
        <v>39</v>
      </c>
      <c r="B27" s="389">
        <v>988</v>
      </c>
      <c r="C27" s="166">
        <v>813</v>
      </c>
      <c r="D27" s="166">
        <v>55</v>
      </c>
      <c r="E27" s="393" t="s">
        <v>257</v>
      </c>
      <c r="F27" s="166">
        <v>865</v>
      </c>
      <c r="G27" s="390">
        <v>991</v>
      </c>
      <c r="H27" s="230"/>
      <c r="I27" s="242">
        <f t="shared" si="2"/>
        <v>2.1456647398843929</v>
      </c>
      <c r="J27" s="294">
        <f t="shared" si="3"/>
        <v>0.53394396551724133</v>
      </c>
      <c r="K27" s="294">
        <f t="shared" si="4"/>
        <v>0.46605603448275862</v>
      </c>
    </row>
    <row r="28" spans="1:11" s="378" customFormat="1" ht="20.25" customHeight="1" x14ac:dyDescent="0.25">
      <c r="A28" s="69" t="s">
        <v>580</v>
      </c>
      <c r="B28" s="389">
        <v>349</v>
      </c>
      <c r="C28" s="166">
        <v>363</v>
      </c>
      <c r="D28" s="166">
        <v>3</v>
      </c>
      <c r="E28" s="312">
        <v>5</v>
      </c>
      <c r="F28" s="166">
        <v>443</v>
      </c>
      <c r="G28" s="390">
        <v>277</v>
      </c>
      <c r="H28" s="230"/>
      <c r="I28" s="242">
        <f t="shared" si="2"/>
        <v>1.6252821670428894</v>
      </c>
      <c r="J28" s="294">
        <f t="shared" si="3"/>
        <v>0.38472222222222224</v>
      </c>
      <c r="K28" s="294">
        <f t="shared" si="4"/>
        <v>0.61527777777777781</v>
      </c>
    </row>
    <row r="29" spans="1:11" s="388" customFormat="1" ht="20.25" customHeight="1" x14ac:dyDescent="0.25">
      <c r="A29" s="69"/>
      <c r="B29" s="389"/>
      <c r="C29" s="166"/>
      <c r="D29" s="166"/>
      <c r="E29" s="312"/>
      <c r="F29" s="166"/>
      <c r="G29" s="390"/>
      <c r="H29" s="230"/>
      <c r="I29" s="242"/>
      <c r="J29" s="294"/>
      <c r="K29" s="294"/>
    </row>
    <row r="30" spans="1:11" s="378" customFormat="1" ht="20.25" customHeight="1" x14ac:dyDescent="0.25">
      <c r="A30" s="64" t="s">
        <v>204</v>
      </c>
      <c r="B30" s="391">
        <f t="shared" ref="B30:G30" si="8">SUM(B31:B32)</f>
        <v>972</v>
      </c>
      <c r="C30" s="161">
        <f t="shared" si="8"/>
        <v>1071</v>
      </c>
      <c r="D30" s="161">
        <f t="shared" si="8"/>
        <v>74</v>
      </c>
      <c r="E30" s="311">
        <f t="shared" si="8"/>
        <v>34</v>
      </c>
      <c r="F30" s="161">
        <f t="shared" si="8"/>
        <v>865</v>
      </c>
      <c r="G30" s="392">
        <f t="shared" si="8"/>
        <v>1286</v>
      </c>
      <c r="H30" s="152"/>
      <c r="I30" s="240">
        <f t="shared" si="2"/>
        <v>2.4867052023121388</v>
      </c>
      <c r="J30" s="293">
        <f t="shared" si="3"/>
        <v>0.59786145978614602</v>
      </c>
      <c r="K30" s="293">
        <f t="shared" si="4"/>
        <v>0.40213854021385403</v>
      </c>
    </row>
    <row r="31" spans="1:11" s="378" customFormat="1" ht="20.25" customHeight="1" x14ac:dyDescent="0.25">
      <c r="A31" s="69" t="s">
        <v>40</v>
      </c>
      <c r="B31" s="389">
        <v>572</v>
      </c>
      <c r="C31" s="166">
        <v>493</v>
      </c>
      <c r="D31" s="166">
        <v>67</v>
      </c>
      <c r="E31" s="312">
        <v>27</v>
      </c>
      <c r="F31" s="166">
        <v>548</v>
      </c>
      <c r="G31" s="390">
        <v>611</v>
      </c>
      <c r="H31" s="230"/>
      <c r="I31" s="242">
        <f t="shared" si="2"/>
        <v>2.1149635036496353</v>
      </c>
      <c r="J31" s="294">
        <f t="shared" si="3"/>
        <v>0.52717860224331325</v>
      </c>
      <c r="K31" s="294">
        <f t="shared" si="4"/>
        <v>0.4728213977566868</v>
      </c>
    </row>
    <row r="32" spans="1:11" s="378" customFormat="1" ht="20.25" customHeight="1" x14ac:dyDescent="0.25">
      <c r="A32" s="69" t="s">
        <v>581</v>
      </c>
      <c r="B32" s="389">
        <v>400</v>
      </c>
      <c r="C32" s="166">
        <v>578</v>
      </c>
      <c r="D32" s="166">
        <v>7</v>
      </c>
      <c r="E32" s="312">
        <v>7</v>
      </c>
      <c r="F32" s="166">
        <v>317</v>
      </c>
      <c r="G32" s="390">
        <v>675</v>
      </c>
      <c r="H32" s="230"/>
      <c r="I32" s="242">
        <f t="shared" si="2"/>
        <v>3.1293375394321767</v>
      </c>
      <c r="J32" s="294">
        <f t="shared" si="3"/>
        <v>0.68044354838709675</v>
      </c>
      <c r="K32" s="294">
        <f t="shared" si="4"/>
        <v>0.31955645161290325</v>
      </c>
    </row>
    <row r="33" spans="1:11" s="378" customFormat="1" ht="20.25" customHeight="1" x14ac:dyDescent="0.25">
      <c r="A33" s="69"/>
      <c r="B33" s="389"/>
      <c r="C33" s="166"/>
      <c r="D33" s="166"/>
      <c r="E33" s="312"/>
      <c r="F33" s="166"/>
      <c r="G33" s="390"/>
      <c r="H33" s="230"/>
      <c r="I33" s="242"/>
      <c r="J33" s="294"/>
      <c r="K33" s="294"/>
    </row>
    <row r="34" spans="1:11" s="388" customFormat="1" ht="20.25" customHeight="1" x14ac:dyDescent="0.25">
      <c r="A34" s="64" t="s">
        <v>210</v>
      </c>
      <c r="B34" s="391">
        <f t="shared" ref="B34:G34" si="9">SUM(B35:B37)</f>
        <v>578</v>
      </c>
      <c r="C34" s="161">
        <f t="shared" si="9"/>
        <v>649</v>
      </c>
      <c r="D34" s="161">
        <f t="shared" si="9"/>
        <v>50</v>
      </c>
      <c r="E34" s="311">
        <f t="shared" si="9"/>
        <v>22</v>
      </c>
      <c r="F34" s="161">
        <f t="shared" si="9"/>
        <v>635</v>
      </c>
      <c r="G34" s="392">
        <f t="shared" si="9"/>
        <v>664</v>
      </c>
      <c r="H34" s="152"/>
      <c r="I34" s="240">
        <f t="shared" si="2"/>
        <v>2.0456692913385828</v>
      </c>
      <c r="J34" s="293">
        <f t="shared" si="3"/>
        <v>0.51116243264049266</v>
      </c>
      <c r="K34" s="293">
        <f t="shared" si="4"/>
        <v>0.48883756735950729</v>
      </c>
    </row>
    <row r="35" spans="1:11" s="378" customFormat="1" ht="20.25" customHeight="1" x14ac:dyDescent="0.25">
      <c r="A35" s="69" t="s">
        <v>41</v>
      </c>
      <c r="B35" s="389">
        <v>231</v>
      </c>
      <c r="C35" s="166">
        <v>191</v>
      </c>
      <c r="D35" s="166">
        <v>19</v>
      </c>
      <c r="E35" s="312">
        <v>14</v>
      </c>
      <c r="F35" s="166">
        <v>204</v>
      </c>
      <c r="G35" s="390">
        <v>251</v>
      </c>
      <c r="H35" s="230"/>
      <c r="I35" s="242">
        <f t="shared" si="2"/>
        <v>2.2303921568627452</v>
      </c>
      <c r="J35" s="294">
        <f t="shared" si="3"/>
        <v>0.55164835164835169</v>
      </c>
      <c r="K35" s="294">
        <f t="shared" si="4"/>
        <v>0.44835164835164837</v>
      </c>
    </row>
    <row r="36" spans="1:11" s="378" customFormat="1" ht="20.25" customHeight="1" x14ac:dyDescent="0.25">
      <c r="A36" s="69" t="s">
        <v>582</v>
      </c>
      <c r="B36" s="389">
        <v>147</v>
      </c>
      <c r="C36" s="166">
        <v>307</v>
      </c>
      <c r="D36" s="166">
        <v>7</v>
      </c>
      <c r="E36" s="312">
        <v>4</v>
      </c>
      <c r="F36" s="166">
        <v>243</v>
      </c>
      <c r="G36" s="390">
        <v>222</v>
      </c>
      <c r="H36" s="230"/>
      <c r="I36" s="242">
        <f t="shared" si="2"/>
        <v>1.9135802469135803</v>
      </c>
      <c r="J36" s="294">
        <f t="shared" si="3"/>
        <v>0.47741935483870968</v>
      </c>
      <c r="K36" s="294">
        <f t="shared" si="4"/>
        <v>0.52258064516129032</v>
      </c>
    </row>
    <row r="37" spans="1:11" s="378" customFormat="1" ht="20.25" customHeight="1" x14ac:dyDescent="0.25">
      <c r="A37" s="69" t="s">
        <v>583</v>
      </c>
      <c r="B37" s="389">
        <v>200</v>
      </c>
      <c r="C37" s="166">
        <v>151</v>
      </c>
      <c r="D37" s="166">
        <v>24</v>
      </c>
      <c r="E37" s="312">
        <v>4</v>
      </c>
      <c r="F37" s="166">
        <v>188</v>
      </c>
      <c r="G37" s="390">
        <v>191</v>
      </c>
      <c r="H37" s="230"/>
      <c r="I37" s="242">
        <f t="shared" si="2"/>
        <v>2.0159574468085109</v>
      </c>
      <c r="J37" s="294">
        <f t="shared" si="3"/>
        <v>0.50395778364116095</v>
      </c>
      <c r="K37" s="294">
        <f t="shared" si="4"/>
        <v>0.49604221635883905</v>
      </c>
    </row>
    <row r="38" spans="1:11" s="378" customFormat="1" ht="20.25" customHeight="1" x14ac:dyDescent="0.25">
      <c r="A38" s="69"/>
      <c r="B38" s="389"/>
      <c r="C38" s="166"/>
      <c r="D38" s="166"/>
      <c r="E38" s="312"/>
      <c r="F38" s="166"/>
      <c r="G38" s="390"/>
      <c r="H38" s="230"/>
      <c r="I38" s="242"/>
      <c r="J38" s="294"/>
      <c r="K38" s="294"/>
    </row>
    <row r="39" spans="1:11" s="388" customFormat="1" ht="20.25" customHeight="1" x14ac:dyDescent="0.25">
      <c r="A39" s="64" t="s">
        <v>217</v>
      </c>
      <c r="B39" s="391">
        <f t="shared" ref="B39:G39" si="10">SUM(B40:B42)</f>
        <v>2632</v>
      </c>
      <c r="C39" s="161">
        <f>SUM(C40:C42)</f>
        <v>1479</v>
      </c>
      <c r="D39" s="161">
        <f>SUM(D40:D42)</f>
        <v>115</v>
      </c>
      <c r="E39" s="311">
        <f t="shared" si="10"/>
        <v>45</v>
      </c>
      <c r="F39" s="161">
        <f>SUM(F40:F42)</f>
        <v>1767</v>
      </c>
      <c r="G39" s="392">
        <f t="shared" si="10"/>
        <v>2504</v>
      </c>
      <c r="H39" s="152"/>
      <c r="I39" s="240">
        <f t="shared" si="2"/>
        <v>2.4170911148839842</v>
      </c>
      <c r="J39" s="293">
        <f t="shared" si="3"/>
        <v>0.58627955982205571</v>
      </c>
      <c r="K39" s="293">
        <f t="shared" si="4"/>
        <v>0.41372044017794429</v>
      </c>
    </row>
    <row r="40" spans="1:11" s="378" customFormat="1" ht="20.25" customHeight="1" x14ac:dyDescent="0.25">
      <c r="A40" s="69" t="s">
        <v>42</v>
      </c>
      <c r="B40" s="389">
        <v>2070</v>
      </c>
      <c r="C40" s="166">
        <v>971</v>
      </c>
      <c r="D40" s="166">
        <v>87</v>
      </c>
      <c r="E40" s="312">
        <v>34</v>
      </c>
      <c r="F40" s="166">
        <v>1180</v>
      </c>
      <c r="G40" s="390">
        <v>1982</v>
      </c>
      <c r="H40" s="230"/>
      <c r="I40" s="242">
        <f t="shared" si="2"/>
        <v>2.6796610169491526</v>
      </c>
      <c r="J40" s="294">
        <f t="shared" si="3"/>
        <v>0.62681846932321317</v>
      </c>
      <c r="K40" s="294">
        <f t="shared" si="4"/>
        <v>0.37318153067678683</v>
      </c>
    </row>
    <row r="41" spans="1:11" s="378" customFormat="1" ht="20.25" customHeight="1" x14ac:dyDescent="0.25">
      <c r="A41" s="69" t="s">
        <v>584</v>
      </c>
      <c r="B41" s="389">
        <v>333</v>
      </c>
      <c r="C41" s="166">
        <v>279</v>
      </c>
      <c r="D41" s="166">
        <v>17</v>
      </c>
      <c r="E41" s="312">
        <v>10</v>
      </c>
      <c r="F41" s="166">
        <v>404</v>
      </c>
      <c r="G41" s="390">
        <v>235</v>
      </c>
      <c r="H41" s="230"/>
      <c r="I41" s="242">
        <f t="shared" si="2"/>
        <v>1.5816831683168318</v>
      </c>
      <c r="J41" s="294">
        <f t="shared" si="3"/>
        <v>0.36776212832550859</v>
      </c>
      <c r="K41" s="294">
        <f t="shared" si="4"/>
        <v>0.63223787167449141</v>
      </c>
    </row>
    <row r="42" spans="1:11" s="378" customFormat="1" ht="20.25" customHeight="1" x14ac:dyDescent="0.25">
      <c r="A42" s="69" t="s">
        <v>43</v>
      </c>
      <c r="B42" s="389">
        <v>229</v>
      </c>
      <c r="C42" s="166">
        <v>229</v>
      </c>
      <c r="D42" s="166">
        <v>11</v>
      </c>
      <c r="E42" s="312">
        <v>1</v>
      </c>
      <c r="F42" s="166">
        <v>183</v>
      </c>
      <c r="G42" s="390">
        <v>287</v>
      </c>
      <c r="H42" s="230"/>
      <c r="I42" s="242">
        <f t="shared" si="2"/>
        <v>2.5683060109289619</v>
      </c>
      <c r="J42" s="294">
        <f t="shared" si="3"/>
        <v>0.61063829787234047</v>
      </c>
      <c r="K42" s="294">
        <f t="shared" si="4"/>
        <v>0.38936170212765958</v>
      </c>
    </row>
    <row r="43" spans="1:11" s="378" customFormat="1" ht="20.25" customHeight="1" x14ac:dyDescent="0.25">
      <c r="A43" s="69"/>
      <c r="B43" s="389"/>
      <c r="C43" s="166"/>
      <c r="D43" s="166"/>
      <c r="E43" s="312"/>
      <c r="F43" s="166"/>
      <c r="G43" s="390"/>
      <c r="H43" s="230"/>
      <c r="I43" s="242"/>
      <c r="J43" s="294"/>
      <c r="K43" s="294"/>
    </row>
    <row r="44" spans="1:11" s="388" customFormat="1" ht="20.25" customHeight="1" x14ac:dyDescent="0.25">
      <c r="A44" s="64" t="s">
        <v>468</v>
      </c>
      <c r="B44" s="391">
        <f t="shared" ref="B44:G44" si="11">SUM(B45:B47)</f>
        <v>2025</v>
      </c>
      <c r="C44" s="161">
        <f>SUM(C45:C47)</f>
        <v>1443</v>
      </c>
      <c r="D44" s="161">
        <f>SUM(D45:D47)</f>
        <v>42</v>
      </c>
      <c r="E44" s="311">
        <f t="shared" si="11"/>
        <v>22</v>
      </c>
      <c r="F44" s="161">
        <f>SUM(F45:F47)</f>
        <v>1305</v>
      </c>
      <c r="G44" s="392">
        <f t="shared" si="11"/>
        <v>2227</v>
      </c>
      <c r="H44" s="152"/>
      <c r="I44" s="240">
        <f t="shared" si="2"/>
        <v>2.7065134099616857</v>
      </c>
      <c r="J44" s="293">
        <f t="shared" si="3"/>
        <v>0.63052095130237829</v>
      </c>
      <c r="K44" s="293">
        <f t="shared" si="4"/>
        <v>0.36947904869762177</v>
      </c>
    </row>
    <row r="45" spans="1:11" s="378" customFormat="1" ht="20.25" customHeight="1" x14ac:dyDescent="0.25">
      <c r="A45" s="69" t="s">
        <v>44</v>
      </c>
      <c r="B45" s="389">
        <v>1264</v>
      </c>
      <c r="C45" s="166">
        <v>635</v>
      </c>
      <c r="D45" s="166">
        <v>23</v>
      </c>
      <c r="E45" s="312">
        <v>13</v>
      </c>
      <c r="F45" s="166">
        <v>572</v>
      </c>
      <c r="G45" s="390">
        <v>1363</v>
      </c>
      <c r="H45" s="230"/>
      <c r="I45" s="242">
        <f t="shared" si="2"/>
        <v>3.3828671328671329</v>
      </c>
      <c r="J45" s="294">
        <f t="shared" si="3"/>
        <v>0.70439276485788116</v>
      </c>
      <c r="K45" s="294">
        <f t="shared" si="4"/>
        <v>0.29560723514211884</v>
      </c>
    </row>
    <row r="46" spans="1:11" s="388" customFormat="1" ht="20.25" customHeight="1" x14ac:dyDescent="0.25">
      <c r="A46" s="69" t="s">
        <v>585</v>
      </c>
      <c r="B46" s="389">
        <v>528</v>
      </c>
      <c r="C46" s="166">
        <v>551</v>
      </c>
      <c r="D46" s="166">
        <v>8</v>
      </c>
      <c r="E46" s="312">
        <v>6</v>
      </c>
      <c r="F46" s="166">
        <v>578</v>
      </c>
      <c r="G46" s="390">
        <v>515</v>
      </c>
      <c r="H46" s="230"/>
      <c r="I46" s="242">
        <f t="shared" si="2"/>
        <v>1.8910034602076125</v>
      </c>
      <c r="J46" s="294">
        <f t="shared" si="3"/>
        <v>0.47118023787740165</v>
      </c>
      <c r="K46" s="294">
        <f t="shared" si="4"/>
        <v>0.5288197621225984</v>
      </c>
    </row>
    <row r="47" spans="1:11" s="378" customFormat="1" ht="20.25" customHeight="1" x14ac:dyDescent="0.25">
      <c r="A47" s="69" t="s">
        <v>45</v>
      </c>
      <c r="B47" s="389">
        <v>233</v>
      </c>
      <c r="C47" s="166">
        <v>257</v>
      </c>
      <c r="D47" s="166">
        <v>11</v>
      </c>
      <c r="E47" s="312">
        <v>3</v>
      </c>
      <c r="F47" s="166">
        <v>155</v>
      </c>
      <c r="G47" s="390">
        <v>349</v>
      </c>
      <c r="H47" s="230"/>
      <c r="I47" s="242">
        <f t="shared" si="2"/>
        <v>3.2516129032258063</v>
      </c>
      <c r="J47" s="294">
        <f t="shared" si="3"/>
        <v>0.69246031746031744</v>
      </c>
      <c r="K47" s="294">
        <f t="shared" si="4"/>
        <v>0.30753968253968256</v>
      </c>
    </row>
    <row r="48" spans="1:11" s="378" customFormat="1" ht="20.25" customHeight="1" x14ac:dyDescent="0.25">
      <c r="A48" s="69"/>
      <c r="B48" s="389"/>
      <c r="C48" s="166"/>
      <c r="D48" s="166"/>
      <c r="E48" s="312"/>
      <c r="F48" s="166"/>
      <c r="G48" s="390"/>
      <c r="H48" s="230"/>
      <c r="I48" s="242"/>
      <c r="J48" s="294"/>
      <c r="K48" s="294"/>
    </row>
    <row r="49" spans="1:11" s="388" customFormat="1" ht="20.25" customHeight="1" x14ac:dyDescent="0.25">
      <c r="A49" s="64" t="s">
        <v>474</v>
      </c>
      <c r="B49" s="391">
        <f t="shared" ref="B49:G49" si="12">SUM(B50:B52)</f>
        <v>2005</v>
      </c>
      <c r="C49" s="161">
        <f>SUM(C50:C52)</f>
        <v>1532</v>
      </c>
      <c r="D49" s="161">
        <f>SUM(D50:D52)</f>
        <v>61</v>
      </c>
      <c r="E49" s="311">
        <f t="shared" si="12"/>
        <v>19</v>
      </c>
      <c r="F49" s="161">
        <f>SUM(F50:F52)</f>
        <v>1096</v>
      </c>
      <c r="G49" s="392">
        <f t="shared" si="12"/>
        <v>2521</v>
      </c>
      <c r="H49" s="152"/>
      <c r="I49" s="240">
        <f t="shared" si="2"/>
        <v>3.3001824817518246</v>
      </c>
      <c r="J49" s="293">
        <f t="shared" si="3"/>
        <v>0.69698645286148742</v>
      </c>
      <c r="K49" s="293">
        <f t="shared" si="4"/>
        <v>0.30301354713851258</v>
      </c>
    </row>
    <row r="50" spans="1:11" s="378" customFormat="1" ht="20.25" customHeight="1" x14ac:dyDescent="0.25">
      <c r="A50" s="69" t="s">
        <v>46</v>
      </c>
      <c r="B50" s="389">
        <v>1434</v>
      </c>
      <c r="C50" s="166">
        <v>832</v>
      </c>
      <c r="D50" s="166">
        <v>41</v>
      </c>
      <c r="E50" s="312">
        <v>15</v>
      </c>
      <c r="F50" s="166">
        <v>538</v>
      </c>
      <c r="G50" s="390">
        <v>1784</v>
      </c>
      <c r="H50" s="142"/>
      <c r="I50" s="242">
        <f t="shared" si="2"/>
        <v>4.3159851301115237</v>
      </c>
      <c r="J50" s="294">
        <f t="shared" si="3"/>
        <v>0.76830318690783805</v>
      </c>
      <c r="K50" s="294">
        <f t="shared" si="4"/>
        <v>0.23169681309216192</v>
      </c>
    </row>
    <row r="51" spans="1:11" s="378" customFormat="1" ht="20.25" customHeight="1" x14ac:dyDescent="0.25">
      <c r="A51" s="69" t="s">
        <v>586</v>
      </c>
      <c r="B51" s="389">
        <v>382</v>
      </c>
      <c r="C51" s="166">
        <v>475</v>
      </c>
      <c r="D51" s="166">
        <v>17</v>
      </c>
      <c r="E51" s="312">
        <v>4</v>
      </c>
      <c r="F51" s="166">
        <v>379</v>
      </c>
      <c r="G51" s="390">
        <v>499</v>
      </c>
      <c r="H51" s="142"/>
      <c r="I51" s="242">
        <f t="shared" si="2"/>
        <v>2.316622691292876</v>
      </c>
      <c r="J51" s="294">
        <f t="shared" si="3"/>
        <v>0.56833712984054674</v>
      </c>
      <c r="K51" s="294">
        <f t="shared" si="4"/>
        <v>0.43166287015945332</v>
      </c>
    </row>
    <row r="52" spans="1:11" s="378" customFormat="1" ht="20.25" customHeight="1" x14ac:dyDescent="0.25">
      <c r="A52" s="69" t="s">
        <v>47</v>
      </c>
      <c r="B52" s="389">
        <v>189</v>
      </c>
      <c r="C52" s="166">
        <v>225</v>
      </c>
      <c r="D52" s="166">
        <v>3</v>
      </c>
      <c r="E52" s="393" t="s">
        <v>257</v>
      </c>
      <c r="F52" s="166">
        <v>179</v>
      </c>
      <c r="G52" s="390">
        <v>238</v>
      </c>
      <c r="H52" s="142"/>
      <c r="I52" s="242">
        <f t="shared" si="2"/>
        <v>2.3296089385474859</v>
      </c>
      <c r="J52" s="294">
        <f t="shared" si="3"/>
        <v>0.57074340527577938</v>
      </c>
      <c r="K52" s="294">
        <f t="shared" si="4"/>
        <v>0.42925659472422062</v>
      </c>
    </row>
    <row r="53" spans="1:11" s="378" customFormat="1" ht="20.25" customHeight="1" x14ac:dyDescent="0.25">
      <c r="A53" s="69"/>
      <c r="B53" s="389"/>
      <c r="C53" s="166"/>
      <c r="D53" s="166"/>
      <c r="E53" s="312"/>
      <c r="F53" s="166"/>
      <c r="G53" s="390"/>
      <c r="H53" s="142"/>
      <c r="I53" s="242"/>
      <c r="J53" s="294"/>
      <c r="K53" s="294"/>
    </row>
    <row r="54" spans="1:11" s="388" customFormat="1" ht="20.25" customHeight="1" x14ac:dyDescent="0.25">
      <c r="A54" s="64" t="s">
        <v>480</v>
      </c>
      <c r="B54" s="391">
        <f t="shared" ref="B54:G54" si="13">SUM(B55:B57)</f>
        <v>1880</v>
      </c>
      <c r="C54" s="161">
        <f t="shared" si="13"/>
        <v>1476</v>
      </c>
      <c r="D54" s="161">
        <f t="shared" si="13"/>
        <v>78</v>
      </c>
      <c r="E54" s="311">
        <f t="shared" si="13"/>
        <v>5</v>
      </c>
      <c r="F54" s="161">
        <f t="shared" si="13"/>
        <v>989</v>
      </c>
      <c r="G54" s="392">
        <f t="shared" si="13"/>
        <v>2450</v>
      </c>
      <c r="H54" s="145"/>
      <c r="I54" s="240">
        <f t="shared" si="2"/>
        <v>3.4772497472194135</v>
      </c>
      <c r="J54" s="293">
        <f t="shared" si="3"/>
        <v>0.71241640011631291</v>
      </c>
      <c r="K54" s="293">
        <f t="shared" si="4"/>
        <v>0.28758359988368709</v>
      </c>
    </row>
    <row r="55" spans="1:11" s="388" customFormat="1" ht="20.25" customHeight="1" x14ac:dyDescent="0.25">
      <c r="A55" s="69" t="s">
        <v>48</v>
      </c>
      <c r="B55" s="389">
        <v>728</v>
      </c>
      <c r="C55" s="166">
        <v>397</v>
      </c>
      <c r="D55" s="166">
        <v>20</v>
      </c>
      <c r="E55" s="312">
        <v>2</v>
      </c>
      <c r="F55" s="166">
        <v>233</v>
      </c>
      <c r="G55" s="390">
        <v>914</v>
      </c>
      <c r="H55" s="142"/>
      <c r="I55" s="242">
        <f t="shared" si="2"/>
        <v>4.9227467811158796</v>
      </c>
      <c r="J55" s="294">
        <f t="shared" si="3"/>
        <v>0.79686137750653885</v>
      </c>
      <c r="K55" s="294">
        <f t="shared" si="4"/>
        <v>0.20313862249346121</v>
      </c>
    </row>
    <row r="56" spans="1:11" s="378" customFormat="1" ht="20.25" customHeight="1" x14ac:dyDescent="0.25">
      <c r="A56" s="69" t="s">
        <v>49</v>
      </c>
      <c r="B56" s="389">
        <v>842</v>
      </c>
      <c r="C56" s="166">
        <v>635</v>
      </c>
      <c r="D56" s="166">
        <v>41</v>
      </c>
      <c r="E56" s="312">
        <v>2</v>
      </c>
      <c r="F56" s="166">
        <v>389</v>
      </c>
      <c r="G56" s="390">
        <v>1131</v>
      </c>
      <c r="H56" s="142"/>
      <c r="I56" s="242">
        <f t="shared" si="2"/>
        <v>3.9074550128534704</v>
      </c>
      <c r="J56" s="294">
        <f t="shared" si="3"/>
        <v>0.74407894736842106</v>
      </c>
      <c r="K56" s="294">
        <f t="shared" si="4"/>
        <v>0.25592105263157894</v>
      </c>
    </row>
    <row r="57" spans="1:11" s="378" customFormat="1" ht="20.25" customHeight="1" x14ac:dyDescent="0.25">
      <c r="A57" s="69" t="s">
        <v>587</v>
      </c>
      <c r="B57" s="389">
        <v>310</v>
      </c>
      <c r="C57" s="166">
        <v>444</v>
      </c>
      <c r="D57" s="166">
        <v>17</v>
      </c>
      <c r="E57" s="312">
        <v>1</v>
      </c>
      <c r="F57" s="166">
        <v>367</v>
      </c>
      <c r="G57" s="390">
        <v>405</v>
      </c>
      <c r="H57" s="142"/>
      <c r="I57" s="242">
        <f t="shared" si="2"/>
        <v>2.103542234332425</v>
      </c>
      <c r="J57" s="294">
        <f t="shared" si="3"/>
        <v>0.52461139896373055</v>
      </c>
      <c r="K57" s="294">
        <f t="shared" si="4"/>
        <v>0.47538860103626945</v>
      </c>
    </row>
    <row r="58" spans="1:11" s="388" customFormat="1" ht="20.25" customHeight="1" x14ac:dyDescent="0.25">
      <c r="A58" s="142"/>
      <c r="B58" s="389"/>
      <c r="C58" s="166"/>
      <c r="D58" s="166"/>
      <c r="E58" s="312"/>
      <c r="F58" s="166"/>
      <c r="G58" s="390"/>
      <c r="H58" s="142"/>
      <c r="I58" s="242"/>
      <c r="J58" s="294"/>
      <c r="K58" s="294"/>
    </row>
    <row r="59" spans="1:11" s="388" customFormat="1" ht="20.25" customHeight="1" x14ac:dyDescent="0.25">
      <c r="A59" s="64" t="s">
        <v>485</v>
      </c>
      <c r="B59" s="391">
        <f t="shared" ref="B59:G59" si="14">SUM(B60:B62)</f>
        <v>2163</v>
      </c>
      <c r="C59" s="161">
        <f>SUM(C60:C62)</f>
        <v>1384</v>
      </c>
      <c r="D59" s="161">
        <f>SUM(D60:D62)</f>
        <v>76</v>
      </c>
      <c r="E59" s="311">
        <f t="shared" si="14"/>
        <v>8</v>
      </c>
      <c r="F59" s="161">
        <f>SUM(F60:F62)</f>
        <v>1400</v>
      </c>
      <c r="G59" s="392">
        <f t="shared" si="14"/>
        <v>2231</v>
      </c>
      <c r="H59" s="145"/>
      <c r="I59" s="240">
        <f t="shared" si="2"/>
        <v>2.5935714285714284</v>
      </c>
      <c r="J59" s="293">
        <f t="shared" si="3"/>
        <v>0.61443128614706688</v>
      </c>
      <c r="K59" s="293">
        <f t="shared" si="4"/>
        <v>0.38556871385293306</v>
      </c>
    </row>
    <row r="60" spans="1:11" s="378" customFormat="1" ht="20.25" customHeight="1" x14ac:dyDescent="0.25">
      <c r="A60" s="69" t="s">
        <v>50</v>
      </c>
      <c r="B60" s="389">
        <v>1292</v>
      </c>
      <c r="C60" s="166">
        <v>739</v>
      </c>
      <c r="D60" s="166">
        <v>64</v>
      </c>
      <c r="E60" s="312">
        <v>6</v>
      </c>
      <c r="F60" s="166">
        <v>732</v>
      </c>
      <c r="G60" s="390">
        <v>1369</v>
      </c>
      <c r="H60" s="142"/>
      <c r="I60" s="242">
        <f t="shared" si="2"/>
        <v>2.8702185792349728</v>
      </c>
      <c r="J60" s="294">
        <f t="shared" si="3"/>
        <v>0.65159447881960975</v>
      </c>
      <c r="K60" s="294">
        <f t="shared" si="4"/>
        <v>0.34840552118039031</v>
      </c>
    </row>
    <row r="61" spans="1:11" s="378" customFormat="1" ht="20.25" customHeight="1" x14ac:dyDescent="0.25">
      <c r="A61" s="69" t="s">
        <v>588</v>
      </c>
      <c r="B61" s="389">
        <v>573</v>
      </c>
      <c r="C61" s="166">
        <v>504</v>
      </c>
      <c r="D61" s="166">
        <v>4</v>
      </c>
      <c r="E61" s="312">
        <v>1</v>
      </c>
      <c r="F61" s="166">
        <v>529</v>
      </c>
      <c r="G61" s="390">
        <v>553</v>
      </c>
      <c r="H61" s="142"/>
      <c r="I61" s="242">
        <f t="shared" si="2"/>
        <v>2.0453686200378072</v>
      </c>
      <c r="J61" s="294">
        <f t="shared" si="3"/>
        <v>0.51109057301293903</v>
      </c>
      <c r="K61" s="294">
        <f t="shared" si="4"/>
        <v>0.48890942698706102</v>
      </c>
    </row>
    <row r="62" spans="1:11" s="378" customFormat="1" ht="20.25" customHeight="1" x14ac:dyDescent="0.25">
      <c r="A62" s="69" t="s">
        <v>51</v>
      </c>
      <c r="B62" s="389">
        <v>298</v>
      </c>
      <c r="C62" s="166">
        <v>141</v>
      </c>
      <c r="D62" s="166">
        <v>8</v>
      </c>
      <c r="E62" s="312">
        <v>1</v>
      </c>
      <c r="F62" s="166">
        <v>139</v>
      </c>
      <c r="G62" s="390">
        <v>309</v>
      </c>
      <c r="H62" s="142"/>
      <c r="I62" s="242">
        <f t="shared" si="2"/>
        <v>3.2230215827338129</v>
      </c>
      <c r="J62" s="294">
        <f t="shared" si="3"/>
        <v>0.6897321428571429</v>
      </c>
      <c r="K62" s="294">
        <f t="shared" si="4"/>
        <v>0.31026785714285715</v>
      </c>
    </row>
    <row r="63" spans="1:11" s="388" customFormat="1" ht="20.25" customHeight="1" x14ac:dyDescent="0.25">
      <c r="A63" s="69"/>
      <c r="B63" s="389"/>
      <c r="C63" s="166"/>
      <c r="D63" s="166"/>
      <c r="E63" s="312"/>
      <c r="F63" s="166"/>
      <c r="G63" s="390"/>
      <c r="H63" s="142"/>
      <c r="I63" s="242"/>
      <c r="J63" s="294"/>
      <c r="K63" s="294"/>
    </row>
    <row r="64" spans="1:11" s="378" customFormat="1" ht="20.25" customHeight="1" x14ac:dyDescent="0.25">
      <c r="A64" s="64" t="s">
        <v>494</v>
      </c>
      <c r="B64" s="391">
        <f t="shared" ref="B64:G64" si="15">SUM(B65:B66)</f>
        <v>589</v>
      </c>
      <c r="C64" s="161">
        <f t="shared" si="15"/>
        <v>1010</v>
      </c>
      <c r="D64" s="161">
        <f>SUM(D65:D66)</f>
        <v>152</v>
      </c>
      <c r="E64" s="311">
        <f t="shared" si="15"/>
        <v>27</v>
      </c>
      <c r="F64" s="161">
        <f t="shared" si="15"/>
        <v>1285</v>
      </c>
      <c r="G64" s="392">
        <f t="shared" si="15"/>
        <v>493</v>
      </c>
      <c r="H64" s="145"/>
      <c r="I64" s="240">
        <f t="shared" si="2"/>
        <v>1.3836575875486381</v>
      </c>
      <c r="J64" s="293">
        <f t="shared" si="3"/>
        <v>0.27727784026996627</v>
      </c>
      <c r="K64" s="293">
        <f t="shared" si="4"/>
        <v>0.72272215973003373</v>
      </c>
    </row>
    <row r="65" spans="1:11" s="378" customFormat="1" ht="20.25" customHeight="1" x14ac:dyDescent="0.25">
      <c r="A65" s="69" t="s">
        <v>52</v>
      </c>
      <c r="B65" s="389">
        <v>432</v>
      </c>
      <c r="C65" s="166">
        <v>434</v>
      </c>
      <c r="D65" s="166">
        <v>141</v>
      </c>
      <c r="E65" s="312">
        <v>18</v>
      </c>
      <c r="F65" s="166">
        <v>715</v>
      </c>
      <c r="G65" s="390">
        <v>310</v>
      </c>
      <c r="H65" s="142"/>
      <c r="I65" s="242">
        <f t="shared" si="2"/>
        <v>1.4335664335664335</v>
      </c>
      <c r="J65" s="294">
        <f t="shared" si="3"/>
        <v>0.30243902439024389</v>
      </c>
      <c r="K65" s="294">
        <f t="shared" si="4"/>
        <v>0.69756097560975605</v>
      </c>
    </row>
    <row r="66" spans="1:11" s="378" customFormat="1" ht="20.25" customHeight="1" x14ac:dyDescent="0.25">
      <c r="A66" s="69" t="s">
        <v>589</v>
      </c>
      <c r="B66" s="389">
        <v>157</v>
      </c>
      <c r="C66" s="166">
        <v>576</v>
      </c>
      <c r="D66" s="166">
        <v>11</v>
      </c>
      <c r="E66" s="312">
        <v>9</v>
      </c>
      <c r="F66" s="166">
        <v>570</v>
      </c>
      <c r="G66" s="390">
        <v>183</v>
      </c>
      <c r="H66" s="142"/>
      <c r="I66" s="242">
        <f t="shared" si="2"/>
        <v>1.3210526315789475</v>
      </c>
      <c r="J66" s="294">
        <f t="shared" si="3"/>
        <v>0.24302788844621515</v>
      </c>
      <c r="K66" s="294">
        <f t="shared" si="4"/>
        <v>0.75697211155378485</v>
      </c>
    </row>
    <row r="67" spans="1:11" s="388" customFormat="1" ht="20.25" customHeight="1" x14ac:dyDescent="0.25">
      <c r="A67" s="69"/>
      <c r="B67" s="389"/>
      <c r="C67" s="166"/>
      <c r="D67" s="166"/>
      <c r="E67" s="312"/>
      <c r="F67" s="166"/>
      <c r="G67" s="390"/>
      <c r="H67" s="142"/>
      <c r="I67" s="242"/>
      <c r="J67" s="294"/>
      <c r="K67" s="294"/>
    </row>
    <row r="68" spans="1:11" s="394" customFormat="1" ht="20.25" customHeight="1" x14ac:dyDescent="0.25">
      <c r="A68" s="64" t="s">
        <v>497</v>
      </c>
      <c r="B68" s="391">
        <f t="shared" ref="B68:G68" si="16">SUM(B69:B72)</f>
        <v>1539</v>
      </c>
      <c r="C68" s="161">
        <f t="shared" si="16"/>
        <v>1106</v>
      </c>
      <c r="D68" s="161">
        <f t="shared" si="16"/>
        <v>119</v>
      </c>
      <c r="E68" s="311">
        <f t="shared" si="16"/>
        <v>5</v>
      </c>
      <c r="F68" s="161">
        <f t="shared" si="16"/>
        <v>857</v>
      </c>
      <c r="G68" s="392">
        <f t="shared" si="16"/>
        <v>1912</v>
      </c>
      <c r="H68" s="145"/>
      <c r="I68" s="240">
        <f t="shared" si="2"/>
        <v>3.2310385064177365</v>
      </c>
      <c r="J68" s="293">
        <f t="shared" si="3"/>
        <v>0.69050198627663417</v>
      </c>
      <c r="K68" s="293">
        <f t="shared" si="4"/>
        <v>0.30949801372336583</v>
      </c>
    </row>
    <row r="69" spans="1:11" s="388" customFormat="1" ht="20.25" customHeight="1" x14ac:dyDescent="0.25">
      <c r="A69" s="69" t="s">
        <v>53</v>
      </c>
      <c r="B69" s="389">
        <v>379</v>
      </c>
      <c r="C69" s="166">
        <v>272</v>
      </c>
      <c r="D69" s="166">
        <v>22</v>
      </c>
      <c r="E69" s="393" t="s">
        <v>257</v>
      </c>
      <c r="F69" s="166">
        <v>201</v>
      </c>
      <c r="G69" s="390">
        <v>472</v>
      </c>
      <c r="H69" s="142"/>
      <c r="I69" s="242">
        <f t="shared" si="2"/>
        <v>3.3482587064676617</v>
      </c>
      <c r="J69" s="294">
        <f t="shared" si="3"/>
        <v>0.70133729569093606</v>
      </c>
      <c r="K69" s="294">
        <f t="shared" si="4"/>
        <v>0.29866270430906389</v>
      </c>
    </row>
    <row r="70" spans="1:11" s="378" customFormat="1" ht="20.25" customHeight="1" x14ac:dyDescent="0.25">
      <c r="A70" s="69" t="s">
        <v>54</v>
      </c>
      <c r="B70" s="389">
        <v>325</v>
      </c>
      <c r="C70" s="166">
        <v>239</v>
      </c>
      <c r="D70" s="166">
        <v>38</v>
      </c>
      <c r="E70" s="393" t="s">
        <v>257</v>
      </c>
      <c r="F70" s="166">
        <v>226</v>
      </c>
      <c r="G70" s="390">
        <v>376</v>
      </c>
      <c r="H70" s="142"/>
      <c r="I70" s="242">
        <f t="shared" si="2"/>
        <v>2.663716814159292</v>
      </c>
      <c r="J70" s="294">
        <f t="shared" si="3"/>
        <v>0.62458471760797341</v>
      </c>
      <c r="K70" s="294">
        <f t="shared" si="4"/>
        <v>0.37541528239202659</v>
      </c>
    </row>
    <row r="71" spans="1:11" s="394" customFormat="1" ht="20.25" customHeight="1" x14ac:dyDescent="0.25">
      <c r="A71" s="69" t="s">
        <v>55</v>
      </c>
      <c r="B71" s="389">
        <v>741</v>
      </c>
      <c r="C71" s="166">
        <v>383</v>
      </c>
      <c r="D71" s="166">
        <v>42</v>
      </c>
      <c r="E71" s="312">
        <v>2</v>
      </c>
      <c r="F71" s="166">
        <v>240</v>
      </c>
      <c r="G71" s="390">
        <v>928</v>
      </c>
      <c r="H71" s="142"/>
      <c r="I71" s="242">
        <f t="shared" si="2"/>
        <v>4.8666666666666663</v>
      </c>
      <c r="J71" s="294">
        <f t="shared" si="3"/>
        <v>0.79452054794520544</v>
      </c>
      <c r="K71" s="294">
        <f t="shared" si="4"/>
        <v>0.20547945205479451</v>
      </c>
    </row>
    <row r="72" spans="1:11" s="394" customFormat="1" ht="20.25" customHeight="1" x14ac:dyDescent="0.25">
      <c r="A72" s="69" t="s">
        <v>590</v>
      </c>
      <c r="B72" s="389">
        <v>94</v>
      </c>
      <c r="C72" s="166">
        <v>212</v>
      </c>
      <c r="D72" s="166">
        <v>17</v>
      </c>
      <c r="E72" s="312">
        <v>3</v>
      </c>
      <c r="F72" s="166">
        <v>190</v>
      </c>
      <c r="G72" s="390">
        <v>136</v>
      </c>
      <c r="H72" s="142"/>
      <c r="I72" s="242">
        <f t="shared" si="2"/>
        <v>1.7157894736842105</v>
      </c>
      <c r="J72" s="294">
        <f t="shared" si="3"/>
        <v>0.41717791411042943</v>
      </c>
      <c r="K72" s="294">
        <f t="shared" si="4"/>
        <v>0.58282208588957052</v>
      </c>
    </row>
    <row r="73" spans="1:11" s="395" customFormat="1" ht="20.25" customHeight="1" x14ac:dyDescent="0.25">
      <c r="A73" s="69"/>
      <c r="B73" s="389"/>
      <c r="C73" s="166"/>
      <c r="D73" s="166"/>
      <c r="E73" s="312"/>
      <c r="F73" s="166"/>
      <c r="G73" s="390"/>
      <c r="H73" s="142"/>
      <c r="I73" s="242"/>
      <c r="J73" s="294"/>
      <c r="K73" s="294"/>
    </row>
    <row r="74" spans="1:11" s="394" customFormat="1" ht="20.25" customHeight="1" x14ac:dyDescent="0.25">
      <c r="A74" s="64" t="s">
        <v>503</v>
      </c>
      <c r="B74" s="391">
        <f t="shared" ref="B74:G74" si="17">SUM(B75:B76)</f>
        <v>2305</v>
      </c>
      <c r="C74" s="161">
        <f>SUM(C75:C76)</f>
        <v>1337</v>
      </c>
      <c r="D74" s="161">
        <f>SUM(D75:D76)</f>
        <v>160</v>
      </c>
      <c r="E74" s="311">
        <f t="shared" si="17"/>
        <v>30</v>
      </c>
      <c r="F74" s="161">
        <f t="shared" si="17"/>
        <v>1337</v>
      </c>
      <c r="G74" s="392">
        <f t="shared" si="17"/>
        <v>2495</v>
      </c>
      <c r="H74" s="145"/>
      <c r="I74" s="240">
        <f t="shared" si="2"/>
        <v>2.8661181750186984</v>
      </c>
      <c r="J74" s="293">
        <f t="shared" si="3"/>
        <v>0.65109603340292277</v>
      </c>
      <c r="K74" s="293">
        <f t="shared" si="4"/>
        <v>0.34890396659707723</v>
      </c>
    </row>
    <row r="75" spans="1:11" s="394" customFormat="1" ht="20.25" customHeight="1" x14ac:dyDescent="0.25">
      <c r="A75" s="69" t="s">
        <v>56</v>
      </c>
      <c r="B75" s="389">
        <v>1960</v>
      </c>
      <c r="C75" s="166">
        <v>1006</v>
      </c>
      <c r="D75" s="166">
        <v>149</v>
      </c>
      <c r="E75" s="312">
        <v>25</v>
      </c>
      <c r="F75" s="166">
        <v>921</v>
      </c>
      <c r="G75" s="390">
        <v>2219</v>
      </c>
      <c r="H75" s="142"/>
      <c r="I75" s="242">
        <f t="shared" si="2"/>
        <v>3.4093376764386538</v>
      </c>
      <c r="J75" s="294">
        <f t="shared" si="3"/>
        <v>0.70668789808917198</v>
      </c>
      <c r="K75" s="294">
        <f t="shared" si="4"/>
        <v>0.29331210191082802</v>
      </c>
    </row>
    <row r="76" spans="1:11" s="394" customFormat="1" ht="20.25" customHeight="1" x14ac:dyDescent="0.25">
      <c r="A76" s="69" t="s">
        <v>591</v>
      </c>
      <c r="B76" s="389">
        <v>345</v>
      </c>
      <c r="C76" s="166">
        <v>331</v>
      </c>
      <c r="D76" s="166">
        <v>11</v>
      </c>
      <c r="E76" s="312">
        <v>5</v>
      </c>
      <c r="F76" s="166">
        <v>416</v>
      </c>
      <c r="G76" s="390">
        <v>276</v>
      </c>
      <c r="H76" s="142"/>
      <c r="I76" s="242">
        <f t="shared" si="2"/>
        <v>1.6634615384615385</v>
      </c>
      <c r="J76" s="294">
        <f t="shared" si="3"/>
        <v>0.39884393063583817</v>
      </c>
      <c r="K76" s="294">
        <f t="shared" si="4"/>
        <v>0.60115606936416188</v>
      </c>
    </row>
    <row r="77" spans="1:11" s="394" customFormat="1" ht="20.25" customHeight="1" x14ac:dyDescent="0.25">
      <c r="A77" s="69"/>
      <c r="B77" s="389"/>
      <c r="C77" s="166"/>
      <c r="D77" s="166"/>
      <c r="E77" s="312"/>
      <c r="F77" s="166"/>
      <c r="G77" s="390"/>
      <c r="H77" s="142"/>
      <c r="I77" s="242"/>
      <c r="J77" s="294"/>
      <c r="K77" s="294"/>
    </row>
    <row r="78" spans="1:11" s="378" customFormat="1" ht="20.25" customHeight="1" x14ac:dyDescent="0.25">
      <c r="A78" s="64" t="s">
        <v>505</v>
      </c>
      <c r="B78" s="391">
        <f t="shared" ref="B78:G78" si="18">SUM(B79:B81)</f>
        <v>2036</v>
      </c>
      <c r="C78" s="161">
        <f>SUM(C79:C81)</f>
        <v>1432</v>
      </c>
      <c r="D78" s="161">
        <f>SUM(D79:D81)</f>
        <v>125</v>
      </c>
      <c r="E78" s="311">
        <f t="shared" si="18"/>
        <v>6</v>
      </c>
      <c r="F78" s="161">
        <f t="shared" si="18"/>
        <v>1357</v>
      </c>
      <c r="G78" s="392">
        <f t="shared" si="18"/>
        <v>2242</v>
      </c>
      <c r="H78" s="145"/>
      <c r="I78" s="240">
        <f t="shared" ref="I78:I81" si="19">SUM(B78:E78)/SUM(F78)</f>
        <v>2.652173913043478</v>
      </c>
      <c r="J78" s="293">
        <f t="shared" ref="J78:J81" si="20">(SUM(G78)/SUM(B78:E78))</f>
        <v>0.62295081967213117</v>
      </c>
      <c r="K78" s="293">
        <f t="shared" ref="K78:K81" si="21">(SUM(F78)/SUM(B78:E78))</f>
        <v>0.37704918032786883</v>
      </c>
    </row>
    <row r="79" spans="1:11" s="378" customFormat="1" ht="20.25" customHeight="1" x14ac:dyDescent="0.25">
      <c r="A79" s="69" t="s">
        <v>57</v>
      </c>
      <c r="B79" s="389">
        <v>1320</v>
      </c>
      <c r="C79" s="166">
        <v>647</v>
      </c>
      <c r="D79" s="166">
        <v>94</v>
      </c>
      <c r="E79" s="312">
        <v>2</v>
      </c>
      <c r="F79" s="166">
        <v>547</v>
      </c>
      <c r="G79" s="390">
        <v>1516</v>
      </c>
      <c r="H79" s="142"/>
      <c r="I79" s="242">
        <f t="shared" si="19"/>
        <v>3.7714808043875685</v>
      </c>
      <c r="J79" s="294">
        <f t="shared" si="20"/>
        <v>0.73485215705283569</v>
      </c>
      <c r="K79" s="294">
        <f t="shared" si="21"/>
        <v>0.26514784294716431</v>
      </c>
    </row>
    <row r="80" spans="1:11" s="378" customFormat="1" ht="20.25" customHeight="1" x14ac:dyDescent="0.25">
      <c r="A80" s="69" t="s">
        <v>592</v>
      </c>
      <c r="B80" s="389">
        <v>553</v>
      </c>
      <c r="C80" s="166">
        <v>654</v>
      </c>
      <c r="D80" s="166">
        <v>21</v>
      </c>
      <c r="E80" s="393" t="s">
        <v>257</v>
      </c>
      <c r="F80" s="166">
        <v>657</v>
      </c>
      <c r="G80" s="390">
        <v>571</v>
      </c>
      <c r="H80" s="142"/>
      <c r="I80" s="242">
        <f t="shared" si="19"/>
        <v>1.8691019786910197</v>
      </c>
      <c r="J80" s="294">
        <f t="shared" si="20"/>
        <v>0.46498371335504884</v>
      </c>
      <c r="K80" s="294">
        <f t="shared" si="21"/>
        <v>0.53501628664495116</v>
      </c>
    </row>
    <row r="81" spans="1:11" s="378" customFormat="1" ht="20.25" customHeight="1" x14ac:dyDescent="0.25">
      <c r="A81" s="69" t="s">
        <v>593</v>
      </c>
      <c r="B81" s="389">
        <v>163</v>
      </c>
      <c r="C81" s="166">
        <v>131</v>
      </c>
      <c r="D81" s="166">
        <v>10</v>
      </c>
      <c r="E81" s="312">
        <v>4</v>
      </c>
      <c r="F81" s="166">
        <v>153</v>
      </c>
      <c r="G81" s="390">
        <v>155</v>
      </c>
      <c r="H81" s="142"/>
      <c r="I81" s="242">
        <f t="shared" si="19"/>
        <v>2.0130718954248366</v>
      </c>
      <c r="J81" s="294">
        <f t="shared" si="20"/>
        <v>0.50324675324675328</v>
      </c>
      <c r="K81" s="294">
        <f t="shared" si="21"/>
        <v>0.49675324675324678</v>
      </c>
    </row>
    <row r="82" spans="1:11" s="378" customFormat="1" ht="20.25" customHeight="1" x14ac:dyDescent="0.25">
      <c r="A82" s="396"/>
      <c r="B82" s="397"/>
      <c r="C82" s="171"/>
      <c r="D82" s="171"/>
      <c r="E82" s="398"/>
      <c r="F82" s="171"/>
      <c r="G82" s="399"/>
      <c r="H82" s="169"/>
      <c r="I82" s="214"/>
      <c r="J82" s="323"/>
      <c r="K82" s="324"/>
    </row>
    <row r="83" spans="1:11" s="400" customFormat="1" ht="20.25" customHeight="1" x14ac:dyDescent="0.2">
      <c r="A83" s="481" t="s">
        <v>104</v>
      </c>
      <c r="H83" s="173"/>
      <c r="I83" s="173"/>
      <c r="J83" s="401"/>
      <c r="K83" s="401"/>
    </row>
  </sheetData>
  <sheetProtection selectLockedCells="1" selectUnlockedCells="1"/>
  <mergeCells count="7">
    <mergeCell ref="J9:K9"/>
    <mergeCell ref="B8:G8"/>
    <mergeCell ref="I8:K8"/>
    <mergeCell ref="A3:K3"/>
    <mergeCell ref="A4:K4"/>
    <mergeCell ref="A5:K5"/>
    <mergeCell ref="A6:K6"/>
  </mergeCells>
  <phoneticPr fontId="0" type="noConversion"/>
  <printOptions horizontalCentered="1" verticalCentered="1"/>
  <pageMargins left="0.59055118110236227" right="0.6692913385826772" top="0" bottom="0" header="0.51181102362204722" footer="0.51181102362204722"/>
  <pageSetup scale="47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61"/>
  <sheetViews>
    <sheetView zoomScale="85" zoomScaleNormal="85" workbookViewId="0">
      <selection activeCell="A61" sqref="A61"/>
    </sheetView>
  </sheetViews>
  <sheetFormatPr baseColWidth="10" defaultColWidth="0" defaultRowHeight="20.25" zeroHeight="1" x14ac:dyDescent="0.3"/>
  <cols>
    <col min="1" max="1" width="59.85546875" style="433" bestFit="1" customWidth="1"/>
    <col min="2" max="6" width="13.85546875" style="433" customWidth="1"/>
    <col min="7" max="7" width="2.140625" style="220" customWidth="1"/>
    <col min="8" max="8" width="14.7109375" style="220" customWidth="1"/>
    <col min="9" max="10" width="14.7109375" style="434" customWidth="1"/>
    <col min="11" max="16384" width="11.42578125" style="433" hidden="1"/>
  </cols>
  <sheetData>
    <row r="1" spans="1:10" s="508" customFormat="1" ht="18.75" x14ac:dyDescent="0.3">
      <c r="A1" s="546" t="s">
        <v>58</v>
      </c>
      <c r="B1" s="527"/>
      <c r="C1" s="527"/>
      <c r="D1" s="527"/>
      <c r="E1" s="527"/>
      <c r="F1" s="527"/>
      <c r="G1" s="553"/>
      <c r="H1" s="553"/>
      <c r="I1" s="554"/>
      <c r="J1" s="554"/>
    </row>
    <row r="2" spans="1:10" s="508" customFormat="1" ht="18.75" x14ac:dyDescent="0.3">
      <c r="A2" s="506"/>
      <c r="B2" s="506"/>
      <c r="C2" s="506"/>
      <c r="D2" s="506"/>
      <c r="E2" s="506"/>
      <c r="F2" s="506"/>
      <c r="G2" s="553"/>
      <c r="H2" s="553"/>
      <c r="I2" s="554"/>
      <c r="J2" s="554"/>
    </row>
    <row r="3" spans="1:10" s="508" customFormat="1" ht="18.75" x14ac:dyDescent="0.3">
      <c r="A3" s="851" t="s">
        <v>895</v>
      </c>
      <c r="B3" s="851"/>
      <c r="C3" s="851"/>
      <c r="D3" s="851"/>
      <c r="E3" s="851"/>
      <c r="F3" s="851"/>
      <c r="G3" s="851"/>
      <c r="H3" s="851"/>
      <c r="I3" s="851"/>
      <c r="J3" s="851"/>
    </row>
    <row r="4" spans="1:10" s="508" customFormat="1" ht="18.75" x14ac:dyDescent="0.3">
      <c r="A4" s="851" t="s">
        <v>896</v>
      </c>
      <c r="B4" s="851"/>
      <c r="C4" s="851"/>
      <c r="D4" s="851"/>
      <c r="E4" s="851"/>
      <c r="F4" s="851"/>
      <c r="G4" s="851"/>
      <c r="H4" s="851"/>
      <c r="I4" s="851"/>
      <c r="J4" s="851"/>
    </row>
    <row r="5" spans="1:10" s="508" customFormat="1" ht="20.25" customHeight="1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</row>
    <row r="6" spans="1:10" s="508" customFormat="1" ht="18.75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</row>
    <row r="7" spans="1:10" s="18" customFormat="1" ht="15.75" x14ac:dyDescent="0.25">
      <c r="A7" s="195"/>
      <c r="B7" s="195"/>
      <c r="C7" s="195"/>
      <c r="D7" s="195"/>
      <c r="E7" s="195"/>
      <c r="F7" s="195"/>
      <c r="G7" s="66"/>
      <c r="H7" s="66"/>
      <c r="I7" s="403"/>
      <c r="J7" s="403"/>
    </row>
    <row r="8" spans="1:10" s="18" customFormat="1" ht="15.75" x14ac:dyDescent="0.25">
      <c r="A8" s="404"/>
      <c r="B8" s="847" t="s">
        <v>780</v>
      </c>
      <c r="C8" s="847"/>
      <c r="D8" s="847"/>
      <c r="E8" s="847"/>
      <c r="F8" s="847"/>
      <c r="G8" s="847"/>
      <c r="H8" s="862" t="s">
        <v>781</v>
      </c>
      <c r="I8" s="863"/>
      <c r="J8" s="863"/>
    </row>
    <row r="9" spans="1:10" s="18" customFormat="1" ht="15.75" x14ac:dyDescent="0.25">
      <c r="A9" s="159" t="s">
        <v>786</v>
      </c>
      <c r="B9" s="331" t="s">
        <v>411</v>
      </c>
      <c r="C9" s="336" t="s">
        <v>329</v>
      </c>
      <c r="D9" s="336" t="s">
        <v>329</v>
      </c>
      <c r="E9" s="336" t="s">
        <v>329</v>
      </c>
      <c r="F9" s="331" t="s">
        <v>411</v>
      </c>
      <c r="G9" s="405"/>
      <c r="H9" s="331" t="s">
        <v>331</v>
      </c>
      <c r="I9" s="868" t="s">
        <v>708</v>
      </c>
      <c r="J9" s="869"/>
    </row>
    <row r="10" spans="1:10" s="18" customFormat="1" ht="15.75" x14ac:dyDescent="0.25">
      <c r="A10" s="406"/>
      <c r="B10" s="366">
        <v>42005</v>
      </c>
      <c r="C10" s="154" t="s">
        <v>332</v>
      </c>
      <c r="D10" s="232" t="s">
        <v>333</v>
      </c>
      <c r="E10" s="154" t="s">
        <v>334</v>
      </c>
      <c r="F10" s="366">
        <v>42369</v>
      </c>
      <c r="G10" s="407"/>
      <c r="H10" s="335" t="s">
        <v>335</v>
      </c>
      <c r="I10" s="408" t="s">
        <v>336</v>
      </c>
      <c r="J10" s="409" t="s">
        <v>337</v>
      </c>
    </row>
    <row r="11" spans="1:10" s="18" customFormat="1" ht="15.75" x14ac:dyDescent="0.25">
      <c r="A11" s="410"/>
      <c r="B11" s="270"/>
      <c r="C11" s="340"/>
      <c r="D11" s="340"/>
      <c r="E11" s="340"/>
      <c r="F11" s="411"/>
      <c r="G11" s="412"/>
      <c r="H11" s="66"/>
      <c r="I11" s="413"/>
      <c r="J11" s="414"/>
    </row>
    <row r="12" spans="1:10" s="18" customFormat="1" ht="15.75" x14ac:dyDescent="0.25">
      <c r="A12" s="62" t="s">
        <v>157</v>
      </c>
      <c r="B12" s="160">
        <f>SUM(B14,B18,B21,B24,B28,B32,B35,B39,B43,B47,B50,B55,B58)</f>
        <v>1396</v>
      </c>
      <c r="C12" s="161">
        <f>SUM(C14,C18,C21,C24,C28,C32,C35,C39,C43,C47,C50,C55,C58)</f>
        <v>9105</v>
      </c>
      <c r="D12" s="311">
        <f>SUM(D14,D18,D21,D24,D28,D32,D35,D39,D43,D47,D50,D55,D58)</f>
        <v>199</v>
      </c>
      <c r="E12" s="161">
        <f>SUM(E14,E18,E21,E24,E28,E32,E35,E39,E43,E47,E50,E55,E58)</f>
        <v>9695</v>
      </c>
      <c r="F12" s="162">
        <f>SUM(F14,F18,F21,F24,F28,F32,F35,F39,F43,F47,F50,F55,F58)</f>
        <v>1005</v>
      </c>
      <c r="G12" s="344"/>
      <c r="H12" s="415">
        <f>SUM(B12:D12)/SUM(E12)</f>
        <v>1.1036616812790099</v>
      </c>
      <c r="I12" s="416">
        <f>(SUM(F12)/SUM(B12:D12))</f>
        <v>9.3925233644859815E-2</v>
      </c>
      <c r="J12" s="416">
        <f>(SUM(E12)/SUM(B12:D12))</f>
        <v>0.90607476635514017</v>
      </c>
    </row>
    <row r="13" spans="1:10" s="18" customFormat="1" ht="15.75" x14ac:dyDescent="0.25">
      <c r="A13" s="417"/>
      <c r="B13" s="160"/>
      <c r="C13" s="161"/>
      <c r="D13" s="311"/>
      <c r="E13" s="161"/>
      <c r="F13" s="162"/>
      <c r="G13" s="344"/>
      <c r="H13" s="418"/>
      <c r="I13" s="419"/>
      <c r="J13" s="419"/>
    </row>
    <row r="14" spans="1:10" s="18" customFormat="1" ht="15.75" x14ac:dyDescent="0.25">
      <c r="A14" s="164" t="s">
        <v>422</v>
      </c>
      <c r="B14" s="160">
        <f>SUM(B15:B16)</f>
        <v>522</v>
      </c>
      <c r="C14" s="161">
        <f>SUM(C15:C16)</f>
        <v>2953</v>
      </c>
      <c r="D14" s="311">
        <f>SUM(D15:D16)</f>
        <v>67</v>
      </c>
      <c r="E14" s="161">
        <f>SUM(E15:E16)</f>
        <v>3324</v>
      </c>
      <c r="F14" s="162">
        <f>SUM(F15:F16)</f>
        <v>218</v>
      </c>
      <c r="G14" s="344"/>
      <c r="H14" s="415">
        <f t="shared" ref="H14:H59" si="0">SUM(B14:D14)/SUM(E14)</f>
        <v>1.0655836341756919</v>
      </c>
      <c r="I14" s="416">
        <f t="shared" ref="I14:I59" si="1">(SUM(F14)/SUM(B14:D14))</f>
        <v>6.154714850367024E-2</v>
      </c>
      <c r="J14" s="416">
        <f t="shared" ref="J14:J59" si="2">(SUM(E14)/SUM(B14:D14))</f>
        <v>0.93845285149632973</v>
      </c>
    </row>
    <row r="15" spans="1:10" s="18" customFormat="1" ht="15.75" x14ac:dyDescent="0.25">
      <c r="A15" s="168" t="s">
        <v>59</v>
      </c>
      <c r="B15" s="165">
        <v>502</v>
      </c>
      <c r="C15" s="166">
        <v>2875</v>
      </c>
      <c r="D15" s="312">
        <v>66</v>
      </c>
      <c r="E15" s="166">
        <v>3231</v>
      </c>
      <c r="F15" s="167">
        <v>212</v>
      </c>
      <c r="G15" s="420"/>
      <c r="H15" s="421">
        <f t="shared" si="0"/>
        <v>1.0656143608789848</v>
      </c>
      <c r="I15" s="374">
        <f t="shared" si="1"/>
        <v>6.157420853906477E-2</v>
      </c>
      <c r="J15" s="374">
        <f t="shared" si="2"/>
        <v>0.93842579146093519</v>
      </c>
    </row>
    <row r="16" spans="1:10" s="18" customFormat="1" ht="15.75" x14ac:dyDescent="0.25">
      <c r="A16" s="168" t="s">
        <v>60</v>
      </c>
      <c r="B16" s="165">
        <v>20</v>
      </c>
      <c r="C16" s="166">
        <v>78</v>
      </c>
      <c r="D16" s="312">
        <v>1</v>
      </c>
      <c r="E16" s="166">
        <v>93</v>
      </c>
      <c r="F16" s="167">
        <v>6</v>
      </c>
      <c r="G16" s="420"/>
      <c r="H16" s="421">
        <f t="shared" si="0"/>
        <v>1.064516129032258</v>
      </c>
      <c r="I16" s="374">
        <f t="shared" si="1"/>
        <v>6.0606060606060608E-2</v>
      </c>
      <c r="J16" s="374">
        <f t="shared" si="2"/>
        <v>0.93939393939393945</v>
      </c>
    </row>
    <row r="17" spans="1:10" s="18" customFormat="1" ht="15.75" x14ac:dyDescent="0.25">
      <c r="A17" s="168"/>
      <c r="B17" s="160"/>
      <c r="C17" s="161"/>
      <c r="D17" s="311"/>
      <c r="E17" s="161"/>
      <c r="F17" s="162"/>
      <c r="G17" s="422"/>
      <c r="H17" s="423"/>
      <c r="I17" s="372"/>
      <c r="J17" s="372"/>
    </row>
    <row r="18" spans="1:10" s="18" customFormat="1" ht="15.75" x14ac:dyDescent="0.25">
      <c r="A18" s="164" t="s">
        <v>435</v>
      </c>
      <c r="B18" s="160">
        <f>SUM(B19)</f>
        <v>78</v>
      </c>
      <c r="C18" s="161">
        <f>SUM(C19)</f>
        <v>614</v>
      </c>
      <c r="D18" s="311">
        <f>SUM(D19)</f>
        <v>2</v>
      </c>
      <c r="E18" s="161">
        <f>SUM(E19)</f>
        <v>625</v>
      </c>
      <c r="F18" s="162">
        <f>SUM(F19)</f>
        <v>69</v>
      </c>
      <c r="G18" s="422"/>
      <c r="H18" s="423">
        <f t="shared" si="0"/>
        <v>1.1104000000000001</v>
      </c>
      <c r="I18" s="372">
        <f t="shared" si="1"/>
        <v>9.9423631123919304E-2</v>
      </c>
      <c r="J18" s="372">
        <f t="shared" si="2"/>
        <v>0.90057636887608072</v>
      </c>
    </row>
    <row r="19" spans="1:10" s="18" customFormat="1" ht="15.75" x14ac:dyDescent="0.25">
      <c r="A19" s="168" t="s">
        <v>61</v>
      </c>
      <c r="B19" s="165">
        <v>78</v>
      </c>
      <c r="C19" s="166">
        <v>614</v>
      </c>
      <c r="D19" s="312">
        <v>2</v>
      </c>
      <c r="E19" s="166">
        <v>625</v>
      </c>
      <c r="F19" s="167">
        <v>69</v>
      </c>
      <c r="G19" s="420"/>
      <c r="H19" s="421">
        <f t="shared" si="0"/>
        <v>1.1104000000000001</v>
      </c>
      <c r="I19" s="374">
        <f t="shared" si="1"/>
        <v>9.9423631123919304E-2</v>
      </c>
      <c r="J19" s="374">
        <f t="shared" si="2"/>
        <v>0.90057636887608072</v>
      </c>
    </row>
    <row r="20" spans="1:10" s="18" customFormat="1" ht="15.75" x14ac:dyDescent="0.25">
      <c r="A20" s="424"/>
      <c r="B20" s="160"/>
      <c r="C20" s="161"/>
      <c r="D20" s="311"/>
      <c r="E20" s="161"/>
      <c r="F20" s="162"/>
      <c r="G20" s="422"/>
      <c r="H20" s="423"/>
      <c r="I20" s="372"/>
      <c r="J20" s="372"/>
    </row>
    <row r="21" spans="1:10" s="18" customFormat="1" ht="15.75" x14ac:dyDescent="0.25">
      <c r="A21" s="164" t="s">
        <v>439</v>
      </c>
      <c r="B21" s="160">
        <f>SUM(B22)</f>
        <v>87</v>
      </c>
      <c r="C21" s="161">
        <f>SUM(C22)</f>
        <v>535</v>
      </c>
      <c r="D21" s="311">
        <f>SUM(D22)</f>
        <v>11</v>
      </c>
      <c r="E21" s="161">
        <f>SUM(E22)</f>
        <v>511</v>
      </c>
      <c r="F21" s="162">
        <f>SUM(F22)</f>
        <v>122</v>
      </c>
      <c r="G21" s="422"/>
      <c r="H21" s="423">
        <f t="shared" si="0"/>
        <v>1.2387475538160471</v>
      </c>
      <c r="I21" s="372">
        <f t="shared" si="1"/>
        <v>0.19273301737756715</v>
      </c>
      <c r="J21" s="372">
        <f t="shared" si="2"/>
        <v>0.8072669826224329</v>
      </c>
    </row>
    <row r="22" spans="1:10" s="18" customFormat="1" ht="15.75" x14ac:dyDescent="0.25">
      <c r="A22" s="425" t="s">
        <v>62</v>
      </c>
      <c r="B22" s="165">
        <v>87</v>
      </c>
      <c r="C22" s="166">
        <v>535</v>
      </c>
      <c r="D22" s="312">
        <v>11</v>
      </c>
      <c r="E22" s="166">
        <v>511</v>
      </c>
      <c r="F22" s="167">
        <v>122</v>
      </c>
      <c r="G22" s="420"/>
      <c r="H22" s="421">
        <f t="shared" si="0"/>
        <v>1.2387475538160471</v>
      </c>
      <c r="I22" s="374">
        <f t="shared" si="1"/>
        <v>0.19273301737756715</v>
      </c>
      <c r="J22" s="374">
        <f t="shared" si="2"/>
        <v>0.8072669826224329</v>
      </c>
    </row>
    <row r="23" spans="1:10" s="18" customFormat="1" ht="15.75" x14ac:dyDescent="0.25">
      <c r="A23" s="425"/>
      <c r="B23" s="160"/>
      <c r="C23" s="161"/>
      <c r="D23" s="311"/>
      <c r="E23" s="161"/>
      <c r="F23" s="162"/>
      <c r="G23" s="422"/>
      <c r="H23" s="423"/>
      <c r="I23" s="372"/>
      <c r="J23" s="372"/>
    </row>
    <row r="24" spans="1:10" s="18" customFormat="1" ht="15.75" x14ac:dyDescent="0.25">
      <c r="A24" s="164" t="s">
        <v>445</v>
      </c>
      <c r="B24" s="160">
        <f>SUM(B25:B26)</f>
        <v>38</v>
      </c>
      <c r="C24" s="161">
        <f>SUM(C25:C26)</f>
        <v>314</v>
      </c>
      <c r="D24" s="311">
        <f>SUM(D25:D26)</f>
        <v>9</v>
      </c>
      <c r="E24" s="161">
        <f>SUM(E25:E26)</f>
        <v>323</v>
      </c>
      <c r="F24" s="162">
        <f>SUM(F25:F26)</f>
        <v>38</v>
      </c>
      <c r="G24" s="422"/>
      <c r="H24" s="423">
        <f t="shared" si="0"/>
        <v>1.1176470588235294</v>
      </c>
      <c r="I24" s="372">
        <f t="shared" si="1"/>
        <v>0.10526315789473684</v>
      </c>
      <c r="J24" s="372">
        <f t="shared" si="2"/>
        <v>0.89473684210526316</v>
      </c>
    </row>
    <row r="25" spans="1:10" s="18" customFormat="1" ht="15.75" x14ac:dyDescent="0.25">
      <c r="A25" s="168" t="s">
        <v>63</v>
      </c>
      <c r="B25" s="165">
        <v>16</v>
      </c>
      <c r="C25" s="166">
        <v>157</v>
      </c>
      <c r="D25" s="312">
        <v>6</v>
      </c>
      <c r="E25" s="166">
        <v>162</v>
      </c>
      <c r="F25" s="167">
        <v>17</v>
      </c>
      <c r="G25" s="420"/>
      <c r="H25" s="421">
        <f t="shared" si="0"/>
        <v>1.1049382716049383</v>
      </c>
      <c r="I25" s="374">
        <f t="shared" si="1"/>
        <v>9.4972067039106142E-2</v>
      </c>
      <c r="J25" s="374">
        <f t="shared" si="2"/>
        <v>0.9050279329608939</v>
      </c>
    </row>
    <row r="26" spans="1:10" s="18" customFormat="1" ht="15.75" x14ac:dyDescent="0.25">
      <c r="A26" s="168" t="s">
        <v>448</v>
      </c>
      <c r="B26" s="165">
        <v>22</v>
      </c>
      <c r="C26" s="166">
        <v>157</v>
      </c>
      <c r="D26" s="312">
        <v>3</v>
      </c>
      <c r="E26" s="166">
        <v>161</v>
      </c>
      <c r="F26" s="167">
        <v>21</v>
      </c>
      <c r="G26" s="420"/>
      <c r="H26" s="421">
        <f t="shared" si="0"/>
        <v>1.1304347826086956</v>
      </c>
      <c r="I26" s="374">
        <f t="shared" si="1"/>
        <v>0.11538461538461539</v>
      </c>
      <c r="J26" s="374">
        <f t="shared" si="2"/>
        <v>0.88461538461538458</v>
      </c>
    </row>
    <row r="27" spans="1:10" s="18" customFormat="1" ht="15.75" x14ac:dyDescent="0.25">
      <c r="A27" s="168"/>
      <c r="B27" s="160"/>
      <c r="C27" s="161"/>
      <c r="D27" s="311"/>
      <c r="E27" s="161"/>
      <c r="F27" s="162"/>
      <c r="G27" s="422"/>
      <c r="H27" s="423"/>
      <c r="I27" s="372"/>
      <c r="J27" s="372"/>
    </row>
    <row r="28" spans="1:10" s="18" customFormat="1" ht="15.75" x14ac:dyDescent="0.25">
      <c r="A28" s="164" t="s">
        <v>217</v>
      </c>
      <c r="B28" s="160">
        <f>SUM(B29:B30)</f>
        <v>150</v>
      </c>
      <c r="C28" s="161">
        <f>SUM(C29:C30)</f>
        <v>958</v>
      </c>
      <c r="D28" s="311">
        <f>SUM(D29:D30)</f>
        <v>37</v>
      </c>
      <c r="E28" s="161">
        <f>SUM(E29:E30)</f>
        <v>997</v>
      </c>
      <c r="F28" s="162">
        <f>SUM(F29:F30)</f>
        <v>148</v>
      </c>
      <c r="G28" s="422"/>
      <c r="H28" s="423">
        <f t="shared" si="0"/>
        <v>1.148445336008024</v>
      </c>
      <c r="I28" s="372">
        <f t="shared" si="1"/>
        <v>0.12925764192139738</v>
      </c>
      <c r="J28" s="372">
        <f t="shared" si="2"/>
        <v>0.87074235807860267</v>
      </c>
    </row>
    <row r="29" spans="1:10" s="18" customFormat="1" ht="15.75" x14ac:dyDescent="0.25">
      <c r="A29" s="168" t="s">
        <v>176</v>
      </c>
      <c r="B29" s="165">
        <v>130</v>
      </c>
      <c r="C29" s="166">
        <v>835</v>
      </c>
      <c r="D29" s="312">
        <v>37</v>
      </c>
      <c r="E29" s="166">
        <v>878</v>
      </c>
      <c r="F29" s="167">
        <v>124</v>
      </c>
      <c r="G29" s="420"/>
      <c r="H29" s="421">
        <f t="shared" si="0"/>
        <v>1.1412300683371299</v>
      </c>
      <c r="I29" s="374">
        <f t="shared" si="1"/>
        <v>0.12375249500998003</v>
      </c>
      <c r="J29" s="374">
        <f t="shared" si="2"/>
        <v>0.87624750499001991</v>
      </c>
    </row>
    <row r="30" spans="1:10" s="18" customFormat="1" ht="15.75" x14ac:dyDescent="0.25">
      <c r="A30" s="168" t="s">
        <v>453</v>
      </c>
      <c r="B30" s="165">
        <v>20</v>
      </c>
      <c r="C30" s="166">
        <v>123</v>
      </c>
      <c r="D30" s="393" t="s">
        <v>257</v>
      </c>
      <c r="E30" s="166">
        <v>119</v>
      </c>
      <c r="F30" s="167">
        <v>24</v>
      </c>
      <c r="G30" s="420"/>
      <c r="H30" s="421">
        <f t="shared" si="0"/>
        <v>1.2016806722689075</v>
      </c>
      <c r="I30" s="374">
        <f t="shared" si="1"/>
        <v>0.16783216783216784</v>
      </c>
      <c r="J30" s="374">
        <f t="shared" si="2"/>
        <v>0.83216783216783219</v>
      </c>
    </row>
    <row r="31" spans="1:10" s="18" customFormat="1" ht="15.75" x14ac:dyDescent="0.25">
      <c r="A31" s="168"/>
      <c r="B31" s="160"/>
      <c r="C31" s="161"/>
      <c r="D31" s="311"/>
      <c r="E31" s="161"/>
      <c r="F31" s="162"/>
      <c r="G31" s="422"/>
      <c r="H31" s="423"/>
      <c r="I31" s="372"/>
      <c r="J31" s="372"/>
    </row>
    <row r="32" spans="1:10" s="18" customFormat="1" ht="15.75" x14ac:dyDescent="0.25">
      <c r="A32" s="164" t="s">
        <v>468</v>
      </c>
      <c r="B32" s="160">
        <f>SUM(B33)</f>
        <v>134</v>
      </c>
      <c r="C32" s="161">
        <f>SUM(C33)</f>
        <v>601</v>
      </c>
      <c r="D32" s="311">
        <f>SUM(D33)</f>
        <v>11</v>
      </c>
      <c r="E32" s="161">
        <f>SUM(E33)</f>
        <v>658</v>
      </c>
      <c r="F32" s="162">
        <f>SUM(F33)</f>
        <v>88</v>
      </c>
      <c r="G32" s="422"/>
      <c r="H32" s="423">
        <f t="shared" si="0"/>
        <v>1.1337386018237081</v>
      </c>
      <c r="I32" s="372">
        <f t="shared" si="1"/>
        <v>0.11796246648793565</v>
      </c>
      <c r="J32" s="372">
        <f t="shared" si="2"/>
        <v>0.88203753351206438</v>
      </c>
    </row>
    <row r="33" spans="1:10" s="18" customFormat="1" ht="15.75" x14ac:dyDescent="0.25">
      <c r="A33" s="168" t="s">
        <v>399</v>
      </c>
      <c r="B33" s="165">
        <v>134</v>
      </c>
      <c r="C33" s="166">
        <v>601</v>
      </c>
      <c r="D33" s="312">
        <v>11</v>
      </c>
      <c r="E33" s="166">
        <v>658</v>
      </c>
      <c r="F33" s="167">
        <v>88</v>
      </c>
      <c r="G33" s="420"/>
      <c r="H33" s="421">
        <f t="shared" si="0"/>
        <v>1.1337386018237081</v>
      </c>
      <c r="I33" s="374">
        <f t="shared" si="1"/>
        <v>0.11796246648793565</v>
      </c>
      <c r="J33" s="374">
        <f t="shared" si="2"/>
        <v>0.88203753351206438</v>
      </c>
    </row>
    <row r="34" spans="1:10" s="18" customFormat="1" ht="15.75" x14ac:dyDescent="0.25">
      <c r="A34" s="168"/>
      <c r="B34" s="160"/>
      <c r="C34" s="161"/>
      <c r="D34" s="311"/>
      <c r="E34" s="161"/>
      <c r="F34" s="162"/>
      <c r="G34" s="422"/>
      <c r="H34" s="423"/>
      <c r="I34" s="372"/>
      <c r="J34" s="372"/>
    </row>
    <row r="35" spans="1:10" s="18" customFormat="1" ht="15.75" x14ac:dyDescent="0.25">
      <c r="A35" s="164" t="s">
        <v>460</v>
      </c>
      <c r="B35" s="160">
        <f>SUM(B36:B37)</f>
        <v>129</v>
      </c>
      <c r="C35" s="161">
        <f>SUM(C36:C37)</f>
        <v>508</v>
      </c>
      <c r="D35" s="311">
        <f>SUM(D36:D37)</f>
        <v>10</v>
      </c>
      <c r="E35" s="161">
        <f>SUM(E36:E37)</f>
        <v>558</v>
      </c>
      <c r="F35" s="162">
        <f>SUM(F36:F37)</f>
        <v>89</v>
      </c>
      <c r="G35" s="422"/>
      <c r="H35" s="423">
        <f t="shared" si="0"/>
        <v>1.1594982078853047</v>
      </c>
      <c r="I35" s="372">
        <f t="shared" si="1"/>
        <v>0.13755795981452859</v>
      </c>
      <c r="J35" s="372">
        <f t="shared" si="2"/>
        <v>0.86244204018547144</v>
      </c>
    </row>
    <row r="36" spans="1:10" s="18" customFormat="1" ht="15.75" x14ac:dyDescent="0.25">
      <c r="A36" s="168" t="s">
        <v>64</v>
      </c>
      <c r="B36" s="165">
        <v>45</v>
      </c>
      <c r="C36" s="166">
        <v>304</v>
      </c>
      <c r="D36" s="312">
        <v>8</v>
      </c>
      <c r="E36" s="166">
        <v>314</v>
      </c>
      <c r="F36" s="167">
        <v>43</v>
      </c>
      <c r="G36" s="420"/>
      <c r="H36" s="421">
        <f t="shared" si="0"/>
        <v>1.1369426751592357</v>
      </c>
      <c r="I36" s="374">
        <f t="shared" si="1"/>
        <v>0.12044817927170869</v>
      </c>
      <c r="J36" s="374">
        <f t="shared" si="2"/>
        <v>0.8795518207282913</v>
      </c>
    </row>
    <row r="37" spans="1:10" s="18" customFormat="1" ht="15.75" x14ac:dyDescent="0.25">
      <c r="A37" s="168" t="s">
        <v>463</v>
      </c>
      <c r="B37" s="165">
        <v>84</v>
      </c>
      <c r="C37" s="166">
        <v>204</v>
      </c>
      <c r="D37" s="312">
        <v>2</v>
      </c>
      <c r="E37" s="166">
        <v>244</v>
      </c>
      <c r="F37" s="167">
        <v>46</v>
      </c>
      <c r="G37" s="420"/>
      <c r="H37" s="421">
        <f t="shared" si="0"/>
        <v>1.1885245901639345</v>
      </c>
      <c r="I37" s="374">
        <f t="shared" si="1"/>
        <v>0.15862068965517243</v>
      </c>
      <c r="J37" s="374">
        <f t="shared" si="2"/>
        <v>0.8413793103448276</v>
      </c>
    </row>
    <row r="38" spans="1:10" s="18" customFormat="1" ht="15.75" x14ac:dyDescent="0.25">
      <c r="A38" s="168"/>
      <c r="B38" s="160"/>
      <c r="C38" s="161"/>
      <c r="D38" s="311"/>
      <c r="E38" s="161"/>
      <c r="F38" s="162"/>
      <c r="G38" s="422"/>
      <c r="H38" s="423"/>
      <c r="I38" s="372"/>
      <c r="J38" s="372"/>
    </row>
    <row r="39" spans="1:10" s="18" customFormat="1" ht="15.75" x14ac:dyDescent="0.25">
      <c r="A39" s="164" t="s">
        <v>517</v>
      </c>
      <c r="B39" s="160">
        <f>SUM(B40:B41)</f>
        <v>21</v>
      </c>
      <c r="C39" s="161">
        <f>SUM(C40:C41)</f>
        <v>270</v>
      </c>
      <c r="D39" s="311">
        <f>SUM(D40:D41)</f>
        <v>4</v>
      </c>
      <c r="E39" s="161">
        <f>SUM(E40:E41)</f>
        <v>288</v>
      </c>
      <c r="F39" s="162">
        <f>SUM(F40:F41)</f>
        <v>7</v>
      </c>
      <c r="G39" s="422"/>
      <c r="H39" s="423">
        <f t="shared" si="0"/>
        <v>1.0243055555555556</v>
      </c>
      <c r="I39" s="372">
        <f t="shared" si="1"/>
        <v>2.3728813559322035E-2</v>
      </c>
      <c r="J39" s="372">
        <f t="shared" si="2"/>
        <v>0.97627118644067801</v>
      </c>
    </row>
    <row r="40" spans="1:10" s="18" customFormat="1" ht="15.75" x14ac:dyDescent="0.25">
      <c r="A40" s="425" t="s">
        <v>325</v>
      </c>
      <c r="B40" s="165">
        <v>5</v>
      </c>
      <c r="C40" s="166">
        <v>105</v>
      </c>
      <c r="D40" s="312">
        <v>3</v>
      </c>
      <c r="E40" s="166">
        <v>112</v>
      </c>
      <c r="F40" s="167">
        <v>1</v>
      </c>
      <c r="G40" s="420"/>
      <c r="H40" s="421">
        <f t="shared" si="0"/>
        <v>1.0089285714285714</v>
      </c>
      <c r="I40" s="374">
        <f t="shared" si="1"/>
        <v>8.8495575221238937E-3</v>
      </c>
      <c r="J40" s="374">
        <f t="shared" si="2"/>
        <v>0.99115044247787609</v>
      </c>
    </row>
    <row r="41" spans="1:10" s="18" customFormat="1" ht="15.75" x14ac:dyDescent="0.25">
      <c r="A41" s="168" t="s">
        <v>65</v>
      </c>
      <c r="B41" s="165">
        <v>16</v>
      </c>
      <c r="C41" s="166">
        <v>165</v>
      </c>
      <c r="D41" s="312">
        <v>1</v>
      </c>
      <c r="E41" s="166">
        <v>176</v>
      </c>
      <c r="F41" s="167">
        <v>6</v>
      </c>
      <c r="G41" s="420"/>
      <c r="H41" s="421">
        <f t="shared" si="0"/>
        <v>1.0340909090909092</v>
      </c>
      <c r="I41" s="374">
        <f t="shared" si="1"/>
        <v>3.2967032967032968E-2</v>
      </c>
      <c r="J41" s="374">
        <f t="shared" si="2"/>
        <v>0.96703296703296704</v>
      </c>
    </row>
    <row r="42" spans="1:10" s="18" customFormat="1" ht="15.75" x14ac:dyDescent="0.25">
      <c r="A42" s="168"/>
      <c r="B42" s="160"/>
      <c r="C42" s="161"/>
      <c r="D42" s="311"/>
      <c r="E42" s="161"/>
      <c r="F42" s="162"/>
      <c r="G42" s="422"/>
      <c r="H42" s="423"/>
      <c r="I42" s="372"/>
      <c r="J42" s="372"/>
    </row>
    <row r="43" spans="1:10" s="18" customFormat="1" ht="15.75" x14ac:dyDescent="0.25">
      <c r="A43" s="164" t="s">
        <v>485</v>
      </c>
      <c r="B43" s="160">
        <f>SUM(B44:B45)</f>
        <v>59</v>
      </c>
      <c r="C43" s="161">
        <f>SUM(C44:C45)</f>
        <v>604</v>
      </c>
      <c r="D43" s="311">
        <f>SUM(D44:D45)</f>
        <v>19</v>
      </c>
      <c r="E43" s="161">
        <f>SUM(E44:E45)</f>
        <v>578</v>
      </c>
      <c r="F43" s="162">
        <f>SUM(F44:F45)</f>
        <v>104</v>
      </c>
      <c r="G43" s="422"/>
      <c r="H43" s="423">
        <f t="shared" si="0"/>
        <v>1.179930795847751</v>
      </c>
      <c r="I43" s="372">
        <f t="shared" si="1"/>
        <v>0.15249266862170088</v>
      </c>
      <c r="J43" s="372">
        <f t="shared" si="2"/>
        <v>0.84750733137829914</v>
      </c>
    </row>
    <row r="44" spans="1:10" s="18" customFormat="1" ht="15.75" x14ac:dyDescent="0.25">
      <c r="A44" s="168" t="s">
        <v>180</v>
      </c>
      <c r="B44" s="165">
        <v>49</v>
      </c>
      <c r="C44" s="166">
        <v>469</v>
      </c>
      <c r="D44" s="312">
        <v>17</v>
      </c>
      <c r="E44" s="166">
        <v>440</v>
      </c>
      <c r="F44" s="167">
        <v>95</v>
      </c>
      <c r="G44" s="420"/>
      <c r="H44" s="421">
        <f t="shared" si="0"/>
        <v>1.2159090909090908</v>
      </c>
      <c r="I44" s="374">
        <f t="shared" si="1"/>
        <v>0.17757009345794392</v>
      </c>
      <c r="J44" s="374">
        <f t="shared" si="2"/>
        <v>0.82242990654205606</v>
      </c>
    </row>
    <row r="45" spans="1:10" s="18" customFormat="1" ht="15.75" x14ac:dyDescent="0.25">
      <c r="A45" s="425" t="s">
        <v>135</v>
      </c>
      <c r="B45" s="165">
        <v>10</v>
      </c>
      <c r="C45" s="166">
        <v>135</v>
      </c>
      <c r="D45" s="312">
        <v>2</v>
      </c>
      <c r="E45" s="166">
        <v>138</v>
      </c>
      <c r="F45" s="167">
        <v>9</v>
      </c>
      <c r="G45" s="420"/>
      <c r="H45" s="421">
        <f t="shared" si="0"/>
        <v>1.0652173913043479</v>
      </c>
      <c r="I45" s="374">
        <f t="shared" si="1"/>
        <v>6.1224489795918366E-2</v>
      </c>
      <c r="J45" s="374">
        <f t="shared" si="2"/>
        <v>0.93877551020408168</v>
      </c>
    </row>
    <row r="46" spans="1:10" s="18" customFormat="1" ht="15.75" x14ac:dyDescent="0.25">
      <c r="A46" s="425"/>
      <c r="B46" s="160"/>
      <c r="C46" s="161"/>
      <c r="D46" s="311"/>
      <c r="E46" s="161"/>
      <c r="F46" s="162"/>
      <c r="G46" s="422"/>
      <c r="H46" s="423"/>
      <c r="I46" s="372"/>
      <c r="J46" s="372"/>
    </row>
    <row r="47" spans="1:10" s="18" customFormat="1" ht="15.75" x14ac:dyDescent="0.25">
      <c r="A47" s="164" t="s">
        <v>518</v>
      </c>
      <c r="B47" s="160">
        <f>SUM(B48)</f>
        <v>40</v>
      </c>
      <c r="C47" s="161">
        <f>SUM(C48)</f>
        <v>333</v>
      </c>
      <c r="D47" s="311">
        <f>SUM(D48)</f>
        <v>11</v>
      </c>
      <c r="E47" s="161">
        <f>SUM(E48)</f>
        <v>352</v>
      </c>
      <c r="F47" s="162">
        <f>SUM(F48)</f>
        <v>32</v>
      </c>
      <c r="G47" s="422"/>
      <c r="H47" s="423">
        <f t="shared" si="0"/>
        <v>1.0909090909090908</v>
      </c>
      <c r="I47" s="372">
        <f t="shared" si="1"/>
        <v>8.3333333333333329E-2</v>
      </c>
      <c r="J47" s="372">
        <f t="shared" si="2"/>
        <v>0.91666666666666663</v>
      </c>
    </row>
    <row r="48" spans="1:10" s="18" customFormat="1" ht="15.75" x14ac:dyDescent="0.25">
      <c r="A48" s="425" t="s">
        <v>66</v>
      </c>
      <c r="B48" s="165">
        <v>40</v>
      </c>
      <c r="C48" s="166">
        <v>333</v>
      </c>
      <c r="D48" s="312">
        <v>11</v>
      </c>
      <c r="E48" s="166">
        <v>352</v>
      </c>
      <c r="F48" s="167">
        <v>32</v>
      </c>
      <c r="G48" s="420"/>
      <c r="H48" s="421">
        <f t="shared" si="0"/>
        <v>1.0909090909090908</v>
      </c>
      <c r="I48" s="374">
        <f t="shared" si="1"/>
        <v>8.3333333333333329E-2</v>
      </c>
      <c r="J48" s="374">
        <f t="shared" si="2"/>
        <v>0.91666666666666663</v>
      </c>
    </row>
    <row r="49" spans="1:10" s="18" customFormat="1" ht="15.75" x14ac:dyDescent="0.25">
      <c r="A49" s="425"/>
      <c r="B49" s="160"/>
      <c r="C49" s="161"/>
      <c r="D49" s="311"/>
      <c r="E49" s="161"/>
      <c r="F49" s="162"/>
      <c r="G49" s="422"/>
      <c r="H49" s="423"/>
      <c r="I49" s="372"/>
      <c r="J49" s="372"/>
    </row>
    <row r="50" spans="1:10" s="18" customFormat="1" ht="15.75" x14ac:dyDescent="0.25">
      <c r="A50" s="164" t="s">
        <v>519</v>
      </c>
      <c r="B50" s="160">
        <f>SUM(B51:B53)</f>
        <v>40</v>
      </c>
      <c r="C50" s="161">
        <f>SUM(C51:C53)</f>
        <v>376</v>
      </c>
      <c r="D50" s="311">
        <f>SUM(D51:D53)</f>
        <v>5</v>
      </c>
      <c r="E50" s="161">
        <f>SUM(E51:E53)</f>
        <v>391</v>
      </c>
      <c r="F50" s="162">
        <f>SUM(F51:F53)</f>
        <v>30</v>
      </c>
      <c r="G50" s="422"/>
      <c r="H50" s="423">
        <f t="shared" si="0"/>
        <v>1.0767263427109974</v>
      </c>
      <c r="I50" s="372">
        <f t="shared" si="1"/>
        <v>7.1258907363420429E-2</v>
      </c>
      <c r="J50" s="372">
        <f t="shared" si="2"/>
        <v>0.92874109263657956</v>
      </c>
    </row>
    <row r="51" spans="1:10" s="18" customFormat="1" ht="15.75" x14ac:dyDescent="0.25">
      <c r="A51" s="425" t="s">
        <v>67</v>
      </c>
      <c r="B51" s="165">
        <v>3</v>
      </c>
      <c r="C51" s="166">
        <v>183</v>
      </c>
      <c r="D51" s="312">
        <v>0</v>
      </c>
      <c r="E51" s="166">
        <v>180</v>
      </c>
      <c r="F51" s="167">
        <v>6</v>
      </c>
      <c r="G51" s="420"/>
      <c r="H51" s="421">
        <f t="shared" si="0"/>
        <v>1.0333333333333334</v>
      </c>
      <c r="I51" s="374">
        <f t="shared" si="1"/>
        <v>3.2258064516129031E-2</v>
      </c>
      <c r="J51" s="374">
        <f t="shared" si="2"/>
        <v>0.967741935483871</v>
      </c>
    </row>
    <row r="52" spans="1:10" s="18" customFormat="1" ht="15.75" x14ac:dyDescent="0.25">
      <c r="A52" s="168" t="s">
        <v>143</v>
      </c>
      <c r="B52" s="165">
        <v>21</v>
      </c>
      <c r="C52" s="166">
        <v>117</v>
      </c>
      <c r="D52" s="312">
        <v>3</v>
      </c>
      <c r="E52" s="166">
        <v>132</v>
      </c>
      <c r="F52" s="167">
        <v>9</v>
      </c>
      <c r="G52" s="420"/>
      <c r="H52" s="421">
        <f t="shared" si="0"/>
        <v>1.0681818181818181</v>
      </c>
      <c r="I52" s="374">
        <f t="shared" si="1"/>
        <v>6.3829787234042548E-2</v>
      </c>
      <c r="J52" s="374">
        <f t="shared" si="2"/>
        <v>0.93617021276595747</v>
      </c>
    </row>
    <row r="53" spans="1:10" s="18" customFormat="1" ht="15.75" x14ac:dyDescent="0.25">
      <c r="A53" s="168" t="s">
        <v>144</v>
      </c>
      <c r="B53" s="165">
        <v>16</v>
      </c>
      <c r="C53" s="166">
        <v>76</v>
      </c>
      <c r="D53" s="312">
        <v>2</v>
      </c>
      <c r="E53" s="166">
        <v>79</v>
      </c>
      <c r="F53" s="167">
        <v>15</v>
      </c>
      <c r="G53" s="420"/>
      <c r="H53" s="421">
        <f t="shared" si="0"/>
        <v>1.1898734177215189</v>
      </c>
      <c r="I53" s="374">
        <f t="shared" si="1"/>
        <v>0.15957446808510639</v>
      </c>
      <c r="J53" s="374">
        <f t="shared" si="2"/>
        <v>0.84042553191489366</v>
      </c>
    </row>
    <row r="54" spans="1:10" s="18" customFormat="1" ht="15.75" x14ac:dyDescent="0.25">
      <c r="A54" s="168"/>
      <c r="B54" s="160"/>
      <c r="C54" s="161"/>
      <c r="D54" s="311"/>
      <c r="E54" s="161"/>
      <c r="F54" s="162"/>
      <c r="G54" s="422"/>
      <c r="H54" s="423"/>
      <c r="I54" s="372"/>
      <c r="J54" s="372"/>
    </row>
    <row r="55" spans="1:10" s="66" customFormat="1" ht="15.75" x14ac:dyDescent="0.25">
      <c r="A55" s="164" t="s">
        <v>68</v>
      </c>
      <c r="B55" s="160">
        <f>SUM(B56)</f>
        <v>77</v>
      </c>
      <c r="C55" s="161">
        <f>SUM(C56)</f>
        <v>484</v>
      </c>
      <c r="D55" s="311">
        <f>SUM(D56)</f>
        <v>5</v>
      </c>
      <c r="E55" s="161">
        <f>SUM(E56)</f>
        <v>532</v>
      </c>
      <c r="F55" s="162">
        <f>SUM(F56)</f>
        <v>34</v>
      </c>
      <c r="G55" s="422"/>
      <c r="H55" s="423">
        <f t="shared" si="0"/>
        <v>1.0639097744360901</v>
      </c>
      <c r="I55" s="372">
        <f t="shared" si="1"/>
        <v>6.0070671378091869E-2</v>
      </c>
      <c r="J55" s="372">
        <f t="shared" si="2"/>
        <v>0.93992932862190814</v>
      </c>
    </row>
    <row r="56" spans="1:10" s="18" customFormat="1" ht="15.75" x14ac:dyDescent="0.25">
      <c r="A56" s="168" t="s">
        <v>69</v>
      </c>
      <c r="B56" s="165">
        <v>77</v>
      </c>
      <c r="C56" s="166">
        <v>484</v>
      </c>
      <c r="D56" s="312">
        <v>5</v>
      </c>
      <c r="E56" s="166">
        <v>532</v>
      </c>
      <c r="F56" s="167">
        <v>34</v>
      </c>
      <c r="G56" s="420"/>
      <c r="H56" s="421">
        <f t="shared" si="0"/>
        <v>1.0639097744360901</v>
      </c>
      <c r="I56" s="374">
        <f t="shared" si="1"/>
        <v>6.0070671378091869E-2</v>
      </c>
      <c r="J56" s="374">
        <f t="shared" si="2"/>
        <v>0.93992932862190814</v>
      </c>
    </row>
    <row r="57" spans="1:10" s="18" customFormat="1" ht="15.75" x14ac:dyDescent="0.25">
      <c r="A57" s="168"/>
      <c r="B57" s="160"/>
      <c r="C57" s="161"/>
      <c r="D57" s="311"/>
      <c r="E57" s="161"/>
      <c r="F57" s="162"/>
      <c r="G57" s="422"/>
      <c r="H57" s="423"/>
      <c r="I57" s="372"/>
      <c r="J57" s="372"/>
    </row>
    <row r="58" spans="1:10" s="18" customFormat="1" ht="15.75" x14ac:dyDescent="0.25">
      <c r="A58" s="164" t="s">
        <v>70</v>
      </c>
      <c r="B58" s="160">
        <f>SUM(B59)</f>
        <v>21</v>
      </c>
      <c r="C58" s="161">
        <f>SUM(C59)</f>
        <v>555</v>
      </c>
      <c r="D58" s="311">
        <f>SUM(D59)</f>
        <v>8</v>
      </c>
      <c r="E58" s="161">
        <f>SUM(E59)</f>
        <v>558</v>
      </c>
      <c r="F58" s="162">
        <f>SUM(F59)</f>
        <v>26</v>
      </c>
      <c r="G58" s="422"/>
      <c r="H58" s="423">
        <f t="shared" si="0"/>
        <v>1.0465949820788532</v>
      </c>
      <c r="I58" s="372">
        <f t="shared" si="1"/>
        <v>4.4520547945205477E-2</v>
      </c>
      <c r="J58" s="372">
        <f t="shared" si="2"/>
        <v>0.95547945205479456</v>
      </c>
    </row>
    <row r="59" spans="1:10" s="18" customFormat="1" ht="15.75" x14ac:dyDescent="0.25">
      <c r="A59" s="426" t="s">
        <v>71</v>
      </c>
      <c r="B59" s="165">
        <v>21</v>
      </c>
      <c r="C59" s="166">
        <v>555</v>
      </c>
      <c r="D59" s="312">
        <v>8</v>
      </c>
      <c r="E59" s="166">
        <v>558</v>
      </c>
      <c r="F59" s="167">
        <v>26</v>
      </c>
      <c r="G59" s="420"/>
      <c r="H59" s="421">
        <f t="shared" si="0"/>
        <v>1.0465949820788532</v>
      </c>
      <c r="I59" s="374">
        <f t="shared" si="1"/>
        <v>4.4520547945205477E-2</v>
      </c>
      <c r="J59" s="374">
        <f t="shared" si="2"/>
        <v>0.95547945205479456</v>
      </c>
    </row>
    <row r="60" spans="1:10" s="18" customFormat="1" ht="15.75" x14ac:dyDescent="0.25">
      <c r="A60" s="427"/>
      <c r="B60" s="273"/>
      <c r="C60" s="274"/>
      <c r="D60" s="274"/>
      <c r="E60" s="274"/>
      <c r="F60" s="275"/>
      <c r="G60" s="407"/>
      <c r="H60" s="428"/>
      <c r="I60" s="429"/>
      <c r="J60" s="430"/>
    </row>
    <row r="61" spans="1:10" x14ac:dyDescent="0.3">
      <c r="A61" s="560" t="s">
        <v>104</v>
      </c>
      <c r="B61" s="431"/>
      <c r="C61" s="431"/>
      <c r="D61" s="431"/>
      <c r="E61" s="431"/>
      <c r="F61" s="172"/>
      <c r="G61" s="71"/>
      <c r="H61" s="71"/>
      <c r="I61" s="432"/>
      <c r="J61" s="432"/>
    </row>
  </sheetData>
  <sheetProtection selectLockedCells="1" selectUnlockedCells="1"/>
  <mergeCells count="7">
    <mergeCell ref="I9:J9"/>
    <mergeCell ref="H8:J8"/>
    <mergeCell ref="A3:J3"/>
    <mergeCell ref="A4:J4"/>
    <mergeCell ref="A5:J5"/>
    <mergeCell ref="A6:J6"/>
    <mergeCell ref="B8:G8"/>
  </mergeCells>
  <phoneticPr fontId="0" type="noConversion"/>
  <printOptions horizontalCentered="1" verticalCentered="1"/>
  <pageMargins left="0" right="0" top="0" bottom="0" header="0.51181102362204722" footer="0.51181102362204722"/>
  <pageSetup scale="66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64"/>
  <sheetViews>
    <sheetView zoomScale="85" zoomScaleNormal="85" workbookViewId="0">
      <selection activeCell="A39" sqref="A39"/>
    </sheetView>
  </sheetViews>
  <sheetFormatPr baseColWidth="10" defaultColWidth="0" defaultRowHeight="20.25" zeroHeight="1" x14ac:dyDescent="0.3"/>
  <cols>
    <col min="1" max="1" width="61.42578125" style="175" bestFit="1" customWidth="1"/>
    <col min="2" max="6" width="13.85546875" style="318" customWidth="1"/>
    <col min="7" max="7" width="1.5703125" style="176" customWidth="1"/>
    <col min="8" max="8" width="15" style="176" customWidth="1"/>
    <col min="9" max="10" width="15" style="325" customWidth="1"/>
    <col min="11" max="16384" width="85.28515625" style="175" hidden="1"/>
  </cols>
  <sheetData>
    <row r="1" spans="1:10" s="543" customFormat="1" ht="20.25" customHeight="1" x14ac:dyDescent="0.3">
      <c r="A1" s="541" t="s">
        <v>72</v>
      </c>
      <c r="B1" s="527"/>
      <c r="C1" s="527"/>
      <c r="D1" s="527"/>
      <c r="E1" s="527"/>
      <c r="F1" s="527"/>
      <c r="G1" s="529"/>
      <c r="H1" s="529"/>
      <c r="I1" s="551"/>
      <c r="J1" s="551"/>
    </row>
    <row r="2" spans="1:10" s="543" customFormat="1" ht="20.25" customHeight="1" x14ac:dyDescent="0.3">
      <c r="A2" s="541"/>
      <c r="B2" s="555"/>
      <c r="C2" s="556"/>
      <c r="D2" s="556"/>
      <c r="E2" s="556"/>
      <c r="F2" s="556"/>
      <c r="G2" s="529"/>
      <c r="H2" s="529"/>
      <c r="I2" s="551"/>
      <c r="J2" s="551"/>
    </row>
    <row r="3" spans="1:10" s="543" customFormat="1" ht="20.25" customHeight="1" x14ac:dyDescent="0.3">
      <c r="A3" s="851" t="s">
        <v>897</v>
      </c>
      <c r="B3" s="851"/>
      <c r="C3" s="851"/>
      <c r="D3" s="851"/>
      <c r="E3" s="851"/>
      <c r="F3" s="851"/>
      <c r="G3" s="851"/>
      <c r="H3" s="851"/>
      <c r="I3" s="851"/>
      <c r="J3" s="851"/>
    </row>
    <row r="4" spans="1:10" s="543" customFormat="1" ht="20.25" customHeight="1" x14ac:dyDescent="0.3">
      <c r="A4" s="851" t="s">
        <v>632</v>
      </c>
      <c r="B4" s="851"/>
      <c r="C4" s="851"/>
      <c r="D4" s="851"/>
      <c r="E4" s="851"/>
      <c r="F4" s="851"/>
      <c r="G4" s="851"/>
      <c r="H4" s="851"/>
      <c r="I4" s="851"/>
      <c r="J4" s="851"/>
    </row>
    <row r="5" spans="1:10" s="543" customFormat="1" ht="20.25" customHeight="1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</row>
    <row r="6" spans="1:10" s="543" customFormat="1" ht="20.25" customHeight="1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</row>
    <row r="7" spans="1:10" s="143" customFormat="1" ht="20.25" customHeight="1" x14ac:dyDescent="0.25">
      <c r="A7" s="141"/>
      <c r="B7" s="297"/>
      <c r="C7" s="298"/>
      <c r="D7" s="298"/>
      <c r="E7" s="298"/>
      <c r="F7" s="298"/>
      <c r="G7" s="142"/>
      <c r="H7" s="142"/>
      <c r="I7" s="319"/>
      <c r="J7" s="319"/>
    </row>
    <row r="8" spans="1:10" s="142" customFormat="1" ht="20.25" customHeight="1" x14ac:dyDescent="0.25">
      <c r="A8" s="299"/>
      <c r="B8" s="870" t="s">
        <v>780</v>
      </c>
      <c r="C8" s="870"/>
      <c r="D8" s="870"/>
      <c r="E8" s="870"/>
      <c r="F8" s="870"/>
      <c r="G8" s="870"/>
      <c r="H8" s="863" t="s">
        <v>781</v>
      </c>
      <c r="I8" s="863"/>
      <c r="J8" s="863"/>
    </row>
    <row r="9" spans="1:10" s="143" customFormat="1" ht="20.25" customHeight="1" x14ac:dyDescent="0.25">
      <c r="A9" s="159" t="s">
        <v>783</v>
      </c>
      <c r="B9" s="300" t="s">
        <v>328</v>
      </c>
      <c r="C9" s="300" t="s">
        <v>329</v>
      </c>
      <c r="D9" s="300" t="s">
        <v>329</v>
      </c>
      <c r="E9" s="300" t="s">
        <v>329</v>
      </c>
      <c r="F9" s="300" t="s">
        <v>328</v>
      </c>
      <c r="G9" s="301"/>
      <c r="H9" s="302" t="s">
        <v>331</v>
      </c>
      <c r="I9" s="866" t="s">
        <v>708</v>
      </c>
      <c r="J9" s="867"/>
    </row>
    <row r="10" spans="1:10" s="141" customFormat="1" ht="20.25" customHeight="1" x14ac:dyDescent="0.25">
      <c r="A10" s="303"/>
      <c r="B10" s="304">
        <v>42005</v>
      </c>
      <c r="C10" s="304" t="s">
        <v>332</v>
      </c>
      <c r="D10" s="304" t="s">
        <v>333</v>
      </c>
      <c r="E10" s="304" t="s">
        <v>334</v>
      </c>
      <c r="F10" s="305">
        <v>42369</v>
      </c>
      <c r="G10" s="306"/>
      <c r="H10" s="307" t="s">
        <v>335</v>
      </c>
      <c r="I10" s="320" t="s">
        <v>336</v>
      </c>
      <c r="J10" s="321" t="s">
        <v>337</v>
      </c>
    </row>
    <row r="11" spans="1:10" s="141" customFormat="1" ht="51.75" customHeight="1" x14ac:dyDescent="0.25">
      <c r="A11" s="62" t="s">
        <v>157</v>
      </c>
      <c r="B11" s="478">
        <f>SUM(B12,B15,B17,B20,B23,B26,B29,B32,B35,B38,B41,B45,B47)</f>
        <v>10814</v>
      </c>
      <c r="C11" s="479">
        <f>SUM(C12,C15,C17,C20,C23,C26,C29,C32,C35,C38,C41,C45,C47)</f>
        <v>9218</v>
      </c>
      <c r="D11" s="238">
        <f>SUM(D12,D15,D17,D20,D23,D26,D29,D32,D35,D38,D41,D45,D47)</f>
        <v>823</v>
      </c>
      <c r="E11" s="479">
        <f>SUM(E12,E15,E17,E20,E23,E26,E29,E32,E35,E38,E41,E45,E47)</f>
        <v>11130</v>
      </c>
      <c r="F11" s="480">
        <f>SUM(F12,F15,F17,F20,F23,F26,F29,F32,F35,F38,F41,F45,F47)</f>
        <v>9725</v>
      </c>
      <c r="G11" s="308"/>
      <c r="H11" s="309">
        <f>SUM(B11:D11)/SUM(E11)</f>
        <v>1.8737646001796946</v>
      </c>
      <c r="I11" s="322">
        <f>(SUM(F11)/SUM(B11:D11))</f>
        <v>0.46631503236633903</v>
      </c>
      <c r="J11" s="322">
        <f>(SUM(E11)/SUM(B11:D11))</f>
        <v>0.53368496763366102</v>
      </c>
    </row>
    <row r="12" spans="1:10" s="143" customFormat="1" ht="30.75" customHeight="1" x14ac:dyDescent="0.25">
      <c r="A12" s="310" t="s">
        <v>422</v>
      </c>
      <c r="B12" s="203">
        <f>SUM(B13:B14)</f>
        <v>3431</v>
      </c>
      <c r="C12" s="204">
        <f>SUM(C13:C14)</f>
        <v>3088</v>
      </c>
      <c r="D12" s="161">
        <f>SUM(D13:D14)</f>
        <v>216</v>
      </c>
      <c r="E12" s="204">
        <f>SUM(E13:E14)</f>
        <v>3527</v>
      </c>
      <c r="F12" s="205">
        <f>SUM(F13:F14)</f>
        <v>3208</v>
      </c>
      <c r="G12" s="258"/>
      <c r="H12" s="240">
        <f t="shared" ref="H12:H48" si="0">SUM(B12:D12)/SUM(E12)</f>
        <v>1.9095548624893677</v>
      </c>
      <c r="I12" s="293">
        <f t="shared" ref="I12:I48" si="1">(SUM(F12)/SUM(B12:D12))</f>
        <v>0.47631774313288788</v>
      </c>
      <c r="J12" s="293">
        <f t="shared" ref="J12:J48" si="2">(SUM(E12)/SUM(B12:D12))</f>
        <v>0.52368225686711212</v>
      </c>
    </row>
    <row r="13" spans="1:10" s="143" customFormat="1" ht="20.25" customHeight="1" x14ac:dyDescent="0.25">
      <c r="A13" s="207" t="s">
        <v>73</v>
      </c>
      <c r="B13" s="208">
        <v>3404</v>
      </c>
      <c r="C13" s="209">
        <v>2992</v>
      </c>
      <c r="D13" s="166">
        <v>215</v>
      </c>
      <c r="E13" s="209">
        <v>3449</v>
      </c>
      <c r="F13" s="209">
        <v>3162</v>
      </c>
      <c r="G13" s="258"/>
      <c r="H13" s="242">
        <f t="shared" si="0"/>
        <v>1.9167874746303277</v>
      </c>
      <c r="I13" s="294">
        <f t="shared" si="1"/>
        <v>0.47829375283618214</v>
      </c>
      <c r="J13" s="294">
        <f t="shared" si="2"/>
        <v>0.52170624716381786</v>
      </c>
    </row>
    <row r="14" spans="1:10" s="141" customFormat="1" ht="20.25" customHeight="1" x14ac:dyDescent="0.25">
      <c r="A14" s="207" t="s">
        <v>771</v>
      </c>
      <c r="B14" s="208">
        <v>27</v>
      </c>
      <c r="C14" s="209">
        <v>96</v>
      </c>
      <c r="D14" s="166">
        <v>1</v>
      </c>
      <c r="E14" s="209">
        <v>78</v>
      </c>
      <c r="F14" s="209">
        <v>46</v>
      </c>
      <c r="G14" s="258"/>
      <c r="H14" s="242">
        <f t="shared" si="0"/>
        <v>1.5897435897435896</v>
      </c>
      <c r="I14" s="294">
        <f t="shared" si="1"/>
        <v>0.37096774193548387</v>
      </c>
      <c r="J14" s="294">
        <f t="shared" si="2"/>
        <v>0.62903225806451613</v>
      </c>
    </row>
    <row r="15" spans="1:10" s="143" customFormat="1" ht="30.75" customHeight="1" x14ac:dyDescent="0.25">
      <c r="A15" s="310" t="s">
        <v>435</v>
      </c>
      <c r="B15" s="203">
        <f>SUM(B16)</f>
        <v>235</v>
      </c>
      <c r="C15" s="204">
        <f>SUM(C16)</f>
        <v>589</v>
      </c>
      <c r="D15" s="161">
        <f>SUM(D16)</f>
        <v>4</v>
      </c>
      <c r="E15" s="204">
        <f>SUM(E16)</f>
        <v>524</v>
      </c>
      <c r="F15" s="204">
        <f>SUM(F16)</f>
        <v>304</v>
      </c>
      <c r="G15" s="232"/>
      <c r="H15" s="240">
        <f t="shared" si="0"/>
        <v>1.5801526717557253</v>
      </c>
      <c r="I15" s="293">
        <f t="shared" si="1"/>
        <v>0.3671497584541063</v>
      </c>
      <c r="J15" s="293">
        <f t="shared" si="2"/>
        <v>0.63285024154589375</v>
      </c>
    </row>
    <row r="16" spans="1:10" s="143" customFormat="1" ht="20.25" customHeight="1" x14ac:dyDescent="0.25">
      <c r="A16" s="207" t="s">
        <v>74</v>
      </c>
      <c r="B16" s="208">
        <v>235</v>
      </c>
      <c r="C16" s="209">
        <v>589</v>
      </c>
      <c r="D16" s="166">
        <v>4</v>
      </c>
      <c r="E16" s="209">
        <v>524</v>
      </c>
      <c r="F16" s="209">
        <v>304</v>
      </c>
      <c r="G16" s="258"/>
      <c r="H16" s="242">
        <f t="shared" si="0"/>
        <v>1.5801526717557253</v>
      </c>
      <c r="I16" s="294">
        <f t="shared" si="1"/>
        <v>0.3671497584541063</v>
      </c>
      <c r="J16" s="294">
        <f t="shared" si="2"/>
        <v>0.63285024154589375</v>
      </c>
    </row>
    <row r="17" spans="1:10" s="141" customFormat="1" ht="30.75" customHeight="1" x14ac:dyDescent="0.25">
      <c r="A17" s="310" t="s">
        <v>439</v>
      </c>
      <c r="B17" s="203">
        <f>SUM(B18:B19)</f>
        <v>438</v>
      </c>
      <c r="C17" s="204">
        <f>SUM(C18:C19)</f>
        <v>450</v>
      </c>
      <c r="D17" s="161">
        <f>SUM(D18:D19)</f>
        <v>23</v>
      </c>
      <c r="E17" s="204">
        <f>SUM(E18:E19)</f>
        <v>492</v>
      </c>
      <c r="F17" s="204">
        <f>SUM(F18:F19)</f>
        <v>419</v>
      </c>
      <c r="G17" s="232"/>
      <c r="H17" s="240">
        <f t="shared" si="0"/>
        <v>1.8516260162601625</v>
      </c>
      <c r="I17" s="293">
        <f t="shared" si="1"/>
        <v>0.45993413830954993</v>
      </c>
      <c r="J17" s="293">
        <f t="shared" si="2"/>
        <v>0.54006586169045001</v>
      </c>
    </row>
    <row r="18" spans="1:10" s="141" customFormat="1" ht="20.25" customHeight="1" x14ac:dyDescent="0.25">
      <c r="A18" s="207" t="s">
        <v>75</v>
      </c>
      <c r="B18" s="208">
        <v>427</v>
      </c>
      <c r="C18" s="209">
        <v>310</v>
      </c>
      <c r="D18" s="166">
        <v>19</v>
      </c>
      <c r="E18" s="209">
        <v>404</v>
      </c>
      <c r="F18" s="209">
        <v>352</v>
      </c>
      <c r="G18" s="258"/>
      <c r="H18" s="242">
        <f t="shared" si="0"/>
        <v>1.8712871287128714</v>
      </c>
      <c r="I18" s="294">
        <f t="shared" si="1"/>
        <v>0.46560846560846558</v>
      </c>
      <c r="J18" s="294">
        <f t="shared" si="2"/>
        <v>0.53439153439153442</v>
      </c>
    </row>
    <row r="19" spans="1:10" s="141" customFormat="1" ht="20.25" customHeight="1" x14ac:dyDescent="0.25">
      <c r="A19" s="207" t="s">
        <v>314</v>
      </c>
      <c r="B19" s="208">
        <v>11</v>
      </c>
      <c r="C19" s="209">
        <v>140</v>
      </c>
      <c r="D19" s="166">
        <v>4</v>
      </c>
      <c r="E19" s="209">
        <v>88</v>
      </c>
      <c r="F19" s="209">
        <v>67</v>
      </c>
      <c r="G19" s="258"/>
      <c r="H19" s="242">
        <f t="shared" si="0"/>
        <v>1.7613636363636365</v>
      </c>
      <c r="I19" s="294">
        <f t="shared" si="1"/>
        <v>0.43225806451612903</v>
      </c>
      <c r="J19" s="294">
        <f t="shared" si="2"/>
        <v>0.56774193548387097</v>
      </c>
    </row>
    <row r="20" spans="1:10" s="141" customFormat="1" ht="30.75" customHeight="1" x14ac:dyDescent="0.25">
      <c r="A20" s="310" t="s">
        <v>445</v>
      </c>
      <c r="B20" s="203">
        <f>SUM(B21:B22)</f>
        <v>234</v>
      </c>
      <c r="C20" s="204">
        <f>SUM(C21:C22)</f>
        <v>324</v>
      </c>
      <c r="D20" s="161">
        <f>SUM(D21:D22)</f>
        <v>18</v>
      </c>
      <c r="E20" s="204">
        <f>SUM(E21:E22)</f>
        <v>373</v>
      </c>
      <c r="F20" s="204">
        <f>SUM(F21:F22)</f>
        <v>203</v>
      </c>
      <c r="G20" s="232"/>
      <c r="H20" s="240">
        <f t="shared" si="0"/>
        <v>1.5442359249329758</v>
      </c>
      <c r="I20" s="293">
        <f t="shared" si="1"/>
        <v>0.35243055555555558</v>
      </c>
      <c r="J20" s="293">
        <f t="shared" si="2"/>
        <v>0.64756944444444442</v>
      </c>
    </row>
    <row r="21" spans="1:10" s="141" customFormat="1" ht="20.25" customHeight="1" x14ac:dyDescent="0.25">
      <c r="A21" s="207" t="s">
        <v>772</v>
      </c>
      <c r="B21" s="208">
        <v>124</v>
      </c>
      <c r="C21" s="209">
        <v>171</v>
      </c>
      <c r="D21" s="166">
        <v>4</v>
      </c>
      <c r="E21" s="209">
        <v>200</v>
      </c>
      <c r="F21" s="209">
        <v>99</v>
      </c>
      <c r="G21" s="258"/>
      <c r="H21" s="242">
        <f t="shared" si="0"/>
        <v>1.4950000000000001</v>
      </c>
      <c r="I21" s="294">
        <f t="shared" si="1"/>
        <v>0.33110367892976589</v>
      </c>
      <c r="J21" s="294">
        <f t="shared" si="2"/>
        <v>0.66889632107023411</v>
      </c>
    </row>
    <row r="22" spans="1:10" s="141" customFormat="1" ht="20.25" customHeight="1" x14ac:dyDescent="0.25">
      <c r="A22" s="207" t="s">
        <v>76</v>
      </c>
      <c r="B22" s="208">
        <v>110</v>
      </c>
      <c r="C22" s="209">
        <v>153</v>
      </c>
      <c r="D22" s="166">
        <v>14</v>
      </c>
      <c r="E22" s="209">
        <v>173</v>
      </c>
      <c r="F22" s="209">
        <v>104</v>
      </c>
      <c r="G22" s="258"/>
      <c r="H22" s="242">
        <f t="shared" si="0"/>
        <v>1.6011560693641618</v>
      </c>
      <c r="I22" s="294">
        <f t="shared" si="1"/>
        <v>0.37545126353790614</v>
      </c>
      <c r="J22" s="294">
        <f t="shared" si="2"/>
        <v>0.62454873646209386</v>
      </c>
    </row>
    <row r="23" spans="1:10" s="141" customFormat="1" ht="30.75" customHeight="1" x14ac:dyDescent="0.25">
      <c r="A23" s="310" t="s">
        <v>217</v>
      </c>
      <c r="B23" s="203">
        <f>SUM(B24:B25)</f>
        <v>766</v>
      </c>
      <c r="C23" s="204">
        <f>SUM(C24:C25)</f>
        <v>881</v>
      </c>
      <c r="D23" s="161">
        <f>SUM(D24:D25)</f>
        <v>39</v>
      </c>
      <c r="E23" s="204">
        <f>SUM(E24:E25)</f>
        <v>1034</v>
      </c>
      <c r="F23" s="204">
        <f>SUM(F24:F25)</f>
        <v>652</v>
      </c>
      <c r="G23" s="232"/>
      <c r="H23" s="240">
        <f t="shared" si="0"/>
        <v>1.6305609284332689</v>
      </c>
      <c r="I23" s="293">
        <f t="shared" si="1"/>
        <v>0.38671411625148278</v>
      </c>
      <c r="J23" s="293">
        <f t="shared" si="2"/>
        <v>0.61328588374851722</v>
      </c>
    </row>
    <row r="24" spans="1:10" s="141" customFormat="1" ht="20.25" customHeight="1" x14ac:dyDescent="0.25">
      <c r="A24" s="207" t="s">
        <v>77</v>
      </c>
      <c r="B24" s="208">
        <v>646</v>
      </c>
      <c r="C24" s="209">
        <v>770</v>
      </c>
      <c r="D24" s="166">
        <v>33</v>
      </c>
      <c r="E24" s="209">
        <v>883</v>
      </c>
      <c r="F24" s="209">
        <v>566</v>
      </c>
      <c r="G24" s="258"/>
      <c r="H24" s="242">
        <f t="shared" si="0"/>
        <v>1.6409966024915061</v>
      </c>
      <c r="I24" s="294">
        <f t="shared" si="1"/>
        <v>0.39061421670117324</v>
      </c>
      <c r="J24" s="294">
        <f t="shared" si="2"/>
        <v>0.60938578329882676</v>
      </c>
    </row>
    <row r="25" spans="1:10" s="141" customFormat="1" ht="20.25" customHeight="1" x14ac:dyDescent="0.25">
      <c r="A25" s="207" t="s">
        <v>78</v>
      </c>
      <c r="B25" s="208">
        <v>120</v>
      </c>
      <c r="C25" s="209">
        <v>111</v>
      </c>
      <c r="D25" s="166">
        <v>6</v>
      </c>
      <c r="E25" s="209">
        <v>151</v>
      </c>
      <c r="F25" s="209">
        <v>86</v>
      </c>
      <c r="G25" s="258"/>
      <c r="H25" s="242">
        <f t="shared" si="0"/>
        <v>1.5695364238410596</v>
      </c>
      <c r="I25" s="294">
        <f t="shared" si="1"/>
        <v>0.3628691983122363</v>
      </c>
      <c r="J25" s="294">
        <f t="shared" si="2"/>
        <v>0.6371308016877637</v>
      </c>
    </row>
    <row r="26" spans="1:10" s="141" customFormat="1" ht="30.75" customHeight="1" x14ac:dyDescent="0.25">
      <c r="A26" s="310" t="s">
        <v>468</v>
      </c>
      <c r="B26" s="203">
        <f>SUM(B27:B28)</f>
        <v>1234</v>
      </c>
      <c r="C26" s="204">
        <f>SUM(C27:C28)</f>
        <v>744</v>
      </c>
      <c r="D26" s="161">
        <f>SUM(D27:D28)</f>
        <v>151</v>
      </c>
      <c r="E26" s="204">
        <f>SUM(E27:E28)</f>
        <v>1198</v>
      </c>
      <c r="F26" s="204">
        <f>SUM(F27:F28)</f>
        <v>931</v>
      </c>
      <c r="G26" s="232"/>
      <c r="H26" s="240">
        <f t="shared" si="0"/>
        <v>1.7771285475792988</v>
      </c>
      <c r="I26" s="293">
        <f t="shared" si="1"/>
        <v>0.43729450446218882</v>
      </c>
      <c r="J26" s="293">
        <f t="shared" si="2"/>
        <v>0.56270549553781113</v>
      </c>
    </row>
    <row r="27" spans="1:10" s="141" customFormat="1" ht="20.25" customHeight="1" x14ac:dyDescent="0.25">
      <c r="A27" s="207" t="s">
        <v>79</v>
      </c>
      <c r="B27" s="208">
        <v>993</v>
      </c>
      <c r="C27" s="209">
        <v>537</v>
      </c>
      <c r="D27" s="166">
        <v>147</v>
      </c>
      <c r="E27" s="209">
        <v>878</v>
      </c>
      <c r="F27" s="209">
        <v>799</v>
      </c>
      <c r="G27" s="258"/>
      <c r="H27" s="242">
        <f t="shared" si="0"/>
        <v>1.9100227790432802</v>
      </c>
      <c r="I27" s="294">
        <f t="shared" si="1"/>
        <v>0.47644603458556944</v>
      </c>
      <c r="J27" s="294">
        <f t="shared" si="2"/>
        <v>0.52355396541443056</v>
      </c>
    </row>
    <row r="28" spans="1:10" s="141" customFormat="1" ht="20.25" customHeight="1" x14ac:dyDescent="0.25">
      <c r="A28" s="207" t="s">
        <v>315</v>
      </c>
      <c r="B28" s="208">
        <v>241</v>
      </c>
      <c r="C28" s="209">
        <v>207</v>
      </c>
      <c r="D28" s="166">
        <v>4</v>
      </c>
      <c r="E28" s="209">
        <v>320</v>
      </c>
      <c r="F28" s="209">
        <v>132</v>
      </c>
      <c r="G28" s="258"/>
      <c r="H28" s="242">
        <f t="shared" si="0"/>
        <v>1.4125000000000001</v>
      </c>
      <c r="I28" s="294">
        <f t="shared" si="1"/>
        <v>0.29203539823008851</v>
      </c>
      <c r="J28" s="294">
        <f t="shared" si="2"/>
        <v>0.70796460176991149</v>
      </c>
    </row>
    <row r="29" spans="1:10" s="141" customFormat="1" ht="30.75" customHeight="1" x14ac:dyDescent="0.25">
      <c r="A29" s="310" t="s">
        <v>460</v>
      </c>
      <c r="B29" s="203">
        <f>SUM(B30:B31)</f>
        <v>389</v>
      </c>
      <c r="C29" s="204">
        <f>SUM(C30:C31)</f>
        <v>517</v>
      </c>
      <c r="D29" s="161">
        <f>SUM(D30:D31)</f>
        <v>35</v>
      </c>
      <c r="E29" s="204">
        <f>SUM(E30:E31)</f>
        <v>542</v>
      </c>
      <c r="F29" s="204">
        <f>SUM(F30:F31)</f>
        <v>399</v>
      </c>
      <c r="G29" s="232"/>
      <c r="H29" s="240">
        <f t="shared" si="0"/>
        <v>1.7361623616236161</v>
      </c>
      <c r="I29" s="293">
        <f t="shared" si="1"/>
        <v>0.42401700318809776</v>
      </c>
      <c r="J29" s="293">
        <f t="shared" si="2"/>
        <v>0.57598299681190224</v>
      </c>
    </row>
    <row r="30" spans="1:10" s="141" customFormat="1" ht="20.25" customHeight="1" x14ac:dyDescent="0.25">
      <c r="A30" s="207" t="s">
        <v>80</v>
      </c>
      <c r="B30" s="208">
        <v>223</v>
      </c>
      <c r="C30" s="209">
        <v>298</v>
      </c>
      <c r="D30" s="166">
        <v>10</v>
      </c>
      <c r="E30" s="209">
        <v>294</v>
      </c>
      <c r="F30" s="209">
        <v>237</v>
      </c>
      <c r="G30" s="258"/>
      <c r="H30" s="242">
        <f t="shared" si="0"/>
        <v>1.8061224489795917</v>
      </c>
      <c r="I30" s="294">
        <f t="shared" si="1"/>
        <v>0.4463276836158192</v>
      </c>
      <c r="J30" s="294">
        <f t="shared" si="2"/>
        <v>0.5536723163841808</v>
      </c>
    </row>
    <row r="31" spans="1:10" s="141" customFormat="1" ht="20.25" customHeight="1" x14ac:dyDescent="0.25">
      <c r="A31" s="69" t="s">
        <v>81</v>
      </c>
      <c r="B31" s="208">
        <v>166</v>
      </c>
      <c r="C31" s="209">
        <v>219</v>
      </c>
      <c r="D31" s="166">
        <v>25</v>
      </c>
      <c r="E31" s="209">
        <v>248</v>
      </c>
      <c r="F31" s="209">
        <v>162</v>
      </c>
      <c r="G31" s="258"/>
      <c r="H31" s="242">
        <f t="shared" si="0"/>
        <v>1.653225806451613</v>
      </c>
      <c r="I31" s="294">
        <f t="shared" si="1"/>
        <v>0.39512195121951221</v>
      </c>
      <c r="J31" s="294">
        <f t="shared" si="2"/>
        <v>0.60487804878048779</v>
      </c>
    </row>
    <row r="32" spans="1:10" s="141" customFormat="1" ht="30.75" customHeight="1" x14ac:dyDescent="0.25">
      <c r="A32" s="310" t="s">
        <v>517</v>
      </c>
      <c r="B32" s="203">
        <f>SUM(B33:B34)</f>
        <v>315</v>
      </c>
      <c r="C32" s="204">
        <f>SUM(C33:C34)</f>
        <v>268</v>
      </c>
      <c r="D32" s="161">
        <f>SUM(D33:D34)</f>
        <v>22</v>
      </c>
      <c r="E32" s="204">
        <f>SUM(E33:E34)</f>
        <v>325</v>
      </c>
      <c r="F32" s="204">
        <f>SUM(F33:F34)</f>
        <v>280</v>
      </c>
      <c r="G32" s="232"/>
      <c r="H32" s="240">
        <f t="shared" si="0"/>
        <v>1.8615384615384616</v>
      </c>
      <c r="I32" s="293">
        <f t="shared" si="1"/>
        <v>0.46280991735537191</v>
      </c>
      <c r="J32" s="293">
        <f t="shared" si="2"/>
        <v>0.53719008264462809</v>
      </c>
    </row>
    <row r="33" spans="1:10" s="141" customFormat="1" ht="20.25" customHeight="1" x14ac:dyDescent="0.25">
      <c r="A33" s="207" t="s">
        <v>82</v>
      </c>
      <c r="B33" s="208">
        <v>84</v>
      </c>
      <c r="C33" s="209">
        <v>108</v>
      </c>
      <c r="D33" s="166">
        <v>7</v>
      </c>
      <c r="E33" s="209">
        <v>155</v>
      </c>
      <c r="F33" s="209">
        <v>44</v>
      </c>
      <c r="G33" s="258"/>
      <c r="H33" s="242">
        <f t="shared" si="0"/>
        <v>1.2838709677419355</v>
      </c>
      <c r="I33" s="294">
        <f t="shared" si="1"/>
        <v>0.22110552763819097</v>
      </c>
      <c r="J33" s="294">
        <f t="shared" si="2"/>
        <v>0.77889447236180909</v>
      </c>
    </row>
    <row r="34" spans="1:10" s="141" customFormat="1" ht="20.25" customHeight="1" x14ac:dyDescent="0.25">
      <c r="A34" s="207" t="s">
        <v>83</v>
      </c>
      <c r="B34" s="208">
        <v>231</v>
      </c>
      <c r="C34" s="209">
        <v>160</v>
      </c>
      <c r="D34" s="166">
        <v>15</v>
      </c>
      <c r="E34" s="209">
        <v>170</v>
      </c>
      <c r="F34" s="209">
        <v>236</v>
      </c>
      <c r="G34" s="258"/>
      <c r="H34" s="242">
        <f t="shared" si="0"/>
        <v>2.388235294117647</v>
      </c>
      <c r="I34" s="294">
        <f t="shared" si="1"/>
        <v>0.58128078817733986</v>
      </c>
      <c r="J34" s="294">
        <f t="shared" si="2"/>
        <v>0.41871921182266009</v>
      </c>
    </row>
    <row r="35" spans="1:10" s="141" customFormat="1" ht="30.75" customHeight="1" x14ac:dyDescent="0.25">
      <c r="A35" s="310" t="s">
        <v>485</v>
      </c>
      <c r="B35" s="203">
        <f>SUM(B36:B37)</f>
        <v>682</v>
      </c>
      <c r="C35" s="204">
        <f>SUM(C36:C37)</f>
        <v>590</v>
      </c>
      <c r="D35" s="161">
        <f>SUM(D36:D37)</f>
        <v>88</v>
      </c>
      <c r="E35" s="204">
        <f>SUM(E36:E37)</f>
        <v>663</v>
      </c>
      <c r="F35" s="204">
        <f>SUM(F36:F37)</f>
        <v>697</v>
      </c>
      <c r="G35" s="232"/>
      <c r="H35" s="240">
        <f t="shared" si="0"/>
        <v>2.0512820512820511</v>
      </c>
      <c r="I35" s="293">
        <f t="shared" si="1"/>
        <v>0.51249999999999996</v>
      </c>
      <c r="J35" s="293">
        <f t="shared" si="2"/>
        <v>0.48749999999999999</v>
      </c>
    </row>
    <row r="36" spans="1:10" s="141" customFormat="1" ht="20.25" customHeight="1" x14ac:dyDescent="0.25">
      <c r="A36" s="207" t="s">
        <v>84</v>
      </c>
      <c r="B36" s="208">
        <v>622</v>
      </c>
      <c r="C36" s="209">
        <v>469</v>
      </c>
      <c r="D36" s="166">
        <v>21</v>
      </c>
      <c r="E36" s="209">
        <v>495</v>
      </c>
      <c r="F36" s="209">
        <v>617</v>
      </c>
      <c r="G36" s="258"/>
      <c r="H36" s="242">
        <f t="shared" si="0"/>
        <v>2.2464646464646463</v>
      </c>
      <c r="I36" s="294">
        <f t="shared" si="1"/>
        <v>0.55485611510791366</v>
      </c>
      <c r="J36" s="294">
        <f t="shared" si="2"/>
        <v>0.44514388489208634</v>
      </c>
    </row>
    <row r="37" spans="1:10" s="141" customFormat="1" ht="20.25" customHeight="1" x14ac:dyDescent="0.25">
      <c r="A37" s="207" t="s">
        <v>85</v>
      </c>
      <c r="B37" s="208">
        <v>60</v>
      </c>
      <c r="C37" s="209">
        <v>121</v>
      </c>
      <c r="D37" s="166">
        <v>67</v>
      </c>
      <c r="E37" s="209">
        <v>168</v>
      </c>
      <c r="F37" s="209">
        <v>80</v>
      </c>
      <c r="G37" s="258"/>
      <c r="H37" s="242">
        <f t="shared" si="0"/>
        <v>1.4761904761904763</v>
      </c>
      <c r="I37" s="294">
        <f t="shared" si="1"/>
        <v>0.32258064516129031</v>
      </c>
      <c r="J37" s="294">
        <f t="shared" si="2"/>
        <v>0.67741935483870963</v>
      </c>
    </row>
    <row r="38" spans="1:10" s="141" customFormat="1" ht="30.75" customHeight="1" x14ac:dyDescent="0.25">
      <c r="A38" s="310" t="s">
        <v>518</v>
      </c>
      <c r="B38" s="203">
        <f>SUM(B39:B40)</f>
        <v>413</v>
      </c>
      <c r="C38" s="204">
        <f>SUM(C39:C40)</f>
        <v>329</v>
      </c>
      <c r="D38" s="161">
        <f>SUM(D39:D40)</f>
        <v>38</v>
      </c>
      <c r="E38" s="204">
        <f>SUM(E39:E40)</f>
        <v>417</v>
      </c>
      <c r="F38" s="204">
        <f>SUM(F39:F40)</f>
        <v>363</v>
      </c>
      <c r="G38" s="232"/>
      <c r="H38" s="240">
        <f t="shared" si="0"/>
        <v>1.8705035971223021</v>
      </c>
      <c r="I38" s="293">
        <f t="shared" si="1"/>
        <v>0.4653846153846154</v>
      </c>
      <c r="J38" s="293">
        <f t="shared" si="2"/>
        <v>0.5346153846153846</v>
      </c>
    </row>
    <row r="39" spans="1:10" s="141" customFormat="1" ht="20.25" customHeight="1" x14ac:dyDescent="0.25">
      <c r="A39" s="207" t="s">
        <v>86</v>
      </c>
      <c r="B39" s="208">
        <v>294</v>
      </c>
      <c r="C39" s="209">
        <v>249</v>
      </c>
      <c r="D39" s="166">
        <v>29</v>
      </c>
      <c r="E39" s="209">
        <v>322</v>
      </c>
      <c r="F39" s="209">
        <v>250</v>
      </c>
      <c r="G39" s="258"/>
      <c r="H39" s="242">
        <f t="shared" si="0"/>
        <v>1.7763975155279503</v>
      </c>
      <c r="I39" s="294">
        <f t="shared" si="1"/>
        <v>0.43706293706293708</v>
      </c>
      <c r="J39" s="294">
        <f t="shared" si="2"/>
        <v>0.56293706293706292</v>
      </c>
    </row>
    <row r="40" spans="1:10" s="141" customFormat="1" ht="20.25" customHeight="1" x14ac:dyDescent="0.25">
      <c r="A40" s="207" t="s">
        <v>87</v>
      </c>
      <c r="B40" s="208">
        <v>119</v>
      </c>
      <c r="C40" s="209">
        <v>80</v>
      </c>
      <c r="D40" s="166">
        <v>9</v>
      </c>
      <c r="E40" s="209">
        <v>95</v>
      </c>
      <c r="F40" s="209">
        <v>113</v>
      </c>
      <c r="G40" s="258"/>
      <c r="H40" s="242">
        <f t="shared" si="0"/>
        <v>2.1894736842105265</v>
      </c>
      <c r="I40" s="294">
        <f t="shared" si="1"/>
        <v>0.54326923076923073</v>
      </c>
      <c r="J40" s="294">
        <f t="shared" si="2"/>
        <v>0.45673076923076922</v>
      </c>
    </row>
    <row r="41" spans="1:10" s="141" customFormat="1" ht="30.75" customHeight="1" x14ac:dyDescent="0.25">
      <c r="A41" s="310" t="s">
        <v>519</v>
      </c>
      <c r="B41" s="203">
        <f>SUM(B42:B44)</f>
        <v>252</v>
      </c>
      <c r="C41" s="204">
        <f>SUM(C42:C44)</f>
        <v>375</v>
      </c>
      <c r="D41" s="161">
        <f>SUM(D42:D44)</f>
        <v>81</v>
      </c>
      <c r="E41" s="204">
        <f>SUM(E42:E44)</f>
        <v>483</v>
      </c>
      <c r="F41" s="204">
        <f>SUM(F42:F44)</f>
        <v>225</v>
      </c>
      <c r="G41" s="262"/>
      <c r="H41" s="240">
        <f t="shared" si="0"/>
        <v>1.4658385093167703</v>
      </c>
      <c r="I41" s="293">
        <f t="shared" si="1"/>
        <v>0.31779661016949151</v>
      </c>
      <c r="J41" s="293">
        <f t="shared" si="2"/>
        <v>0.68220338983050843</v>
      </c>
    </row>
    <row r="42" spans="1:10" s="141" customFormat="1" ht="20.25" customHeight="1" x14ac:dyDescent="0.25">
      <c r="A42" s="207" t="s">
        <v>88</v>
      </c>
      <c r="B42" s="208">
        <v>16</v>
      </c>
      <c r="C42" s="209">
        <v>78</v>
      </c>
      <c r="D42" s="166">
        <v>2</v>
      </c>
      <c r="E42" s="209">
        <v>65</v>
      </c>
      <c r="F42" s="209">
        <v>31</v>
      </c>
      <c r="G42" s="261"/>
      <c r="H42" s="242">
        <f t="shared" si="0"/>
        <v>1.476923076923077</v>
      </c>
      <c r="I42" s="294">
        <f t="shared" si="1"/>
        <v>0.32291666666666669</v>
      </c>
      <c r="J42" s="294">
        <f t="shared" si="2"/>
        <v>0.67708333333333337</v>
      </c>
    </row>
    <row r="43" spans="1:10" s="141" customFormat="1" ht="20.25" customHeight="1" x14ac:dyDescent="0.25">
      <c r="A43" s="207" t="s">
        <v>930</v>
      </c>
      <c r="B43" s="208">
        <v>57</v>
      </c>
      <c r="C43" s="209">
        <v>111</v>
      </c>
      <c r="D43" s="166">
        <v>25</v>
      </c>
      <c r="E43" s="209">
        <v>125</v>
      </c>
      <c r="F43" s="209">
        <v>68</v>
      </c>
      <c r="G43" s="261"/>
      <c r="H43" s="242">
        <f t="shared" si="0"/>
        <v>1.544</v>
      </c>
      <c r="I43" s="294">
        <f t="shared" si="1"/>
        <v>0.35233160621761656</v>
      </c>
      <c r="J43" s="294">
        <f t="shared" si="2"/>
        <v>0.64766839378238339</v>
      </c>
    </row>
    <row r="44" spans="1:10" s="141" customFormat="1" ht="20.25" customHeight="1" x14ac:dyDescent="0.25">
      <c r="A44" s="207" t="s">
        <v>89</v>
      </c>
      <c r="B44" s="208">
        <v>179</v>
      </c>
      <c r="C44" s="209">
        <v>186</v>
      </c>
      <c r="D44" s="166">
        <v>54</v>
      </c>
      <c r="E44" s="209">
        <v>293</v>
      </c>
      <c r="F44" s="209">
        <v>126</v>
      </c>
      <c r="G44" s="261"/>
      <c r="H44" s="242">
        <f t="shared" si="0"/>
        <v>1.4300341296928327</v>
      </c>
      <c r="I44" s="294">
        <f t="shared" si="1"/>
        <v>0.30071599045346065</v>
      </c>
      <c r="J44" s="294">
        <f t="shared" si="2"/>
        <v>0.69928400954653935</v>
      </c>
    </row>
    <row r="45" spans="1:10" s="143" customFormat="1" ht="30.75" customHeight="1" x14ac:dyDescent="0.25">
      <c r="A45" s="310" t="s">
        <v>68</v>
      </c>
      <c r="B45" s="203">
        <f>SUM(B46)</f>
        <v>1108</v>
      </c>
      <c r="C45" s="204">
        <f>SUM(C46)</f>
        <v>522</v>
      </c>
      <c r="D45" s="161">
        <f>SUM(D46)</f>
        <v>72</v>
      </c>
      <c r="E45" s="204">
        <f>SUM(E46)</f>
        <v>650</v>
      </c>
      <c r="F45" s="204">
        <f>SUM(F46)</f>
        <v>1052</v>
      </c>
      <c r="G45" s="262"/>
      <c r="H45" s="240">
        <f t="shared" si="0"/>
        <v>2.6184615384615384</v>
      </c>
      <c r="I45" s="293">
        <f t="shared" si="1"/>
        <v>0.61809635722679201</v>
      </c>
      <c r="J45" s="293">
        <f t="shared" si="2"/>
        <v>0.38190364277320799</v>
      </c>
    </row>
    <row r="46" spans="1:10" s="143" customFormat="1" ht="20.25" customHeight="1" x14ac:dyDescent="0.25">
      <c r="A46" s="207" t="s">
        <v>90</v>
      </c>
      <c r="B46" s="208">
        <v>1108</v>
      </c>
      <c r="C46" s="209">
        <v>522</v>
      </c>
      <c r="D46" s="166">
        <v>72</v>
      </c>
      <c r="E46" s="209">
        <v>650</v>
      </c>
      <c r="F46" s="209">
        <v>1052</v>
      </c>
      <c r="G46" s="261"/>
      <c r="H46" s="242">
        <f t="shared" si="0"/>
        <v>2.6184615384615384</v>
      </c>
      <c r="I46" s="294">
        <f t="shared" si="1"/>
        <v>0.61809635722679201</v>
      </c>
      <c r="J46" s="294">
        <f t="shared" si="2"/>
        <v>0.38190364277320799</v>
      </c>
    </row>
    <row r="47" spans="1:10" s="143" customFormat="1" ht="30.75" customHeight="1" x14ac:dyDescent="0.25">
      <c r="A47" s="310" t="s">
        <v>70</v>
      </c>
      <c r="B47" s="203">
        <f>SUM(B48)</f>
        <v>1317</v>
      </c>
      <c r="C47" s="204">
        <f>SUM(C48)</f>
        <v>541</v>
      </c>
      <c r="D47" s="161">
        <f>SUM(D48)</f>
        <v>36</v>
      </c>
      <c r="E47" s="204">
        <f>SUM(E48)</f>
        <v>902</v>
      </c>
      <c r="F47" s="204">
        <f>SUM(F48)</f>
        <v>992</v>
      </c>
      <c r="G47" s="262"/>
      <c r="H47" s="240">
        <f t="shared" si="0"/>
        <v>2.0997782705099777</v>
      </c>
      <c r="I47" s="293">
        <f t="shared" si="1"/>
        <v>0.52375923970432947</v>
      </c>
      <c r="J47" s="293">
        <f t="shared" si="2"/>
        <v>0.47624076029567053</v>
      </c>
    </row>
    <row r="48" spans="1:10" s="143" customFormat="1" ht="15.75" x14ac:dyDescent="0.25">
      <c r="A48" s="207" t="s">
        <v>621</v>
      </c>
      <c r="B48" s="208">
        <v>1317</v>
      </c>
      <c r="C48" s="209">
        <v>541</v>
      </c>
      <c r="D48" s="166">
        <v>36</v>
      </c>
      <c r="E48" s="209">
        <v>902</v>
      </c>
      <c r="F48" s="209">
        <v>992</v>
      </c>
      <c r="G48" s="261"/>
      <c r="H48" s="242">
        <f t="shared" si="0"/>
        <v>2.0997782705099777</v>
      </c>
      <c r="I48" s="294">
        <f t="shared" si="1"/>
        <v>0.52375923970432947</v>
      </c>
      <c r="J48" s="294">
        <f t="shared" si="2"/>
        <v>0.47624076029567053</v>
      </c>
    </row>
    <row r="49" spans="1:10" s="143" customFormat="1" ht="15.75" x14ac:dyDescent="0.25">
      <c r="A49" s="313" t="s">
        <v>129</v>
      </c>
      <c r="B49" s="314"/>
      <c r="C49" s="315"/>
      <c r="D49" s="316"/>
      <c r="E49" s="315"/>
      <c r="F49" s="317"/>
      <c r="G49" s="155"/>
      <c r="H49" s="214"/>
      <c r="I49" s="323"/>
      <c r="J49" s="324"/>
    </row>
    <row r="50" spans="1:10" x14ac:dyDescent="0.3">
      <c r="A50" s="174" t="s">
        <v>104</v>
      </c>
    </row>
    <row r="51" spans="1:10" hidden="1" x14ac:dyDescent="0.3"/>
    <row r="52" spans="1:10" hidden="1" x14ac:dyDescent="0.3"/>
    <row r="53" spans="1:10" hidden="1" x14ac:dyDescent="0.3"/>
    <row r="54" spans="1:10" hidden="1" x14ac:dyDescent="0.3"/>
    <row r="55" spans="1:10" hidden="1" x14ac:dyDescent="0.3"/>
    <row r="56" spans="1:10" hidden="1" x14ac:dyDescent="0.3"/>
    <row r="57" spans="1:10" hidden="1" x14ac:dyDescent="0.3"/>
    <row r="58" spans="1:10" hidden="1" x14ac:dyDescent="0.3"/>
    <row r="59" spans="1:10" hidden="1" x14ac:dyDescent="0.3"/>
    <row r="60" spans="1:10" hidden="1" x14ac:dyDescent="0.3"/>
    <row r="61" spans="1:10" hidden="1" x14ac:dyDescent="0.3"/>
    <row r="62" spans="1:10" hidden="1" x14ac:dyDescent="0.3"/>
    <row r="63" spans="1:10" hidden="1" x14ac:dyDescent="0.3"/>
    <row r="64" spans="1:10" hidden="1" x14ac:dyDescent="0.3"/>
  </sheetData>
  <sheetProtection selectLockedCells="1" selectUnlockedCells="1"/>
  <mergeCells count="7">
    <mergeCell ref="I9:J9"/>
    <mergeCell ref="H8:J8"/>
    <mergeCell ref="A3:J3"/>
    <mergeCell ref="A4:J4"/>
    <mergeCell ref="A5:J5"/>
    <mergeCell ref="A6:J6"/>
    <mergeCell ref="B8:G8"/>
  </mergeCells>
  <phoneticPr fontId="0" type="noConversion"/>
  <dataValidations count="2">
    <dataValidation operator="equal" allowBlank="1" showErrorMessage="1" errorTitle="ESTIMADO SHREK:" error="El balance en materia penal juvenil no coincide con el dato digitado." sqref="B49" xr:uid="{00000000-0002-0000-1600-000000000000}">
      <formula1>0</formula1>
      <formula2>0</formula2>
    </dataValidation>
    <dataValidation type="whole" operator="equal" allowBlank="1" showErrorMessage="1" errorTitle="ESTIMADO SHREK:" error="El balance en materia penal juvenil no coincide con el dato digitado." sqref="F48 F30:F31 F46 F39:F40 F42:F44 F33:F34 F36:F37 F24:F25 F21:F22 F18:F19 F16 F13:F14 F28" xr:uid="{00000000-0002-0000-1600-000001000000}">
      <formula1>B13+C13+D13-E13</formula1>
      <formula2>0</formula2>
    </dataValidation>
  </dataValidations>
  <printOptions horizontalCentered="1" verticalCentered="1"/>
  <pageMargins left="0" right="0" top="0" bottom="0" header="0.51181102362204722" footer="0.51181102362204722"/>
  <pageSetup scale="5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E120"/>
  <sheetViews>
    <sheetView zoomScale="85" zoomScaleNormal="85" workbookViewId="0">
      <selection activeCell="E23" sqref="E23"/>
    </sheetView>
  </sheetViews>
  <sheetFormatPr baseColWidth="10" defaultColWidth="0" defaultRowHeight="15.75" zeroHeight="1" x14ac:dyDescent="0.25"/>
  <cols>
    <col min="1" max="1" width="76.42578125" style="143" bestFit="1" customWidth="1"/>
    <col min="2" max="6" width="14.85546875" style="445" customWidth="1"/>
    <col min="7" max="7" width="1.42578125" style="142" customWidth="1"/>
    <col min="8" max="10" width="15.5703125" style="142" customWidth="1"/>
    <col min="11" max="29" width="11.42578125" style="143" hidden="1" customWidth="1"/>
    <col min="30" max="31" width="15.42578125" style="143" hidden="1" customWidth="1"/>
    <col min="32" max="16384" width="11.42578125" style="143" hidden="1"/>
  </cols>
  <sheetData>
    <row r="1" spans="1:10" s="543" customFormat="1" ht="18.75" x14ac:dyDescent="0.3">
      <c r="A1" s="541" t="s">
        <v>91</v>
      </c>
      <c r="B1" s="527"/>
      <c r="C1" s="527"/>
      <c r="D1" s="527"/>
      <c r="E1" s="527"/>
      <c r="F1" s="527"/>
      <c r="G1" s="529"/>
      <c r="H1" s="529"/>
      <c r="I1" s="529"/>
      <c r="J1" s="529"/>
    </row>
    <row r="2" spans="1:10" s="543" customFormat="1" ht="18.75" x14ac:dyDescent="0.3">
      <c r="A2" s="526"/>
      <c r="B2" s="527"/>
      <c r="C2" s="527"/>
      <c r="D2" s="527"/>
      <c r="E2" s="527"/>
      <c r="F2" s="527"/>
      <c r="G2" s="529"/>
      <c r="H2" s="529"/>
      <c r="I2" s="529"/>
      <c r="J2" s="529"/>
    </row>
    <row r="3" spans="1:10" s="543" customFormat="1" ht="18.75" x14ac:dyDescent="0.3">
      <c r="A3" s="851" t="s">
        <v>898</v>
      </c>
      <c r="B3" s="851"/>
      <c r="C3" s="851"/>
      <c r="D3" s="851"/>
      <c r="E3" s="851"/>
      <c r="F3" s="851"/>
      <c r="G3" s="851"/>
      <c r="H3" s="851"/>
      <c r="I3" s="851"/>
      <c r="J3" s="529"/>
    </row>
    <row r="4" spans="1:10" s="543" customFormat="1" ht="18.75" x14ac:dyDescent="0.3">
      <c r="A4" s="851" t="s">
        <v>632</v>
      </c>
      <c r="B4" s="851"/>
      <c r="C4" s="851"/>
      <c r="D4" s="851"/>
      <c r="E4" s="851"/>
      <c r="F4" s="851"/>
      <c r="G4" s="851"/>
      <c r="H4" s="851"/>
      <c r="I4" s="851"/>
      <c r="J4" s="529"/>
    </row>
    <row r="5" spans="1:10" s="543" customFormat="1" ht="19.5" customHeight="1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529"/>
    </row>
    <row r="6" spans="1:10" s="543" customFormat="1" ht="19.5" customHeight="1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529"/>
    </row>
    <row r="7" spans="1:10" ht="19.5" customHeight="1" x14ac:dyDescent="0.25">
      <c r="A7" s="195"/>
      <c r="B7" s="65"/>
      <c r="C7" s="435"/>
      <c r="D7" s="435"/>
      <c r="E7" s="435"/>
      <c r="F7" s="194"/>
    </row>
    <row r="8" spans="1:10" x14ac:dyDescent="0.25">
      <c r="A8" s="367"/>
      <c r="B8" s="871" t="s">
        <v>780</v>
      </c>
      <c r="C8" s="871"/>
      <c r="D8" s="871"/>
      <c r="E8" s="871"/>
      <c r="F8" s="871"/>
      <c r="G8" s="147"/>
      <c r="H8" s="862" t="s">
        <v>781</v>
      </c>
      <c r="I8" s="863"/>
      <c r="J8" s="863"/>
    </row>
    <row r="9" spans="1:10" x14ac:dyDescent="0.25">
      <c r="A9" s="247" t="s">
        <v>783</v>
      </c>
      <c r="B9" s="436" t="s">
        <v>328</v>
      </c>
      <c r="C9" s="436" t="s">
        <v>329</v>
      </c>
      <c r="D9" s="436" t="s">
        <v>329</v>
      </c>
      <c r="E9" s="436" t="s">
        <v>329</v>
      </c>
      <c r="F9" s="437" t="s">
        <v>328</v>
      </c>
      <c r="G9" s="151"/>
      <c r="H9" s="152" t="s">
        <v>331</v>
      </c>
      <c r="I9" s="860" t="s">
        <v>708</v>
      </c>
      <c r="J9" s="861"/>
    </row>
    <row r="10" spans="1:10" x14ac:dyDescent="0.25">
      <c r="A10" s="233"/>
      <c r="B10" s="438">
        <v>42005</v>
      </c>
      <c r="C10" s="422" t="s">
        <v>332</v>
      </c>
      <c r="D10" s="422" t="s">
        <v>333</v>
      </c>
      <c r="E10" s="422" t="s">
        <v>334</v>
      </c>
      <c r="F10" s="439">
        <v>42369</v>
      </c>
      <c r="G10" s="155"/>
      <c r="H10" s="156" t="s">
        <v>335</v>
      </c>
      <c r="I10" s="154" t="s">
        <v>336</v>
      </c>
      <c r="J10" s="253" t="s">
        <v>337</v>
      </c>
    </row>
    <row r="11" spans="1:10" x14ac:dyDescent="0.25">
      <c r="A11" s="440"/>
      <c r="B11" s="67"/>
      <c r="C11" s="441"/>
      <c r="D11" s="441"/>
      <c r="E11" s="441"/>
      <c r="F11" s="68"/>
      <c r="G11" s="151"/>
      <c r="I11" s="158"/>
    </row>
    <row r="12" spans="1:10" x14ac:dyDescent="0.25">
      <c r="A12" s="62" t="s">
        <v>157</v>
      </c>
      <c r="B12" s="203">
        <f t="shared" ref="B12:F12" si="0">SUM(B14,B22,B24,B31,B37,B43,B50,B58,B65,B72,B79,B88,B91,B97,B101)</f>
        <v>22528</v>
      </c>
      <c r="C12" s="204">
        <f t="shared" si="0"/>
        <v>41290</v>
      </c>
      <c r="D12" s="204">
        <f t="shared" si="0"/>
        <v>3751</v>
      </c>
      <c r="E12" s="204">
        <f t="shared" si="0"/>
        <v>44413</v>
      </c>
      <c r="F12" s="204">
        <f t="shared" si="0"/>
        <v>23156</v>
      </c>
      <c r="G12" s="271"/>
      <c r="H12" s="240">
        <f>SUM(B12:D12)/SUM(E12)</f>
        <v>1.5213788755544548</v>
      </c>
      <c r="I12" s="241">
        <f>(SUM(F12)/SUM(B12:D12))</f>
        <v>0.34270153472746379</v>
      </c>
      <c r="J12" s="241">
        <f>(SUM(E12)/SUM(B12:D12))</f>
        <v>0.65729846527253621</v>
      </c>
    </row>
    <row r="13" spans="1:10" x14ac:dyDescent="0.25">
      <c r="A13" s="207"/>
      <c r="B13" s="208"/>
      <c r="C13" s="209"/>
      <c r="D13" s="209"/>
      <c r="E13" s="209"/>
      <c r="F13" s="212"/>
      <c r="G13" s="271"/>
      <c r="H13" s="242"/>
      <c r="I13" s="243"/>
      <c r="J13" s="243"/>
    </row>
    <row r="14" spans="1:10" ht="31.5" customHeight="1" x14ac:dyDescent="0.25">
      <c r="A14" s="164" t="s">
        <v>339</v>
      </c>
      <c r="B14" s="203">
        <f t="shared" ref="B14:F14" si="1">SUM(B15:B21)</f>
        <v>3771</v>
      </c>
      <c r="C14" s="204">
        <f t="shared" si="1"/>
        <v>6390</v>
      </c>
      <c r="D14" s="204">
        <f t="shared" si="1"/>
        <v>100</v>
      </c>
      <c r="E14" s="204">
        <f t="shared" si="1"/>
        <v>5014</v>
      </c>
      <c r="F14" s="204">
        <f t="shared" si="1"/>
        <v>5247</v>
      </c>
      <c r="G14" s="271"/>
      <c r="H14" s="240">
        <f t="shared" ref="H14:H45" si="2">SUM(B14:D14)/SUM(E14)</f>
        <v>2.0464698843238933</v>
      </c>
      <c r="I14" s="241">
        <f t="shared" ref="I14:I45" si="3">(SUM(F14)/SUM(B14:D14))</f>
        <v>0.51135366923301817</v>
      </c>
      <c r="J14" s="241">
        <f t="shared" ref="J14:J45" si="4">(SUM(E14)/SUM(B14:D14))</f>
        <v>0.48864633076698177</v>
      </c>
    </row>
    <row r="15" spans="1:10" x14ac:dyDescent="0.25">
      <c r="A15" s="211" t="s">
        <v>92</v>
      </c>
      <c r="B15" s="208">
        <v>1866</v>
      </c>
      <c r="C15" s="209">
        <v>3691</v>
      </c>
      <c r="D15" s="209">
        <v>71</v>
      </c>
      <c r="E15" s="209">
        <v>2353</v>
      </c>
      <c r="F15" s="212">
        <v>3275</v>
      </c>
      <c r="G15" s="271"/>
      <c r="H15" s="242">
        <f t="shared" si="2"/>
        <v>2.3918402039949003</v>
      </c>
      <c r="I15" s="243">
        <f t="shared" si="3"/>
        <v>0.58191186922530203</v>
      </c>
      <c r="J15" s="243">
        <f t="shared" si="4"/>
        <v>0.41808813077469792</v>
      </c>
    </row>
    <row r="16" spans="1:10" x14ac:dyDescent="0.25">
      <c r="A16" s="211" t="s">
        <v>190</v>
      </c>
      <c r="B16" s="208">
        <v>769</v>
      </c>
      <c r="C16" s="209">
        <v>601</v>
      </c>
      <c r="D16" s="209">
        <v>6</v>
      </c>
      <c r="E16" s="209">
        <v>572</v>
      </c>
      <c r="F16" s="212">
        <v>804</v>
      </c>
      <c r="G16" s="271"/>
      <c r="H16" s="242">
        <f t="shared" si="2"/>
        <v>2.4055944055944054</v>
      </c>
      <c r="I16" s="243">
        <f t="shared" si="3"/>
        <v>0.58430232558139539</v>
      </c>
      <c r="J16" s="243">
        <f t="shared" si="4"/>
        <v>0.41569767441860467</v>
      </c>
    </row>
    <row r="17" spans="1:10" x14ac:dyDescent="0.25">
      <c r="A17" s="211" t="s">
        <v>189</v>
      </c>
      <c r="B17" s="208">
        <v>328</v>
      </c>
      <c r="C17" s="209">
        <v>689</v>
      </c>
      <c r="D17" s="209">
        <v>14</v>
      </c>
      <c r="E17" s="209">
        <v>772</v>
      </c>
      <c r="F17" s="212">
        <v>259</v>
      </c>
      <c r="G17" s="271"/>
      <c r="H17" s="242">
        <f t="shared" si="2"/>
        <v>1.3354922279792747</v>
      </c>
      <c r="I17" s="243">
        <f t="shared" si="3"/>
        <v>0.25121241513094084</v>
      </c>
      <c r="J17" s="243">
        <f t="shared" si="4"/>
        <v>0.74878758486905916</v>
      </c>
    </row>
    <row r="18" spans="1:10" s="141" customFormat="1" x14ac:dyDescent="0.25">
      <c r="A18" s="211" t="s">
        <v>725</v>
      </c>
      <c r="B18" s="208">
        <v>494</v>
      </c>
      <c r="C18" s="209">
        <v>516</v>
      </c>
      <c r="D18" s="209">
        <v>2</v>
      </c>
      <c r="E18" s="209">
        <v>433</v>
      </c>
      <c r="F18" s="212">
        <v>579</v>
      </c>
      <c r="G18" s="271"/>
      <c r="H18" s="242">
        <f t="shared" si="2"/>
        <v>2.3371824480369514</v>
      </c>
      <c r="I18" s="243">
        <f t="shared" si="3"/>
        <v>0.57213438735177868</v>
      </c>
      <c r="J18" s="243">
        <f t="shared" si="4"/>
        <v>0.42786561264822132</v>
      </c>
    </row>
    <row r="19" spans="1:10" x14ac:dyDescent="0.25">
      <c r="A19" s="211" t="s">
        <v>722</v>
      </c>
      <c r="B19" s="208">
        <v>55</v>
      </c>
      <c r="C19" s="209">
        <v>161</v>
      </c>
      <c r="D19" s="209">
        <v>4</v>
      </c>
      <c r="E19" s="209">
        <v>191</v>
      </c>
      <c r="F19" s="212">
        <v>29</v>
      </c>
      <c r="G19" s="271"/>
      <c r="H19" s="242">
        <f t="shared" si="2"/>
        <v>1.1518324607329844</v>
      </c>
      <c r="I19" s="243">
        <f t="shared" si="3"/>
        <v>0.13181818181818181</v>
      </c>
      <c r="J19" s="243">
        <f t="shared" si="4"/>
        <v>0.86818181818181817</v>
      </c>
    </row>
    <row r="20" spans="1:10" x14ac:dyDescent="0.25">
      <c r="A20" s="211" t="s">
        <v>723</v>
      </c>
      <c r="B20" s="208">
        <v>227</v>
      </c>
      <c r="C20" s="209">
        <v>625</v>
      </c>
      <c r="D20" s="209">
        <v>1</v>
      </c>
      <c r="E20" s="209">
        <v>587</v>
      </c>
      <c r="F20" s="212">
        <v>266</v>
      </c>
      <c r="G20" s="271"/>
      <c r="H20" s="242">
        <f t="shared" si="2"/>
        <v>1.453151618398637</v>
      </c>
      <c r="I20" s="243">
        <f t="shared" si="3"/>
        <v>0.31184056271981242</v>
      </c>
      <c r="J20" s="243">
        <f t="shared" si="4"/>
        <v>0.68815943728018758</v>
      </c>
    </row>
    <row r="21" spans="1:10" s="141" customFormat="1" x14ac:dyDescent="0.25">
      <c r="A21" s="211" t="s">
        <v>724</v>
      </c>
      <c r="B21" s="208">
        <v>32</v>
      </c>
      <c r="C21" s="209">
        <v>107</v>
      </c>
      <c r="D21" s="209">
        <v>2</v>
      </c>
      <c r="E21" s="209">
        <v>106</v>
      </c>
      <c r="F21" s="212">
        <v>35</v>
      </c>
      <c r="G21" s="271"/>
      <c r="H21" s="242">
        <f t="shared" si="2"/>
        <v>1.3301886792452831</v>
      </c>
      <c r="I21" s="243">
        <f t="shared" si="3"/>
        <v>0.24822695035460993</v>
      </c>
      <c r="J21" s="243">
        <f t="shared" si="4"/>
        <v>0.75177304964539005</v>
      </c>
    </row>
    <row r="22" spans="1:10" ht="31.5" customHeight="1" x14ac:dyDescent="0.25">
      <c r="A22" s="164" t="s">
        <v>191</v>
      </c>
      <c r="B22" s="203">
        <f t="shared" ref="B22:F22" si="5">SUM(B23)</f>
        <v>1387</v>
      </c>
      <c r="C22" s="204">
        <f t="shared" si="5"/>
        <v>2002</v>
      </c>
      <c r="D22" s="204">
        <f t="shared" si="5"/>
        <v>17</v>
      </c>
      <c r="E22" s="204">
        <f t="shared" si="5"/>
        <v>1461</v>
      </c>
      <c r="F22" s="205">
        <f t="shared" si="5"/>
        <v>1945</v>
      </c>
      <c r="G22" s="154"/>
      <c r="H22" s="240">
        <f t="shared" si="2"/>
        <v>2.3312799452429842</v>
      </c>
      <c r="I22" s="241">
        <f t="shared" si="3"/>
        <v>0.57105108631826185</v>
      </c>
      <c r="J22" s="241">
        <f t="shared" si="4"/>
        <v>0.4289489136817381</v>
      </c>
    </row>
    <row r="23" spans="1:10" x14ac:dyDescent="0.25">
      <c r="A23" s="211" t="s">
        <v>93</v>
      </c>
      <c r="B23" s="208">
        <v>1387</v>
      </c>
      <c r="C23" s="209">
        <v>2002</v>
      </c>
      <c r="D23" s="209">
        <v>17</v>
      </c>
      <c r="E23" s="209">
        <v>1461</v>
      </c>
      <c r="F23" s="212">
        <v>1945</v>
      </c>
      <c r="G23" s="271"/>
      <c r="H23" s="242">
        <f t="shared" si="2"/>
        <v>2.3312799452429842</v>
      </c>
      <c r="I23" s="243">
        <f t="shared" si="3"/>
        <v>0.57105108631826185</v>
      </c>
      <c r="J23" s="243">
        <f t="shared" si="4"/>
        <v>0.4289489136817381</v>
      </c>
    </row>
    <row r="24" spans="1:10" ht="31.5" customHeight="1" x14ac:dyDescent="0.25">
      <c r="A24" s="164" t="s">
        <v>194</v>
      </c>
      <c r="B24" s="203">
        <f t="shared" ref="B24:F24" si="6">SUM(B25:B30)</f>
        <v>3591</v>
      </c>
      <c r="C24" s="204">
        <f t="shared" si="6"/>
        <v>3247</v>
      </c>
      <c r="D24" s="204">
        <f t="shared" si="6"/>
        <v>42</v>
      </c>
      <c r="E24" s="204">
        <f t="shared" si="6"/>
        <v>3510</v>
      </c>
      <c r="F24" s="205">
        <f t="shared" si="6"/>
        <v>3370</v>
      </c>
      <c r="G24" s="154"/>
      <c r="H24" s="240">
        <f t="shared" si="2"/>
        <v>1.9601139601139601</v>
      </c>
      <c r="I24" s="241">
        <f t="shared" si="3"/>
        <v>0.48982558139534882</v>
      </c>
      <c r="J24" s="241">
        <f t="shared" si="4"/>
        <v>0.51017441860465118</v>
      </c>
    </row>
    <row r="25" spans="1:10" x14ac:dyDescent="0.25">
      <c r="A25" s="168" t="s">
        <v>94</v>
      </c>
      <c r="B25" s="208">
        <v>1727</v>
      </c>
      <c r="C25" s="209">
        <v>1285</v>
      </c>
      <c r="D25" s="209">
        <v>26</v>
      </c>
      <c r="E25" s="209">
        <v>1281</v>
      </c>
      <c r="F25" s="212">
        <v>1757</v>
      </c>
      <c r="G25" s="271"/>
      <c r="H25" s="242">
        <f t="shared" si="2"/>
        <v>2.3715846994535519</v>
      </c>
      <c r="I25" s="243">
        <f t="shared" si="3"/>
        <v>0.57834101382488479</v>
      </c>
      <c r="J25" s="243">
        <f t="shared" si="4"/>
        <v>0.42165898617511521</v>
      </c>
    </row>
    <row r="26" spans="1:10" x14ac:dyDescent="0.25">
      <c r="A26" s="211" t="s">
        <v>727</v>
      </c>
      <c r="B26" s="208">
        <v>210</v>
      </c>
      <c r="C26" s="209">
        <v>485</v>
      </c>
      <c r="D26" s="209">
        <v>4</v>
      </c>
      <c r="E26" s="209">
        <v>572</v>
      </c>
      <c r="F26" s="212">
        <v>127</v>
      </c>
      <c r="G26" s="271"/>
      <c r="H26" s="242">
        <f t="shared" si="2"/>
        <v>1.2220279720279721</v>
      </c>
      <c r="I26" s="243">
        <f t="shared" si="3"/>
        <v>0.18168812589413447</v>
      </c>
      <c r="J26" s="243">
        <f t="shared" si="4"/>
        <v>0.81831187410586548</v>
      </c>
    </row>
    <row r="27" spans="1:10" s="141" customFormat="1" x14ac:dyDescent="0.25">
      <c r="A27" s="211" t="s">
        <v>728</v>
      </c>
      <c r="B27" s="208">
        <v>117</v>
      </c>
      <c r="C27" s="209">
        <v>294</v>
      </c>
      <c r="D27" s="209">
        <v>2</v>
      </c>
      <c r="E27" s="209">
        <v>308</v>
      </c>
      <c r="F27" s="212">
        <v>105</v>
      </c>
      <c r="G27" s="271"/>
      <c r="H27" s="242">
        <f t="shared" si="2"/>
        <v>1.3409090909090908</v>
      </c>
      <c r="I27" s="243">
        <f t="shared" si="3"/>
        <v>0.25423728813559321</v>
      </c>
      <c r="J27" s="243">
        <f t="shared" si="4"/>
        <v>0.74576271186440679</v>
      </c>
    </row>
    <row r="28" spans="1:10" x14ac:dyDescent="0.25">
      <c r="A28" s="211" t="s">
        <v>729</v>
      </c>
      <c r="B28" s="208">
        <v>757</v>
      </c>
      <c r="C28" s="209">
        <v>500</v>
      </c>
      <c r="D28" s="209">
        <v>1</v>
      </c>
      <c r="E28" s="209">
        <v>640</v>
      </c>
      <c r="F28" s="212">
        <v>618</v>
      </c>
      <c r="G28" s="271"/>
      <c r="H28" s="242">
        <f t="shared" si="2"/>
        <v>1.965625</v>
      </c>
      <c r="I28" s="243">
        <f t="shared" si="3"/>
        <v>0.49125596184419712</v>
      </c>
      <c r="J28" s="243">
        <f t="shared" si="4"/>
        <v>0.50874403815580282</v>
      </c>
    </row>
    <row r="29" spans="1:10" x14ac:dyDescent="0.25">
      <c r="A29" s="211" t="s">
        <v>730</v>
      </c>
      <c r="B29" s="208">
        <v>632</v>
      </c>
      <c r="C29" s="209">
        <v>519</v>
      </c>
      <c r="D29" s="209">
        <v>5</v>
      </c>
      <c r="E29" s="209">
        <v>527</v>
      </c>
      <c r="F29" s="212">
        <v>629</v>
      </c>
      <c r="G29" s="271"/>
      <c r="H29" s="242">
        <f t="shared" si="2"/>
        <v>2.193548387096774</v>
      </c>
      <c r="I29" s="243">
        <f t="shared" si="3"/>
        <v>0.54411764705882348</v>
      </c>
      <c r="J29" s="243">
        <f t="shared" si="4"/>
        <v>0.45588235294117646</v>
      </c>
    </row>
    <row r="30" spans="1:10" x14ac:dyDescent="0.25">
      <c r="A30" s="211" t="s">
        <v>731</v>
      </c>
      <c r="B30" s="208">
        <v>148</v>
      </c>
      <c r="C30" s="209">
        <v>164</v>
      </c>
      <c r="D30" s="209">
        <v>4</v>
      </c>
      <c r="E30" s="209">
        <v>182</v>
      </c>
      <c r="F30" s="212">
        <v>134</v>
      </c>
      <c r="G30" s="271"/>
      <c r="H30" s="242">
        <f t="shared" si="2"/>
        <v>1.7362637362637363</v>
      </c>
      <c r="I30" s="243">
        <f t="shared" si="3"/>
        <v>0.42405063291139239</v>
      </c>
      <c r="J30" s="243">
        <f t="shared" si="4"/>
        <v>0.57594936708860756</v>
      </c>
    </row>
    <row r="31" spans="1:10" ht="31.5" customHeight="1" x14ac:dyDescent="0.25">
      <c r="A31" s="164" t="s">
        <v>197</v>
      </c>
      <c r="B31" s="203">
        <f t="shared" ref="B31:F31" si="7">SUM(B32:B36)</f>
        <v>1717</v>
      </c>
      <c r="C31" s="204">
        <f t="shared" si="7"/>
        <v>3238</v>
      </c>
      <c r="D31" s="204">
        <f t="shared" si="7"/>
        <v>198</v>
      </c>
      <c r="E31" s="204">
        <f t="shared" si="7"/>
        <v>4479</v>
      </c>
      <c r="F31" s="205">
        <f t="shared" si="7"/>
        <v>674</v>
      </c>
      <c r="G31" s="154"/>
      <c r="H31" s="240">
        <f t="shared" si="2"/>
        <v>1.1504800178611296</v>
      </c>
      <c r="I31" s="241">
        <f t="shared" si="3"/>
        <v>0.13079759363477586</v>
      </c>
      <c r="J31" s="241">
        <f t="shared" si="4"/>
        <v>0.86920240636522417</v>
      </c>
    </row>
    <row r="32" spans="1:10" x14ac:dyDescent="0.25">
      <c r="A32" s="211" t="s">
        <v>95</v>
      </c>
      <c r="B32" s="208">
        <v>1098</v>
      </c>
      <c r="C32" s="209">
        <v>2391</v>
      </c>
      <c r="D32" s="209">
        <v>189</v>
      </c>
      <c r="E32" s="209">
        <v>3461</v>
      </c>
      <c r="F32" s="212">
        <v>217</v>
      </c>
      <c r="G32" s="271"/>
      <c r="H32" s="242">
        <f t="shared" si="2"/>
        <v>1.0626986420109794</v>
      </c>
      <c r="I32" s="243">
        <f t="shared" si="3"/>
        <v>5.8999456226209897E-2</v>
      </c>
      <c r="J32" s="243">
        <f t="shared" si="4"/>
        <v>0.94100054377379005</v>
      </c>
    </row>
    <row r="33" spans="1:10" s="141" customFormat="1" x14ac:dyDescent="0.25">
      <c r="A33" s="211" t="s">
        <v>200</v>
      </c>
      <c r="B33" s="208">
        <v>130</v>
      </c>
      <c r="C33" s="209">
        <v>195</v>
      </c>
      <c r="D33" s="209">
        <v>7</v>
      </c>
      <c r="E33" s="209">
        <v>282</v>
      </c>
      <c r="F33" s="212">
        <v>50</v>
      </c>
      <c r="G33" s="271"/>
      <c r="H33" s="242">
        <f t="shared" si="2"/>
        <v>1.177304964539007</v>
      </c>
      <c r="I33" s="243">
        <f t="shared" si="3"/>
        <v>0.15060240963855423</v>
      </c>
      <c r="J33" s="243">
        <f t="shared" si="4"/>
        <v>0.8493975903614458</v>
      </c>
    </row>
    <row r="34" spans="1:10" x14ac:dyDescent="0.25">
      <c r="A34" s="211" t="s">
        <v>201</v>
      </c>
      <c r="B34" s="208">
        <v>331</v>
      </c>
      <c r="C34" s="209">
        <v>300</v>
      </c>
      <c r="D34" s="277" t="s">
        <v>257</v>
      </c>
      <c r="E34" s="209">
        <v>398</v>
      </c>
      <c r="F34" s="212">
        <v>233</v>
      </c>
      <c r="G34" s="271"/>
      <c r="H34" s="242">
        <f t="shared" si="2"/>
        <v>1.585427135678392</v>
      </c>
      <c r="I34" s="243">
        <f t="shared" si="3"/>
        <v>0.36925515055467512</v>
      </c>
      <c r="J34" s="243">
        <f t="shared" si="4"/>
        <v>0.63074484944532483</v>
      </c>
    </row>
    <row r="35" spans="1:10" x14ac:dyDescent="0.25">
      <c r="A35" s="211" t="s">
        <v>202</v>
      </c>
      <c r="B35" s="208">
        <v>29</v>
      </c>
      <c r="C35" s="209">
        <v>107</v>
      </c>
      <c r="D35" s="209">
        <v>1</v>
      </c>
      <c r="E35" s="209">
        <v>93</v>
      </c>
      <c r="F35" s="212">
        <v>44</v>
      </c>
      <c r="G35" s="271"/>
      <c r="H35" s="242">
        <f t="shared" si="2"/>
        <v>1.4731182795698925</v>
      </c>
      <c r="I35" s="243">
        <f t="shared" si="3"/>
        <v>0.32116788321167883</v>
      </c>
      <c r="J35" s="243">
        <f t="shared" si="4"/>
        <v>0.67883211678832112</v>
      </c>
    </row>
    <row r="36" spans="1:10" x14ac:dyDescent="0.25">
      <c r="A36" s="211" t="s">
        <v>203</v>
      </c>
      <c r="B36" s="208">
        <v>129</v>
      </c>
      <c r="C36" s="209">
        <v>245</v>
      </c>
      <c r="D36" s="209">
        <v>1</v>
      </c>
      <c r="E36" s="209">
        <v>245</v>
      </c>
      <c r="F36" s="212">
        <v>130</v>
      </c>
      <c r="G36" s="271"/>
      <c r="H36" s="242">
        <f t="shared" si="2"/>
        <v>1.5306122448979591</v>
      </c>
      <c r="I36" s="243">
        <f t="shared" si="3"/>
        <v>0.34666666666666668</v>
      </c>
      <c r="J36" s="243">
        <f t="shared" si="4"/>
        <v>0.65333333333333332</v>
      </c>
    </row>
    <row r="37" spans="1:10" ht="31.5" customHeight="1" x14ac:dyDescent="0.25">
      <c r="A37" s="164" t="s">
        <v>204</v>
      </c>
      <c r="B37" s="203">
        <f t="shared" ref="B37:F37" si="8">SUM(B38:B42)</f>
        <v>773</v>
      </c>
      <c r="C37" s="204">
        <f t="shared" si="8"/>
        <v>1956</v>
      </c>
      <c r="D37" s="204">
        <f t="shared" si="8"/>
        <v>177</v>
      </c>
      <c r="E37" s="204">
        <f t="shared" si="8"/>
        <v>1901</v>
      </c>
      <c r="F37" s="205">
        <f t="shared" si="8"/>
        <v>1005</v>
      </c>
      <c r="G37" s="154"/>
      <c r="H37" s="240">
        <f t="shared" si="2"/>
        <v>1.5286691215149921</v>
      </c>
      <c r="I37" s="241">
        <f t="shared" si="3"/>
        <v>0.34583620096352374</v>
      </c>
      <c r="J37" s="241">
        <f t="shared" si="4"/>
        <v>0.65416379903647626</v>
      </c>
    </row>
    <row r="38" spans="1:10" x14ac:dyDescent="0.25">
      <c r="A38" s="211" t="s">
        <v>299</v>
      </c>
      <c r="B38" s="208">
        <v>205</v>
      </c>
      <c r="C38" s="209">
        <v>795</v>
      </c>
      <c r="D38" s="209">
        <v>169</v>
      </c>
      <c r="E38" s="209">
        <v>769</v>
      </c>
      <c r="F38" s="212">
        <v>400</v>
      </c>
      <c r="G38" s="271"/>
      <c r="H38" s="242">
        <f t="shared" si="2"/>
        <v>1.5201560468140443</v>
      </c>
      <c r="I38" s="243">
        <f t="shared" si="3"/>
        <v>0.34217279726261762</v>
      </c>
      <c r="J38" s="243">
        <f t="shared" si="4"/>
        <v>0.65782720273738238</v>
      </c>
    </row>
    <row r="39" spans="1:10" s="141" customFormat="1" x14ac:dyDescent="0.25">
      <c r="A39" s="211" t="s">
        <v>207</v>
      </c>
      <c r="B39" s="208">
        <v>240</v>
      </c>
      <c r="C39" s="209">
        <v>396</v>
      </c>
      <c r="D39" s="209">
        <v>5</v>
      </c>
      <c r="E39" s="209">
        <v>408</v>
      </c>
      <c r="F39" s="212">
        <v>233</v>
      </c>
      <c r="G39" s="271"/>
      <c r="H39" s="242">
        <f t="shared" si="2"/>
        <v>1.571078431372549</v>
      </c>
      <c r="I39" s="243">
        <f t="shared" si="3"/>
        <v>0.36349453978159124</v>
      </c>
      <c r="J39" s="243">
        <f t="shared" si="4"/>
        <v>0.6365054602184087</v>
      </c>
    </row>
    <row r="40" spans="1:10" x14ac:dyDescent="0.25">
      <c r="A40" s="211" t="s">
        <v>300</v>
      </c>
      <c r="B40" s="208">
        <v>174</v>
      </c>
      <c r="C40" s="209">
        <v>255</v>
      </c>
      <c r="D40" s="277" t="s">
        <v>257</v>
      </c>
      <c r="E40" s="209">
        <v>278</v>
      </c>
      <c r="F40" s="212">
        <v>151</v>
      </c>
      <c r="G40" s="271"/>
      <c r="H40" s="242">
        <f t="shared" si="2"/>
        <v>1.5431654676258992</v>
      </c>
      <c r="I40" s="243">
        <f t="shared" si="3"/>
        <v>0.351981351981352</v>
      </c>
      <c r="J40" s="243">
        <f t="shared" si="4"/>
        <v>0.64801864801864806</v>
      </c>
    </row>
    <row r="41" spans="1:10" x14ac:dyDescent="0.25">
      <c r="A41" s="211" t="s">
        <v>209</v>
      </c>
      <c r="B41" s="208">
        <v>26</v>
      </c>
      <c r="C41" s="209">
        <v>203</v>
      </c>
      <c r="D41" s="277" t="s">
        <v>257</v>
      </c>
      <c r="E41" s="209">
        <v>201</v>
      </c>
      <c r="F41" s="212">
        <v>28</v>
      </c>
      <c r="G41" s="271"/>
      <c r="H41" s="242">
        <f t="shared" si="2"/>
        <v>1.1393034825870647</v>
      </c>
      <c r="I41" s="243">
        <f t="shared" si="3"/>
        <v>0.1222707423580786</v>
      </c>
      <c r="J41" s="243">
        <f t="shared" si="4"/>
        <v>0.87772925764192145</v>
      </c>
    </row>
    <row r="42" spans="1:10" x14ac:dyDescent="0.25">
      <c r="A42" s="211" t="s">
        <v>732</v>
      </c>
      <c r="B42" s="208">
        <v>128</v>
      </c>
      <c r="C42" s="209">
        <v>307</v>
      </c>
      <c r="D42" s="209">
        <v>3</v>
      </c>
      <c r="E42" s="209">
        <v>245</v>
      </c>
      <c r="F42" s="212">
        <v>193</v>
      </c>
      <c r="G42" s="271"/>
      <c r="H42" s="242">
        <f t="shared" si="2"/>
        <v>1.7877551020408162</v>
      </c>
      <c r="I42" s="243">
        <f t="shared" si="3"/>
        <v>0.4406392694063927</v>
      </c>
      <c r="J42" s="243">
        <f t="shared" si="4"/>
        <v>0.55936073059360736</v>
      </c>
    </row>
    <row r="43" spans="1:10" ht="31.5" customHeight="1" x14ac:dyDescent="0.25">
      <c r="A43" s="164" t="s">
        <v>210</v>
      </c>
      <c r="B43" s="203">
        <f t="shared" ref="B43:F43" si="9">SUM(B44:B49)</f>
        <v>876</v>
      </c>
      <c r="C43" s="204">
        <f t="shared" si="9"/>
        <v>1887</v>
      </c>
      <c r="D43" s="204">
        <f t="shared" si="9"/>
        <v>324</v>
      </c>
      <c r="E43" s="204">
        <f t="shared" si="9"/>
        <v>2310</v>
      </c>
      <c r="F43" s="205">
        <f t="shared" si="9"/>
        <v>777</v>
      </c>
      <c r="G43" s="154"/>
      <c r="H43" s="240">
        <f t="shared" si="2"/>
        <v>1.3363636363636364</v>
      </c>
      <c r="I43" s="241">
        <f t="shared" si="3"/>
        <v>0.25170068027210885</v>
      </c>
      <c r="J43" s="241">
        <f t="shared" si="4"/>
        <v>0.74829931972789121</v>
      </c>
    </row>
    <row r="44" spans="1:10" x14ac:dyDescent="0.25">
      <c r="A44" s="211" t="s">
        <v>105</v>
      </c>
      <c r="B44" s="208">
        <v>215</v>
      </c>
      <c r="C44" s="209">
        <v>530</v>
      </c>
      <c r="D44" s="209">
        <v>307</v>
      </c>
      <c r="E44" s="209">
        <v>795</v>
      </c>
      <c r="F44" s="212">
        <v>257</v>
      </c>
      <c r="G44" s="271"/>
      <c r="H44" s="242">
        <f t="shared" si="2"/>
        <v>1.3232704402515723</v>
      </c>
      <c r="I44" s="243">
        <f t="shared" si="3"/>
        <v>0.24429657794676807</v>
      </c>
      <c r="J44" s="243">
        <f t="shared" si="4"/>
        <v>0.75570342205323193</v>
      </c>
    </row>
    <row r="45" spans="1:10" x14ac:dyDescent="0.25">
      <c r="A45" s="211" t="s">
        <v>96</v>
      </c>
      <c r="B45" s="208">
        <v>177</v>
      </c>
      <c r="C45" s="209">
        <v>396</v>
      </c>
      <c r="D45" s="209">
        <v>13</v>
      </c>
      <c r="E45" s="209">
        <v>502</v>
      </c>
      <c r="F45" s="212">
        <v>84</v>
      </c>
      <c r="G45" s="151"/>
      <c r="H45" s="242">
        <f t="shared" si="2"/>
        <v>1.1673306772908367</v>
      </c>
      <c r="I45" s="243">
        <f t="shared" si="3"/>
        <v>0.14334470989761092</v>
      </c>
      <c r="J45" s="243">
        <f t="shared" si="4"/>
        <v>0.85665529010238906</v>
      </c>
    </row>
    <row r="46" spans="1:10" s="141" customFormat="1" x14ac:dyDescent="0.25">
      <c r="A46" s="211" t="s">
        <v>526</v>
      </c>
      <c r="B46" s="208">
        <v>40</v>
      </c>
      <c r="C46" s="209">
        <v>90</v>
      </c>
      <c r="D46" s="277" t="s">
        <v>257</v>
      </c>
      <c r="E46" s="209">
        <v>111</v>
      </c>
      <c r="F46" s="212">
        <v>19</v>
      </c>
      <c r="G46" s="151"/>
      <c r="H46" s="242">
        <f t="shared" ref="H46:H77" si="10">SUM(B46:D46)/SUM(E46)</f>
        <v>1.1711711711711712</v>
      </c>
      <c r="I46" s="243">
        <f t="shared" ref="I46:I77" si="11">(SUM(F46)/SUM(B46:D46))</f>
        <v>0.14615384615384616</v>
      </c>
      <c r="J46" s="243">
        <f t="shared" ref="J46:J77" si="12">(SUM(E46)/SUM(B46:D46))</f>
        <v>0.85384615384615381</v>
      </c>
    </row>
    <row r="47" spans="1:10" x14ac:dyDescent="0.25">
      <c r="A47" s="211" t="s">
        <v>574</v>
      </c>
      <c r="B47" s="208">
        <v>54</v>
      </c>
      <c r="C47" s="209">
        <v>180</v>
      </c>
      <c r="D47" s="277" t="s">
        <v>257</v>
      </c>
      <c r="E47" s="209">
        <v>171</v>
      </c>
      <c r="F47" s="212">
        <v>63</v>
      </c>
      <c r="G47" s="151"/>
      <c r="H47" s="242">
        <f t="shared" si="10"/>
        <v>1.368421052631579</v>
      </c>
      <c r="I47" s="243">
        <f t="shared" si="11"/>
        <v>0.26923076923076922</v>
      </c>
      <c r="J47" s="243">
        <f t="shared" si="12"/>
        <v>0.73076923076923073</v>
      </c>
    </row>
    <row r="48" spans="1:10" x14ac:dyDescent="0.25">
      <c r="A48" s="211" t="s">
        <v>215</v>
      </c>
      <c r="B48" s="208">
        <v>288</v>
      </c>
      <c r="C48" s="209">
        <v>436</v>
      </c>
      <c r="D48" s="209">
        <v>2</v>
      </c>
      <c r="E48" s="209">
        <v>453</v>
      </c>
      <c r="F48" s="212">
        <v>273</v>
      </c>
      <c r="G48" s="151"/>
      <c r="H48" s="242">
        <f t="shared" si="10"/>
        <v>1.6026490066225165</v>
      </c>
      <c r="I48" s="243">
        <f t="shared" si="11"/>
        <v>0.37603305785123969</v>
      </c>
      <c r="J48" s="243">
        <f t="shared" si="12"/>
        <v>0.62396694214876036</v>
      </c>
    </row>
    <row r="49" spans="1:10" x14ac:dyDescent="0.25">
      <c r="A49" s="211" t="s">
        <v>216</v>
      </c>
      <c r="B49" s="208">
        <v>102</v>
      </c>
      <c r="C49" s="209">
        <v>255</v>
      </c>
      <c r="D49" s="209">
        <v>2</v>
      </c>
      <c r="E49" s="209">
        <v>278</v>
      </c>
      <c r="F49" s="212">
        <v>81</v>
      </c>
      <c r="G49" s="151"/>
      <c r="H49" s="242">
        <f t="shared" si="10"/>
        <v>1.2913669064748201</v>
      </c>
      <c r="I49" s="243">
        <f t="shared" si="11"/>
        <v>0.22562674094707522</v>
      </c>
      <c r="J49" s="243">
        <f t="shared" si="12"/>
        <v>0.77437325905292476</v>
      </c>
    </row>
    <row r="50" spans="1:10" ht="31.5" customHeight="1" x14ac:dyDescent="0.25">
      <c r="A50" s="164" t="s">
        <v>217</v>
      </c>
      <c r="B50" s="203">
        <f t="shared" ref="B50:F50" si="13">SUM(B51:B57)</f>
        <v>1726</v>
      </c>
      <c r="C50" s="204">
        <f t="shared" si="13"/>
        <v>4631</v>
      </c>
      <c r="D50" s="204">
        <f t="shared" si="13"/>
        <v>97</v>
      </c>
      <c r="E50" s="204">
        <f t="shared" si="13"/>
        <v>5017</v>
      </c>
      <c r="F50" s="205">
        <f t="shared" si="13"/>
        <v>1437</v>
      </c>
      <c r="G50" s="272"/>
      <c r="H50" s="240">
        <f t="shared" si="10"/>
        <v>1.2864261510863066</v>
      </c>
      <c r="I50" s="241">
        <f t="shared" si="11"/>
        <v>0.22265261853114349</v>
      </c>
      <c r="J50" s="241">
        <f t="shared" si="12"/>
        <v>0.77734738146885651</v>
      </c>
    </row>
    <row r="51" spans="1:10" x14ac:dyDescent="0.25">
      <c r="A51" s="168" t="s">
        <v>97</v>
      </c>
      <c r="B51" s="208">
        <v>418</v>
      </c>
      <c r="C51" s="209">
        <v>1799</v>
      </c>
      <c r="D51" s="209">
        <v>46</v>
      </c>
      <c r="E51" s="209">
        <v>1819</v>
      </c>
      <c r="F51" s="212">
        <v>444</v>
      </c>
      <c r="G51" s="151"/>
      <c r="H51" s="242">
        <f t="shared" si="10"/>
        <v>1.2440901594282572</v>
      </c>
      <c r="I51" s="243">
        <f t="shared" si="11"/>
        <v>0.19619973486522316</v>
      </c>
      <c r="J51" s="243">
        <f t="shared" si="12"/>
        <v>0.80380026513477687</v>
      </c>
    </row>
    <row r="52" spans="1:10" x14ac:dyDescent="0.25">
      <c r="A52" s="211" t="s">
        <v>221</v>
      </c>
      <c r="B52" s="208">
        <v>542</v>
      </c>
      <c r="C52" s="209">
        <v>953</v>
      </c>
      <c r="D52" s="209">
        <v>29</v>
      </c>
      <c r="E52" s="209">
        <v>1275</v>
      </c>
      <c r="F52" s="212">
        <v>249</v>
      </c>
      <c r="G52" s="151"/>
      <c r="H52" s="242">
        <f t="shared" si="10"/>
        <v>1.1952941176470588</v>
      </c>
      <c r="I52" s="243">
        <f t="shared" si="11"/>
        <v>0.16338582677165353</v>
      </c>
      <c r="J52" s="243">
        <f t="shared" si="12"/>
        <v>0.83661417322834641</v>
      </c>
    </row>
    <row r="53" spans="1:10" x14ac:dyDescent="0.25">
      <c r="A53" s="211" t="s">
        <v>222</v>
      </c>
      <c r="B53" s="208">
        <v>391</v>
      </c>
      <c r="C53" s="209">
        <v>449</v>
      </c>
      <c r="D53" s="209">
        <v>13</v>
      </c>
      <c r="E53" s="209">
        <v>533</v>
      </c>
      <c r="F53" s="212">
        <v>320</v>
      </c>
      <c r="G53" s="151"/>
      <c r="H53" s="242">
        <f t="shared" si="10"/>
        <v>1.600375234521576</v>
      </c>
      <c r="I53" s="243">
        <f t="shared" si="11"/>
        <v>0.37514654161781946</v>
      </c>
      <c r="J53" s="243">
        <f t="shared" si="12"/>
        <v>0.62485345838218054</v>
      </c>
    </row>
    <row r="54" spans="1:10" s="141" customFormat="1" x14ac:dyDescent="0.25">
      <c r="A54" s="211" t="s">
        <v>223</v>
      </c>
      <c r="B54" s="208">
        <v>72</v>
      </c>
      <c r="C54" s="209">
        <v>97</v>
      </c>
      <c r="D54" s="277" t="s">
        <v>257</v>
      </c>
      <c r="E54" s="209">
        <v>157</v>
      </c>
      <c r="F54" s="212">
        <v>12</v>
      </c>
      <c r="G54" s="151"/>
      <c r="H54" s="242">
        <f t="shared" si="10"/>
        <v>1.0764331210191083</v>
      </c>
      <c r="I54" s="243">
        <f t="shared" si="11"/>
        <v>7.1005917159763315E-2</v>
      </c>
      <c r="J54" s="243">
        <f t="shared" si="12"/>
        <v>0.92899408284023666</v>
      </c>
    </row>
    <row r="55" spans="1:10" x14ac:dyDescent="0.25">
      <c r="A55" s="211" t="s">
        <v>224</v>
      </c>
      <c r="B55" s="208">
        <v>194</v>
      </c>
      <c r="C55" s="209">
        <v>707</v>
      </c>
      <c r="D55" s="209">
        <v>4</v>
      </c>
      <c r="E55" s="209">
        <v>610</v>
      </c>
      <c r="F55" s="212">
        <v>295</v>
      </c>
      <c r="G55" s="151"/>
      <c r="H55" s="242">
        <f t="shared" si="10"/>
        <v>1.4836065573770492</v>
      </c>
      <c r="I55" s="243">
        <f t="shared" si="11"/>
        <v>0.32596685082872928</v>
      </c>
      <c r="J55" s="243">
        <f t="shared" si="12"/>
        <v>0.67403314917127077</v>
      </c>
    </row>
    <row r="56" spans="1:10" x14ac:dyDescent="0.25">
      <c r="A56" s="211" t="s">
        <v>225</v>
      </c>
      <c r="B56" s="208">
        <v>58</v>
      </c>
      <c r="C56" s="209">
        <v>218</v>
      </c>
      <c r="D56" s="209">
        <v>3</v>
      </c>
      <c r="E56" s="209">
        <v>215</v>
      </c>
      <c r="F56" s="212">
        <v>64</v>
      </c>
      <c r="G56" s="151"/>
      <c r="H56" s="242">
        <f t="shared" si="10"/>
        <v>1.2976744186046512</v>
      </c>
      <c r="I56" s="243">
        <f t="shared" si="11"/>
        <v>0.22939068100358423</v>
      </c>
      <c r="J56" s="243">
        <f t="shared" si="12"/>
        <v>0.77060931899641572</v>
      </c>
    </row>
    <row r="57" spans="1:10" x14ac:dyDescent="0.25">
      <c r="A57" s="211" t="s">
        <v>735</v>
      </c>
      <c r="B57" s="208">
        <v>51</v>
      </c>
      <c r="C57" s="209">
        <v>408</v>
      </c>
      <c r="D57" s="209">
        <v>2</v>
      </c>
      <c r="E57" s="209">
        <v>408</v>
      </c>
      <c r="F57" s="212">
        <v>53</v>
      </c>
      <c r="G57" s="151"/>
      <c r="H57" s="242">
        <f t="shared" si="10"/>
        <v>1.1299019607843137</v>
      </c>
      <c r="I57" s="243">
        <f t="shared" si="11"/>
        <v>0.11496746203904555</v>
      </c>
      <c r="J57" s="243">
        <f t="shared" si="12"/>
        <v>0.88503253796095449</v>
      </c>
    </row>
    <row r="58" spans="1:10" ht="31.5" customHeight="1" x14ac:dyDescent="0.25">
      <c r="A58" s="164" t="s">
        <v>468</v>
      </c>
      <c r="B58" s="203">
        <f t="shared" ref="B58:F58" si="14">SUM(B59:B64)</f>
        <v>1445</v>
      </c>
      <c r="C58" s="204">
        <f t="shared" si="14"/>
        <v>3429</v>
      </c>
      <c r="D58" s="204">
        <f t="shared" si="14"/>
        <v>45</v>
      </c>
      <c r="E58" s="204">
        <f t="shared" si="14"/>
        <v>3584</v>
      </c>
      <c r="F58" s="205">
        <f t="shared" si="14"/>
        <v>1335</v>
      </c>
      <c r="G58" s="272"/>
      <c r="H58" s="240">
        <f t="shared" si="10"/>
        <v>1.3724888392857142</v>
      </c>
      <c r="I58" s="241">
        <f t="shared" si="11"/>
        <v>0.27139662533035169</v>
      </c>
      <c r="J58" s="241">
        <f t="shared" si="12"/>
        <v>0.72860337466964831</v>
      </c>
    </row>
    <row r="59" spans="1:10" x14ac:dyDescent="0.25">
      <c r="A59" s="168" t="s">
        <v>98</v>
      </c>
      <c r="B59" s="208">
        <v>621</v>
      </c>
      <c r="C59" s="209">
        <v>1372</v>
      </c>
      <c r="D59" s="209">
        <v>19</v>
      </c>
      <c r="E59" s="209">
        <v>1521</v>
      </c>
      <c r="F59" s="212">
        <v>491</v>
      </c>
      <c r="G59" s="151"/>
      <c r="H59" s="242">
        <f t="shared" si="10"/>
        <v>1.3228139381985535</v>
      </c>
      <c r="I59" s="243">
        <f t="shared" si="11"/>
        <v>0.24403578528827038</v>
      </c>
      <c r="J59" s="243">
        <f t="shared" si="12"/>
        <v>0.75596421471172959</v>
      </c>
    </row>
    <row r="60" spans="1:10" x14ac:dyDescent="0.25">
      <c r="A60" s="211" t="s">
        <v>736</v>
      </c>
      <c r="B60" s="208">
        <v>102</v>
      </c>
      <c r="C60" s="209">
        <v>270</v>
      </c>
      <c r="D60" s="209">
        <v>2</v>
      </c>
      <c r="E60" s="209">
        <v>309</v>
      </c>
      <c r="F60" s="212">
        <v>65</v>
      </c>
      <c r="G60" s="151"/>
      <c r="H60" s="242">
        <f t="shared" si="10"/>
        <v>1.2103559870550162</v>
      </c>
      <c r="I60" s="243">
        <f t="shared" si="11"/>
        <v>0.17379679144385027</v>
      </c>
      <c r="J60" s="243">
        <f t="shared" si="12"/>
        <v>0.8262032085561497</v>
      </c>
    </row>
    <row r="61" spans="1:10" s="141" customFormat="1" x14ac:dyDescent="0.25">
      <c r="A61" s="211" t="s">
        <v>471</v>
      </c>
      <c r="B61" s="208">
        <v>380</v>
      </c>
      <c r="C61" s="209">
        <v>482</v>
      </c>
      <c r="D61" s="209">
        <v>2</v>
      </c>
      <c r="E61" s="209">
        <v>399</v>
      </c>
      <c r="F61" s="212">
        <v>465</v>
      </c>
      <c r="G61" s="151"/>
      <c r="H61" s="242">
        <f t="shared" si="10"/>
        <v>2.1654135338345863</v>
      </c>
      <c r="I61" s="243">
        <f t="shared" si="11"/>
        <v>0.53819444444444442</v>
      </c>
      <c r="J61" s="243">
        <f t="shared" si="12"/>
        <v>0.46180555555555558</v>
      </c>
    </row>
    <row r="62" spans="1:10" x14ac:dyDescent="0.25">
      <c r="A62" s="211" t="s">
        <v>472</v>
      </c>
      <c r="B62" s="208">
        <v>86</v>
      </c>
      <c r="C62" s="209">
        <v>181</v>
      </c>
      <c r="D62" s="209">
        <v>2</v>
      </c>
      <c r="E62" s="209">
        <v>183</v>
      </c>
      <c r="F62" s="212">
        <v>86</v>
      </c>
      <c r="G62" s="151"/>
      <c r="H62" s="242">
        <f t="shared" si="10"/>
        <v>1.4699453551912569</v>
      </c>
      <c r="I62" s="243">
        <f t="shared" si="11"/>
        <v>0.31970260223048325</v>
      </c>
      <c r="J62" s="243">
        <f t="shared" si="12"/>
        <v>0.6802973977695167</v>
      </c>
    </row>
    <row r="63" spans="1:10" x14ac:dyDescent="0.25">
      <c r="A63" s="211" t="s">
        <v>473</v>
      </c>
      <c r="B63" s="208">
        <v>62</v>
      </c>
      <c r="C63" s="209">
        <v>497</v>
      </c>
      <c r="D63" s="209">
        <v>3</v>
      </c>
      <c r="E63" s="209">
        <v>534</v>
      </c>
      <c r="F63" s="212">
        <v>28</v>
      </c>
      <c r="G63" s="151"/>
      <c r="H63" s="242">
        <f t="shared" si="10"/>
        <v>1.0524344569288389</v>
      </c>
      <c r="I63" s="243">
        <f t="shared" si="11"/>
        <v>4.9822064056939501E-2</v>
      </c>
      <c r="J63" s="243">
        <f t="shared" si="12"/>
        <v>0.95017793594306055</v>
      </c>
    </row>
    <row r="64" spans="1:10" x14ac:dyDescent="0.25">
      <c r="A64" s="211" t="s">
        <v>737</v>
      </c>
      <c r="B64" s="208">
        <v>194</v>
      </c>
      <c r="C64" s="209">
        <v>627</v>
      </c>
      <c r="D64" s="209">
        <v>17</v>
      </c>
      <c r="E64" s="209">
        <v>638</v>
      </c>
      <c r="F64" s="212">
        <v>200</v>
      </c>
      <c r="G64" s="151"/>
      <c r="H64" s="242">
        <f t="shared" si="10"/>
        <v>1.3134796238244515</v>
      </c>
      <c r="I64" s="243">
        <f t="shared" si="11"/>
        <v>0.2386634844868735</v>
      </c>
      <c r="J64" s="243">
        <f t="shared" si="12"/>
        <v>0.76133651551312653</v>
      </c>
    </row>
    <row r="65" spans="1:10" ht="31.5" customHeight="1" x14ac:dyDescent="0.25">
      <c r="A65" s="164" t="s">
        <v>474</v>
      </c>
      <c r="B65" s="203">
        <f t="shared" ref="B65:F65" si="15">SUM(B66:B71)</f>
        <v>777</v>
      </c>
      <c r="C65" s="204">
        <f t="shared" si="15"/>
        <v>2065</v>
      </c>
      <c r="D65" s="204">
        <f t="shared" si="15"/>
        <v>23</v>
      </c>
      <c r="E65" s="204">
        <f t="shared" si="15"/>
        <v>1774</v>
      </c>
      <c r="F65" s="205">
        <f t="shared" si="15"/>
        <v>1091</v>
      </c>
      <c r="G65" s="272"/>
      <c r="H65" s="240">
        <f t="shared" si="10"/>
        <v>1.6149943630214205</v>
      </c>
      <c r="I65" s="241">
        <f t="shared" si="11"/>
        <v>0.38080279232111691</v>
      </c>
      <c r="J65" s="241">
        <f t="shared" si="12"/>
        <v>0.61919720767888309</v>
      </c>
    </row>
    <row r="66" spans="1:10" x14ac:dyDescent="0.25">
      <c r="A66" s="211" t="s">
        <v>99</v>
      </c>
      <c r="B66" s="208">
        <v>316</v>
      </c>
      <c r="C66" s="209">
        <v>619</v>
      </c>
      <c r="D66" s="209">
        <v>6</v>
      </c>
      <c r="E66" s="209">
        <v>477</v>
      </c>
      <c r="F66" s="212">
        <v>464</v>
      </c>
      <c r="G66" s="151"/>
      <c r="H66" s="242">
        <f t="shared" si="10"/>
        <v>1.9727463312368974</v>
      </c>
      <c r="I66" s="243">
        <f t="shared" si="11"/>
        <v>0.49309245483528164</v>
      </c>
      <c r="J66" s="243">
        <f t="shared" si="12"/>
        <v>0.50690754516471836</v>
      </c>
    </row>
    <row r="67" spans="1:10" x14ac:dyDescent="0.25">
      <c r="A67" s="211" t="s">
        <v>738</v>
      </c>
      <c r="B67" s="208">
        <v>119</v>
      </c>
      <c r="C67" s="209">
        <v>284</v>
      </c>
      <c r="D67" s="209">
        <v>6</v>
      </c>
      <c r="E67" s="209">
        <v>253</v>
      </c>
      <c r="F67" s="212">
        <v>156</v>
      </c>
      <c r="G67" s="151"/>
      <c r="H67" s="242">
        <f t="shared" si="10"/>
        <v>1.616600790513834</v>
      </c>
      <c r="I67" s="243">
        <f t="shared" si="11"/>
        <v>0.38141809290953543</v>
      </c>
      <c r="J67" s="243">
        <f t="shared" si="12"/>
        <v>0.61858190709046457</v>
      </c>
    </row>
    <row r="68" spans="1:10" s="141" customFormat="1" x14ac:dyDescent="0.25">
      <c r="A68" s="211" t="s">
        <v>478</v>
      </c>
      <c r="B68" s="208">
        <v>142</v>
      </c>
      <c r="C68" s="209">
        <v>405</v>
      </c>
      <c r="D68" s="209">
        <v>3</v>
      </c>
      <c r="E68" s="209">
        <v>364</v>
      </c>
      <c r="F68" s="212">
        <v>186</v>
      </c>
      <c r="G68" s="151"/>
      <c r="H68" s="242">
        <f t="shared" si="10"/>
        <v>1.5109890109890109</v>
      </c>
      <c r="I68" s="243">
        <f t="shared" si="11"/>
        <v>0.33818181818181819</v>
      </c>
      <c r="J68" s="243">
        <f t="shared" si="12"/>
        <v>0.66181818181818186</v>
      </c>
    </row>
    <row r="69" spans="1:10" x14ac:dyDescent="0.25">
      <c r="A69" s="211" t="s">
        <v>739</v>
      </c>
      <c r="B69" s="208">
        <v>84</v>
      </c>
      <c r="C69" s="209">
        <v>341</v>
      </c>
      <c r="D69" s="209">
        <v>5</v>
      </c>
      <c r="E69" s="209">
        <v>330</v>
      </c>
      <c r="F69" s="212">
        <v>100</v>
      </c>
      <c r="G69" s="151"/>
      <c r="H69" s="242">
        <f t="shared" si="10"/>
        <v>1.303030303030303</v>
      </c>
      <c r="I69" s="243">
        <f t="shared" si="11"/>
        <v>0.23255813953488372</v>
      </c>
      <c r="J69" s="243">
        <f t="shared" si="12"/>
        <v>0.76744186046511631</v>
      </c>
    </row>
    <row r="70" spans="1:10" x14ac:dyDescent="0.25">
      <c r="A70" s="211" t="s">
        <v>479</v>
      </c>
      <c r="B70" s="208">
        <v>44</v>
      </c>
      <c r="C70" s="209">
        <v>194</v>
      </c>
      <c r="D70" s="209">
        <v>2</v>
      </c>
      <c r="E70" s="209">
        <v>216</v>
      </c>
      <c r="F70" s="212">
        <v>24</v>
      </c>
      <c r="G70" s="151"/>
      <c r="H70" s="242">
        <f t="shared" si="10"/>
        <v>1.1111111111111112</v>
      </c>
      <c r="I70" s="243">
        <f t="shared" si="11"/>
        <v>0.1</v>
      </c>
      <c r="J70" s="243">
        <f t="shared" si="12"/>
        <v>0.9</v>
      </c>
    </row>
    <row r="71" spans="1:10" x14ac:dyDescent="0.25">
      <c r="A71" s="211" t="s">
        <v>740</v>
      </c>
      <c r="B71" s="208">
        <v>72</v>
      </c>
      <c r="C71" s="209">
        <v>222</v>
      </c>
      <c r="D71" s="209">
        <v>1</v>
      </c>
      <c r="E71" s="209">
        <v>134</v>
      </c>
      <c r="F71" s="212">
        <v>161</v>
      </c>
      <c r="G71" s="151"/>
      <c r="H71" s="242">
        <f t="shared" si="10"/>
        <v>2.2014925373134329</v>
      </c>
      <c r="I71" s="243">
        <f t="shared" si="11"/>
        <v>0.54576271186440672</v>
      </c>
      <c r="J71" s="243">
        <f t="shared" si="12"/>
        <v>0.45423728813559322</v>
      </c>
    </row>
    <row r="72" spans="1:10" ht="31.5" customHeight="1" x14ac:dyDescent="0.25">
      <c r="A72" s="164" t="s">
        <v>480</v>
      </c>
      <c r="B72" s="203">
        <f t="shared" ref="B72:F72" si="16">SUM(B73:B78)</f>
        <v>1271</v>
      </c>
      <c r="C72" s="204">
        <f t="shared" si="16"/>
        <v>2040</v>
      </c>
      <c r="D72" s="204">
        <f t="shared" si="16"/>
        <v>544</v>
      </c>
      <c r="E72" s="204">
        <f t="shared" si="16"/>
        <v>2242</v>
      </c>
      <c r="F72" s="205">
        <f t="shared" si="16"/>
        <v>1613</v>
      </c>
      <c r="G72" s="151"/>
      <c r="H72" s="240">
        <f t="shared" si="10"/>
        <v>1.7194469223907225</v>
      </c>
      <c r="I72" s="241">
        <f t="shared" si="11"/>
        <v>0.41841763942931259</v>
      </c>
      <c r="J72" s="241">
        <f t="shared" si="12"/>
        <v>0.58158236057068746</v>
      </c>
    </row>
    <row r="73" spans="1:10" x14ac:dyDescent="0.25">
      <c r="A73" s="211" t="s">
        <v>100</v>
      </c>
      <c r="B73" s="208">
        <v>352</v>
      </c>
      <c r="C73" s="209">
        <v>625</v>
      </c>
      <c r="D73" s="209">
        <v>175</v>
      </c>
      <c r="E73" s="209">
        <v>576</v>
      </c>
      <c r="F73" s="212">
        <v>576</v>
      </c>
      <c r="G73" s="151"/>
      <c r="H73" s="242">
        <f t="shared" si="10"/>
        <v>2</v>
      </c>
      <c r="I73" s="243">
        <f t="shared" si="11"/>
        <v>0.5</v>
      </c>
      <c r="J73" s="243">
        <f t="shared" si="12"/>
        <v>0.5</v>
      </c>
    </row>
    <row r="74" spans="1:10" x14ac:dyDescent="0.25">
      <c r="A74" s="211" t="s">
        <v>101</v>
      </c>
      <c r="B74" s="208">
        <v>594</v>
      </c>
      <c r="C74" s="209">
        <v>694</v>
      </c>
      <c r="D74" s="209">
        <v>363</v>
      </c>
      <c r="E74" s="209">
        <v>935</v>
      </c>
      <c r="F74" s="212">
        <v>716</v>
      </c>
      <c r="G74" s="151"/>
      <c r="H74" s="242">
        <f t="shared" si="10"/>
        <v>1.7657754010695188</v>
      </c>
      <c r="I74" s="243">
        <f t="shared" si="11"/>
        <v>0.43367655966081164</v>
      </c>
      <c r="J74" s="243">
        <f t="shared" si="12"/>
        <v>0.56632344033918836</v>
      </c>
    </row>
    <row r="75" spans="1:10" s="141" customFormat="1" x14ac:dyDescent="0.25">
      <c r="A75" s="211" t="s">
        <v>741</v>
      </c>
      <c r="B75" s="208">
        <v>21</v>
      </c>
      <c r="C75" s="209">
        <v>130</v>
      </c>
      <c r="D75" s="277" t="s">
        <v>257</v>
      </c>
      <c r="E75" s="209">
        <v>130</v>
      </c>
      <c r="F75" s="212">
        <v>21</v>
      </c>
      <c r="G75" s="151"/>
      <c r="H75" s="242">
        <f t="shared" si="10"/>
        <v>1.1615384615384616</v>
      </c>
      <c r="I75" s="243">
        <f t="shared" si="11"/>
        <v>0.13907284768211919</v>
      </c>
      <c r="J75" s="243">
        <f t="shared" si="12"/>
        <v>0.86092715231788075</v>
      </c>
    </row>
    <row r="76" spans="1:10" x14ac:dyDescent="0.25">
      <c r="A76" s="211" t="s">
        <v>742</v>
      </c>
      <c r="B76" s="208">
        <v>270</v>
      </c>
      <c r="C76" s="209">
        <v>349</v>
      </c>
      <c r="D76" s="209">
        <v>6</v>
      </c>
      <c r="E76" s="209">
        <v>353</v>
      </c>
      <c r="F76" s="212">
        <v>272</v>
      </c>
      <c r="G76" s="151"/>
      <c r="H76" s="242">
        <f t="shared" si="10"/>
        <v>1.7705382436260624</v>
      </c>
      <c r="I76" s="243">
        <f t="shared" si="11"/>
        <v>0.43519999999999998</v>
      </c>
      <c r="J76" s="243">
        <f t="shared" si="12"/>
        <v>0.56479999999999997</v>
      </c>
    </row>
    <row r="77" spans="1:10" x14ac:dyDescent="0.25">
      <c r="A77" s="211" t="s">
        <v>483</v>
      </c>
      <c r="B77" s="208">
        <v>15</v>
      </c>
      <c r="C77" s="209">
        <v>44</v>
      </c>
      <c r="D77" s="277" t="s">
        <v>257</v>
      </c>
      <c r="E77" s="209">
        <v>50</v>
      </c>
      <c r="F77" s="212">
        <v>9</v>
      </c>
      <c r="G77" s="151"/>
      <c r="H77" s="242">
        <f t="shared" si="10"/>
        <v>1.18</v>
      </c>
      <c r="I77" s="243">
        <f t="shared" si="11"/>
        <v>0.15254237288135594</v>
      </c>
      <c r="J77" s="243">
        <f t="shared" si="12"/>
        <v>0.84745762711864403</v>
      </c>
    </row>
    <row r="78" spans="1:10" x14ac:dyDescent="0.25">
      <c r="A78" s="211" t="s">
        <v>484</v>
      </c>
      <c r="B78" s="208">
        <v>19</v>
      </c>
      <c r="C78" s="209">
        <v>198</v>
      </c>
      <c r="D78" s="277" t="s">
        <v>257</v>
      </c>
      <c r="E78" s="209">
        <v>198</v>
      </c>
      <c r="F78" s="212">
        <v>19</v>
      </c>
      <c r="G78" s="151"/>
      <c r="H78" s="242">
        <f t="shared" ref="H78:H104" si="17">SUM(B78:D78)/SUM(E78)</f>
        <v>1.095959595959596</v>
      </c>
      <c r="I78" s="243">
        <f t="shared" ref="I78:I104" si="18">(SUM(F78)/SUM(B78:D78))</f>
        <v>8.755760368663594E-2</v>
      </c>
      <c r="J78" s="243">
        <f t="shared" ref="J78:J104" si="19">(SUM(E78)/SUM(B78:D78))</f>
        <v>0.9124423963133641</v>
      </c>
    </row>
    <row r="79" spans="1:10" ht="31.5" customHeight="1" x14ac:dyDescent="0.25">
      <c r="A79" s="164" t="s">
        <v>485</v>
      </c>
      <c r="B79" s="203">
        <f t="shared" ref="B79:F79" si="20">SUM(B80:B87)</f>
        <v>1283</v>
      </c>
      <c r="C79" s="204">
        <f t="shared" si="20"/>
        <v>2925</v>
      </c>
      <c r="D79" s="204">
        <f t="shared" si="20"/>
        <v>82</v>
      </c>
      <c r="E79" s="204">
        <f t="shared" si="20"/>
        <v>3062</v>
      </c>
      <c r="F79" s="205">
        <f t="shared" si="20"/>
        <v>1228</v>
      </c>
      <c r="G79" s="272"/>
      <c r="H79" s="240">
        <f t="shared" si="17"/>
        <v>1.4010450685826257</v>
      </c>
      <c r="I79" s="241">
        <f t="shared" si="18"/>
        <v>0.28624708624708622</v>
      </c>
      <c r="J79" s="241">
        <f t="shared" si="19"/>
        <v>0.71375291375291372</v>
      </c>
    </row>
    <row r="80" spans="1:10" x14ac:dyDescent="0.25">
      <c r="A80" s="168" t="s">
        <v>102</v>
      </c>
      <c r="B80" s="208">
        <v>147</v>
      </c>
      <c r="C80" s="209">
        <v>1089</v>
      </c>
      <c r="D80" s="209">
        <v>59</v>
      </c>
      <c r="E80" s="209">
        <v>1050</v>
      </c>
      <c r="F80" s="212">
        <v>245</v>
      </c>
      <c r="G80" s="151"/>
      <c r="H80" s="242">
        <f t="shared" si="17"/>
        <v>1.2333333333333334</v>
      </c>
      <c r="I80" s="243">
        <f t="shared" si="18"/>
        <v>0.1891891891891892</v>
      </c>
      <c r="J80" s="243">
        <f t="shared" si="19"/>
        <v>0.81081081081081086</v>
      </c>
    </row>
    <row r="81" spans="1:10" x14ac:dyDescent="0.25">
      <c r="A81" s="211" t="s">
        <v>489</v>
      </c>
      <c r="B81" s="208">
        <v>77</v>
      </c>
      <c r="C81" s="209">
        <v>298</v>
      </c>
      <c r="D81" s="209">
        <v>2</v>
      </c>
      <c r="E81" s="209">
        <v>306</v>
      </c>
      <c r="F81" s="212">
        <v>71</v>
      </c>
      <c r="G81" s="151"/>
      <c r="H81" s="242">
        <f t="shared" si="17"/>
        <v>1.2320261437908497</v>
      </c>
      <c r="I81" s="243">
        <f t="shared" si="18"/>
        <v>0.1883289124668435</v>
      </c>
      <c r="J81" s="243">
        <f t="shared" si="19"/>
        <v>0.81167108753315653</v>
      </c>
    </row>
    <row r="82" spans="1:10" x14ac:dyDescent="0.25">
      <c r="A82" s="211" t="s">
        <v>490</v>
      </c>
      <c r="B82" s="208">
        <v>130</v>
      </c>
      <c r="C82" s="209">
        <v>151</v>
      </c>
      <c r="D82" s="209">
        <v>7</v>
      </c>
      <c r="E82" s="209">
        <v>237</v>
      </c>
      <c r="F82" s="212">
        <v>51</v>
      </c>
      <c r="G82" s="151"/>
      <c r="H82" s="242">
        <f t="shared" si="17"/>
        <v>1.2151898734177216</v>
      </c>
      <c r="I82" s="243">
        <f t="shared" si="18"/>
        <v>0.17708333333333334</v>
      </c>
      <c r="J82" s="243">
        <f t="shared" si="19"/>
        <v>0.82291666666666663</v>
      </c>
    </row>
    <row r="83" spans="1:10" x14ac:dyDescent="0.25">
      <c r="A83" s="211" t="s">
        <v>743</v>
      </c>
      <c r="B83" s="208">
        <v>334</v>
      </c>
      <c r="C83" s="209">
        <v>373</v>
      </c>
      <c r="D83" s="209">
        <v>1</v>
      </c>
      <c r="E83" s="209">
        <v>394</v>
      </c>
      <c r="F83" s="212">
        <v>314</v>
      </c>
      <c r="G83" s="151"/>
      <c r="H83" s="242">
        <f t="shared" si="17"/>
        <v>1.7969543147208122</v>
      </c>
      <c r="I83" s="243">
        <f t="shared" si="18"/>
        <v>0.44350282485875708</v>
      </c>
      <c r="J83" s="243">
        <f t="shared" si="19"/>
        <v>0.55649717514124297</v>
      </c>
    </row>
    <row r="84" spans="1:10" s="141" customFormat="1" x14ac:dyDescent="0.25">
      <c r="A84" s="211" t="s">
        <v>491</v>
      </c>
      <c r="B84" s="208">
        <v>283</v>
      </c>
      <c r="C84" s="209">
        <v>456</v>
      </c>
      <c r="D84" s="209">
        <v>12</v>
      </c>
      <c r="E84" s="209">
        <v>557</v>
      </c>
      <c r="F84" s="212">
        <v>194</v>
      </c>
      <c r="G84" s="151"/>
      <c r="H84" s="242">
        <f t="shared" si="17"/>
        <v>1.3482944344703771</v>
      </c>
      <c r="I84" s="243">
        <f t="shared" si="18"/>
        <v>0.25832223701731027</v>
      </c>
      <c r="J84" s="243">
        <f t="shared" si="19"/>
        <v>0.74167776298268973</v>
      </c>
    </row>
    <row r="85" spans="1:10" x14ac:dyDescent="0.25">
      <c r="A85" s="211" t="s">
        <v>492</v>
      </c>
      <c r="B85" s="208">
        <v>230</v>
      </c>
      <c r="C85" s="209">
        <v>281</v>
      </c>
      <c r="D85" s="277" t="s">
        <v>257</v>
      </c>
      <c r="E85" s="209">
        <v>254</v>
      </c>
      <c r="F85" s="212">
        <v>257</v>
      </c>
      <c r="G85" s="151"/>
      <c r="H85" s="242">
        <f t="shared" si="17"/>
        <v>2.0118110236220472</v>
      </c>
      <c r="I85" s="243">
        <f t="shared" si="18"/>
        <v>0.50293542074363995</v>
      </c>
      <c r="J85" s="243">
        <f t="shared" si="19"/>
        <v>0.49706457925636005</v>
      </c>
    </row>
    <row r="86" spans="1:10" x14ac:dyDescent="0.25">
      <c r="A86" s="211" t="s">
        <v>493</v>
      </c>
      <c r="B86" s="208">
        <v>75</v>
      </c>
      <c r="C86" s="209">
        <v>233</v>
      </c>
      <c r="D86" s="209">
        <v>1</v>
      </c>
      <c r="E86" s="209">
        <v>223</v>
      </c>
      <c r="F86" s="212">
        <v>86</v>
      </c>
      <c r="G86" s="151"/>
      <c r="H86" s="242">
        <f t="shared" si="17"/>
        <v>1.3856502242152466</v>
      </c>
      <c r="I86" s="243">
        <f t="shared" si="18"/>
        <v>0.27831715210355989</v>
      </c>
      <c r="J86" s="243">
        <f t="shared" si="19"/>
        <v>0.72168284789644011</v>
      </c>
    </row>
    <row r="87" spans="1:10" x14ac:dyDescent="0.25">
      <c r="A87" s="211" t="s">
        <v>303</v>
      </c>
      <c r="B87" s="208">
        <v>7</v>
      </c>
      <c r="C87" s="209">
        <v>44</v>
      </c>
      <c r="D87" s="277" t="s">
        <v>257</v>
      </c>
      <c r="E87" s="209">
        <v>41</v>
      </c>
      <c r="F87" s="212">
        <v>10</v>
      </c>
      <c r="G87" s="151"/>
      <c r="H87" s="242">
        <f t="shared" si="17"/>
        <v>1.2439024390243902</v>
      </c>
      <c r="I87" s="243">
        <f t="shared" si="18"/>
        <v>0.19607843137254902</v>
      </c>
      <c r="J87" s="243">
        <f t="shared" si="19"/>
        <v>0.80392156862745101</v>
      </c>
    </row>
    <row r="88" spans="1:10" ht="31.5" customHeight="1" x14ac:dyDescent="0.25">
      <c r="A88" s="164" t="s">
        <v>494</v>
      </c>
      <c r="B88" s="203">
        <f t="shared" ref="B88:F88" si="21">SUM(B89:B90)</f>
        <v>288</v>
      </c>
      <c r="C88" s="204">
        <f t="shared" si="21"/>
        <v>1413</v>
      </c>
      <c r="D88" s="204">
        <f t="shared" si="21"/>
        <v>671</v>
      </c>
      <c r="E88" s="204">
        <f t="shared" si="21"/>
        <v>1712</v>
      </c>
      <c r="F88" s="205">
        <f t="shared" si="21"/>
        <v>660</v>
      </c>
      <c r="G88" s="272"/>
      <c r="H88" s="240">
        <f t="shared" si="17"/>
        <v>1.3855140186915889</v>
      </c>
      <c r="I88" s="241">
        <f t="shared" si="18"/>
        <v>0.27824620573355818</v>
      </c>
      <c r="J88" s="241">
        <f t="shared" si="19"/>
        <v>0.72175379426644182</v>
      </c>
    </row>
    <row r="89" spans="1:10" x14ac:dyDescent="0.25">
      <c r="A89" s="211" t="s">
        <v>120</v>
      </c>
      <c r="B89" s="208">
        <v>178</v>
      </c>
      <c r="C89" s="209">
        <v>972</v>
      </c>
      <c r="D89" s="209">
        <v>669</v>
      </c>
      <c r="E89" s="209">
        <v>1259</v>
      </c>
      <c r="F89" s="212">
        <v>560</v>
      </c>
      <c r="G89" s="151"/>
      <c r="H89" s="242">
        <f t="shared" si="17"/>
        <v>1.4447974583002383</v>
      </c>
      <c r="I89" s="243">
        <f t="shared" si="18"/>
        <v>0.30786146234194611</v>
      </c>
      <c r="J89" s="243">
        <f t="shared" si="19"/>
        <v>0.69213853765805389</v>
      </c>
    </row>
    <row r="90" spans="1:10" x14ac:dyDescent="0.25">
      <c r="A90" s="211" t="s">
        <v>745</v>
      </c>
      <c r="B90" s="208">
        <v>110</v>
      </c>
      <c r="C90" s="209">
        <v>441</v>
      </c>
      <c r="D90" s="209">
        <v>2</v>
      </c>
      <c r="E90" s="209">
        <v>453</v>
      </c>
      <c r="F90" s="212">
        <v>100</v>
      </c>
      <c r="G90" s="151"/>
      <c r="H90" s="242">
        <f t="shared" si="17"/>
        <v>1.2207505518763797</v>
      </c>
      <c r="I90" s="243">
        <f t="shared" si="18"/>
        <v>0.18083182640144665</v>
      </c>
      <c r="J90" s="243">
        <f t="shared" si="19"/>
        <v>0.81916817359855332</v>
      </c>
    </row>
    <row r="91" spans="1:10" ht="31.5" customHeight="1" x14ac:dyDescent="0.25">
      <c r="A91" s="164" t="s">
        <v>497</v>
      </c>
      <c r="B91" s="203">
        <f t="shared" ref="B91:F91" si="22">SUM(B92:B96)</f>
        <v>732</v>
      </c>
      <c r="C91" s="204">
        <f t="shared" si="22"/>
        <v>1829</v>
      </c>
      <c r="D91" s="204">
        <f t="shared" si="22"/>
        <v>294</v>
      </c>
      <c r="E91" s="204">
        <f t="shared" si="22"/>
        <v>2266</v>
      </c>
      <c r="F91" s="205">
        <f t="shared" si="22"/>
        <v>589</v>
      </c>
      <c r="G91" s="272"/>
      <c r="H91" s="240">
        <f t="shared" si="17"/>
        <v>1.2599293909973521</v>
      </c>
      <c r="I91" s="241">
        <f t="shared" si="18"/>
        <v>0.2063047285464098</v>
      </c>
      <c r="J91" s="241">
        <f t="shared" si="19"/>
        <v>0.7936952714535902</v>
      </c>
    </row>
    <row r="92" spans="1:10" x14ac:dyDescent="0.25">
      <c r="A92" s="211" t="s">
        <v>746</v>
      </c>
      <c r="B92" s="208">
        <v>251</v>
      </c>
      <c r="C92" s="209">
        <v>601</v>
      </c>
      <c r="D92" s="209">
        <v>46</v>
      </c>
      <c r="E92" s="209">
        <v>775</v>
      </c>
      <c r="F92" s="212">
        <v>123</v>
      </c>
      <c r="G92" s="151"/>
      <c r="H92" s="242">
        <f t="shared" si="17"/>
        <v>1.1587096774193548</v>
      </c>
      <c r="I92" s="243">
        <f t="shared" si="18"/>
        <v>0.13697104677060135</v>
      </c>
      <c r="J92" s="243">
        <f t="shared" si="19"/>
        <v>0.86302895322939865</v>
      </c>
    </row>
    <row r="93" spans="1:10" s="141" customFormat="1" x14ac:dyDescent="0.25">
      <c r="A93" s="211" t="s">
        <v>500</v>
      </c>
      <c r="B93" s="208">
        <v>196</v>
      </c>
      <c r="C93" s="209">
        <v>427</v>
      </c>
      <c r="D93" s="209">
        <v>224</v>
      </c>
      <c r="E93" s="209">
        <v>626</v>
      </c>
      <c r="F93" s="212">
        <v>221</v>
      </c>
      <c r="G93" s="151"/>
      <c r="H93" s="242">
        <f t="shared" si="17"/>
        <v>1.3530351437699681</v>
      </c>
      <c r="I93" s="243">
        <f t="shared" si="18"/>
        <v>0.26092089728453366</v>
      </c>
      <c r="J93" s="243">
        <f t="shared" si="19"/>
        <v>0.7390791027154664</v>
      </c>
    </row>
    <row r="94" spans="1:10" x14ac:dyDescent="0.25">
      <c r="A94" s="211" t="s">
        <v>501</v>
      </c>
      <c r="B94" s="208">
        <v>147</v>
      </c>
      <c r="C94" s="209">
        <v>300</v>
      </c>
      <c r="D94" s="209">
        <v>7</v>
      </c>
      <c r="E94" s="209">
        <v>353</v>
      </c>
      <c r="F94" s="212">
        <v>101</v>
      </c>
      <c r="G94" s="151"/>
      <c r="H94" s="242">
        <f t="shared" si="17"/>
        <v>1.2861189801699717</v>
      </c>
      <c r="I94" s="243">
        <f t="shared" si="18"/>
        <v>0.22246696035242292</v>
      </c>
      <c r="J94" s="243">
        <f t="shared" si="19"/>
        <v>0.77753303964757714</v>
      </c>
    </row>
    <row r="95" spans="1:10" x14ac:dyDescent="0.25">
      <c r="A95" s="211" t="s">
        <v>502</v>
      </c>
      <c r="B95" s="208">
        <v>102</v>
      </c>
      <c r="C95" s="209">
        <v>405</v>
      </c>
      <c r="D95" s="277" t="s">
        <v>257</v>
      </c>
      <c r="E95" s="209">
        <v>390</v>
      </c>
      <c r="F95" s="212">
        <v>117</v>
      </c>
      <c r="G95" s="151"/>
      <c r="H95" s="242">
        <f t="shared" si="17"/>
        <v>1.3</v>
      </c>
      <c r="I95" s="243">
        <f t="shared" si="18"/>
        <v>0.23076923076923078</v>
      </c>
      <c r="J95" s="243">
        <f t="shared" si="19"/>
        <v>0.76923076923076927</v>
      </c>
    </row>
    <row r="96" spans="1:10" x14ac:dyDescent="0.25">
      <c r="A96" s="211" t="s">
        <v>306</v>
      </c>
      <c r="B96" s="208">
        <v>36</v>
      </c>
      <c r="C96" s="209">
        <v>96</v>
      </c>
      <c r="D96" s="209">
        <v>17</v>
      </c>
      <c r="E96" s="209">
        <v>122</v>
      </c>
      <c r="F96" s="212">
        <v>27</v>
      </c>
      <c r="G96" s="151"/>
      <c r="H96" s="242">
        <f t="shared" si="17"/>
        <v>1.221311475409836</v>
      </c>
      <c r="I96" s="243">
        <f t="shared" si="18"/>
        <v>0.18120805369127516</v>
      </c>
      <c r="J96" s="243">
        <f t="shared" si="19"/>
        <v>0.81879194630872487</v>
      </c>
    </row>
    <row r="97" spans="1:10" s="141" customFormat="1" ht="31.5" customHeight="1" x14ac:dyDescent="0.25">
      <c r="A97" s="164" t="s">
        <v>503</v>
      </c>
      <c r="B97" s="203">
        <f t="shared" ref="B97:F97" si="23">SUM(B98:B100)</f>
        <v>1580</v>
      </c>
      <c r="C97" s="204">
        <f t="shared" si="23"/>
        <v>2356</v>
      </c>
      <c r="D97" s="204">
        <f t="shared" si="23"/>
        <v>75</v>
      </c>
      <c r="E97" s="204">
        <f t="shared" si="23"/>
        <v>2706</v>
      </c>
      <c r="F97" s="205">
        <f t="shared" si="23"/>
        <v>1305</v>
      </c>
      <c r="G97" s="272"/>
      <c r="H97" s="240">
        <f t="shared" si="17"/>
        <v>1.4822616407982261</v>
      </c>
      <c r="I97" s="241">
        <f t="shared" si="18"/>
        <v>0.32535527299925204</v>
      </c>
      <c r="J97" s="241">
        <f t="shared" si="19"/>
        <v>0.67464472700074796</v>
      </c>
    </row>
    <row r="98" spans="1:10" x14ac:dyDescent="0.25">
      <c r="A98" s="211" t="s">
        <v>352</v>
      </c>
      <c r="B98" s="208">
        <v>922</v>
      </c>
      <c r="C98" s="209">
        <v>1401</v>
      </c>
      <c r="D98" s="209">
        <v>48</v>
      </c>
      <c r="E98" s="209">
        <v>1618</v>
      </c>
      <c r="F98" s="212">
        <v>753</v>
      </c>
      <c r="G98" s="151"/>
      <c r="H98" s="242">
        <f t="shared" si="17"/>
        <v>1.465389369592089</v>
      </c>
      <c r="I98" s="243">
        <f t="shared" si="18"/>
        <v>0.31758751581611133</v>
      </c>
      <c r="J98" s="243">
        <f t="shared" si="19"/>
        <v>0.68241248418388867</v>
      </c>
    </row>
    <row r="99" spans="1:10" x14ac:dyDescent="0.25">
      <c r="A99" s="211" t="s">
        <v>748</v>
      </c>
      <c r="B99" s="208">
        <v>127</v>
      </c>
      <c r="C99" s="209">
        <v>367</v>
      </c>
      <c r="D99" s="209">
        <v>25</v>
      </c>
      <c r="E99" s="209">
        <v>316</v>
      </c>
      <c r="F99" s="212">
        <v>203</v>
      </c>
      <c r="G99" s="151"/>
      <c r="H99" s="242">
        <f t="shared" si="17"/>
        <v>1.6424050632911393</v>
      </c>
      <c r="I99" s="243">
        <f t="shared" si="18"/>
        <v>0.39113680154142583</v>
      </c>
      <c r="J99" s="243">
        <f t="shared" si="19"/>
        <v>0.60886319845857417</v>
      </c>
    </row>
    <row r="100" spans="1:10" x14ac:dyDescent="0.25">
      <c r="A100" s="211" t="s">
        <v>504</v>
      </c>
      <c r="B100" s="208">
        <v>531</v>
      </c>
      <c r="C100" s="209">
        <v>588</v>
      </c>
      <c r="D100" s="209">
        <v>2</v>
      </c>
      <c r="E100" s="209">
        <v>772</v>
      </c>
      <c r="F100" s="212">
        <v>349</v>
      </c>
      <c r="G100" s="151"/>
      <c r="H100" s="242">
        <f t="shared" si="17"/>
        <v>1.4520725388601037</v>
      </c>
      <c r="I100" s="243">
        <f t="shared" si="18"/>
        <v>0.3113291703835861</v>
      </c>
      <c r="J100" s="243">
        <f t="shared" si="19"/>
        <v>0.6886708296164139</v>
      </c>
    </row>
    <row r="101" spans="1:10" ht="31.5" customHeight="1" x14ac:dyDescent="0.25">
      <c r="A101" s="164" t="s">
        <v>505</v>
      </c>
      <c r="B101" s="203">
        <f t="shared" ref="B101:F101" si="24">SUM(B102:B104)</f>
        <v>1311</v>
      </c>
      <c r="C101" s="204">
        <f t="shared" si="24"/>
        <v>1882</v>
      </c>
      <c r="D101" s="204">
        <f t="shared" si="24"/>
        <v>1062</v>
      </c>
      <c r="E101" s="204">
        <f t="shared" si="24"/>
        <v>3375</v>
      </c>
      <c r="F101" s="205">
        <f t="shared" si="24"/>
        <v>880</v>
      </c>
      <c r="G101" s="272"/>
      <c r="H101" s="240">
        <f t="shared" si="17"/>
        <v>1.2607407407407407</v>
      </c>
      <c r="I101" s="241">
        <f t="shared" si="18"/>
        <v>0.20681551116333724</v>
      </c>
      <c r="J101" s="241">
        <f t="shared" si="19"/>
        <v>0.7931844888366627</v>
      </c>
    </row>
    <row r="102" spans="1:10" x14ac:dyDescent="0.25">
      <c r="A102" s="211" t="s">
        <v>619</v>
      </c>
      <c r="B102" s="208">
        <v>764</v>
      </c>
      <c r="C102" s="209">
        <v>842</v>
      </c>
      <c r="D102" s="209">
        <v>553</v>
      </c>
      <c r="E102" s="209">
        <v>1769</v>
      </c>
      <c r="F102" s="212">
        <v>390</v>
      </c>
      <c r="G102" s="151"/>
      <c r="H102" s="242">
        <f t="shared" si="17"/>
        <v>1.2204635387224421</v>
      </c>
      <c r="I102" s="243">
        <f t="shared" si="18"/>
        <v>0.18063918480778138</v>
      </c>
      <c r="J102" s="243">
        <f t="shared" si="19"/>
        <v>0.81936081519221859</v>
      </c>
    </row>
    <row r="103" spans="1:10" x14ac:dyDescent="0.25">
      <c r="A103" s="211" t="s">
        <v>508</v>
      </c>
      <c r="B103" s="208">
        <v>271</v>
      </c>
      <c r="C103" s="209">
        <v>454</v>
      </c>
      <c r="D103" s="209">
        <v>23</v>
      </c>
      <c r="E103" s="209">
        <v>518</v>
      </c>
      <c r="F103" s="212">
        <v>230</v>
      </c>
      <c r="G103" s="151"/>
      <c r="H103" s="242">
        <f t="shared" si="17"/>
        <v>1.444015444015444</v>
      </c>
      <c r="I103" s="243">
        <f t="shared" si="18"/>
        <v>0.30748663101604279</v>
      </c>
      <c r="J103" s="243">
        <f t="shared" si="19"/>
        <v>0.69251336898395721</v>
      </c>
    </row>
    <row r="104" spans="1:10" x14ac:dyDescent="0.25">
      <c r="A104" s="211" t="s">
        <v>509</v>
      </c>
      <c r="B104" s="208">
        <v>276</v>
      </c>
      <c r="C104" s="209">
        <v>586</v>
      </c>
      <c r="D104" s="209">
        <v>486</v>
      </c>
      <c r="E104" s="209">
        <v>1088</v>
      </c>
      <c r="F104" s="212">
        <v>260</v>
      </c>
      <c r="G104" s="151"/>
      <c r="H104" s="242">
        <f t="shared" si="17"/>
        <v>1.2389705882352942</v>
      </c>
      <c r="I104" s="243">
        <f t="shared" si="18"/>
        <v>0.19287833827893175</v>
      </c>
      <c r="J104" s="243">
        <f t="shared" si="19"/>
        <v>0.80712166172106825</v>
      </c>
    </row>
    <row r="105" spans="1:10" ht="19.5" customHeight="1" x14ac:dyDescent="0.25">
      <c r="A105" s="442"/>
      <c r="B105" s="314"/>
      <c r="C105" s="443"/>
      <c r="D105" s="443"/>
      <c r="E105" s="443"/>
      <c r="F105" s="317"/>
      <c r="G105" s="155"/>
      <c r="H105" s="214"/>
      <c r="I105" s="215"/>
      <c r="J105" s="169"/>
    </row>
    <row r="106" spans="1:10" s="174" customFormat="1" ht="12.75" x14ac:dyDescent="0.2">
      <c r="A106" s="174" t="s">
        <v>104</v>
      </c>
      <c r="B106" s="444"/>
      <c r="C106" s="444"/>
      <c r="D106" s="444"/>
      <c r="E106" s="444"/>
      <c r="F106" s="444"/>
      <c r="G106" s="173"/>
      <c r="H106" s="173"/>
      <c r="I106" s="173"/>
      <c r="J106" s="173"/>
    </row>
    <row r="107" spans="1:10" hidden="1" x14ac:dyDescent="0.25"/>
    <row r="108" spans="1:10" hidden="1" x14ac:dyDescent="0.25"/>
    <row r="109" spans="1:10" hidden="1" x14ac:dyDescent="0.25"/>
    <row r="110" spans="1:10" hidden="1" x14ac:dyDescent="0.25"/>
    <row r="111" spans="1:10" hidden="1" x14ac:dyDescent="0.25"/>
    <row r="112" spans="1:10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</sheetData>
  <sheetProtection selectLockedCells="1" selectUnlockedCells="1"/>
  <mergeCells count="7">
    <mergeCell ref="I9:J9"/>
    <mergeCell ref="B8:F8"/>
    <mergeCell ref="A3:I3"/>
    <mergeCell ref="A4:I4"/>
    <mergeCell ref="A5:I5"/>
    <mergeCell ref="A6:I6"/>
    <mergeCell ref="H8:J8"/>
  </mergeCells>
  <phoneticPr fontId="0" type="noConversion"/>
  <printOptions horizontalCentered="1" verticalCentered="1"/>
  <pageMargins left="0" right="0" top="0" bottom="0" header="0.51181102362204722" footer="0.51181102362204722"/>
  <pageSetup scale="3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T104"/>
  <sheetViews>
    <sheetView zoomScale="85" zoomScaleNormal="85" workbookViewId="0"/>
  </sheetViews>
  <sheetFormatPr baseColWidth="10" defaultColWidth="0" defaultRowHeight="15.75" zeroHeight="1" x14ac:dyDescent="0.25"/>
  <cols>
    <col min="1" max="1" width="76.42578125" style="143" bestFit="1" customWidth="1"/>
    <col min="2" max="7" width="14.42578125" style="143" customWidth="1"/>
    <col min="8" max="8" width="1.42578125" style="142" customWidth="1"/>
    <col min="9" max="9" width="16.5703125" style="142" customWidth="1"/>
    <col min="10" max="11" width="16.5703125" style="319" customWidth="1"/>
    <col min="12" max="20" width="0" style="143" hidden="1" customWidth="1"/>
    <col min="21" max="16384" width="16.7109375" style="143" hidden="1"/>
  </cols>
  <sheetData>
    <row r="1" spans="1:11" s="543" customFormat="1" ht="18.75" x14ac:dyDescent="0.3">
      <c r="A1" s="541" t="s">
        <v>353</v>
      </c>
      <c r="B1" s="527"/>
      <c r="C1" s="527"/>
      <c r="D1" s="527"/>
      <c r="E1" s="527"/>
      <c r="F1" s="527"/>
      <c r="G1" s="527"/>
      <c r="H1" s="529"/>
      <c r="I1" s="529"/>
      <c r="J1" s="551"/>
      <c r="K1" s="551"/>
    </row>
    <row r="2" spans="1:11" s="543" customFormat="1" ht="18.75" x14ac:dyDescent="0.3">
      <c r="A2" s="541"/>
      <c r="B2" s="544"/>
      <c r="C2" s="544"/>
      <c r="D2" s="544"/>
      <c r="E2" s="544"/>
      <c r="F2" s="544"/>
      <c r="H2" s="529"/>
      <c r="I2" s="529"/>
      <c r="J2" s="551"/>
      <c r="K2" s="551"/>
    </row>
    <row r="3" spans="1:11" s="543" customFormat="1" ht="18.75" x14ac:dyDescent="0.3">
      <c r="A3" s="851" t="s">
        <v>899</v>
      </c>
      <c r="B3" s="851"/>
      <c r="C3" s="851"/>
      <c r="D3" s="851"/>
      <c r="E3" s="851"/>
      <c r="F3" s="851"/>
      <c r="G3" s="851"/>
      <c r="H3" s="851"/>
      <c r="I3" s="851"/>
      <c r="J3" s="851"/>
      <c r="K3" s="551"/>
    </row>
    <row r="4" spans="1:11" s="543" customFormat="1" ht="18.75" x14ac:dyDescent="0.3">
      <c r="A4" s="851" t="s">
        <v>632</v>
      </c>
      <c r="B4" s="851"/>
      <c r="C4" s="851"/>
      <c r="D4" s="851"/>
      <c r="E4" s="851"/>
      <c r="F4" s="851"/>
      <c r="G4" s="851"/>
      <c r="H4" s="851"/>
      <c r="I4" s="851"/>
      <c r="J4" s="851"/>
      <c r="K4" s="551"/>
    </row>
    <row r="5" spans="1:11" s="543" customFormat="1" ht="18.75" x14ac:dyDescent="0.3">
      <c r="A5" s="851" t="s">
        <v>890</v>
      </c>
      <c r="B5" s="851"/>
      <c r="C5" s="851"/>
      <c r="D5" s="851"/>
      <c r="E5" s="851"/>
      <c r="F5" s="851"/>
      <c r="G5" s="851"/>
      <c r="H5" s="851"/>
      <c r="I5" s="851"/>
      <c r="J5" s="851"/>
      <c r="K5" s="551"/>
    </row>
    <row r="6" spans="1:11" s="543" customFormat="1" ht="20.25" customHeight="1" x14ac:dyDescent="0.3">
      <c r="A6" s="851" t="s">
        <v>626</v>
      </c>
      <c r="B6" s="851"/>
      <c r="C6" s="851"/>
      <c r="D6" s="851"/>
      <c r="E6" s="851"/>
      <c r="F6" s="851"/>
      <c r="G6" s="851"/>
      <c r="H6" s="851"/>
      <c r="I6" s="851"/>
      <c r="J6" s="851"/>
      <c r="K6" s="551"/>
    </row>
    <row r="7" spans="1:11" x14ac:dyDescent="0.25">
      <c r="A7" s="195"/>
      <c r="B7" s="326"/>
      <c r="C7" s="195"/>
      <c r="D7" s="195"/>
      <c r="E7" s="195"/>
      <c r="F7" s="152"/>
      <c r="G7" s="142"/>
    </row>
    <row r="8" spans="1:11" x14ac:dyDescent="0.25">
      <c r="A8" s="367"/>
      <c r="B8" s="847" t="s">
        <v>780</v>
      </c>
      <c r="C8" s="847"/>
      <c r="D8" s="847"/>
      <c r="E8" s="847"/>
      <c r="F8" s="847"/>
      <c r="G8" s="847"/>
      <c r="H8" s="147"/>
      <c r="I8" s="862" t="s">
        <v>781</v>
      </c>
      <c r="J8" s="863"/>
      <c r="K8" s="863"/>
    </row>
    <row r="9" spans="1:11" s="141" customFormat="1" x14ac:dyDescent="0.25">
      <c r="A9" s="148" t="s">
        <v>783</v>
      </c>
      <c r="B9" s="159" t="s">
        <v>328</v>
      </c>
      <c r="C9" s="266" t="s">
        <v>329</v>
      </c>
      <c r="D9" s="154" t="s">
        <v>329</v>
      </c>
      <c r="E9" s="154" t="s">
        <v>125</v>
      </c>
      <c r="F9" s="154" t="s">
        <v>329</v>
      </c>
      <c r="G9" s="232" t="s">
        <v>330</v>
      </c>
      <c r="H9" s="151"/>
      <c r="I9" s="152" t="s">
        <v>331</v>
      </c>
      <c r="J9" s="866" t="s">
        <v>708</v>
      </c>
      <c r="K9" s="867"/>
    </row>
    <row r="10" spans="1:11" x14ac:dyDescent="0.25">
      <c r="A10" s="153"/>
      <c r="B10" s="446">
        <v>42005</v>
      </c>
      <c r="C10" s="266" t="s">
        <v>332</v>
      </c>
      <c r="D10" s="154" t="s">
        <v>333</v>
      </c>
      <c r="E10" s="154" t="s">
        <v>126</v>
      </c>
      <c r="F10" s="154" t="s">
        <v>334</v>
      </c>
      <c r="G10" s="199">
        <v>42369</v>
      </c>
      <c r="H10" s="155"/>
      <c r="I10" s="156" t="s">
        <v>335</v>
      </c>
      <c r="J10" s="380" t="s">
        <v>336</v>
      </c>
      <c r="K10" s="381" t="s">
        <v>337</v>
      </c>
    </row>
    <row r="11" spans="1:11" x14ac:dyDescent="0.25">
      <c r="A11" s="159"/>
      <c r="B11" s="447"/>
      <c r="C11" s="448"/>
      <c r="D11" s="448"/>
      <c r="E11" s="448"/>
      <c r="F11" s="448"/>
      <c r="G11" s="449"/>
      <c r="H11" s="151"/>
      <c r="J11" s="385"/>
    </row>
    <row r="12" spans="1:11" x14ac:dyDescent="0.25">
      <c r="A12" s="62" t="s">
        <v>157</v>
      </c>
      <c r="B12" s="203">
        <f t="shared" ref="B12:G12" si="0">SUM(B14,B20,B22,B27,B32,B38,B42,B48,B54,B61,B68,B75,B78,B84,B87)</f>
        <v>25522</v>
      </c>
      <c r="C12" s="204">
        <f t="shared" si="0"/>
        <v>77236</v>
      </c>
      <c r="D12" s="204">
        <f t="shared" si="0"/>
        <v>1929</v>
      </c>
      <c r="E12" s="161">
        <f t="shared" si="0"/>
        <v>23</v>
      </c>
      <c r="F12" s="161">
        <f t="shared" si="0"/>
        <v>75235</v>
      </c>
      <c r="G12" s="205">
        <f t="shared" si="0"/>
        <v>29475</v>
      </c>
      <c r="H12" s="258"/>
      <c r="I12" s="240">
        <f>SUM(B12:E12)/SUM(F12)</f>
        <v>1.3917724463348176</v>
      </c>
      <c r="J12" s="293">
        <f>(SUM(G12)/SUM(B12:E12))</f>
        <v>0.28149173908891223</v>
      </c>
      <c r="K12" s="293">
        <f>(SUM(F12)/SUM(B12:E12))</f>
        <v>0.71850826091108777</v>
      </c>
    </row>
    <row r="13" spans="1:11" x14ac:dyDescent="0.25">
      <c r="A13" s="207"/>
      <c r="B13" s="208"/>
      <c r="C13" s="209"/>
      <c r="D13" s="209"/>
      <c r="E13" s="166"/>
      <c r="F13" s="166"/>
      <c r="G13" s="212"/>
      <c r="H13" s="258"/>
      <c r="I13" s="242"/>
      <c r="J13" s="294"/>
      <c r="K13" s="294"/>
    </row>
    <row r="14" spans="1:11" ht="31.5" customHeight="1" x14ac:dyDescent="0.25">
      <c r="A14" s="164" t="s">
        <v>339</v>
      </c>
      <c r="B14" s="203">
        <f t="shared" ref="B14:G14" si="1">SUM(B15:B19)</f>
        <v>4470</v>
      </c>
      <c r="C14" s="204">
        <f t="shared" si="1"/>
        <v>13354</v>
      </c>
      <c r="D14" s="204">
        <f t="shared" si="1"/>
        <v>1066</v>
      </c>
      <c r="E14" s="161">
        <f t="shared" si="1"/>
        <v>5</v>
      </c>
      <c r="F14" s="161">
        <f t="shared" si="1"/>
        <v>14234</v>
      </c>
      <c r="G14" s="205">
        <f t="shared" si="1"/>
        <v>4661</v>
      </c>
      <c r="H14" s="232"/>
      <c r="I14" s="240">
        <f t="shared" ref="I14:I77" si="2">SUM(B14:E14)/SUM(F14)</f>
        <v>1.3274553885063931</v>
      </c>
      <c r="J14" s="293">
        <f t="shared" ref="J14:J77" si="3">(SUM(G14)/SUM(B14:E14))</f>
        <v>0.24667901561259592</v>
      </c>
      <c r="K14" s="293">
        <f t="shared" ref="K14:K77" si="4">(SUM(F14)/SUM(B14:E14))</f>
        <v>0.75332098438740402</v>
      </c>
    </row>
    <row r="15" spans="1:11" x14ac:dyDescent="0.25">
      <c r="A15" s="211" t="s">
        <v>354</v>
      </c>
      <c r="B15" s="208">
        <v>4119</v>
      </c>
      <c r="C15" s="209">
        <v>11103</v>
      </c>
      <c r="D15" s="209">
        <v>1022</v>
      </c>
      <c r="E15" s="166">
        <v>5</v>
      </c>
      <c r="F15" s="166">
        <v>12167</v>
      </c>
      <c r="G15" s="209">
        <v>4082</v>
      </c>
      <c r="H15" s="258"/>
      <c r="I15" s="242">
        <f t="shared" si="2"/>
        <v>1.3354976575984219</v>
      </c>
      <c r="J15" s="294">
        <f t="shared" si="3"/>
        <v>0.25121545941288692</v>
      </c>
      <c r="K15" s="294">
        <f t="shared" si="4"/>
        <v>0.74878454058711308</v>
      </c>
    </row>
    <row r="16" spans="1:11" s="141" customFormat="1" x14ac:dyDescent="0.25">
      <c r="A16" s="211" t="s">
        <v>773</v>
      </c>
      <c r="B16" s="208">
        <v>175</v>
      </c>
      <c r="C16" s="209">
        <v>1607</v>
      </c>
      <c r="D16" s="209">
        <v>13</v>
      </c>
      <c r="E16" s="276" t="s">
        <v>257</v>
      </c>
      <c r="F16" s="166">
        <v>1482</v>
      </c>
      <c r="G16" s="209">
        <v>313</v>
      </c>
      <c r="H16" s="258"/>
      <c r="I16" s="242">
        <f t="shared" si="2"/>
        <v>1.2112010796221322</v>
      </c>
      <c r="J16" s="294">
        <f t="shared" si="3"/>
        <v>0.17437325905292478</v>
      </c>
      <c r="K16" s="294">
        <f t="shared" si="4"/>
        <v>0.82562674094707522</v>
      </c>
    </row>
    <row r="17" spans="1:11" s="141" customFormat="1" x14ac:dyDescent="0.25">
      <c r="A17" s="211" t="s">
        <v>722</v>
      </c>
      <c r="B17" s="208">
        <v>39</v>
      </c>
      <c r="C17" s="209">
        <v>242</v>
      </c>
      <c r="D17" s="209">
        <v>16</v>
      </c>
      <c r="E17" s="276" t="s">
        <v>257</v>
      </c>
      <c r="F17" s="166">
        <v>262</v>
      </c>
      <c r="G17" s="209">
        <v>35</v>
      </c>
      <c r="H17" s="258"/>
      <c r="I17" s="242">
        <f t="shared" si="2"/>
        <v>1.133587786259542</v>
      </c>
      <c r="J17" s="294">
        <f t="shared" si="3"/>
        <v>0.11784511784511785</v>
      </c>
      <c r="K17" s="294">
        <f t="shared" si="4"/>
        <v>0.88215488215488214</v>
      </c>
    </row>
    <row r="18" spans="1:11" s="141" customFormat="1" x14ac:dyDescent="0.25">
      <c r="A18" s="211" t="s">
        <v>723</v>
      </c>
      <c r="B18" s="208">
        <v>129</v>
      </c>
      <c r="C18" s="209">
        <v>382</v>
      </c>
      <c r="D18" s="209">
        <v>15</v>
      </c>
      <c r="E18" s="276" t="s">
        <v>257</v>
      </c>
      <c r="F18" s="166">
        <v>301</v>
      </c>
      <c r="G18" s="209">
        <v>225</v>
      </c>
      <c r="H18" s="258"/>
      <c r="I18" s="242">
        <f t="shared" si="2"/>
        <v>1.7475083056478404</v>
      </c>
      <c r="J18" s="294">
        <f t="shared" si="3"/>
        <v>0.42775665399239543</v>
      </c>
      <c r="K18" s="294">
        <f t="shared" si="4"/>
        <v>0.57224334600760451</v>
      </c>
    </row>
    <row r="19" spans="1:11" s="141" customFormat="1" x14ac:dyDescent="0.25">
      <c r="A19" s="211" t="s">
        <v>724</v>
      </c>
      <c r="B19" s="208">
        <v>8</v>
      </c>
      <c r="C19" s="209">
        <v>20</v>
      </c>
      <c r="D19" s="277" t="s">
        <v>257</v>
      </c>
      <c r="E19" s="276" t="s">
        <v>257</v>
      </c>
      <c r="F19" s="166">
        <v>22</v>
      </c>
      <c r="G19" s="209">
        <v>6</v>
      </c>
      <c r="H19" s="258"/>
      <c r="I19" s="242">
        <f t="shared" si="2"/>
        <v>1.2727272727272727</v>
      </c>
      <c r="J19" s="294">
        <f t="shared" si="3"/>
        <v>0.21428571428571427</v>
      </c>
      <c r="K19" s="294">
        <f t="shared" si="4"/>
        <v>0.7857142857142857</v>
      </c>
    </row>
    <row r="20" spans="1:11" ht="31.5" customHeight="1" x14ac:dyDescent="0.25">
      <c r="A20" s="164" t="s">
        <v>191</v>
      </c>
      <c r="B20" s="203">
        <f t="shared" ref="B20:G20" si="5">SUM(B21)</f>
        <v>5175</v>
      </c>
      <c r="C20" s="204">
        <f t="shared" si="5"/>
        <v>11491</v>
      </c>
      <c r="D20" s="204">
        <f t="shared" si="5"/>
        <v>102</v>
      </c>
      <c r="E20" s="161">
        <f t="shared" si="5"/>
        <v>0</v>
      </c>
      <c r="F20" s="161">
        <f t="shared" si="5"/>
        <v>9656</v>
      </c>
      <c r="G20" s="204">
        <f t="shared" si="5"/>
        <v>7112</v>
      </c>
      <c r="H20" s="232"/>
      <c r="I20" s="240">
        <f t="shared" si="2"/>
        <v>1.7365368682684341</v>
      </c>
      <c r="J20" s="293">
        <f t="shared" si="3"/>
        <v>0.42414122137404581</v>
      </c>
      <c r="K20" s="293">
        <f t="shared" si="4"/>
        <v>0.57585877862595425</v>
      </c>
    </row>
    <row r="21" spans="1:11" x14ac:dyDescent="0.25">
      <c r="A21" s="211" t="s">
        <v>356</v>
      </c>
      <c r="B21" s="208">
        <v>5175</v>
      </c>
      <c r="C21" s="209">
        <v>11491</v>
      </c>
      <c r="D21" s="209">
        <v>102</v>
      </c>
      <c r="E21" s="276" t="s">
        <v>257</v>
      </c>
      <c r="F21" s="166">
        <v>9656</v>
      </c>
      <c r="G21" s="209">
        <v>7112</v>
      </c>
      <c r="H21" s="258"/>
      <c r="I21" s="242">
        <f t="shared" si="2"/>
        <v>1.7365368682684341</v>
      </c>
      <c r="J21" s="294">
        <f t="shared" si="3"/>
        <v>0.42414122137404581</v>
      </c>
      <c r="K21" s="294">
        <f t="shared" si="4"/>
        <v>0.57585877862595425</v>
      </c>
    </row>
    <row r="22" spans="1:11" s="141" customFormat="1" ht="31.5" customHeight="1" x14ac:dyDescent="0.25">
      <c r="A22" s="164" t="s">
        <v>194</v>
      </c>
      <c r="B22" s="203">
        <f t="shared" ref="B22:G22" si="6">SUM(B23:B26)</f>
        <v>2344</v>
      </c>
      <c r="C22" s="204">
        <f t="shared" si="6"/>
        <v>10920</v>
      </c>
      <c r="D22" s="204">
        <f t="shared" si="6"/>
        <v>103</v>
      </c>
      <c r="E22" s="161">
        <f t="shared" si="6"/>
        <v>0</v>
      </c>
      <c r="F22" s="161">
        <f t="shared" si="6"/>
        <v>11049</v>
      </c>
      <c r="G22" s="204">
        <f t="shared" si="6"/>
        <v>2318</v>
      </c>
      <c r="H22" s="232"/>
      <c r="I22" s="240">
        <f t="shared" si="2"/>
        <v>1.2097927414245633</v>
      </c>
      <c r="J22" s="293">
        <f t="shared" si="3"/>
        <v>0.17341213436073913</v>
      </c>
      <c r="K22" s="293">
        <f t="shared" si="4"/>
        <v>0.8265878656392609</v>
      </c>
    </row>
    <row r="23" spans="1:11" s="141" customFormat="1" x14ac:dyDescent="0.25">
      <c r="A23" s="211" t="s">
        <v>357</v>
      </c>
      <c r="B23" s="208">
        <v>769</v>
      </c>
      <c r="C23" s="209">
        <v>3369</v>
      </c>
      <c r="D23" s="209">
        <v>46</v>
      </c>
      <c r="E23" s="276" t="s">
        <v>257</v>
      </c>
      <c r="F23" s="166">
        <v>3463</v>
      </c>
      <c r="G23" s="209">
        <v>721</v>
      </c>
      <c r="H23" s="258"/>
      <c r="I23" s="242">
        <f t="shared" si="2"/>
        <v>1.2082009818076811</v>
      </c>
      <c r="J23" s="294">
        <f t="shared" si="3"/>
        <v>0.17232313575525812</v>
      </c>
      <c r="K23" s="294">
        <f t="shared" si="4"/>
        <v>0.82767686424474185</v>
      </c>
    </row>
    <row r="24" spans="1:11" x14ac:dyDescent="0.25">
      <c r="A24" s="211" t="s">
        <v>355</v>
      </c>
      <c r="B24" s="208">
        <v>1142</v>
      </c>
      <c r="C24" s="209">
        <v>4617</v>
      </c>
      <c r="D24" s="209">
        <v>40</v>
      </c>
      <c r="E24" s="276" t="s">
        <v>257</v>
      </c>
      <c r="F24" s="166">
        <v>4773</v>
      </c>
      <c r="G24" s="209">
        <v>1026</v>
      </c>
      <c r="H24" s="258"/>
      <c r="I24" s="242">
        <f t="shared" si="2"/>
        <v>1.2149591451917032</v>
      </c>
      <c r="J24" s="294">
        <f t="shared" si="3"/>
        <v>0.17692705638903258</v>
      </c>
      <c r="K24" s="294">
        <f t="shared" si="4"/>
        <v>0.82307294361096739</v>
      </c>
    </row>
    <row r="25" spans="1:11" x14ac:dyDescent="0.25">
      <c r="A25" s="211" t="s">
        <v>358</v>
      </c>
      <c r="B25" s="208">
        <v>408</v>
      </c>
      <c r="C25" s="209">
        <v>2859</v>
      </c>
      <c r="D25" s="209">
        <v>15</v>
      </c>
      <c r="E25" s="276" t="s">
        <v>257</v>
      </c>
      <c r="F25" s="166">
        <v>2744</v>
      </c>
      <c r="G25" s="209">
        <v>538</v>
      </c>
      <c r="H25" s="258"/>
      <c r="I25" s="242">
        <f t="shared" si="2"/>
        <v>1.1960641399416909</v>
      </c>
      <c r="J25" s="294">
        <f t="shared" si="3"/>
        <v>0.1639244363193175</v>
      </c>
      <c r="K25" s="294">
        <f t="shared" si="4"/>
        <v>0.83607556368068248</v>
      </c>
    </row>
    <row r="26" spans="1:11" s="141" customFormat="1" x14ac:dyDescent="0.25">
      <c r="A26" s="211" t="s">
        <v>731</v>
      </c>
      <c r="B26" s="208">
        <v>25</v>
      </c>
      <c r="C26" s="209">
        <v>75</v>
      </c>
      <c r="D26" s="209">
        <v>2</v>
      </c>
      <c r="E26" s="276" t="s">
        <v>257</v>
      </c>
      <c r="F26" s="166">
        <v>69</v>
      </c>
      <c r="G26" s="209">
        <v>33</v>
      </c>
      <c r="H26" s="258"/>
      <c r="I26" s="242">
        <f t="shared" si="2"/>
        <v>1.4782608695652173</v>
      </c>
      <c r="J26" s="294">
        <f t="shared" si="3"/>
        <v>0.3235294117647059</v>
      </c>
      <c r="K26" s="294">
        <f t="shared" si="4"/>
        <v>0.67647058823529416</v>
      </c>
    </row>
    <row r="27" spans="1:11" ht="31.5" customHeight="1" x14ac:dyDescent="0.25">
      <c r="A27" s="164" t="s">
        <v>197</v>
      </c>
      <c r="B27" s="203">
        <f t="shared" ref="B27:G27" si="7">SUM(B28:B31)</f>
        <v>1837</v>
      </c>
      <c r="C27" s="204">
        <f t="shared" si="7"/>
        <v>7327</v>
      </c>
      <c r="D27" s="204">
        <f t="shared" si="7"/>
        <v>109</v>
      </c>
      <c r="E27" s="161">
        <f t="shared" si="7"/>
        <v>7</v>
      </c>
      <c r="F27" s="161">
        <f t="shared" si="7"/>
        <v>7280</v>
      </c>
      <c r="G27" s="204">
        <f t="shared" si="7"/>
        <v>2000</v>
      </c>
      <c r="H27" s="232"/>
      <c r="I27" s="240">
        <f t="shared" si="2"/>
        <v>1.2747252747252746</v>
      </c>
      <c r="J27" s="293">
        <f t="shared" si="3"/>
        <v>0.21551724137931033</v>
      </c>
      <c r="K27" s="293">
        <f t="shared" si="4"/>
        <v>0.78448275862068961</v>
      </c>
    </row>
    <row r="28" spans="1:11" s="141" customFormat="1" x14ac:dyDescent="0.25">
      <c r="A28" s="211" t="s">
        <v>359</v>
      </c>
      <c r="B28" s="208">
        <v>1308</v>
      </c>
      <c r="C28" s="209">
        <v>6098</v>
      </c>
      <c r="D28" s="209">
        <v>97</v>
      </c>
      <c r="E28" s="166">
        <v>7</v>
      </c>
      <c r="F28" s="166">
        <v>6144</v>
      </c>
      <c r="G28" s="209">
        <v>1366</v>
      </c>
      <c r="H28" s="258"/>
      <c r="I28" s="242">
        <f t="shared" si="2"/>
        <v>1.2223307291666667</v>
      </c>
      <c r="J28" s="294">
        <f t="shared" si="3"/>
        <v>0.18189081225033288</v>
      </c>
      <c r="K28" s="294">
        <f t="shared" si="4"/>
        <v>0.81810918774966712</v>
      </c>
    </row>
    <row r="29" spans="1:11" x14ac:dyDescent="0.25">
      <c r="A29" s="211" t="s">
        <v>202</v>
      </c>
      <c r="B29" s="208">
        <v>123</v>
      </c>
      <c r="C29" s="209">
        <v>534</v>
      </c>
      <c r="D29" s="209">
        <v>9</v>
      </c>
      <c r="E29" s="276" t="s">
        <v>257</v>
      </c>
      <c r="F29" s="166">
        <v>510</v>
      </c>
      <c r="G29" s="209">
        <v>156</v>
      </c>
      <c r="H29" s="258"/>
      <c r="I29" s="242">
        <f t="shared" si="2"/>
        <v>1.3058823529411765</v>
      </c>
      <c r="J29" s="294">
        <f t="shared" si="3"/>
        <v>0.23423423423423423</v>
      </c>
      <c r="K29" s="294">
        <f t="shared" si="4"/>
        <v>0.76576576576576572</v>
      </c>
    </row>
    <row r="30" spans="1:11" x14ac:dyDescent="0.25">
      <c r="A30" s="211" t="s">
        <v>200</v>
      </c>
      <c r="B30" s="208">
        <v>110</v>
      </c>
      <c r="C30" s="209">
        <v>204</v>
      </c>
      <c r="D30" s="209">
        <v>1</v>
      </c>
      <c r="E30" s="276" t="s">
        <v>257</v>
      </c>
      <c r="F30" s="166">
        <v>254</v>
      </c>
      <c r="G30" s="209">
        <v>61</v>
      </c>
      <c r="H30" s="258"/>
      <c r="I30" s="242">
        <f t="shared" si="2"/>
        <v>1.2401574803149606</v>
      </c>
      <c r="J30" s="294">
        <f t="shared" si="3"/>
        <v>0.19365079365079366</v>
      </c>
      <c r="K30" s="294">
        <f t="shared" si="4"/>
        <v>0.80634920634920637</v>
      </c>
    </row>
    <row r="31" spans="1:11" x14ac:dyDescent="0.25">
      <c r="A31" s="211" t="s">
        <v>298</v>
      </c>
      <c r="B31" s="208">
        <v>296</v>
      </c>
      <c r="C31" s="209">
        <v>491</v>
      </c>
      <c r="D31" s="209">
        <v>2</v>
      </c>
      <c r="E31" s="276" t="s">
        <v>257</v>
      </c>
      <c r="F31" s="166">
        <v>372</v>
      </c>
      <c r="G31" s="209">
        <v>417</v>
      </c>
      <c r="H31" s="258"/>
      <c r="I31" s="242">
        <f t="shared" si="2"/>
        <v>2.120967741935484</v>
      </c>
      <c r="J31" s="294">
        <f t="shared" si="3"/>
        <v>0.52851711026615966</v>
      </c>
      <c r="K31" s="294">
        <f t="shared" si="4"/>
        <v>0.47148288973384028</v>
      </c>
    </row>
    <row r="32" spans="1:11" ht="31.5" customHeight="1" x14ac:dyDescent="0.25">
      <c r="A32" s="164" t="s">
        <v>204</v>
      </c>
      <c r="B32" s="203">
        <f t="shared" ref="B32:G32" si="8">SUM(B33:B37)</f>
        <v>409</v>
      </c>
      <c r="C32" s="204">
        <f t="shared" si="8"/>
        <v>1712</v>
      </c>
      <c r="D32" s="204">
        <f t="shared" si="8"/>
        <v>108</v>
      </c>
      <c r="E32" s="161">
        <f t="shared" si="8"/>
        <v>2</v>
      </c>
      <c r="F32" s="161">
        <f t="shared" si="8"/>
        <v>1696</v>
      </c>
      <c r="G32" s="204">
        <f t="shared" si="8"/>
        <v>535</v>
      </c>
      <c r="H32" s="232"/>
      <c r="I32" s="240">
        <f t="shared" si="2"/>
        <v>1.3154481132075471</v>
      </c>
      <c r="J32" s="293">
        <f t="shared" si="3"/>
        <v>0.23980277902285971</v>
      </c>
      <c r="K32" s="293">
        <f t="shared" si="4"/>
        <v>0.76019722097714026</v>
      </c>
    </row>
    <row r="33" spans="1:20" x14ac:dyDescent="0.25">
      <c r="A33" s="211" t="s">
        <v>360</v>
      </c>
      <c r="B33" s="208">
        <v>179</v>
      </c>
      <c r="C33" s="209">
        <v>1130</v>
      </c>
      <c r="D33" s="209">
        <v>11</v>
      </c>
      <c r="E33" s="166">
        <v>2</v>
      </c>
      <c r="F33" s="166">
        <v>1165</v>
      </c>
      <c r="G33" s="209">
        <v>157</v>
      </c>
      <c r="H33" s="258"/>
      <c r="I33" s="242">
        <f t="shared" si="2"/>
        <v>1.134763948497854</v>
      </c>
      <c r="J33" s="294">
        <f t="shared" si="3"/>
        <v>0.11875945537065052</v>
      </c>
      <c r="K33" s="294">
        <f t="shared" si="4"/>
        <v>0.88124054462934942</v>
      </c>
    </row>
    <row r="34" spans="1:20" s="141" customFormat="1" x14ac:dyDescent="0.25">
      <c r="A34" s="211" t="s">
        <v>207</v>
      </c>
      <c r="B34" s="208">
        <v>85</v>
      </c>
      <c r="C34" s="209">
        <v>160</v>
      </c>
      <c r="D34" s="277" t="s">
        <v>257</v>
      </c>
      <c r="E34" s="276" t="s">
        <v>257</v>
      </c>
      <c r="F34" s="166">
        <v>152</v>
      </c>
      <c r="G34" s="209">
        <v>93</v>
      </c>
      <c r="H34" s="258"/>
      <c r="I34" s="242">
        <f t="shared" si="2"/>
        <v>1.611842105263158</v>
      </c>
      <c r="J34" s="294">
        <f t="shared" si="3"/>
        <v>0.37959183673469388</v>
      </c>
      <c r="K34" s="294">
        <f t="shared" si="4"/>
        <v>0.62040816326530612</v>
      </c>
    </row>
    <row r="35" spans="1:20" x14ac:dyDescent="0.25">
      <c r="A35" s="211" t="s">
        <v>300</v>
      </c>
      <c r="B35" s="208">
        <v>35</v>
      </c>
      <c r="C35" s="209">
        <v>71</v>
      </c>
      <c r="D35" s="277" t="s">
        <v>257</v>
      </c>
      <c r="E35" s="276" t="s">
        <v>257</v>
      </c>
      <c r="F35" s="166">
        <v>53</v>
      </c>
      <c r="G35" s="209">
        <v>53</v>
      </c>
      <c r="H35" s="258"/>
      <c r="I35" s="242">
        <f t="shared" si="2"/>
        <v>2</v>
      </c>
      <c r="J35" s="294">
        <f t="shared" si="3"/>
        <v>0.5</v>
      </c>
      <c r="K35" s="294">
        <f t="shared" si="4"/>
        <v>0.5</v>
      </c>
    </row>
    <row r="36" spans="1:20" x14ac:dyDescent="0.25">
      <c r="A36" s="211" t="s">
        <v>209</v>
      </c>
      <c r="B36" s="208">
        <v>8</v>
      </c>
      <c r="C36" s="209">
        <v>49</v>
      </c>
      <c r="D36" s="209">
        <v>19</v>
      </c>
      <c r="E36" s="276" t="s">
        <v>257</v>
      </c>
      <c r="F36" s="166">
        <v>55</v>
      </c>
      <c r="G36" s="209">
        <v>21</v>
      </c>
      <c r="H36" s="258"/>
      <c r="I36" s="242">
        <f t="shared" si="2"/>
        <v>1.3818181818181818</v>
      </c>
      <c r="J36" s="294">
        <f t="shared" si="3"/>
        <v>0.27631578947368424</v>
      </c>
      <c r="K36" s="294">
        <f t="shared" si="4"/>
        <v>0.72368421052631582</v>
      </c>
    </row>
    <row r="37" spans="1:20" x14ac:dyDescent="0.25">
      <c r="A37" s="211" t="s">
        <v>732</v>
      </c>
      <c r="B37" s="208">
        <v>102</v>
      </c>
      <c r="C37" s="209">
        <v>302</v>
      </c>
      <c r="D37" s="209">
        <v>78</v>
      </c>
      <c r="E37" s="276" t="s">
        <v>257</v>
      </c>
      <c r="F37" s="166">
        <v>271</v>
      </c>
      <c r="G37" s="209">
        <v>211</v>
      </c>
      <c r="H37" s="258"/>
      <c r="I37" s="242">
        <f t="shared" si="2"/>
        <v>1.7785977859778597</v>
      </c>
      <c r="J37" s="294">
        <f t="shared" si="3"/>
        <v>0.43775933609958506</v>
      </c>
      <c r="K37" s="294">
        <f t="shared" si="4"/>
        <v>0.56224066390041494</v>
      </c>
    </row>
    <row r="38" spans="1:20" s="141" customFormat="1" ht="31.5" customHeight="1" x14ac:dyDescent="0.25">
      <c r="A38" s="164" t="s">
        <v>210</v>
      </c>
      <c r="B38" s="203">
        <f t="shared" ref="B38:G38" si="9">SUM(B39:B41)</f>
        <v>1066</v>
      </c>
      <c r="C38" s="204">
        <f t="shared" si="9"/>
        <v>3403</v>
      </c>
      <c r="D38" s="204">
        <f t="shared" si="9"/>
        <v>18</v>
      </c>
      <c r="E38" s="161">
        <f t="shared" si="9"/>
        <v>1</v>
      </c>
      <c r="F38" s="161">
        <f t="shared" si="9"/>
        <v>3385</v>
      </c>
      <c r="G38" s="204">
        <f t="shared" si="9"/>
        <v>1103</v>
      </c>
      <c r="H38" s="232"/>
      <c r="I38" s="240">
        <f t="shared" si="2"/>
        <v>1.3258493353028065</v>
      </c>
      <c r="J38" s="293">
        <f t="shared" si="3"/>
        <v>0.24576648841354723</v>
      </c>
      <c r="K38" s="293">
        <f t="shared" si="4"/>
        <v>0.7542335115864528</v>
      </c>
    </row>
    <row r="39" spans="1:20" x14ac:dyDescent="0.25">
      <c r="A39" s="211" t="s">
        <v>361</v>
      </c>
      <c r="B39" s="208">
        <v>846</v>
      </c>
      <c r="C39" s="209">
        <v>2055</v>
      </c>
      <c r="D39" s="209">
        <v>10</v>
      </c>
      <c r="E39" s="276" t="s">
        <v>257</v>
      </c>
      <c r="F39" s="166">
        <v>2066</v>
      </c>
      <c r="G39" s="209">
        <v>845</v>
      </c>
      <c r="H39" s="258"/>
      <c r="I39" s="242">
        <f t="shared" si="2"/>
        <v>1.4090029041626331</v>
      </c>
      <c r="J39" s="294">
        <f t="shared" si="3"/>
        <v>0.29027825489522502</v>
      </c>
      <c r="K39" s="294">
        <f t="shared" si="4"/>
        <v>0.70972174510477504</v>
      </c>
    </row>
    <row r="40" spans="1:20" x14ac:dyDescent="0.25">
      <c r="A40" s="211" t="s">
        <v>362</v>
      </c>
      <c r="B40" s="208">
        <v>178</v>
      </c>
      <c r="C40" s="209">
        <v>1134</v>
      </c>
      <c r="D40" s="209">
        <v>8</v>
      </c>
      <c r="E40" s="166">
        <v>1</v>
      </c>
      <c r="F40" s="166">
        <v>1132</v>
      </c>
      <c r="G40" s="209">
        <v>189</v>
      </c>
      <c r="H40" s="258"/>
      <c r="I40" s="242">
        <f t="shared" si="2"/>
        <v>1.1669611307420495</v>
      </c>
      <c r="J40" s="294">
        <f t="shared" si="3"/>
        <v>0.14307342922028765</v>
      </c>
      <c r="K40" s="294">
        <f t="shared" si="4"/>
        <v>0.85692657077971235</v>
      </c>
    </row>
    <row r="41" spans="1:20" x14ac:dyDescent="0.25">
      <c r="A41" s="211" t="s">
        <v>213</v>
      </c>
      <c r="B41" s="208">
        <v>42</v>
      </c>
      <c r="C41" s="209">
        <v>214</v>
      </c>
      <c r="D41" s="277" t="s">
        <v>257</v>
      </c>
      <c r="E41" s="276" t="s">
        <v>257</v>
      </c>
      <c r="F41" s="166">
        <v>187</v>
      </c>
      <c r="G41" s="209">
        <v>69</v>
      </c>
      <c r="H41" s="258"/>
      <c r="I41" s="242">
        <f t="shared" si="2"/>
        <v>1.3689839572192513</v>
      </c>
      <c r="J41" s="294">
        <f t="shared" si="3"/>
        <v>0.26953125</v>
      </c>
      <c r="K41" s="294">
        <f t="shared" si="4"/>
        <v>0.73046875</v>
      </c>
    </row>
    <row r="42" spans="1:20" ht="31.5" customHeight="1" x14ac:dyDescent="0.25">
      <c r="A42" s="164" t="s">
        <v>217</v>
      </c>
      <c r="B42" s="203">
        <f t="shared" ref="B42:G42" si="10">SUM(B43:B47)</f>
        <v>2197</v>
      </c>
      <c r="C42" s="204">
        <f t="shared" si="10"/>
        <v>6742</v>
      </c>
      <c r="D42" s="204">
        <f t="shared" si="10"/>
        <v>66</v>
      </c>
      <c r="E42" s="161">
        <f t="shared" si="10"/>
        <v>0</v>
      </c>
      <c r="F42" s="161">
        <f t="shared" si="10"/>
        <v>5518</v>
      </c>
      <c r="G42" s="204">
        <f t="shared" si="10"/>
        <v>3487</v>
      </c>
      <c r="H42" s="232"/>
      <c r="I42" s="240">
        <f t="shared" si="2"/>
        <v>1.6319318593693368</v>
      </c>
      <c r="J42" s="293">
        <f t="shared" si="3"/>
        <v>0.38722931704608549</v>
      </c>
      <c r="K42" s="293">
        <f t="shared" si="4"/>
        <v>0.61277068295391446</v>
      </c>
    </row>
    <row r="43" spans="1:20" x14ac:dyDescent="0.25">
      <c r="A43" s="211" t="s">
        <v>363</v>
      </c>
      <c r="B43" s="208">
        <v>1912</v>
      </c>
      <c r="C43" s="209">
        <v>5827</v>
      </c>
      <c r="D43" s="209">
        <v>48</v>
      </c>
      <c r="E43" s="276" t="s">
        <v>257</v>
      </c>
      <c r="F43" s="166">
        <v>4682</v>
      </c>
      <c r="G43" s="209">
        <v>3105</v>
      </c>
      <c r="H43" s="258"/>
      <c r="I43" s="242">
        <f t="shared" si="2"/>
        <v>1.6631781290046987</v>
      </c>
      <c r="J43" s="294">
        <f t="shared" si="3"/>
        <v>0.39874149223064081</v>
      </c>
      <c r="K43" s="294">
        <f t="shared" si="4"/>
        <v>0.60125850776935919</v>
      </c>
    </row>
    <row r="44" spans="1:20" s="141" customFormat="1" x14ac:dyDescent="0.25">
      <c r="A44" s="211" t="s">
        <v>223</v>
      </c>
      <c r="B44" s="208">
        <v>43</v>
      </c>
      <c r="C44" s="209">
        <v>83</v>
      </c>
      <c r="D44" s="277" t="s">
        <v>257</v>
      </c>
      <c r="E44" s="276" t="s">
        <v>257</v>
      </c>
      <c r="F44" s="166">
        <v>114</v>
      </c>
      <c r="G44" s="209">
        <v>12</v>
      </c>
      <c r="H44" s="261"/>
      <c r="I44" s="242">
        <f t="shared" si="2"/>
        <v>1.1052631578947369</v>
      </c>
      <c r="J44" s="294">
        <f t="shared" si="3"/>
        <v>9.5238095238095233E-2</v>
      </c>
      <c r="K44" s="294">
        <f t="shared" si="4"/>
        <v>0.90476190476190477</v>
      </c>
    </row>
    <row r="45" spans="1:20" x14ac:dyDescent="0.25">
      <c r="A45" s="211" t="s">
        <v>224</v>
      </c>
      <c r="B45" s="208">
        <v>184</v>
      </c>
      <c r="C45" s="209">
        <v>578</v>
      </c>
      <c r="D45" s="277" t="s">
        <v>257</v>
      </c>
      <c r="E45" s="276" t="s">
        <v>257</v>
      </c>
      <c r="F45" s="166">
        <v>439</v>
      </c>
      <c r="G45" s="209">
        <v>323</v>
      </c>
      <c r="H45" s="261"/>
      <c r="I45" s="242">
        <f t="shared" si="2"/>
        <v>1.7357630979498861</v>
      </c>
      <c r="J45" s="294">
        <f t="shared" si="3"/>
        <v>0.42388451443569553</v>
      </c>
      <c r="K45" s="294">
        <f t="shared" si="4"/>
        <v>0.57611548556430447</v>
      </c>
      <c r="T45" s="141"/>
    </row>
    <row r="46" spans="1:20" x14ac:dyDescent="0.25">
      <c r="A46" s="211" t="s">
        <v>225</v>
      </c>
      <c r="B46" s="208">
        <v>25</v>
      </c>
      <c r="C46" s="209">
        <v>77</v>
      </c>
      <c r="D46" s="209">
        <v>10</v>
      </c>
      <c r="E46" s="276" t="s">
        <v>257</v>
      </c>
      <c r="F46" s="166">
        <v>94</v>
      </c>
      <c r="G46" s="209">
        <v>18</v>
      </c>
      <c r="H46" s="261"/>
      <c r="I46" s="242">
        <f t="shared" si="2"/>
        <v>1.1914893617021276</v>
      </c>
      <c r="J46" s="294">
        <f t="shared" si="3"/>
        <v>0.16071428571428573</v>
      </c>
      <c r="K46" s="294">
        <f t="shared" si="4"/>
        <v>0.8392857142857143</v>
      </c>
      <c r="T46" s="141"/>
    </row>
    <row r="47" spans="1:20" x14ac:dyDescent="0.25">
      <c r="A47" s="211" t="s">
        <v>735</v>
      </c>
      <c r="B47" s="208">
        <v>33</v>
      </c>
      <c r="C47" s="209">
        <v>177</v>
      </c>
      <c r="D47" s="209">
        <v>8</v>
      </c>
      <c r="E47" s="276" t="s">
        <v>257</v>
      </c>
      <c r="F47" s="166">
        <v>189</v>
      </c>
      <c r="G47" s="209">
        <v>29</v>
      </c>
      <c r="H47" s="261"/>
      <c r="I47" s="242">
        <f t="shared" si="2"/>
        <v>1.1534391534391535</v>
      </c>
      <c r="J47" s="294">
        <f t="shared" si="3"/>
        <v>0.13302752293577982</v>
      </c>
      <c r="K47" s="294">
        <f t="shared" si="4"/>
        <v>0.8669724770642202</v>
      </c>
      <c r="T47" s="141"/>
    </row>
    <row r="48" spans="1:20" ht="31.5" customHeight="1" x14ac:dyDescent="0.25">
      <c r="A48" s="164" t="s">
        <v>468</v>
      </c>
      <c r="B48" s="203">
        <f t="shared" ref="B48:G48" si="11">SUM(B49:B53)</f>
        <v>3658</v>
      </c>
      <c r="C48" s="204">
        <f t="shared" si="11"/>
        <v>9690</v>
      </c>
      <c r="D48" s="204">
        <f t="shared" si="11"/>
        <v>73</v>
      </c>
      <c r="E48" s="161">
        <f t="shared" si="11"/>
        <v>5</v>
      </c>
      <c r="F48" s="161">
        <f t="shared" si="11"/>
        <v>9981</v>
      </c>
      <c r="G48" s="204">
        <f t="shared" si="11"/>
        <v>3445</v>
      </c>
      <c r="H48" s="262"/>
      <c r="I48" s="240">
        <f t="shared" si="2"/>
        <v>1.3451557960124236</v>
      </c>
      <c r="J48" s="293">
        <f t="shared" si="3"/>
        <v>0.25659168776999852</v>
      </c>
      <c r="K48" s="293">
        <f t="shared" si="4"/>
        <v>0.74340831223000148</v>
      </c>
      <c r="T48" s="141"/>
    </row>
    <row r="49" spans="1:20" x14ac:dyDescent="0.25">
      <c r="A49" s="211" t="s">
        <v>364</v>
      </c>
      <c r="B49" s="208">
        <v>2689</v>
      </c>
      <c r="C49" s="209">
        <v>7446</v>
      </c>
      <c r="D49" s="209">
        <v>53</v>
      </c>
      <c r="E49" s="276" t="s">
        <v>257</v>
      </c>
      <c r="F49" s="166">
        <v>7859</v>
      </c>
      <c r="G49" s="209">
        <v>2329</v>
      </c>
      <c r="H49" s="261"/>
      <c r="I49" s="242">
        <f t="shared" si="2"/>
        <v>1.2963481358951521</v>
      </c>
      <c r="J49" s="294">
        <f t="shared" si="3"/>
        <v>0.22860227718884962</v>
      </c>
      <c r="K49" s="294">
        <f t="shared" si="4"/>
        <v>0.77139772281115038</v>
      </c>
      <c r="T49" s="141"/>
    </row>
    <row r="50" spans="1:20" s="141" customFormat="1" x14ac:dyDescent="0.25">
      <c r="A50" s="211" t="s">
        <v>736</v>
      </c>
      <c r="B50" s="208">
        <v>342</v>
      </c>
      <c r="C50" s="209">
        <v>1080</v>
      </c>
      <c r="D50" s="209">
        <v>4</v>
      </c>
      <c r="E50" s="276" t="s">
        <v>257</v>
      </c>
      <c r="F50" s="166">
        <v>1133</v>
      </c>
      <c r="G50" s="209">
        <v>293</v>
      </c>
      <c r="H50" s="261"/>
      <c r="I50" s="242">
        <f t="shared" si="2"/>
        <v>1.2586054721977051</v>
      </c>
      <c r="J50" s="294">
        <f t="shared" si="3"/>
        <v>0.20546984572230015</v>
      </c>
      <c r="K50" s="294">
        <f t="shared" si="4"/>
        <v>0.79453015427769991</v>
      </c>
    </row>
    <row r="51" spans="1:20" x14ac:dyDescent="0.25">
      <c r="A51" s="211" t="s">
        <v>471</v>
      </c>
      <c r="B51" s="208">
        <v>343</v>
      </c>
      <c r="C51" s="209">
        <v>421</v>
      </c>
      <c r="D51" s="209">
        <v>5</v>
      </c>
      <c r="E51" s="276" t="s">
        <v>257</v>
      </c>
      <c r="F51" s="166">
        <v>260</v>
      </c>
      <c r="G51" s="209">
        <v>509</v>
      </c>
      <c r="H51" s="261"/>
      <c r="I51" s="242">
        <f t="shared" si="2"/>
        <v>2.9576923076923078</v>
      </c>
      <c r="J51" s="294">
        <f t="shared" si="3"/>
        <v>0.66189856957087123</v>
      </c>
      <c r="K51" s="294">
        <f t="shared" si="4"/>
        <v>0.33810143042912871</v>
      </c>
      <c r="T51" s="141"/>
    </row>
    <row r="52" spans="1:20" x14ac:dyDescent="0.25">
      <c r="A52" s="211" t="s">
        <v>472</v>
      </c>
      <c r="B52" s="208">
        <v>94</v>
      </c>
      <c r="C52" s="209">
        <v>176</v>
      </c>
      <c r="D52" s="209">
        <v>10</v>
      </c>
      <c r="E52" s="276" t="s">
        <v>257</v>
      </c>
      <c r="F52" s="166">
        <v>206</v>
      </c>
      <c r="G52" s="209">
        <v>74</v>
      </c>
      <c r="H52" s="261"/>
      <c r="I52" s="242">
        <f t="shared" si="2"/>
        <v>1.3592233009708738</v>
      </c>
      <c r="J52" s="294">
        <f t="shared" si="3"/>
        <v>0.26428571428571429</v>
      </c>
      <c r="K52" s="294">
        <f t="shared" si="4"/>
        <v>0.73571428571428577</v>
      </c>
      <c r="T52" s="141"/>
    </row>
    <row r="53" spans="1:20" x14ac:dyDescent="0.25">
      <c r="A53" s="211" t="s">
        <v>737</v>
      </c>
      <c r="B53" s="208">
        <v>190</v>
      </c>
      <c r="C53" s="209">
        <v>567</v>
      </c>
      <c r="D53" s="209">
        <v>1</v>
      </c>
      <c r="E53" s="166">
        <v>5</v>
      </c>
      <c r="F53" s="166">
        <v>523</v>
      </c>
      <c r="G53" s="209">
        <v>240</v>
      </c>
      <c r="H53" s="261"/>
      <c r="I53" s="242">
        <f t="shared" si="2"/>
        <v>1.4588910133843211</v>
      </c>
      <c r="J53" s="294">
        <f t="shared" si="3"/>
        <v>0.31454783748361731</v>
      </c>
      <c r="K53" s="294">
        <f t="shared" si="4"/>
        <v>0.68545216251638275</v>
      </c>
      <c r="T53" s="141"/>
    </row>
    <row r="54" spans="1:20" ht="31.5" customHeight="1" x14ac:dyDescent="0.25">
      <c r="A54" s="164" t="s">
        <v>474</v>
      </c>
      <c r="B54" s="203">
        <f t="shared" ref="B54:G54" si="12">SUM(B55:B60)</f>
        <v>770</v>
      </c>
      <c r="C54" s="204">
        <f t="shared" si="12"/>
        <v>1919</v>
      </c>
      <c r="D54" s="204">
        <f t="shared" si="12"/>
        <v>22</v>
      </c>
      <c r="E54" s="161">
        <f t="shared" si="12"/>
        <v>1</v>
      </c>
      <c r="F54" s="161">
        <f t="shared" si="12"/>
        <v>1762</v>
      </c>
      <c r="G54" s="204">
        <f t="shared" si="12"/>
        <v>950</v>
      </c>
      <c r="H54" s="262"/>
      <c r="I54" s="240">
        <f t="shared" si="2"/>
        <v>1.5391600454029513</v>
      </c>
      <c r="J54" s="293">
        <f t="shared" si="3"/>
        <v>0.35029498525073749</v>
      </c>
      <c r="K54" s="293">
        <f t="shared" si="4"/>
        <v>0.64970501474926257</v>
      </c>
      <c r="T54" s="141"/>
    </row>
    <row r="55" spans="1:20" x14ac:dyDescent="0.25">
      <c r="A55" s="211" t="s">
        <v>774</v>
      </c>
      <c r="B55" s="208">
        <v>384</v>
      </c>
      <c r="C55" s="209">
        <v>1031</v>
      </c>
      <c r="D55" s="209">
        <v>7</v>
      </c>
      <c r="E55" s="166">
        <v>1</v>
      </c>
      <c r="F55" s="166">
        <v>875</v>
      </c>
      <c r="G55" s="209">
        <v>548</v>
      </c>
      <c r="H55" s="261"/>
      <c r="I55" s="242">
        <f t="shared" si="2"/>
        <v>1.6262857142857143</v>
      </c>
      <c r="J55" s="294">
        <f t="shared" si="3"/>
        <v>0.38510189739985945</v>
      </c>
      <c r="K55" s="294">
        <f t="shared" si="4"/>
        <v>0.61489810260014055</v>
      </c>
      <c r="T55" s="141"/>
    </row>
    <row r="56" spans="1:20" x14ac:dyDescent="0.25">
      <c r="A56" s="211" t="s">
        <v>738</v>
      </c>
      <c r="B56" s="208">
        <v>125</v>
      </c>
      <c r="C56" s="209">
        <v>144</v>
      </c>
      <c r="D56" s="209">
        <v>5</v>
      </c>
      <c r="E56" s="276" t="s">
        <v>257</v>
      </c>
      <c r="F56" s="166">
        <v>168</v>
      </c>
      <c r="G56" s="209">
        <v>106</v>
      </c>
      <c r="H56" s="261"/>
      <c r="I56" s="242">
        <f t="shared" si="2"/>
        <v>1.6309523809523809</v>
      </c>
      <c r="J56" s="294">
        <f t="shared" si="3"/>
        <v>0.38686131386861317</v>
      </c>
      <c r="K56" s="294">
        <f t="shared" si="4"/>
        <v>0.61313868613138689</v>
      </c>
      <c r="T56" s="141"/>
    </row>
    <row r="57" spans="1:20" s="141" customFormat="1" x14ac:dyDescent="0.25">
      <c r="A57" s="211" t="s">
        <v>478</v>
      </c>
      <c r="B57" s="208">
        <v>35</v>
      </c>
      <c r="C57" s="209">
        <v>106</v>
      </c>
      <c r="D57" s="209">
        <v>4</v>
      </c>
      <c r="E57" s="276" t="s">
        <v>257</v>
      </c>
      <c r="F57" s="166">
        <v>104</v>
      </c>
      <c r="G57" s="209">
        <v>41</v>
      </c>
      <c r="H57" s="261"/>
      <c r="I57" s="242">
        <f t="shared" si="2"/>
        <v>1.3942307692307692</v>
      </c>
      <c r="J57" s="294">
        <f t="shared" si="3"/>
        <v>0.28275862068965518</v>
      </c>
      <c r="K57" s="294">
        <f t="shared" si="4"/>
        <v>0.71724137931034482</v>
      </c>
    </row>
    <row r="58" spans="1:20" x14ac:dyDescent="0.25">
      <c r="A58" s="211" t="s">
        <v>739</v>
      </c>
      <c r="B58" s="208">
        <v>101</v>
      </c>
      <c r="C58" s="209">
        <v>305</v>
      </c>
      <c r="D58" s="209">
        <v>6</v>
      </c>
      <c r="E58" s="276" t="s">
        <v>257</v>
      </c>
      <c r="F58" s="166">
        <v>317</v>
      </c>
      <c r="G58" s="209">
        <v>95</v>
      </c>
      <c r="H58" s="261"/>
      <c r="I58" s="242">
        <f t="shared" si="2"/>
        <v>1.2996845425867507</v>
      </c>
      <c r="J58" s="294">
        <f t="shared" si="3"/>
        <v>0.23058252427184467</v>
      </c>
      <c r="K58" s="294">
        <f t="shared" si="4"/>
        <v>0.76941747572815533</v>
      </c>
      <c r="T58" s="141"/>
    </row>
    <row r="59" spans="1:20" x14ac:dyDescent="0.25">
      <c r="A59" s="211" t="s">
        <v>479</v>
      </c>
      <c r="B59" s="208">
        <v>23</v>
      </c>
      <c r="C59" s="209">
        <v>88</v>
      </c>
      <c r="D59" s="277" t="s">
        <v>257</v>
      </c>
      <c r="E59" s="276" t="s">
        <v>257</v>
      </c>
      <c r="F59" s="166">
        <v>89</v>
      </c>
      <c r="G59" s="209">
        <v>22</v>
      </c>
      <c r="H59" s="261"/>
      <c r="I59" s="242">
        <f t="shared" si="2"/>
        <v>1.247191011235955</v>
      </c>
      <c r="J59" s="294">
        <f t="shared" si="3"/>
        <v>0.1981981981981982</v>
      </c>
      <c r="K59" s="294">
        <f t="shared" si="4"/>
        <v>0.80180180180180183</v>
      </c>
      <c r="T59" s="141"/>
    </row>
    <row r="60" spans="1:20" x14ac:dyDescent="0.25">
      <c r="A60" s="211" t="s">
        <v>740</v>
      </c>
      <c r="B60" s="208">
        <v>102</v>
      </c>
      <c r="C60" s="209">
        <v>245</v>
      </c>
      <c r="D60" s="277" t="s">
        <v>257</v>
      </c>
      <c r="E60" s="276" t="s">
        <v>257</v>
      </c>
      <c r="F60" s="166">
        <v>209</v>
      </c>
      <c r="G60" s="209">
        <v>138</v>
      </c>
      <c r="H60" s="261"/>
      <c r="I60" s="242">
        <f t="shared" si="2"/>
        <v>1.6602870813397128</v>
      </c>
      <c r="J60" s="294">
        <f t="shared" si="3"/>
        <v>0.39769452449567722</v>
      </c>
      <c r="K60" s="294">
        <f t="shared" si="4"/>
        <v>0.60230547550432278</v>
      </c>
      <c r="T60" s="141"/>
    </row>
    <row r="61" spans="1:20" ht="31.5" customHeight="1" x14ac:dyDescent="0.25">
      <c r="A61" s="164" t="s">
        <v>480</v>
      </c>
      <c r="B61" s="203">
        <f t="shared" ref="B61:G61" si="13">SUM(B62:B67)</f>
        <v>515</v>
      </c>
      <c r="C61" s="204">
        <f t="shared" si="13"/>
        <v>1398</v>
      </c>
      <c r="D61" s="204">
        <f t="shared" si="13"/>
        <v>29</v>
      </c>
      <c r="E61" s="161">
        <f t="shared" si="13"/>
        <v>0</v>
      </c>
      <c r="F61" s="161">
        <f t="shared" si="13"/>
        <v>1425</v>
      </c>
      <c r="G61" s="204">
        <f t="shared" si="13"/>
        <v>517</v>
      </c>
      <c r="H61" s="262"/>
      <c r="I61" s="240">
        <f t="shared" si="2"/>
        <v>1.3628070175438596</v>
      </c>
      <c r="J61" s="293">
        <f t="shared" si="3"/>
        <v>0.26622039134912462</v>
      </c>
      <c r="K61" s="293">
        <f t="shared" si="4"/>
        <v>0.73377960865087544</v>
      </c>
      <c r="T61" s="141"/>
    </row>
    <row r="62" spans="1:20" x14ac:dyDescent="0.25">
      <c r="A62" s="211" t="s">
        <v>775</v>
      </c>
      <c r="B62" s="208">
        <v>138</v>
      </c>
      <c r="C62" s="209">
        <v>497</v>
      </c>
      <c r="D62" s="209">
        <v>5</v>
      </c>
      <c r="E62" s="276" t="s">
        <v>257</v>
      </c>
      <c r="F62" s="166">
        <v>487</v>
      </c>
      <c r="G62" s="209">
        <v>153</v>
      </c>
      <c r="H62" s="261"/>
      <c r="I62" s="242">
        <f t="shared" si="2"/>
        <v>1.3141683778234086</v>
      </c>
      <c r="J62" s="294">
        <f t="shared" si="3"/>
        <v>0.23906250000000001</v>
      </c>
      <c r="K62" s="294">
        <f t="shared" si="4"/>
        <v>0.76093750000000004</v>
      </c>
      <c r="T62" s="141"/>
    </row>
    <row r="63" spans="1:20" x14ac:dyDescent="0.25">
      <c r="A63" s="211" t="s">
        <v>365</v>
      </c>
      <c r="B63" s="208">
        <v>217</v>
      </c>
      <c r="C63" s="209">
        <v>500</v>
      </c>
      <c r="D63" s="209">
        <v>4</v>
      </c>
      <c r="E63" s="276" t="s">
        <v>257</v>
      </c>
      <c r="F63" s="166">
        <v>478</v>
      </c>
      <c r="G63" s="209">
        <v>243</v>
      </c>
      <c r="H63" s="261"/>
      <c r="I63" s="242">
        <f t="shared" si="2"/>
        <v>1.50836820083682</v>
      </c>
      <c r="J63" s="294">
        <f t="shared" si="3"/>
        <v>0.33703190013869627</v>
      </c>
      <c r="K63" s="294">
        <f t="shared" si="4"/>
        <v>0.66296809986130378</v>
      </c>
    </row>
    <row r="64" spans="1:20" s="141" customFormat="1" x14ac:dyDescent="0.25">
      <c r="A64" s="211" t="s">
        <v>741</v>
      </c>
      <c r="B64" s="208">
        <v>6</v>
      </c>
      <c r="C64" s="209">
        <v>45</v>
      </c>
      <c r="D64" s="209">
        <v>1</v>
      </c>
      <c r="E64" s="276" t="s">
        <v>257</v>
      </c>
      <c r="F64" s="166">
        <v>44</v>
      </c>
      <c r="G64" s="209">
        <v>8</v>
      </c>
      <c r="H64" s="261"/>
      <c r="I64" s="242">
        <f t="shared" si="2"/>
        <v>1.1818181818181819</v>
      </c>
      <c r="J64" s="294">
        <f t="shared" si="3"/>
        <v>0.15384615384615385</v>
      </c>
      <c r="K64" s="294">
        <f t="shared" si="4"/>
        <v>0.84615384615384615</v>
      </c>
    </row>
    <row r="65" spans="1:11" s="141" customFormat="1" x14ac:dyDescent="0.25">
      <c r="A65" s="211" t="s">
        <v>742</v>
      </c>
      <c r="B65" s="208">
        <v>145</v>
      </c>
      <c r="C65" s="209">
        <v>281</v>
      </c>
      <c r="D65" s="209">
        <v>18</v>
      </c>
      <c r="E65" s="276" t="s">
        <v>257</v>
      </c>
      <c r="F65" s="166">
        <v>343</v>
      </c>
      <c r="G65" s="209">
        <v>101</v>
      </c>
      <c r="H65" s="261"/>
      <c r="I65" s="242">
        <f t="shared" si="2"/>
        <v>1.2944606413994169</v>
      </c>
      <c r="J65" s="294">
        <f t="shared" si="3"/>
        <v>0.22747747747747749</v>
      </c>
      <c r="K65" s="294">
        <f t="shared" si="4"/>
        <v>0.77252252252252251</v>
      </c>
    </row>
    <row r="66" spans="1:11" x14ac:dyDescent="0.25">
      <c r="A66" s="211" t="s">
        <v>483</v>
      </c>
      <c r="B66" s="208">
        <v>2</v>
      </c>
      <c r="C66" s="209">
        <v>31</v>
      </c>
      <c r="D66" s="277" t="s">
        <v>257</v>
      </c>
      <c r="E66" s="276" t="s">
        <v>257</v>
      </c>
      <c r="F66" s="166">
        <v>27</v>
      </c>
      <c r="G66" s="209">
        <v>6</v>
      </c>
      <c r="H66" s="261"/>
      <c r="I66" s="242">
        <f t="shared" si="2"/>
        <v>1.2222222222222223</v>
      </c>
      <c r="J66" s="294">
        <f t="shared" si="3"/>
        <v>0.18181818181818182</v>
      </c>
      <c r="K66" s="294">
        <f t="shared" si="4"/>
        <v>0.81818181818181823</v>
      </c>
    </row>
    <row r="67" spans="1:11" x14ac:dyDescent="0.25">
      <c r="A67" s="211" t="s">
        <v>484</v>
      </c>
      <c r="B67" s="208">
        <v>7</v>
      </c>
      <c r="C67" s="209">
        <v>44</v>
      </c>
      <c r="D67" s="209">
        <v>1</v>
      </c>
      <c r="E67" s="276" t="s">
        <v>257</v>
      </c>
      <c r="F67" s="166">
        <v>46</v>
      </c>
      <c r="G67" s="209">
        <v>6</v>
      </c>
      <c r="H67" s="261"/>
      <c r="I67" s="242">
        <f t="shared" si="2"/>
        <v>1.1304347826086956</v>
      </c>
      <c r="J67" s="294">
        <f t="shared" si="3"/>
        <v>0.11538461538461539</v>
      </c>
      <c r="K67" s="294">
        <f t="shared" si="4"/>
        <v>0.88461538461538458</v>
      </c>
    </row>
    <row r="68" spans="1:11" ht="31.5" customHeight="1" x14ac:dyDescent="0.25">
      <c r="A68" s="164" t="s">
        <v>485</v>
      </c>
      <c r="B68" s="203">
        <f t="shared" ref="B68:G68" si="14">SUM(B69:B74)</f>
        <v>1653</v>
      </c>
      <c r="C68" s="204">
        <f t="shared" si="14"/>
        <v>3145</v>
      </c>
      <c r="D68" s="204">
        <f t="shared" si="14"/>
        <v>85</v>
      </c>
      <c r="E68" s="161">
        <f t="shared" si="14"/>
        <v>0</v>
      </c>
      <c r="F68" s="161">
        <f t="shared" si="14"/>
        <v>3205</v>
      </c>
      <c r="G68" s="204">
        <f t="shared" si="14"/>
        <v>1678</v>
      </c>
      <c r="H68" s="262"/>
      <c r="I68" s="240">
        <f t="shared" si="2"/>
        <v>1.5235569422776911</v>
      </c>
      <c r="J68" s="293">
        <f t="shared" si="3"/>
        <v>0.34364120417775956</v>
      </c>
      <c r="K68" s="293">
        <f t="shared" si="4"/>
        <v>0.65635879582224044</v>
      </c>
    </row>
    <row r="69" spans="1:11" x14ac:dyDescent="0.25">
      <c r="A69" s="211" t="s">
        <v>366</v>
      </c>
      <c r="B69" s="208">
        <v>872</v>
      </c>
      <c r="C69" s="209">
        <v>1899</v>
      </c>
      <c r="D69" s="209">
        <v>8</v>
      </c>
      <c r="E69" s="276" t="s">
        <v>257</v>
      </c>
      <c r="F69" s="166">
        <v>1936</v>
      </c>
      <c r="G69" s="209">
        <v>843</v>
      </c>
      <c r="H69" s="261"/>
      <c r="I69" s="242">
        <f t="shared" si="2"/>
        <v>1.4354338842975207</v>
      </c>
      <c r="J69" s="294">
        <f t="shared" si="3"/>
        <v>0.30334652752788771</v>
      </c>
      <c r="K69" s="294">
        <f t="shared" si="4"/>
        <v>0.69665347247211229</v>
      </c>
    </row>
    <row r="70" spans="1:11" x14ac:dyDescent="0.25">
      <c r="A70" s="211" t="s">
        <v>743</v>
      </c>
      <c r="B70" s="208">
        <v>285</v>
      </c>
      <c r="C70" s="209">
        <v>539</v>
      </c>
      <c r="D70" s="209">
        <v>59</v>
      </c>
      <c r="E70" s="276" t="s">
        <v>257</v>
      </c>
      <c r="F70" s="166">
        <v>492</v>
      </c>
      <c r="G70" s="209">
        <v>391</v>
      </c>
      <c r="H70" s="261"/>
      <c r="I70" s="242">
        <f t="shared" si="2"/>
        <v>1.7947154471544715</v>
      </c>
      <c r="J70" s="294">
        <f t="shared" si="3"/>
        <v>0.44280860702151753</v>
      </c>
      <c r="K70" s="294">
        <f t="shared" si="4"/>
        <v>0.55719139297848241</v>
      </c>
    </row>
    <row r="71" spans="1:11" s="141" customFormat="1" x14ac:dyDescent="0.25">
      <c r="A71" s="211" t="s">
        <v>493</v>
      </c>
      <c r="B71" s="208">
        <v>61</v>
      </c>
      <c r="C71" s="209">
        <v>113</v>
      </c>
      <c r="D71" s="209">
        <v>1</v>
      </c>
      <c r="E71" s="276" t="s">
        <v>257</v>
      </c>
      <c r="F71" s="166">
        <v>111</v>
      </c>
      <c r="G71" s="209">
        <v>64</v>
      </c>
      <c r="H71" s="261"/>
      <c r="I71" s="242">
        <f t="shared" si="2"/>
        <v>1.5765765765765767</v>
      </c>
      <c r="J71" s="294">
        <f t="shared" si="3"/>
        <v>0.36571428571428571</v>
      </c>
      <c r="K71" s="294">
        <f t="shared" si="4"/>
        <v>0.63428571428571423</v>
      </c>
    </row>
    <row r="72" spans="1:11" x14ac:dyDescent="0.25">
      <c r="A72" s="211" t="s">
        <v>491</v>
      </c>
      <c r="B72" s="208">
        <v>267</v>
      </c>
      <c r="C72" s="209">
        <v>360</v>
      </c>
      <c r="D72" s="209">
        <v>7</v>
      </c>
      <c r="E72" s="276" t="s">
        <v>257</v>
      </c>
      <c r="F72" s="166">
        <v>413</v>
      </c>
      <c r="G72" s="209">
        <v>221</v>
      </c>
      <c r="H72" s="261"/>
      <c r="I72" s="242">
        <f t="shared" si="2"/>
        <v>1.5351089588377724</v>
      </c>
      <c r="J72" s="294">
        <f t="shared" si="3"/>
        <v>0.34858044164037855</v>
      </c>
      <c r="K72" s="294">
        <f t="shared" si="4"/>
        <v>0.6514195583596214</v>
      </c>
    </row>
    <row r="73" spans="1:11" x14ac:dyDescent="0.25">
      <c r="A73" s="211" t="s">
        <v>492</v>
      </c>
      <c r="B73" s="208">
        <v>165</v>
      </c>
      <c r="C73" s="209">
        <v>200</v>
      </c>
      <c r="D73" s="209">
        <v>8</v>
      </c>
      <c r="E73" s="276" t="s">
        <v>257</v>
      </c>
      <c r="F73" s="166">
        <v>219</v>
      </c>
      <c r="G73" s="209">
        <v>154</v>
      </c>
      <c r="H73" s="261"/>
      <c r="I73" s="242">
        <f t="shared" si="2"/>
        <v>1.7031963470319635</v>
      </c>
      <c r="J73" s="294">
        <f t="shared" si="3"/>
        <v>0.4128686327077748</v>
      </c>
      <c r="K73" s="294">
        <f t="shared" si="4"/>
        <v>0.58713136729222515</v>
      </c>
    </row>
    <row r="74" spans="1:11" x14ac:dyDescent="0.25">
      <c r="A74" s="211" t="s">
        <v>304</v>
      </c>
      <c r="B74" s="208">
        <v>3</v>
      </c>
      <c r="C74" s="209">
        <v>34</v>
      </c>
      <c r="D74" s="209">
        <v>2</v>
      </c>
      <c r="E74" s="276" t="s">
        <v>257</v>
      </c>
      <c r="F74" s="166">
        <v>34</v>
      </c>
      <c r="G74" s="209">
        <v>5</v>
      </c>
      <c r="H74" s="261"/>
      <c r="I74" s="242">
        <f t="shared" si="2"/>
        <v>1.1470588235294117</v>
      </c>
      <c r="J74" s="294">
        <f t="shared" si="3"/>
        <v>0.12820512820512819</v>
      </c>
      <c r="K74" s="294">
        <f t="shared" si="4"/>
        <v>0.87179487179487181</v>
      </c>
    </row>
    <row r="75" spans="1:11" ht="31.5" customHeight="1" x14ac:dyDescent="0.25">
      <c r="A75" s="164" t="s">
        <v>494</v>
      </c>
      <c r="B75" s="203">
        <f t="shared" ref="B75:G75" si="15">SUM(B76:B77)</f>
        <v>273</v>
      </c>
      <c r="C75" s="204">
        <f t="shared" si="15"/>
        <v>1648</v>
      </c>
      <c r="D75" s="204">
        <f t="shared" si="15"/>
        <v>13</v>
      </c>
      <c r="E75" s="161">
        <f t="shared" si="15"/>
        <v>2</v>
      </c>
      <c r="F75" s="161">
        <f t="shared" si="15"/>
        <v>1631</v>
      </c>
      <c r="G75" s="204">
        <f t="shared" si="15"/>
        <v>305</v>
      </c>
      <c r="H75" s="262"/>
      <c r="I75" s="240">
        <f t="shared" si="2"/>
        <v>1.1870018393623545</v>
      </c>
      <c r="J75" s="293">
        <f t="shared" si="3"/>
        <v>0.15754132231404958</v>
      </c>
      <c r="K75" s="293">
        <f t="shared" si="4"/>
        <v>0.8424586776859504</v>
      </c>
    </row>
    <row r="76" spans="1:11" x14ac:dyDescent="0.25">
      <c r="A76" s="211" t="s">
        <v>367</v>
      </c>
      <c r="B76" s="208">
        <v>249</v>
      </c>
      <c r="C76" s="209">
        <v>1480</v>
      </c>
      <c r="D76" s="209">
        <v>13</v>
      </c>
      <c r="E76" s="166">
        <v>2</v>
      </c>
      <c r="F76" s="166">
        <v>1476</v>
      </c>
      <c r="G76" s="209">
        <v>268</v>
      </c>
      <c r="H76" s="261"/>
      <c r="I76" s="242">
        <f t="shared" si="2"/>
        <v>1.1815718157181572</v>
      </c>
      <c r="J76" s="294">
        <f t="shared" si="3"/>
        <v>0.1536697247706422</v>
      </c>
      <c r="K76" s="294">
        <f t="shared" si="4"/>
        <v>0.84633027522935778</v>
      </c>
    </row>
    <row r="77" spans="1:11" x14ac:dyDescent="0.25">
      <c r="A77" s="211" t="s">
        <v>745</v>
      </c>
      <c r="B77" s="208">
        <v>24</v>
      </c>
      <c r="C77" s="209">
        <v>168</v>
      </c>
      <c r="D77" s="277" t="s">
        <v>257</v>
      </c>
      <c r="E77" s="276" t="s">
        <v>257</v>
      </c>
      <c r="F77" s="166">
        <v>155</v>
      </c>
      <c r="G77" s="209">
        <v>37</v>
      </c>
      <c r="H77" s="261"/>
      <c r="I77" s="242">
        <f t="shared" si="2"/>
        <v>1.2387096774193549</v>
      </c>
      <c r="J77" s="294">
        <f t="shared" si="3"/>
        <v>0.19270833333333334</v>
      </c>
      <c r="K77" s="294">
        <f t="shared" si="4"/>
        <v>0.80729166666666663</v>
      </c>
    </row>
    <row r="78" spans="1:11" ht="31.5" customHeight="1" x14ac:dyDescent="0.25">
      <c r="A78" s="164" t="s">
        <v>497</v>
      </c>
      <c r="B78" s="203">
        <f t="shared" ref="B78:G78" si="16">SUM(B79:B83)</f>
        <v>423</v>
      </c>
      <c r="C78" s="204">
        <f t="shared" si="16"/>
        <v>1093</v>
      </c>
      <c r="D78" s="204">
        <f t="shared" si="16"/>
        <v>52</v>
      </c>
      <c r="E78" s="161">
        <f t="shared" si="16"/>
        <v>0</v>
      </c>
      <c r="F78" s="161">
        <f t="shared" si="16"/>
        <v>1194</v>
      </c>
      <c r="G78" s="204">
        <f t="shared" si="16"/>
        <v>374</v>
      </c>
      <c r="H78" s="262"/>
      <c r="I78" s="240">
        <f t="shared" ref="I78:I88" si="17">SUM(B78:E78)/SUM(F78)</f>
        <v>1.3132328308207706</v>
      </c>
      <c r="J78" s="293">
        <f t="shared" ref="J78:J88" si="18">(SUM(G78)/SUM(B78:E78))</f>
        <v>0.23852040816326531</v>
      </c>
      <c r="K78" s="293">
        <f t="shared" ref="K78:K88" si="19">(SUM(F78)/SUM(B78:E78))</f>
        <v>0.76147959183673475</v>
      </c>
    </row>
    <row r="79" spans="1:11" x14ac:dyDescent="0.25">
      <c r="A79" s="211" t="s">
        <v>746</v>
      </c>
      <c r="B79" s="208">
        <v>231</v>
      </c>
      <c r="C79" s="209">
        <v>379</v>
      </c>
      <c r="D79" s="209">
        <v>36</v>
      </c>
      <c r="E79" s="276" t="s">
        <v>257</v>
      </c>
      <c r="F79" s="166">
        <v>510</v>
      </c>
      <c r="G79" s="209">
        <v>136</v>
      </c>
      <c r="H79" s="261"/>
      <c r="I79" s="242">
        <f t="shared" si="17"/>
        <v>1.2666666666666666</v>
      </c>
      <c r="J79" s="294">
        <f t="shared" si="18"/>
        <v>0.21052631578947367</v>
      </c>
      <c r="K79" s="294">
        <f t="shared" si="19"/>
        <v>0.78947368421052633</v>
      </c>
    </row>
    <row r="80" spans="1:11" s="141" customFormat="1" x14ac:dyDescent="0.25">
      <c r="A80" s="211" t="s">
        <v>368</v>
      </c>
      <c r="B80" s="208">
        <v>111</v>
      </c>
      <c r="C80" s="209">
        <v>200</v>
      </c>
      <c r="D80" s="209">
        <v>1</v>
      </c>
      <c r="E80" s="276" t="s">
        <v>257</v>
      </c>
      <c r="F80" s="166">
        <v>180</v>
      </c>
      <c r="G80" s="209">
        <v>132</v>
      </c>
      <c r="H80" s="261"/>
      <c r="I80" s="242">
        <f t="shared" si="17"/>
        <v>1.7333333333333334</v>
      </c>
      <c r="J80" s="294">
        <f t="shared" si="18"/>
        <v>0.42307692307692307</v>
      </c>
      <c r="K80" s="294">
        <f t="shared" si="19"/>
        <v>0.57692307692307687</v>
      </c>
    </row>
    <row r="81" spans="1:11" x14ac:dyDescent="0.25">
      <c r="A81" s="211" t="s">
        <v>501</v>
      </c>
      <c r="B81" s="208">
        <v>49</v>
      </c>
      <c r="C81" s="209">
        <v>340</v>
      </c>
      <c r="D81" s="209">
        <v>14</v>
      </c>
      <c r="E81" s="276" t="s">
        <v>257</v>
      </c>
      <c r="F81" s="166">
        <v>340</v>
      </c>
      <c r="G81" s="209">
        <v>63</v>
      </c>
      <c r="H81" s="261"/>
      <c r="I81" s="242">
        <f t="shared" si="17"/>
        <v>1.1852941176470588</v>
      </c>
      <c r="J81" s="294">
        <f t="shared" si="18"/>
        <v>0.15632754342431762</v>
      </c>
      <c r="K81" s="294">
        <f t="shared" si="19"/>
        <v>0.84367245657568235</v>
      </c>
    </row>
    <row r="82" spans="1:11" x14ac:dyDescent="0.25">
      <c r="A82" s="211" t="s">
        <v>369</v>
      </c>
      <c r="B82" s="208">
        <v>26</v>
      </c>
      <c r="C82" s="209">
        <v>156</v>
      </c>
      <c r="D82" s="209">
        <v>1</v>
      </c>
      <c r="E82" s="276" t="s">
        <v>257</v>
      </c>
      <c r="F82" s="166">
        <v>145</v>
      </c>
      <c r="G82" s="209">
        <v>38</v>
      </c>
      <c r="H82" s="261"/>
      <c r="I82" s="242">
        <f t="shared" si="17"/>
        <v>1.2620689655172415</v>
      </c>
      <c r="J82" s="294">
        <f t="shared" si="18"/>
        <v>0.20765027322404372</v>
      </c>
      <c r="K82" s="294">
        <f t="shared" si="19"/>
        <v>0.79234972677595628</v>
      </c>
    </row>
    <row r="83" spans="1:11" s="142" customFormat="1" x14ac:dyDescent="0.25">
      <c r="A83" s="211" t="s">
        <v>306</v>
      </c>
      <c r="B83" s="208">
        <v>6</v>
      </c>
      <c r="C83" s="209">
        <v>18</v>
      </c>
      <c r="D83" s="209">
        <v>0</v>
      </c>
      <c r="E83" s="276" t="s">
        <v>257</v>
      </c>
      <c r="F83" s="166">
        <v>19</v>
      </c>
      <c r="G83" s="209">
        <v>5</v>
      </c>
      <c r="H83" s="261"/>
      <c r="I83" s="242">
        <f t="shared" si="17"/>
        <v>1.263157894736842</v>
      </c>
      <c r="J83" s="294">
        <f t="shared" si="18"/>
        <v>0.20833333333333334</v>
      </c>
      <c r="K83" s="294">
        <f t="shared" si="19"/>
        <v>0.79166666666666663</v>
      </c>
    </row>
    <row r="84" spans="1:11" s="142" customFormat="1" ht="31.5" customHeight="1" x14ac:dyDescent="0.25">
      <c r="A84" s="164" t="s">
        <v>503</v>
      </c>
      <c r="B84" s="203">
        <f t="shared" ref="B84:G84" si="20">SUM(B85:B86)</f>
        <v>382</v>
      </c>
      <c r="C84" s="204">
        <f t="shared" si="20"/>
        <v>1486</v>
      </c>
      <c r="D84" s="204">
        <f t="shared" si="20"/>
        <v>5</v>
      </c>
      <c r="E84" s="161">
        <f t="shared" si="20"/>
        <v>0</v>
      </c>
      <c r="F84" s="161">
        <f t="shared" si="20"/>
        <v>1427</v>
      </c>
      <c r="G84" s="204">
        <f t="shared" si="20"/>
        <v>446</v>
      </c>
      <c r="H84" s="262"/>
      <c r="I84" s="240">
        <f t="shared" si="17"/>
        <v>1.3125437981779957</v>
      </c>
      <c r="J84" s="293">
        <f t="shared" si="18"/>
        <v>0.2381206620395088</v>
      </c>
      <c r="K84" s="293">
        <f t="shared" si="19"/>
        <v>0.76187933796049123</v>
      </c>
    </row>
    <row r="85" spans="1:11" s="394" customFormat="1" x14ac:dyDescent="0.25">
      <c r="A85" s="211" t="s">
        <v>370</v>
      </c>
      <c r="B85" s="208">
        <v>318</v>
      </c>
      <c r="C85" s="209">
        <v>1377</v>
      </c>
      <c r="D85" s="209">
        <v>5</v>
      </c>
      <c r="E85" s="276" t="s">
        <v>257</v>
      </c>
      <c r="F85" s="166">
        <v>1349</v>
      </c>
      <c r="G85" s="209">
        <v>351</v>
      </c>
      <c r="H85" s="261"/>
      <c r="I85" s="242">
        <f t="shared" si="17"/>
        <v>1.2601927353595255</v>
      </c>
      <c r="J85" s="294">
        <f t="shared" si="18"/>
        <v>0.20647058823529413</v>
      </c>
      <c r="K85" s="294">
        <f t="shared" si="19"/>
        <v>0.79352941176470593</v>
      </c>
    </row>
    <row r="86" spans="1:11" x14ac:dyDescent="0.25">
      <c r="A86" s="211" t="s">
        <v>748</v>
      </c>
      <c r="B86" s="208">
        <v>64</v>
      </c>
      <c r="C86" s="209">
        <v>109</v>
      </c>
      <c r="D86" s="277" t="s">
        <v>257</v>
      </c>
      <c r="E86" s="276" t="s">
        <v>257</v>
      </c>
      <c r="F86" s="166">
        <v>78</v>
      </c>
      <c r="G86" s="209">
        <v>95</v>
      </c>
      <c r="H86" s="261"/>
      <c r="I86" s="242">
        <f t="shared" si="17"/>
        <v>2.2179487179487181</v>
      </c>
      <c r="J86" s="294">
        <f t="shared" si="18"/>
        <v>0.54913294797687862</v>
      </c>
      <c r="K86" s="294">
        <f t="shared" si="19"/>
        <v>0.45086705202312138</v>
      </c>
    </row>
    <row r="87" spans="1:11" ht="31.5" customHeight="1" x14ac:dyDescent="0.25">
      <c r="A87" s="64" t="s">
        <v>505</v>
      </c>
      <c r="B87" s="203">
        <f t="shared" ref="B87:G87" si="21">SUM(B88)</f>
        <v>350</v>
      </c>
      <c r="C87" s="204">
        <f t="shared" si="21"/>
        <v>1908</v>
      </c>
      <c r="D87" s="204">
        <f t="shared" si="21"/>
        <v>78</v>
      </c>
      <c r="E87" s="161">
        <f t="shared" si="21"/>
        <v>0</v>
      </c>
      <c r="F87" s="161">
        <f t="shared" si="21"/>
        <v>1792</v>
      </c>
      <c r="G87" s="204">
        <f t="shared" si="21"/>
        <v>544</v>
      </c>
      <c r="H87" s="262"/>
      <c r="I87" s="240">
        <f t="shared" si="17"/>
        <v>1.3035714285714286</v>
      </c>
      <c r="J87" s="293">
        <f t="shared" si="18"/>
        <v>0.23287671232876711</v>
      </c>
      <c r="K87" s="293">
        <f t="shared" si="19"/>
        <v>0.76712328767123283</v>
      </c>
    </row>
    <row r="88" spans="1:11" x14ac:dyDescent="0.25">
      <c r="A88" s="211" t="s">
        <v>620</v>
      </c>
      <c r="B88" s="208">
        <v>350</v>
      </c>
      <c r="C88" s="209">
        <v>1908</v>
      </c>
      <c r="D88" s="209">
        <v>78</v>
      </c>
      <c r="E88" s="276" t="s">
        <v>257</v>
      </c>
      <c r="F88" s="166">
        <v>1792</v>
      </c>
      <c r="G88" s="209">
        <v>544</v>
      </c>
      <c r="H88" s="261"/>
      <c r="I88" s="242">
        <f t="shared" si="17"/>
        <v>1.3035714285714286</v>
      </c>
      <c r="J88" s="294">
        <f t="shared" si="18"/>
        <v>0.23287671232876711</v>
      </c>
      <c r="K88" s="294">
        <f t="shared" si="19"/>
        <v>0.76712328767123283</v>
      </c>
    </row>
    <row r="89" spans="1:11" x14ac:dyDescent="0.25">
      <c r="A89" s="396"/>
      <c r="B89" s="450"/>
      <c r="C89" s="451"/>
      <c r="D89" s="451"/>
      <c r="E89" s="451"/>
      <c r="F89" s="451"/>
      <c r="G89" s="452"/>
      <c r="H89" s="214"/>
      <c r="I89" s="214"/>
      <c r="J89" s="323"/>
      <c r="K89" s="324"/>
    </row>
    <row r="90" spans="1:11" x14ac:dyDescent="0.25">
      <c r="A90" s="174" t="s">
        <v>104</v>
      </c>
      <c r="B90" s="142"/>
      <c r="C90" s="142"/>
      <c r="D90" s="142"/>
      <c r="E90" s="142"/>
      <c r="F90" s="142"/>
    </row>
    <row r="91" spans="1:11" hidden="1" x14ac:dyDescent="0.25"/>
    <row r="92" spans="1:11" hidden="1" x14ac:dyDescent="0.25"/>
    <row r="93" spans="1:11" hidden="1" x14ac:dyDescent="0.25"/>
    <row r="94" spans="1:11" hidden="1" x14ac:dyDescent="0.25"/>
    <row r="95" spans="1:11" hidden="1" x14ac:dyDescent="0.25"/>
    <row r="96" spans="1:1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</sheetData>
  <sheetProtection selectLockedCells="1" selectUnlockedCells="1"/>
  <mergeCells count="7">
    <mergeCell ref="J9:K9"/>
    <mergeCell ref="B8:G8"/>
    <mergeCell ref="A3:J3"/>
    <mergeCell ref="A4:J4"/>
    <mergeCell ref="A5:J5"/>
    <mergeCell ref="A6:J6"/>
    <mergeCell ref="I8:K8"/>
  </mergeCells>
  <phoneticPr fontId="0" type="noConversion"/>
  <printOptions horizontalCentered="1" verticalCentered="1"/>
  <pageMargins left="0" right="0" top="0" bottom="0" header="0.51181102362204722" footer="0.51181102362204722"/>
  <pageSetup scale="46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19"/>
  <sheetViews>
    <sheetView workbookViewId="0">
      <selection activeCell="A3" sqref="A3"/>
    </sheetView>
  </sheetViews>
  <sheetFormatPr baseColWidth="10" defaultColWidth="0" defaultRowHeight="15.75" zeroHeight="1" x14ac:dyDescent="0.2"/>
  <cols>
    <col min="1" max="1" width="43.28515625" style="134" customWidth="1"/>
    <col min="2" max="2" width="32.42578125" style="134" customWidth="1"/>
    <col min="3" max="12" width="11.28515625" style="121" hidden="1" customWidth="1"/>
    <col min="13" max="16384" width="11.28515625" style="134" hidden="1"/>
  </cols>
  <sheetData>
    <row r="1" spans="1:12" s="505" customFormat="1" ht="18.75" x14ac:dyDescent="0.2">
      <c r="A1" s="503" t="s">
        <v>371</v>
      </c>
      <c r="B1" s="504"/>
      <c r="C1" s="533"/>
      <c r="D1" s="533"/>
      <c r="E1" s="533"/>
      <c r="F1" s="533"/>
      <c r="G1" s="533"/>
      <c r="H1" s="533"/>
      <c r="I1" s="533"/>
      <c r="J1" s="533"/>
      <c r="K1" s="533"/>
      <c r="L1" s="533"/>
    </row>
    <row r="2" spans="1:12" s="505" customFormat="1" ht="97.5" customHeight="1" x14ac:dyDescent="0.2">
      <c r="A2" s="799" t="s">
        <v>921</v>
      </c>
      <c r="B2" s="799"/>
      <c r="C2" s="533"/>
      <c r="D2" s="533"/>
      <c r="E2" s="533"/>
      <c r="F2" s="533"/>
      <c r="G2" s="533"/>
      <c r="H2" s="533"/>
      <c r="I2" s="533"/>
      <c r="J2" s="533"/>
      <c r="K2" s="533"/>
      <c r="L2" s="533"/>
    </row>
    <row r="3" spans="1:12" x14ac:dyDescent="0.2">
      <c r="A3" s="76"/>
      <c r="B3" s="76"/>
    </row>
    <row r="4" spans="1:12" ht="30.75" customHeight="1" x14ac:dyDescent="0.2">
      <c r="A4" s="453" t="s">
        <v>780</v>
      </c>
      <c r="B4" s="454" t="s">
        <v>787</v>
      </c>
    </row>
    <row r="5" spans="1:12" x14ac:dyDescent="0.2">
      <c r="A5" s="76"/>
      <c r="B5" s="455"/>
    </row>
    <row r="6" spans="1:12" x14ac:dyDescent="0.2">
      <c r="A6" s="456" t="s">
        <v>372</v>
      </c>
      <c r="B6" s="457">
        <v>1070</v>
      </c>
    </row>
    <row r="7" spans="1:12" x14ac:dyDescent="0.2">
      <c r="A7" s="456" t="s">
        <v>373</v>
      </c>
      <c r="B7" s="457">
        <v>18569</v>
      </c>
    </row>
    <row r="8" spans="1:12" x14ac:dyDescent="0.2">
      <c r="A8" s="456" t="s">
        <v>374</v>
      </c>
      <c r="B8" s="457">
        <v>16</v>
      </c>
    </row>
    <row r="9" spans="1:12" x14ac:dyDescent="0.2">
      <c r="A9" s="456" t="s">
        <v>375</v>
      </c>
      <c r="B9" s="457">
        <v>18541</v>
      </c>
    </row>
    <row r="10" spans="1:12" x14ac:dyDescent="0.2">
      <c r="A10" s="456" t="s">
        <v>376</v>
      </c>
      <c r="B10" s="457">
        <f>B6+B7+B8-B9</f>
        <v>1114</v>
      </c>
    </row>
    <row r="11" spans="1:12" x14ac:dyDescent="0.2">
      <c r="A11" s="456"/>
      <c r="B11" s="458"/>
    </row>
    <row r="12" spans="1:12" ht="30.75" customHeight="1" x14ac:dyDescent="0.2">
      <c r="A12" s="459" t="s">
        <v>781</v>
      </c>
      <c r="B12" s="460" t="s">
        <v>788</v>
      </c>
    </row>
    <row r="13" spans="1:12" x14ac:dyDescent="0.2">
      <c r="A13" s="76"/>
      <c r="B13" s="458"/>
      <c r="L13" s="134"/>
    </row>
    <row r="14" spans="1:12" x14ac:dyDescent="0.2">
      <c r="A14" s="456" t="s">
        <v>377</v>
      </c>
      <c r="B14" s="461">
        <f>SUM(B6:B8)/SUM(B9)</f>
        <v>1.0600830591661723</v>
      </c>
    </row>
    <row r="15" spans="1:12" x14ac:dyDescent="0.2">
      <c r="A15" s="456" t="s">
        <v>709</v>
      </c>
      <c r="B15" s="462">
        <f>(SUM(B10)/SUM(B6:B8))</f>
        <v>5.6677690155176798E-2</v>
      </c>
    </row>
    <row r="16" spans="1:12" x14ac:dyDescent="0.2">
      <c r="A16" s="456" t="s">
        <v>710</v>
      </c>
      <c r="B16" s="462">
        <f>(SUM(B9)/SUM(B6:B8))</f>
        <v>0.94332230984482324</v>
      </c>
    </row>
    <row r="17" spans="1:2" s="134" customFormat="1" x14ac:dyDescent="0.2">
      <c r="A17" s="463"/>
      <c r="B17" s="138"/>
    </row>
    <row r="18" spans="1:2" s="134" customFormat="1" x14ac:dyDescent="0.2">
      <c r="A18" s="872" t="s">
        <v>525</v>
      </c>
      <c r="B18" s="872"/>
    </row>
    <row r="19" spans="1:2" s="134" customFormat="1" hidden="1" x14ac:dyDescent="0.2"/>
  </sheetData>
  <sheetProtection selectLockedCells="1" selectUnlockedCells="1"/>
  <mergeCells count="2">
    <mergeCell ref="A2:B2"/>
    <mergeCell ref="A18:B18"/>
  </mergeCells>
  <phoneticPr fontId="0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scale="90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20"/>
  <sheetViews>
    <sheetView workbookViewId="0">
      <selection activeCell="A20" sqref="A20:XFD20"/>
    </sheetView>
  </sheetViews>
  <sheetFormatPr baseColWidth="10" defaultColWidth="0" defaultRowHeight="15.75" zeroHeight="1" x14ac:dyDescent="0.2"/>
  <cols>
    <col min="1" max="1" width="44.5703125" style="134" customWidth="1"/>
    <col min="2" max="2" width="29" style="134" customWidth="1"/>
    <col min="3" max="12" width="11.28515625" style="121" hidden="1" customWidth="1"/>
    <col min="13" max="16384" width="11.28515625" style="134" hidden="1"/>
  </cols>
  <sheetData>
    <row r="1" spans="1:12" ht="18.75" x14ac:dyDescent="0.2">
      <c r="A1" s="503" t="s">
        <v>378</v>
      </c>
      <c r="B1" s="504"/>
    </row>
    <row r="2" spans="1:12" ht="101.25" customHeight="1" x14ac:dyDescent="0.2">
      <c r="A2" s="799" t="s">
        <v>776</v>
      </c>
      <c r="B2" s="799"/>
    </row>
    <row r="3" spans="1:12" ht="33" customHeight="1" x14ac:dyDescent="0.2">
      <c r="A3" s="453" t="s">
        <v>780</v>
      </c>
      <c r="B3" s="454" t="s">
        <v>787</v>
      </c>
    </row>
    <row r="4" spans="1:12" x14ac:dyDescent="0.2">
      <c r="A4" s="76"/>
      <c r="B4" s="455"/>
    </row>
    <row r="5" spans="1:12" x14ac:dyDescent="0.2">
      <c r="A5" s="456" t="s">
        <v>372</v>
      </c>
      <c r="B5" s="464">
        <v>3111</v>
      </c>
    </row>
    <row r="6" spans="1:12" x14ac:dyDescent="0.2">
      <c r="A6" s="456" t="s">
        <v>373</v>
      </c>
      <c r="B6" s="464">
        <v>929</v>
      </c>
    </row>
    <row r="7" spans="1:12" x14ac:dyDescent="0.2">
      <c r="A7" s="456" t="s">
        <v>374</v>
      </c>
      <c r="B7" s="464">
        <v>90</v>
      </c>
    </row>
    <row r="8" spans="1:12" x14ac:dyDescent="0.2">
      <c r="A8" s="456" t="s">
        <v>578</v>
      </c>
      <c r="B8" s="464">
        <v>3</v>
      </c>
    </row>
    <row r="9" spans="1:12" x14ac:dyDescent="0.2">
      <c r="A9" s="456" t="s">
        <v>375</v>
      </c>
      <c r="B9" s="464">
        <v>962</v>
      </c>
    </row>
    <row r="10" spans="1:12" x14ac:dyDescent="0.2">
      <c r="A10" s="456" t="s">
        <v>376</v>
      </c>
      <c r="B10" s="464">
        <f>B5+B6+B7-B8-B9</f>
        <v>3165</v>
      </c>
    </row>
    <row r="11" spans="1:12" x14ac:dyDescent="0.2">
      <c r="A11" s="456"/>
      <c r="B11" s="465"/>
    </row>
    <row r="12" spans="1:12" ht="33" customHeight="1" x14ac:dyDescent="0.2">
      <c r="A12" s="459" t="s">
        <v>781</v>
      </c>
      <c r="B12" s="460" t="s">
        <v>788</v>
      </c>
    </row>
    <row r="13" spans="1:12" x14ac:dyDescent="0.2">
      <c r="A13" s="76"/>
      <c r="B13" s="465"/>
      <c r="L13" s="134"/>
    </row>
    <row r="14" spans="1:12" x14ac:dyDescent="0.2">
      <c r="A14" s="456" t="s">
        <v>377</v>
      </c>
      <c r="B14" s="466">
        <f>SUM(B5:B7)/B9</f>
        <v>4.2931392931392933</v>
      </c>
    </row>
    <row r="15" spans="1:12" x14ac:dyDescent="0.2">
      <c r="A15" s="456" t="s">
        <v>709</v>
      </c>
      <c r="B15" s="467">
        <f>(SUM(B10)/SUM(B5:B7))</f>
        <v>0.76634382566585957</v>
      </c>
    </row>
    <row r="16" spans="1:12" x14ac:dyDescent="0.2">
      <c r="A16" s="456" t="s">
        <v>710</v>
      </c>
      <c r="B16" s="467">
        <f>(SUM(B9)/SUM(B5:B7))</f>
        <v>0.23292978208232445</v>
      </c>
    </row>
    <row r="17" spans="1:2" s="134" customFormat="1" x14ac:dyDescent="0.2">
      <c r="A17" s="456" t="s">
        <v>711</v>
      </c>
      <c r="B17" s="467">
        <f>(SUM(B8)/SUM(B5:B7))</f>
        <v>7.2639225181598058E-4</v>
      </c>
    </row>
    <row r="18" spans="1:2" s="134" customFormat="1" x14ac:dyDescent="0.2">
      <c r="A18" s="463"/>
      <c r="B18" s="138"/>
    </row>
    <row r="19" spans="1:2" s="134" customFormat="1" x14ac:dyDescent="0.2">
      <c r="A19" s="872" t="s">
        <v>525</v>
      </c>
      <c r="B19" s="872"/>
    </row>
    <row r="20" spans="1:2" s="134" customFormat="1" hidden="1" x14ac:dyDescent="0.2"/>
  </sheetData>
  <sheetProtection selectLockedCells="1" selectUnlockedCells="1"/>
  <mergeCells count="2">
    <mergeCell ref="A2:B2"/>
    <mergeCell ref="A19:B19"/>
  </mergeCells>
  <phoneticPr fontId="0" type="noConversion"/>
  <printOptions horizontalCentered="1" verticalCentered="1"/>
  <pageMargins left="0.78749999999999998" right="0.78749999999999998" top="0.98402777777777772" bottom="0.98402777777777772" header="0.51180555555555551" footer="0.51180555555555551"/>
  <pageSetup scale="9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4"/>
  <sheetViews>
    <sheetView workbookViewId="0">
      <selection activeCell="G15" sqref="G15"/>
    </sheetView>
  </sheetViews>
  <sheetFormatPr baseColWidth="10" defaultColWidth="0" defaultRowHeight="15.75" customHeight="1" zeroHeight="1" x14ac:dyDescent="0.25"/>
  <cols>
    <col min="1" max="1" width="27.85546875" style="1" customWidth="1"/>
    <col min="2" max="2" width="13.28515625" style="1" customWidth="1"/>
    <col min="3" max="3" width="10.7109375" style="2" customWidth="1"/>
    <col min="4" max="4" width="11.5703125" style="2" customWidth="1"/>
    <col min="5" max="5" width="11.28515625" style="2" customWidth="1"/>
    <col min="6" max="6" width="8.28515625" style="2" bestFit="1" customWidth="1"/>
    <col min="7" max="7" width="8.42578125" style="2" customWidth="1"/>
    <col min="8" max="8" width="8" style="1" bestFit="1" customWidth="1"/>
    <col min="9" max="9" width="12.85546875" style="2" customWidth="1"/>
    <col min="10" max="10" width="13.7109375" style="1" customWidth="1"/>
    <col min="11" max="11" width="8.42578125" style="1" bestFit="1" customWidth="1"/>
    <col min="12" max="12" width="8.5703125" style="1" bestFit="1" customWidth="1"/>
    <col min="13" max="13" width="10.140625" style="1" customWidth="1"/>
    <col min="14" max="14" width="13" style="2" customWidth="1"/>
    <col min="15" max="15" width="9" style="1" bestFit="1" customWidth="1"/>
    <col min="16" max="16" width="9.42578125" style="1" customWidth="1"/>
    <col min="17" max="17" width="12" style="1" customWidth="1"/>
    <col min="18" max="16384" width="11.28515625" style="1" hidden="1"/>
  </cols>
  <sheetData>
    <row r="1" spans="1:17" ht="15.75" customHeight="1" x14ac:dyDescent="0.3">
      <c r="A1" s="506" t="s">
        <v>185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</row>
    <row r="2" spans="1:17" ht="15.75" customHeight="1" x14ac:dyDescent="0.3">
      <c r="A2" s="508"/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</row>
    <row r="3" spans="1:17" ht="15.75" customHeight="1" x14ac:dyDescent="0.25">
      <c r="A3" s="788" t="s">
        <v>804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</row>
    <row r="4" spans="1:17" ht="15.75" customHeight="1" x14ac:dyDescent="0.25">
      <c r="A4" s="788" t="s">
        <v>624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</row>
    <row r="5" spans="1:17" ht="15.75" customHeight="1" x14ac:dyDescent="0.25">
      <c r="A5" s="788" t="s">
        <v>625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</row>
    <row r="6" spans="1:17" ht="18.75" x14ac:dyDescent="0.25">
      <c r="A6" s="788" t="s">
        <v>626</v>
      </c>
      <c r="B6" s="788"/>
      <c r="C6" s="788"/>
      <c r="D6" s="788"/>
      <c r="E6" s="788"/>
      <c r="F6" s="788"/>
      <c r="G6" s="788"/>
      <c r="H6" s="788"/>
      <c r="I6" s="788"/>
      <c r="J6" s="788"/>
      <c r="K6" s="788"/>
      <c r="L6" s="788"/>
      <c r="M6" s="788"/>
      <c r="N6" s="788"/>
      <c r="O6" s="788"/>
      <c r="P6" s="788"/>
      <c r="Q6" s="788"/>
    </row>
    <row r="7" spans="1:17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15.75" customHeight="1" x14ac:dyDescent="0.25">
      <c r="A8" s="785" t="s">
        <v>778</v>
      </c>
      <c r="B8" s="786" t="s">
        <v>513</v>
      </c>
      <c r="C8" s="787" t="s">
        <v>777</v>
      </c>
      <c r="D8" s="787"/>
      <c r="E8" s="787"/>
      <c r="F8" s="787"/>
      <c r="G8" s="787"/>
      <c r="H8" s="787"/>
      <c r="I8" s="787"/>
      <c r="J8" s="787"/>
      <c r="K8" s="787"/>
      <c r="L8" s="787"/>
      <c r="M8" s="787"/>
      <c r="N8" s="787"/>
      <c r="O8" s="787"/>
      <c r="P8" s="787"/>
      <c r="Q8" s="787"/>
    </row>
    <row r="9" spans="1:17" ht="15.75" customHeight="1" x14ac:dyDescent="0.25">
      <c r="A9" s="785"/>
      <c r="B9" s="786"/>
      <c r="C9" s="789" t="s">
        <v>636</v>
      </c>
      <c r="D9" s="790"/>
      <c r="E9" s="791"/>
      <c r="F9" s="794" t="s">
        <v>160</v>
      </c>
      <c r="G9" s="783" t="s">
        <v>161</v>
      </c>
      <c r="H9" s="783" t="s">
        <v>162</v>
      </c>
      <c r="I9" s="783" t="s">
        <v>163</v>
      </c>
      <c r="J9" s="783" t="s">
        <v>164</v>
      </c>
      <c r="K9" s="783" t="s">
        <v>165</v>
      </c>
      <c r="L9" s="783" t="s">
        <v>715</v>
      </c>
      <c r="M9" s="783" t="s">
        <v>714</v>
      </c>
      <c r="N9" s="783" t="s">
        <v>166</v>
      </c>
      <c r="O9" s="783" t="s">
        <v>167</v>
      </c>
      <c r="P9" s="783" t="s">
        <v>168</v>
      </c>
      <c r="Q9" s="792" t="s">
        <v>716</v>
      </c>
    </row>
    <row r="10" spans="1:17" ht="41.25" customHeight="1" x14ac:dyDescent="0.25">
      <c r="A10" s="785"/>
      <c r="B10" s="786"/>
      <c r="C10" s="20" t="s">
        <v>635</v>
      </c>
      <c r="D10" s="21" t="s">
        <v>158</v>
      </c>
      <c r="E10" s="22" t="s">
        <v>159</v>
      </c>
      <c r="F10" s="795"/>
      <c r="G10" s="784"/>
      <c r="H10" s="784"/>
      <c r="I10" s="784"/>
      <c r="J10" s="784"/>
      <c r="K10" s="784"/>
      <c r="L10" s="784"/>
      <c r="M10" s="784"/>
      <c r="N10" s="784"/>
      <c r="O10" s="784"/>
      <c r="P10" s="784"/>
      <c r="Q10" s="793"/>
    </row>
    <row r="11" spans="1:17" ht="15.75" customHeight="1" x14ac:dyDescent="0.25">
      <c r="A11" s="23"/>
      <c r="B11" s="23"/>
      <c r="C11" s="24"/>
      <c r="D11" s="25"/>
      <c r="E11" s="26"/>
      <c r="F11" s="61"/>
      <c r="G11" s="25"/>
      <c r="H11" s="25"/>
      <c r="I11" s="28"/>
      <c r="J11" s="25"/>
      <c r="K11" s="25"/>
      <c r="L11" s="28"/>
      <c r="M11" s="28"/>
      <c r="N11" s="28"/>
      <c r="O11" s="28"/>
      <c r="P11" s="25"/>
      <c r="Q11" s="25"/>
    </row>
    <row r="12" spans="1:17" ht="15.75" customHeight="1" x14ac:dyDescent="0.25">
      <c r="A12" s="29" t="s">
        <v>157</v>
      </c>
      <c r="B12" s="30">
        <f t="shared" ref="B12:Q12" si="0">SUM(B14:B28)</f>
        <v>605022</v>
      </c>
      <c r="C12" s="30">
        <f t="shared" si="0"/>
        <v>93678</v>
      </c>
      <c r="D12" s="33">
        <f t="shared" si="0"/>
        <v>19355</v>
      </c>
      <c r="E12" s="112">
        <f t="shared" si="0"/>
        <v>74323</v>
      </c>
      <c r="F12" s="33">
        <f t="shared" si="0"/>
        <v>3835</v>
      </c>
      <c r="G12" s="33">
        <f t="shared" si="0"/>
        <v>15113</v>
      </c>
      <c r="H12" s="33">
        <f t="shared" si="0"/>
        <v>28547</v>
      </c>
      <c r="I12" s="33">
        <f t="shared" si="0"/>
        <v>29025</v>
      </c>
      <c r="J12" s="33">
        <f t="shared" si="0"/>
        <v>62125</v>
      </c>
      <c r="K12" s="33">
        <f t="shared" si="0"/>
        <v>40935</v>
      </c>
      <c r="L12" s="33">
        <f t="shared" si="0"/>
        <v>180453</v>
      </c>
      <c r="M12" s="33">
        <f t="shared" si="0"/>
        <v>12160</v>
      </c>
      <c r="N12" s="33">
        <f t="shared" si="0"/>
        <v>44413</v>
      </c>
      <c r="O12" s="33">
        <f t="shared" si="0"/>
        <v>75235</v>
      </c>
      <c r="P12" s="33">
        <f t="shared" si="0"/>
        <v>18541</v>
      </c>
      <c r="Q12" s="33">
        <f t="shared" si="0"/>
        <v>962</v>
      </c>
    </row>
    <row r="13" spans="1:17" ht="15.75" customHeight="1" x14ac:dyDescent="0.25">
      <c r="A13" s="23"/>
      <c r="B13" s="35"/>
      <c r="C13" s="36"/>
      <c r="D13" s="40"/>
      <c r="E13" s="113"/>
      <c r="F13" s="39"/>
      <c r="G13" s="40"/>
      <c r="H13" s="40"/>
      <c r="I13" s="39"/>
      <c r="J13" s="40"/>
      <c r="K13" s="40"/>
      <c r="L13" s="39"/>
      <c r="M13" s="39"/>
      <c r="N13" s="39"/>
      <c r="O13" s="39"/>
      <c r="P13" s="40"/>
      <c r="Q13" s="40"/>
    </row>
    <row r="14" spans="1:17" ht="15.75" customHeight="1" x14ac:dyDescent="0.25">
      <c r="A14" s="42" t="s">
        <v>169</v>
      </c>
      <c r="B14" s="49">
        <f t="shared" ref="B14:B28" si="1">SUM(C14,F14:Q14)</f>
        <v>97284</v>
      </c>
      <c r="C14" s="114">
        <f>SUM(D14:E14)</f>
        <v>19313</v>
      </c>
      <c r="D14" s="47">
        <v>5493</v>
      </c>
      <c r="E14" s="60">
        <v>13820</v>
      </c>
      <c r="F14" s="47" t="s">
        <v>170</v>
      </c>
      <c r="G14" s="47" t="s">
        <v>170</v>
      </c>
      <c r="H14" s="47">
        <v>3712</v>
      </c>
      <c r="I14" s="47">
        <v>2586</v>
      </c>
      <c r="J14" s="47">
        <v>5379</v>
      </c>
      <c r="K14" s="47">
        <v>3864</v>
      </c>
      <c r="L14" s="47">
        <v>19750</v>
      </c>
      <c r="M14" s="39">
        <v>3929</v>
      </c>
      <c r="N14" s="39">
        <v>5014</v>
      </c>
      <c r="O14" s="47">
        <v>14234</v>
      </c>
      <c r="P14" s="47">
        <v>18541</v>
      </c>
      <c r="Q14" s="47">
        <v>962</v>
      </c>
    </row>
    <row r="15" spans="1:17" ht="15.75" customHeight="1" x14ac:dyDescent="0.25">
      <c r="A15" s="42" t="s">
        <v>171</v>
      </c>
      <c r="B15" s="49">
        <f t="shared" si="1"/>
        <v>100163</v>
      </c>
      <c r="C15" s="114">
        <f t="shared" ref="C15:C28" si="2">SUM(D15:E15)</f>
        <v>32072</v>
      </c>
      <c r="D15" s="47">
        <v>1355</v>
      </c>
      <c r="E15" s="60">
        <v>30717</v>
      </c>
      <c r="F15" s="39">
        <v>200</v>
      </c>
      <c r="G15" s="47">
        <v>15113</v>
      </c>
      <c r="H15" s="47">
        <v>2426</v>
      </c>
      <c r="I15" s="47">
        <v>2532</v>
      </c>
      <c r="J15" s="47">
        <v>7582</v>
      </c>
      <c r="K15" s="47">
        <v>11647</v>
      </c>
      <c r="L15" s="47">
        <v>17474</v>
      </c>
      <c r="M15" s="47" t="s">
        <v>170</v>
      </c>
      <c r="N15" s="47">
        <v>1461</v>
      </c>
      <c r="O15" s="47">
        <v>9656</v>
      </c>
      <c r="P15" s="47" t="s">
        <v>170</v>
      </c>
      <c r="Q15" s="47" t="s">
        <v>170</v>
      </c>
    </row>
    <row r="16" spans="1:17" ht="15.75" customHeight="1" x14ac:dyDescent="0.25">
      <c r="A16" s="42" t="s">
        <v>172</v>
      </c>
      <c r="B16" s="49">
        <f t="shared" si="1"/>
        <v>48445</v>
      </c>
      <c r="C16" s="114">
        <f t="shared" si="2"/>
        <v>1025</v>
      </c>
      <c r="D16" s="47">
        <v>1025</v>
      </c>
      <c r="E16" s="60" t="s">
        <v>170</v>
      </c>
      <c r="F16" s="47" t="s">
        <v>170</v>
      </c>
      <c r="G16" s="47" t="s">
        <v>170</v>
      </c>
      <c r="H16" s="47">
        <v>2733</v>
      </c>
      <c r="I16" s="47">
        <v>4394</v>
      </c>
      <c r="J16" s="47">
        <v>6745</v>
      </c>
      <c r="K16" s="47">
        <v>1183</v>
      </c>
      <c r="L16" s="47">
        <v>17806</v>
      </c>
      <c r="M16" s="47" t="s">
        <v>170</v>
      </c>
      <c r="N16" s="47">
        <v>3510</v>
      </c>
      <c r="O16" s="47">
        <v>11049</v>
      </c>
      <c r="P16" s="47" t="s">
        <v>170</v>
      </c>
      <c r="Q16" s="47" t="s">
        <v>170</v>
      </c>
    </row>
    <row r="17" spans="1:17" ht="15.75" customHeight="1" x14ac:dyDescent="0.25">
      <c r="A17" s="42" t="s">
        <v>173</v>
      </c>
      <c r="B17" s="49">
        <f t="shared" si="1"/>
        <v>45700</v>
      </c>
      <c r="C17" s="114">
        <f t="shared" si="2"/>
        <v>7347</v>
      </c>
      <c r="D17" s="47">
        <v>1709</v>
      </c>
      <c r="E17" s="60">
        <v>5638</v>
      </c>
      <c r="F17" s="39">
        <v>161</v>
      </c>
      <c r="G17" s="47" t="s">
        <v>170</v>
      </c>
      <c r="H17" s="47">
        <v>2095</v>
      </c>
      <c r="I17" s="47">
        <v>1526</v>
      </c>
      <c r="J17" s="47">
        <v>5133</v>
      </c>
      <c r="K17" s="47">
        <v>2671</v>
      </c>
      <c r="L17" s="47">
        <v>14412</v>
      </c>
      <c r="M17" s="39">
        <v>596</v>
      </c>
      <c r="N17" s="39">
        <v>4479</v>
      </c>
      <c r="O17" s="47">
        <v>7280</v>
      </c>
      <c r="P17" s="47" t="s">
        <v>170</v>
      </c>
      <c r="Q17" s="47" t="s">
        <v>170</v>
      </c>
    </row>
    <row r="18" spans="1:17" ht="15.75" customHeight="1" x14ac:dyDescent="0.25">
      <c r="A18" s="42" t="s">
        <v>174</v>
      </c>
      <c r="B18" s="49">
        <f t="shared" si="1"/>
        <v>26426</v>
      </c>
      <c r="C18" s="114">
        <f t="shared" si="2"/>
        <v>2429</v>
      </c>
      <c r="D18" s="47">
        <v>714</v>
      </c>
      <c r="E18" s="60">
        <v>1715</v>
      </c>
      <c r="F18" s="39">
        <v>476</v>
      </c>
      <c r="G18" s="47" t="s">
        <v>170</v>
      </c>
      <c r="H18" s="47">
        <v>1423</v>
      </c>
      <c r="I18" s="47">
        <v>1924</v>
      </c>
      <c r="J18" s="47">
        <v>3898</v>
      </c>
      <c r="K18" s="47">
        <v>1394</v>
      </c>
      <c r="L18" s="47">
        <v>10722</v>
      </c>
      <c r="M18" s="39">
        <v>563</v>
      </c>
      <c r="N18" s="39">
        <v>1901</v>
      </c>
      <c r="O18" s="47">
        <v>1696</v>
      </c>
      <c r="P18" s="47" t="s">
        <v>170</v>
      </c>
      <c r="Q18" s="47" t="s">
        <v>170</v>
      </c>
    </row>
    <row r="19" spans="1:17" ht="15.75" customHeight="1" x14ac:dyDescent="0.25">
      <c r="A19" s="42" t="s">
        <v>175</v>
      </c>
      <c r="B19" s="49">
        <f t="shared" si="1"/>
        <v>23286</v>
      </c>
      <c r="C19" s="114">
        <f t="shared" si="2"/>
        <v>3790</v>
      </c>
      <c r="D19" s="47">
        <v>701</v>
      </c>
      <c r="E19" s="60">
        <v>3089</v>
      </c>
      <c r="F19" s="39">
        <v>225</v>
      </c>
      <c r="G19" s="47" t="s">
        <v>170</v>
      </c>
      <c r="H19" s="47">
        <v>1742</v>
      </c>
      <c r="I19" s="47">
        <v>1510</v>
      </c>
      <c r="J19" s="47">
        <v>2952</v>
      </c>
      <c r="K19" s="47">
        <v>1408</v>
      </c>
      <c r="L19" s="47">
        <v>5563</v>
      </c>
      <c r="M19" s="39">
        <v>401</v>
      </c>
      <c r="N19" s="39">
        <v>2310</v>
      </c>
      <c r="O19" s="47">
        <v>3385</v>
      </c>
      <c r="P19" s="47" t="s">
        <v>170</v>
      </c>
      <c r="Q19" s="47" t="s">
        <v>170</v>
      </c>
    </row>
    <row r="20" spans="1:17" ht="15.75" customHeight="1" x14ac:dyDescent="0.25">
      <c r="A20" s="42" t="s">
        <v>176</v>
      </c>
      <c r="B20" s="49">
        <f t="shared" si="1"/>
        <v>52505</v>
      </c>
      <c r="C20" s="114">
        <f t="shared" si="2"/>
        <v>6376</v>
      </c>
      <c r="D20" s="47">
        <v>2173</v>
      </c>
      <c r="E20" s="60">
        <v>4203</v>
      </c>
      <c r="F20" s="39">
        <v>307</v>
      </c>
      <c r="G20" s="47" t="s">
        <v>170</v>
      </c>
      <c r="H20" s="47">
        <v>3506</v>
      </c>
      <c r="I20" s="47">
        <v>3149</v>
      </c>
      <c r="J20" s="47">
        <v>5692</v>
      </c>
      <c r="K20" s="47">
        <v>3391</v>
      </c>
      <c r="L20" s="47">
        <v>18413</v>
      </c>
      <c r="M20" s="39">
        <v>1136</v>
      </c>
      <c r="N20" s="39">
        <v>5017</v>
      </c>
      <c r="O20" s="47">
        <v>5518</v>
      </c>
      <c r="P20" s="47" t="s">
        <v>170</v>
      </c>
      <c r="Q20" s="47" t="s">
        <v>170</v>
      </c>
    </row>
    <row r="21" spans="1:17" ht="15.75" customHeight="1" x14ac:dyDescent="0.25">
      <c r="A21" s="42" t="s">
        <v>177</v>
      </c>
      <c r="B21" s="49">
        <f t="shared" si="1"/>
        <v>45453</v>
      </c>
      <c r="C21" s="114">
        <f t="shared" si="2"/>
        <v>4692</v>
      </c>
      <c r="D21" s="47">
        <v>1483</v>
      </c>
      <c r="E21" s="60">
        <v>3209</v>
      </c>
      <c r="F21" s="47" t="s">
        <v>170</v>
      </c>
      <c r="G21" s="47" t="s">
        <v>170</v>
      </c>
      <c r="H21" s="47">
        <v>2639</v>
      </c>
      <c r="I21" s="47">
        <v>2888</v>
      </c>
      <c r="J21" s="47">
        <v>5032</v>
      </c>
      <c r="K21" s="47">
        <v>3590</v>
      </c>
      <c r="L21" s="47">
        <v>11794</v>
      </c>
      <c r="M21" s="39">
        <v>1253</v>
      </c>
      <c r="N21" s="39">
        <v>3584</v>
      </c>
      <c r="O21" s="47">
        <v>9981</v>
      </c>
      <c r="P21" s="47" t="s">
        <v>170</v>
      </c>
      <c r="Q21" s="47" t="s">
        <v>170</v>
      </c>
    </row>
    <row r="22" spans="1:17" ht="15.75" customHeight="1" x14ac:dyDescent="0.25">
      <c r="A22" s="42" t="s">
        <v>178</v>
      </c>
      <c r="B22" s="49">
        <f t="shared" si="1"/>
        <v>21420</v>
      </c>
      <c r="C22" s="114">
        <f t="shared" si="2"/>
        <v>1868</v>
      </c>
      <c r="D22" s="47">
        <v>649</v>
      </c>
      <c r="E22" s="60">
        <v>1219</v>
      </c>
      <c r="F22" s="39">
        <v>465</v>
      </c>
      <c r="G22" s="47" t="s">
        <v>170</v>
      </c>
      <c r="H22" s="47">
        <v>1233</v>
      </c>
      <c r="I22" s="47">
        <v>946</v>
      </c>
      <c r="J22" s="47">
        <v>2773</v>
      </c>
      <c r="K22" s="47">
        <v>1266</v>
      </c>
      <c r="L22" s="47">
        <v>8731</v>
      </c>
      <c r="M22" s="39">
        <v>602</v>
      </c>
      <c r="N22" s="39">
        <v>1774</v>
      </c>
      <c r="O22" s="47">
        <v>1762</v>
      </c>
      <c r="P22" s="47" t="s">
        <v>170</v>
      </c>
      <c r="Q22" s="47" t="s">
        <v>170</v>
      </c>
    </row>
    <row r="23" spans="1:17" ht="15.75" customHeight="1" x14ac:dyDescent="0.25">
      <c r="A23" s="42" t="s">
        <v>179</v>
      </c>
      <c r="B23" s="49">
        <f t="shared" si="1"/>
        <v>21263</v>
      </c>
      <c r="C23" s="114">
        <f t="shared" si="2"/>
        <v>2224</v>
      </c>
      <c r="D23" s="47">
        <v>732</v>
      </c>
      <c r="E23" s="60">
        <v>1492</v>
      </c>
      <c r="F23" s="39">
        <v>228</v>
      </c>
      <c r="G23" s="47" t="s">
        <v>170</v>
      </c>
      <c r="H23" s="47">
        <v>756</v>
      </c>
      <c r="I23" s="47">
        <v>792</v>
      </c>
      <c r="J23" s="47">
        <v>3044</v>
      </c>
      <c r="K23" s="47">
        <v>1301</v>
      </c>
      <c r="L23" s="47">
        <v>8894</v>
      </c>
      <c r="M23" s="39">
        <v>357</v>
      </c>
      <c r="N23" s="39">
        <v>2242</v>
      </c>
      <c r="O23" s="47">
        <v>1425</v>
      </c>
      <c r="P23" s="47" t="s">
        <v>170</v>
      </c>
      <c r="Q23" s="47" t="s">
        <v>170</v>
      </c>
    </row>
    <row r="24" spans="1:17" ht="15.75" customHeight="1" x14ac:dyDescent="0.25">
      <c r="A24" s="42" t="s">
        <v>180</v>
      </c>
      <c r="B24" s="49">
        <f t="shared" si="1"/>
        <v>31345</v>
      </c>
      <c r="C24" s="114">
        <f t="shared" si="2"/>
        <v>3099</v>
      </c>
      <c r="D24" s="47">
        <v>1140</v>
      </c>
      <c r="E24" s="60">
        <v>1959</v>
      </c>
      <c r="F24" s="39">
        <v>227</v>
      </c>
      <c r="G24" s="47" t="s">
        <v>170</v>
      </c>
      <c r="H24" s="47">
        <v>1366</v>
      </c>
      <c r="I24" s="47">
        <v>1350</v>
      </c>
      <c r="J24" s="47">
        <v>3212</v>
      </c>
      <c r="K24" s="47">
        <v>2744</v>
      </c>
      <c r="L24" s="47">
        <v>12362</v>
      </c>
      <c r="M24" s="39">
        <v>718</v>
      </c>
      <c r="N24" s="39">
        <v>3062</v>
      </c>
      <c r="O24" s="47">
        <v>3205</v>
      </c>
      <c r="P24" s="47" t="s">
        <v>170</v>
      </c>
      <c r="Q24" s="47" t="s">
        <v>170</v>
      </c>
    </row>
    <row r="25" spans="1:17" s="3" customFormat="1" ht="15.75" customHeight="1" x14ac:dyDescent="0.25">
      <c r="A25" s="42" t="s">
        <v>181</v>
      </c>
      <c r="B25" s="49">
        <f t="shared" si="1"/>
        <v>20350</v>
      </c>
      <c r="C25" s="114">
        <f t="shared" si="2"/>
        <v>4554</v>
      </c>
      <c r="D25" s="47">
        <v>508</v>
      </c>
      <c r="E25" s="60">
        <v>4046</v>
      </c>
      <c r="F25" s="39">
        <v>469</v>
      </c>
      <c r="G25" s="47" t="s">
        <v>170</v>
      </c>
      <c r="H25" s="47">
        <v>1082</v>
      </c>
      <c r="I25" s="47">
        <v>377</v>
      </c>
      <c r="J25" s="47">
        <v>2261</v>
      </c>
      <c r="K25" s="47">
        <v>1112</v>
      </c>
      <c r="L25" s="47">
        <v>6692</v>
      </c>
      <c r="M25" s="39">
        <v>460</v>
      </c>
      <c r="N25" s="39">
        <v>1712</v>
      </c>
      <c r="O25" s="47">
        <v>1631</v>
      </c>
      <c r="P25" s="47" t="s">
        <v>170</v>
      </c>
      <c r="Q25" s="47" t="s">
        <v>170</v>
      </c>
    </row>
    <row r="26" spans="1:17" ht="15.75" customHeight="1" x14ac:dyDescent="0.25">
      <c r="A26" s="42" t="s">
        <v>182</v>
      </c>
      <c r="B26" s="49">
        <f t="shared" si="1"/>
        <v>21115</v>
      </c>
      <c r="C26" s="114">
        <f t="shared" si="2"/>
        <v>1335</v>
      </c>
      <c r="D26" s="47">
        <v>779</v>
      </c>
      <c r="E26" s="60">
        <v>556</v>
      </c>
      <c r="F26" s="39">
        <v>434</v>
      </c>
      <c r="G26" s="47" t="s">
        <v>170</v>
      </c>
      <c r="H26" s="47">
        <v>1154</v>
      </c>
      <c r="I26" s="47">
        <v>1899</v>
      </c>
      <c r="J26" s="47">
        <v>2983</v>
      </c>
      <c r="K26" s="47">
        <v>1059</v>
      </c>
      <c r="L26" s="47">
        <v>8278</v>
      </c>
      <c r="M26" s="39">
        <v>513</v>
      </c>
      <c r="N26" s="39">
        <v>2266</v>
      </c>
      <c r="O26" s="47">
        <v>1194</v>
      </c>
      <c r="P26" s="47" t="s">
        <v>170</v>
      </c>
      <c r="Q26" s="47" t="s">
        <v>170</v>
      </c>
    </row>
    <row r="27" spans="1:17" ht="15.75" customHeight="1" x14ac:dyDescent="0.25">
      <c r="A27" s="42" t="s">
        <v>183</v>
      </c>
      <c r="B27" s="49">
        <f t="shared" si="1"/>
        <v>21237</v>
      </c>
      <c r="C27" s="114">
        <f t="shared" si="2"/>
        <v>2046</v>
      </c>
      <c r="D27" s="47">
        <v>498</v>
      </c>
      <c r="E27" s="60">
        <v>1548</v>
      </c>
      <c r="F27" s="39">
        <v>269</v>
      </c>
      <c r="G27" s="47" t="s">
        <v>170</v>
      </c>
      <c r="H27" s="47">
        <v>694</v>
      </c>
      <c r="I27" s="47">
        <v>1144</v>
      </c>
      <c r="J27" s="47">
        <v>2083</v>
      </c>
      <c r="K27" s="47">
        <v>1736</v>
      </c>
      <c r="L27" s="47">
        <v>8438</v>
      </c>
      <c r="M27" s="39">
        <v>694</v>
      </c>
      <c r="N27" s="39">
        <v>2706</v>
      </c>
      <c r="O27" s="47">
        <v>1427</v>
      </c>
      <c r="P27" s="47" t="s">
        <v>170</v>
      </c>
      <c r="Q27" s="47" t="s">
        <v>170</v>
      </c>
    </row>
    <row r="28" spans="1:17" ht="15.75" customHeight="1" x14ac:dyDescent="0.25">
      <c r="A28" s="42" t="s">
        <v>184</v>
      </c>
      <c r="B28" s="49">
        <f t="shared" si="1"/>
        <v>29030</v>
      </c>
      <c r="C28" s="114">
        <f t="shared" si="2"/>
        <v>1508</v>
      </c>
      <c r="D28" s="47">
        <v>396</v>
      </c>
      <c r="E28" s="60">
        <v>1112</v>
      </c>
      <c r="F28" s="39">
        <v>374</v>
      </c>
      <c r="G28" s="47" t="s">
        <v>170</v>
      </c>
      <c r="H28" s="47">
        <v>1986</v>
      </c>
      <c r="I28" s="47">
        <v>2008</v>
      </c>
      <c r="J28" s="47">
        <v>3356</v>
      </c>
      <c r="K28" s="47">
        <v>2569</v>
      </c>
      <c r="L28" s="47">
        <v>11124</v>
      </c>
      <c r="M28" s="39">
        <v>938</v>
      </c>
      <c r="N28" s="39">
        <v>3375</v>
      </c>
      <c r="O28" s="47">
        <v>1792</v>
      </c>
      <c r="P28" s="47" t="s">
        <v>170</v>
      </c>
      <c r="Q28" s="47" t="s">
        <v>170</v>
      </c>
    </row>
    <row r="29" spans="1:17" ht="15.75" customHeight="1" x14ac:dyDescent="0.25">
      <c r="A29" s="50"/>
      <c r="B29" s="51"/>
      <c r="C29" s="52"/>
      <c r="D29" s="53"/>
      <c r="E29" s="54"/>
      <c r="F29" s="55"/>
      <c r="G29" s="56"/>
      <c r="H29" s="56"/>
      <c r="I29" s="56"/>
      <c r="J29" s="56"/>
      <c r="K29" s="56"/>
      <c r="L29" s="57"/>
      <c r="M29" s="57"/>
      <c r="N29" s="56"/>
      <c r="O29" s="57"/>
      <c r="P29" s="56"/>
      <c r="Q29" s="59"/>
    </row>
    <row r="30" spans="1:17" s="6" customFormat="1" ht="15.75" customHeight="1" x14ac:dyDescent="0.2">
      <c r="A30" s="796" t="s">
        <v>816</v>
      </c>
      <c r="B30" s="796"/>
      <c r="C30" s="796"/>
      <c r="D30" s="796"/>
      <c r="E30" s="796"/>
      <c r="F30" s="796"/>
      <c r="G30" s="796"/>
      <c r="H30" s="796"/>
      <c r="I30" s="796"/>
      <c r="J30" s="796"/>
      <c r="K30" s="796"/>
      <c r="L30" s="796"/>
      <c r="M30" s="796"/>
      <c r="N30" s="796"/>
      <c r="O30" s="796"/>
      <c r="P30" s="796"/>
      <c r="Q30" s="796"/>
    </row>
    <row r="31" spans="1:17" s="6" customFormat="1" ht="15.75" customHeight="1" x14ac:dyDescent="0.2">
      <c r="A31" s="796" t="s">
        <v>186</v>
      </c>
      <c r="B31" s="796"/>
      <c r="C31" s="796"/>
      <c r="D31" s="796"/>
      <c r="E31" s="796"/>
      <c r="F31" s="796"/>
      <c r="G31" s="796"/>
      <c r="H31" s="796"/>
      <c r="I31" s="796"/>
      <c r="J31" s="796"/>
      <c r="K31" s="796"/>
      <c r="L31" s="796"/>
      <c r="M31" s="796"/>
      <c r="N31" s="796"/>
      <c r="O31" s="796"/>
      <c r="P31" s="796"/>
      <c r="Q31" s="796"/>
    </row>
    <row r="32" spans="1:17" s="6" customFormat="1" ht="15.75" customHeight="1" x14ac:dyDescent="0.2">
      <c r="A32" s="796" t="s">
        <v>817</v>
      </c>
      <c r="B32" s="796"/>
      <c r="C32" s="796"/>
      <c r="D32" s="796"/>
      <c r="E32" s="796"/>
      <c r="F32" s="796"/>
      <c r="G32" s="796"/>
      <c r="H32" s="796"/>
      <c r="I32" s="796"/>
      <c r="J32" s="796"/>
      <c r="K32" s="796"/>
      <c r="L32" s="796"/>
      <c r="M32" s="796"/>
      <c r="N32" s="796"/>
      <c r="O32" s="796"/>
      <c r="P32" s="796"/>
      <c r="Q32" s="796"/>
    </row>
    <row r="33" spans="1:17" s="6" customFormat="1" ht="15.75" customHeight="1" x14ac:dyDescent="0.2">
      <c r="A33" s="796" t="s">
        <v>818</v>
      </c>
      <c r="B33" s="796"/>
      <c r="C33" s="796"/>
      <c r="D33" s="796"/>
      <c r="E33" s="796"/>
      <c r="F33" s="796"/>
      <c r="G33" s="796"/>
      <c r="H33" s="796"/>
      <c r="I33" s="796"/>
      <c r="J33" s="796"/>
      <c r="K33" s="796"/>
      <c r="L33" s="796"/>
      <c r="M33" s="796"/>
      <c r="N33" s="796"/>
      <c r="O33" s="796"/>
      <c r="P33" s="796"/>
      <c r="Q33" s="796"/>
    </row>
    <row r="34" spans="1:17" s="6" customFormat="1" ht="15.75" customHeight="1" x14ac:dyDescent="0.2">
      <c r="A34" s="796" t="s">
        <v>525</v>
      </c>
      <c r="B34" s="796"/>
      <c r="C34" s="796"/>
      <c r="D34" s="796"/>
      <c r="E34" s="796"/>
      <c r="F34" s="796"/>
      <c r="G34" s="796"/>
      <c r="H34" s="796"/>
      <c r="I34" s="796"/>
      <c r="J34" s="796"/>
      <c r="K34" s="796"/>
      <c r="L34" s="796"/>
      <c r="M34" s="796"/>
      <c r="N34" s="796"/>
      <c r="O34" s="796"/>
      <c r="P34" s="796"/>
      <c r="Q34" s="796"/>
    </row>
  </sheetData>
  <sheetProtection selectLockedCells="1" selectUnlockedCells="1"/>
  <mergeCells count="25">
    <mergeCell ref="A3:Q3"/>
    <mergeCell ref="A4:Q4"/>
    <mergeCell ref="A5:Q5"/>
    <mergeCell ref="A6:Q6"/>
    <mergeCell ref="A8:A10"/>
    <mergeCell ref="B8:B10"/>
    <mergeCell ref="C8:Q8"/>
    <mergeCell ref="C9:E9"/>
    <mergeCell ref="F9:F10"/>
    <mergeCell ref="G9:G10"/>
    <mergeCell ref="H9:H10"/>
    <mergeCell ref="I9:I10"/>
    <mergeCell ref="J9:J10"/>
    <mergeCell ref="A33:Q33"/>
    <mergeCell ref="A34:Q34"/>
    <mergeCell ref="P9:P10"/>
    <mergeCell ref="Q9:Q10"/>
    <mergeCell ref="A30:Q30"/>
    <mergeCell ref="A31:Q31"/>
    <mergeCell ref="A32:Q32"/>
    <mergeCell ref="K9:K10"/>
    <mergeCell ref="L9:L10"/>
    <mergeCell ref="M9:M10"/>
    <mergeCell ref="N9:N10"/>
    <mergeCell ref="O9:O10"/>
  </mergeCells>
  <phoneticPr fontId="0" type="noConversion"/>
  <printOptions horizontalCentered="1" verticalCentered="1"/>
  <pageMargins left="0.27013888888888887" right="0.20972222222222223" top="0" bottom="0" header="0.51180555555555551" footer="0.51180555555555551"/>
  <pageSetup scale="6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3"/>
  <sheetViews>
    <sheetView workbookViewId="0">
      <selection activeCell="G14" sqref="G14"/>
    </sheetView>
  </sheetViews>
  <sheetFormatPr baseColWidth="10" defaultColWidth="0" defaultRowHeight="15.75" customHeight="1" zeroHeight="1" x14ac:dyDescent="0.25"/>
  <cols>
    <col min="1" max="1" width="27.5703125" style="1" customWidth="1"/>
    <col min="2" max="2" width="11.85546875" style="2" customWidth="1"/>
    <col min="3" max="3" width="10.85546875" style="1" customWidth="1"/>
    <col min="4" max="4" width="11.28515625" style="1" customWidth="1"/>
    <col min="5" max="5" width="10.85546875" style="1" customWidth="1"/>
    <col min="6" max="6" width="10.28515625" style="2" customWidth="1"/>
    <col min="7" max="7" width="11.42578125" style="1" customWidth="1"/>
    <col min="8" max="8" width="11.5703125" style="1" customWidth="1"/>
    <col min="9" max="9" width="15.42578125" style="2" customWidth="1"/>
    <col min="10" max="10" width="13.140625" style="1" customWidth="1"/>
    <col min="11" max="11" width="12" style="1" customWidth="1"/>
    <col min="12" max="12" width="11.7109375" style="2" customWidth="1"/>
    <col min="13" max="13" width="12.140625" style="2" customWidth="1"/>
    <col min="14" max="14" width="13.140625" style="2" customWidth="1"/>
    <col min="15" max="15" width="12.140625" style="2" customWidth="1"/>
    <col min="16" max="16" width="12.5703125" style="1" customWidth="1"/>
    <col min="17" max="17" width="11.5703125" style="1" customWidth="1"/>
    <col min="18" max="18" width="0" style="3" hidden="1" customWidth="1"/>
    <col min="19" max="16384" width="11.28515625" style="1" hidden="1"/>
  </cols>
  <sheetData>
    <row r="1" spans="1:17" ht="15.75" customHeight="1" x14ac:dyDescent="0.3">
      <c r="A1" s="506" t="s">
        <v>229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</row>
    <row r="2" spans="1:17" ht="15.75" customHeight="1" x14ac:dyDescent="0.3">
      <c r="A2" s="508"/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  <c r="O2" s="507"/>
      <c r="P2" s="507"/>
      <c r="Q2" s="507"/>
    </row>
    <row r="3" spans="1:17" ht="15.75" customHeight="1" x14ac:dyDescent="0.25">
      <c r="A3" s="788" t="s">
        <v>805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</row>
    <row r="4" spans="1:17" ht="15.75" customHeight="1" x14ac:dyDescent="0.25">
      <c r="A4" s="788" t="s">
        <v>624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</row>
    <row r="5" spans="1:17" ht="15.75" customHeight="1" x14ac:dyDescent="0.25">
      <c r="A5" s="788" t="s">
        <v>627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</row>
    <row r="6" spans="1:17" ht="15.7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15.75" customHeight="1" x14ac:dyDescent="0.25">
      <c r="A7" s="785" t="s">
        <v>778</v>
      </c>
      <c r="B7" s="786" t="s">
        <v>513</v>
      </c>
      <c r="C7" s="787" t="s">
        <v>777</v>
      </c>
      <c r="D7" s="787"/>
      <c r="E7" s="787"/>
      <c r="F7" s="787"/>
      <c r="G7" s="787"/>
      <c r="H7" s="787"/>
      <c r="I7" s="787"/>
      <c r="J7" s="787"/>
      <c r="K7" s="787"/>
      <c r="L7" s="787"/>
      <c r="M7" s="787"/>
      <c r="N7" s="787"/>
      <c r="O7" s="787"/>
      <c r="P7" s="787"/>
      <c r="Q7" s="787"/>
    </row>
    <row r="8" spans="1:17" ht="15.75" customHeight="1" x14ac:dyDescent="0.25">
      <c r="A8" s="785"/>
      <c r="B8" s="786"/>
      <c r="C8" s="789" t="s">
        <v>636</v>
      </c>
      <c r="D8" s="790"/>
      <c r="E8" s="791"/>
      <c r="F8" s="794" t="s">
        <v>160</v>
      </c>
      <c r="G8" s="783" t="s">
        <v>161</v>
      </c>
      <c r="H8" s="783" t="s">
        <v>162</v>
      </c>
      <c r="I8" s="783" t="s">
        <v>163</v>
      </c>
      <c r="J8" s="783" t="s">
        <v>164</v>
      </c>
      <c r="K8" s="783" t="s">
        <v>165</v>
      </c>
      <c r="L8" s="783" t="s">
        <v>715</v>
      </c>
      <c r="M8" s="783" t="s">
        <v>714</v>
      </c>
      <c r="N8" s="783" t="s">
        <v>166</v>
      </c>
      <c r="O8" s="783" t="s">
        <v>167</v>
      </c>
      <c r="P8" s="783" t="s">
        <v>168</v>
      </c>
      <c r="Q8" s="792" t="s">
        <v>716</v>
      </c>
    </row>
    <row r="9" spans="1:17" ht="41.25" customHeight="1" x14ac:dyDescent="0.25">
      <c r="A9" s="785"/>
      <c r="B9" s="786"/>
      <c r="C9" s="20" t="s">
        <v>635</v>
      </c>
      <c r="D9" s="21" t="s">
        <v>158</v>
      </c>
      <c r="E9" s="22" t="s">
        <v>159</v>
      </c>
      <c r="F9" s="795"/>
      <c r="G9" s="784"/>
      <c r="H9" s="784"/>
      <c r="I9" s="784"/>
      <c r="J9" s="784"/>
      <c r="K9" s="784"/>
      <c r="L9" s="784"/>
      <c r="M9" s="784"/>
      <c r="N9" s="784"/>
      <c r="O9" s="784"/>
      <c r="P9" s="784"/>
      <c r="Q9" s="793"/>
    </row>
    <row r="10" spans="1:17" ht="15.75" customHeight="1" x14ac:dyDescent="0.25">
      <c r="A10" s="23"/>
      <c r="B10" s="23"/>
      <c r="C10" s="24"/>
      <c r="D10" s="25"/>
      <c r="E10" s="115"/>
      <c r="F10" s="27"/>
      <c r="G10" s="25"/>
      <c r="H10" s="25"/>
      <c r="I10" s="28"/>
      <c r="J10" s="25"/>
      <c r="K10" s="25"/>
      <c r="L10" s="28"/>
      <c r="M10" s="28"/>
      <c r="N10" s="28"/>
      <c r="O10" s="28"/>
      <c r="P10" s="25"/>
      <c r="Q10" s="25"/>
    </row>
    <row r="11" spans="1:17" ht="15.75" customHeight="1" x14ac:dyDescent="0.25">
      <c r="A11" s="29" t="s">
        <v>157</v>
      </c>
      <c r="B11" s="30">
        <f t="shared" ref="B11:Q11" si="0">SUM(B13:B27)</f>
        <v>982918</v>
      </c>
      <c r="C11" s="30">
        <f t="shared" si="0"/>
        <v>496012</v>
      </c>
      <c r="D11" s="33">
        <f t="shared" si="0"/>
        <v>71809</v>
      </c>
      <c r="E11" s="116">
        <f t="shared" si="0"/>
        <v>424203</v>
      </c>
      <c r="F11" s="33">
        <f t="shared" si="0"/>
        <v>6938</v>
      </c>
      <c r="G11" s="33">
        <f t="shared" si="0"/>
        <v>17740</v>
      </c>
      <c r="H11" s="33">
        <f t="shared" si="0"/>
        <v>19483</v>
      </c>
      <c r="I11" s="33">
        <f t="shared" si="0"/>
        <v>172045</v>
      </c>
      <c r="J11" s="33">
        <f t="shared" si="0"/>
        <v>47272</v>
      </c>
      <c r="K11" s="33">
        <f t="shared" si="0"/>
        <v>45820</v>
      </c>
      <c r="L11" s="33">
        <f t="shared" si="0"/>
        <v>109968</v>
      </c>
      <c r="M11" s="33">
        <f t="shared" si="0"/>
        <v>10730</v>
      </c>
      <c r="N11" s="33">
        <f t="shared" si="0"/>
        <v>23156</v>
      </c>
      <c r="O11" s="33">
        <f t="shared" si="0"/>
        <v>29475</v>
      </c>
      <c r="P11" s="33">
        <f t="shared" si="0"/>
        <v>1114</v>
      </c>
      <c r="Q11" s="33">
        <f t="shared" si="0"/>
        <v>3165</v>
      </c>
    </row>
    <row r="12" spans="1:17" ht="15.75" customHeight="1" x14ac:dyDescent="0.25">
      <c r="A12" s="23"/>
      <c r="B12" s="35"/>
      <c r="C12" s="36"/>
      <c r="D12" s="40"/>
      <c r="E12" s="117"/>
      <c r="F12" s="39"/>
      <c r="G12" s="40"/>
      <c r="H12" s="40"/>
      <c r="I12" s="39"/>
      <c r="J12" s="40"/>
      <c r="K12" s="40"/>
      <c r="L12" s="39"/>
      <c r="M12" s="39"/>
      <c r="N12" s="39"/>
      <c r="O12" s="39"/>
      <c r="P12" s="40"/>
      <c r="Q12" s="40"/>
    </row>
    <row r="13" spans="1:17" ht="15.75" customHeight="1" x14ac:dyDescent="0.25">
      <c r="A13" s="42" t="s">
        <v>169</v>
      </c>
      <c r="B13" s="49">
        <f t="shared" ref="B13:B27" si="1">SUM(C13,F13:Q13)</f>
        <v>248602</v>
      </c>
      <c r="C13" s="114">
        <f>SUM(D13:E13)</f>
        <v>192872</v>
      </c>
      <c r="D13" s="47">
        <v>32653</v>
      </c>
      <c r="E13" s="118">
        <v>160219</v>
      </c>
      <c r="F13" s="47" t="s">
        <v>170</v>
      </c>
      <c r="G13" s="47" t="s">
        <v>170</v>
      </c>
      <c r="H13" s="47">
        <v>4550</v>
      </c>
      <c r="I13" s="47">
        <v>9713</v>
      </c>
      <c r="J13" s="47">
        <v>3628</v>
      </c>
      <c r="K13" s="47">
        <v>3791</v>
      </c>
      <c r="L13" s="47">
        <v>16435</v>
      </c>
      <c r="M13" s="39">
        <v>3426</v>
      </c>
      <c r="N13" s="39">
        <v>5247</v>
      </c>
      <c r="O13" s="47">
        <v>4661</v>
      </c>
      <c r="P13" s="47">
        <v>1114</v>
      </c>
      <c r="Q13" s="47">
        <v>3165</v>
      </c>
    </row>
    <row r="14" spans="1:17" ht="15.75" customHeight="1" x14ac:dyDescent="0.25">
      <c r="A14" s="42" t="s">
        <v>171</v>
      </c>
      <c r="B14" s="49">
        <f t="shared" si="1"/>
        <v>197813</v>
      </c>
      <c r="C14" s="114">
        <f t="shared" ref="C14:C27" si="2">SUM(D14:E14)</f>
        <v>132350</v>
      </c>
      <c r="D14" s="47">
        <v>2845</v>
      </c>
      <c r="E14" s="118">
        <v>129505</v>
      </c>
      <c r="F14" s="39">
        <v>427</v>
      </c>
      <c r="G14" s="47">
        <v>17740</v>
      </c>
      <c r="H14" s="47">
        <v>1579</v>
      </c>
      <c r="I14" s="47">
        <v>12928</v>
      </c>
      <c r="J14" s="47">
        <v>4780</v>
      </c>
      <c r="K14" s="47">
        <v>11974</v>
      </c>
      <c r="L14" s="47">
        <v>6978</v>
      </c>
      <c r="M14" s="47" t="s">
        <v>170</v>
      </c>
      <c r="N14" s="47">
        <v>1945</v>
      </c>
      <c r="O14" s="47">
        <v>7112</v>
      </c>
      <c r="P14" s="47" t="s">
        <v>170</v>
      </c>
      <c r="Q14" s="47" t="s">
        <v>170</v>
      </c>
    </row>
    <row r="15" spans="1:17" ht="15.75" customHeight="1" x14ac:dyDescent="0.25">
      <c r="A15" s="42" t="s">
        <v>172</v>
      </c>
      <c r="B15" s="49">
        <f t="shared" si="1"/>
        <v>49796</v>
      </c>
      <c r="C15" s="114">
        <f t="shared" si="2"/>
        <v>2177</v>
      </c>
      <c r="D15" s="47">
        <v>2177</v>
      </c>
      <c r="E15" s="118" t="s">
        <v>170</v>
      </c>
      <c r="F15" s="47" t="s">
        <v>170</v>
      </c>
      <c r="G15" s="47" t="s">
        <v>170</v>
      </c>
      <c r="H15" s="47">
        <v>1927</v>
      </c>
      <c r="I15" s="47">
        <v>22473</v>
      </c>
      <c r="J15" s="47">
        <v>4981</v>
      </c>
      <c r="K15" s="47">
        <v>1299</v>
      </c>
      <c r="L15" s="47">
        <v>11251</v>
      </c>
      <c r="M15" s="47" t="s">
        <v>170</v>
      </c>
      <c r="N15" s="47">
        <v>3370</v>
      </c>
      <c r="O15" s="47">
        <v>2318</v>
      </c>
      <c r="P15" s="47" t="s">
        <v>170</v>
      </c>
      <c r="Q15" s="47" t="s">
        <v>170</v>
      </c>
    </row>
    <row r="16" spans="1:17" ht="15.75" customHeight="1" x14ac:dyDescent="0.25">
      <c r="A16" s="42" t="s">
        <v>173</v>
      </c>
      <c r="B16" s="49">
        <f t="shared" si="1"/>
        <v>46328</v>
      </c>
      <c r="C16" s="114">
        <f t="shared" si="2"/>
        <v>18932</v>
      </c>
      <c r="D16" s="47">
        <v>2510</v>
      </c>
      <c r="E16" s="118">
        <v>16422</v>
      </c>
      <c r="F16" s="39">
        <v>329</v>
      </c>
      <c r="G16" s="47" t="s">
        <v>170</v>
      </c>
      <c r="H16" s="47">
        <v>1230</v>
      </c>
      <c r="I16" s="47">
        <v>10860</v>
      </c>
      <c r="J16" s="47">
        <v>3386</v>
      </c>
      <c r="K16" s="47">
        <v>2869</v>
      </c>
      <c r="L16" s="47">
        <v>5675</v>
      </c>
      <c r="M16" s="39">
        <v>373</v>
      </c>
      <c r="N16" s="39">
        <v>674</v>
      </c>
      <c r="O16" s="47">
        <v>2000</v>
      </c>
      <c r="P16" s="47" t="s">
        <v>170</v>
      </c>
      <c r="Q16" s="47" t="s">
        <v>170</v>
      </c>
    </row>
    <row r="17" spans="1:18" ht="15.75" customHeight="1" x14ac:dyDescent="0.25">
      <c r="A17" s="42" t="s">
        <v>174</v>
      </c>
      <c r="B17" s="49">
        <f t="shared" si="1"/>
        <v>28170</v>
      </c>
      <c r="C17" s="114">
        <f t="shared" si="2"/>
        <v>5672</v>
      </c>
      <c r="D17" s="47">
        <v>1507</v>
      </c>
      <c r="E17" s="118">
        <v>4165</v>
      </c>
      <c r="F17" s="39">
        <v>772</v>
      </c>
      <c r="G17" s="47" t="s">
        <v>170</v>
      </c>
      <c r="H17" s="47">
        <v>767</v>
      </c>
      <c r="I17" s="47">
        <v>10137</v>
      </c>
      <c r="J17" s="47">
        <v>2285</v>
      </c>
      <c r="K17" s="47">
        <v>2073</v>
      </c>
      <c r="L17" s="47">
        <v>4383</v>
      </c>
      <c r="M17" s="39">
        <v>541</v>
      </c>
      <c r="N17" s="39">
        <v>1005</v>
      </c>
      <c r="O17" s="47">
        <v>535</v>
      </c>
      <c r="P17" s="47" t="s">
        <v>170</v>
      </c>
      <c r="Q17" s="47" t="s">
        <v>170</v>
      </c>
    </row>
    <row r="18" spans="1:18" ht="15.75" customHeight="1" x14ac:dyDescent="0.25">
      <c r="A18" s="42" t="s">
        <v>175</v>
      </c>
      <c r="B18" s="49">
        <f t="shared" si="1"/>
        <v>38501</v>
      </c>
      <c r="C18" s="114">
        <f t="shared" si="2"/>
        <v>18881</v>
      </c>
      <c r="D18" s="47">
        <v>3014</v>
      </c>
      <c r="E18" s="118">
        <v>15867</v>
      </c>
      <c r="F18" s="39">
        <v>320</v>
      </c>
      <c r="G18" s="47" t="s">
        <v>170</v>
      </c>
      <c r="H18" s="47">
        <v>854</v>
      </c>
      <c r="I18" s="47">
        <v>9289</v>
      </c>
      <c r="J18" s="47">
        <v>2179</v>
      </c>
      <c r="K18" s="47">
        <v>1821</v>
      </c>
      <c r="L18" s="47">
        <v>3036</v>
      </c>
      <c r="M18" s="39">
        <v>241</v>
      </c>
      <c r="N18" s="39">
        <v>777</v>
      </c>
      <c r="O18" s="47">
        <v>1103</v>
      </c>
      <c r="P18" s="47" t="s">
        <v>170</v>
      </c>
      <c r="Q18" s="47" t="s">
        <v>170</v>
      </c>
    </row>
    <row r="19" spans="1:18" ht="15.75" customHeight="1" x14ac:dyDescent="0.25">
      <c r="A19" s="42" t="s">
        <v>176</v>
      </c>
      <c r="B19" s="49">
        <f t="shared" si="1"/>
        <v>73754</v>
      </c>
      <c r="C19" s="114">
        <f t="shared" si="2"/>
        <v>27383</v>
      </c>
      <c r="D19" s="47">
        <v>6555</v>
      </c>
      <c r="E19" s="118">
        <v>20828</v>
      </c>
      <c r="F19" s="39">
        <v>527</v>
      </c>
      <c r="G19" s="47" t="s">
        <v>170</v>
      </c>
      <c r="H19" s="47">
        <v>1686</v>
      </c>
      <c r="I19" s="47">
        <v>21577</v>
      </c>
      <c r="J19" s="47">
        <v>4561</v>
      </c>
      <c r="K19" s="47">
        <v>3317</v>
      </c>
      <c r="L19" s="47">
        <v>8979</v>
      </c>
      <c r="M19" s="39">
        <v>800</v>
      </c>
      <c r="N19" s="39">
        <v>1437</v>
      </c>
      <c r="O19" s="47">
        <v>3487</v>
      </c>
      <c r="P19" s="47" t="s">
        <v>170</v>
      </c>
      <c r="Q19" s="47" t="s">
        <v>170</v>
      </c>
    </row>
    <row r="20" spans="1:18" ht="15.75" customHeight="1" x14ac:dyDescent="0.25">
      <c r="A20" s="42" t="s">
        <v>177</v>
      </c>
      <c r="B20" s="49">
        <f t="shared" si="1"/>
        <v>67739</v>
      </c>
      <c r="C20" s="114">
        <f t="shared" si="2"/>
        <v>22819</v>
      </c>
      <c r="D20" s="47">
        <v>7462</v>
      </c>
      <c r="E20" s="118">
        <v>15357</v>
      </c>
      <c r="F20" s="47" t="s">
        <v>170</v>
      </c>
      <c r="G20" s="47" t="s">
        <v>170</v>
      </c>
      <c r="H20" s="47">
        <v>2524</v>
      </c>
      <c r="I20" s="47">
        <v>17531</v>
      </c>
      <c r="J20" s="47">
        <v>3967</v>
      </c>
      <c r="K20" s="47">
        <v>2538</v>
      </c>
      <c r="L20" s="47">
        <v>12561</v>
      </c>
      <c r="M20" s="39">
        <v>1019</v>
      </c>
      <c r="N20" s="39">
        <v>1335</v>
      </c>
      <c r="O20" s="47">
        <v>3445</v>
      </c>
      <c r="P20" s="47" t="s">
        <v>170</v>
      </c>
      <c r="Q20" s="47" t="s">
        <v>170</v>
      </c>
    </row>
    <row r="21" spans="1:18" ht="15.75" customHeight="1" x14ac:dyDescent="0.25">
      <c r="A21" s="42" t="s">
        <v>178</v>
      </c>
      <c r="B21" s="49">
        <f t="shared" si="1"/>
        <v>30035</v>
      </c>
      <c r="C21" s="114">
        <f t="shared" si="2"/>
        <v>6909</v>
      </c>
      <c r="D21" s="47">
        <v>2202</v>
      </c>
      <c r="E21" s="118">
        <v>4707</v>
      </c>
      <c r="F21" s="39">
        <v>595</v>
      </c>
      <c r="G21" s="47" t="s">
        <v>170</v>
      </c>
      <c r="H21" s="47">
        <v>384</v>
      </c>
      <c r="I21" s="47">
        <v>8916</v>
      </c>
      <c r="J21" s="47">
        <v>2213</v>
      </c>
      <c r="K21" s="47">
        <v>1875</v>
      </c>
      <c r="L21" s="47">
        <v>6614</v>
      </c>
      <c r="M21" s="39">
        <v>488</v>
      </c>
      <c r="N21" s="39">
        <v>1091</v>
      </c>
      <c r="O21" s="47">
        <v>950</v>
      </c>
      <c r="P21" s="47" t="s">
        <v>170</v>
      </c>
      <c r="Q21" s="47" t="s">
        <v>170</v>
      </c>
    </row>
    <row r="22" spans="1:18" ht="15.75" customHeight="1" x14ac:dyDescent="0.25">
      <c r="A22" s="42" t="s">
        <v>179</v>
      </c>
      <c r="B22" s="49">
        <f t="shared" si="1"/>
        <v>32052</v>
      </c>
      <c r="C22" s="114">
        <f t="shared" si="2"/>
        <v>9593</v>
      </c>
      <c r="D22" s="47">
        <v>2742</v>
      </c>
      <c r="E22" s="118">
        <v>6851</v>
      </c>
      <c r="F22" s="39">
        <v>1064</v>
      </c>
      <c r="G22" s="47" t="s">
        <v>170</v>
      </c>
      <c r="H22" s="47">
        <v>748</v>
      </c>
      <c r="I22" s="47">
        <v>7278</v>
      </c>
      <c r="J22" s="47">
        <v>3057</v>
      </c>
      <c r="K22" s="47">
        <v>1839</v>
      </c>
      <c r="L22" s="47">
        <v>6056</v>
      </c>
      <c r="M22" s="39">
        <v>287</v>
      </c>
      <c r="N22" s="39">
        <v>1613</v>
      </c>
      <c r="O22" s="47">
        <v>517</v>
      </c>
      <c r="P22" s="47" t="s">
        <v>170</v>
      </c>
      <c r="Q22" s="47" t="s">
        <v>170</v>
      </c>
    </row>
    <row r="23" spans="1:18" ht="15.75" customHeight="1" x14ac:dyDescent="0.25">
      <c r="A23" s="42" t="s">
        <v>180</v>
      </c>
      <c r="B23" s="49">
        <f t="shared" si="1"/>
        <v>41761</v>
      </c>
      <c r="C23" s="114">
        <f t="shared" si="2"/>
        <v>11857</v>
      </c>
      <c r="D23" s="47">
        <v>2954</v>
      </c>
      <c r="E23" s="118">
        <v>8903</v>
      </c>
      <c r="F23" s="39">
        <v>518</v>
      </c>
      <c r="G23" s="47" t="s">
        <v>170</v>
      </c>
      <c r="H23" s="47">
        <v>627</v>
      </c>
      <c r="I23" s="47">
        <v>9890</v>
      </c>
      <c r="J23" s="47">
        <v>4579</v>
      </c>
      <c r="K23" s="47">
        <v>4223</v>
      </c>
      <c r="L23" s="47">
        <v>6360</v>
      </c>
      <c r="M23" s="39">
        <v>801</v>
      </c>
      <c r="N23" s="39">
        <v>1228</v>
      </c>
      <c r="O23" s="47">
        <v>1678</v>
      </c>
      <c r="P23" s="47" t="s">
        <v>170</v>
      </c>
      <c r="Q23" s="47" t="s">
        <v>170</v>
      </c>
    </row>
    <row r="24" spans="1:18" ht="15.75" customHeight="1" x14ac:dyDescent="0.25">
      <c r="A24" s="42" t="s">
        <v>181</v>
      </c>
      <c r="B24" s="49">
        <f t="shared" si="1"/>
        <v>34295</v>
      </c>
      <c r="C24" s="114">
        <f t="shared" si="2"/>
        <v>20242</v>
      </c>
      <c r="D24" s="47">
        <v>1307</v>
      </c>
      <c r="E24" s="118">
        <v>18935</v>
      </c>
      <c r="F24" s="39">
        <v>577</v>
      </c>
      <c r="G24" s="47" t="s">
        <v>170</v>
      </c>
      <c r="H24" s="47">
        <v>430</v>
      </c>
      <c r="I24" s="47">
        <v>6428</v>
      </c>
      <c r="J24" s="47">
        <v>1821</v>
      </c>
      <c r="K24" s="47">
        <v>1230</v>
      </c>
      <c r="L24" s="47">
        <v>2207</v>
      </c>
      <c r="M24" s="39">
        <v>395</v>
      </c>
      <c r="N24" s="39">
        <v>660</v>
      </c>
      <c r="O24" s="47">
        <v>305</v>
      </c>
      <c r="P24" s="47" t="s">
        <v>170</v>
      </c>
      <c r="Q24" s="47" t="s">
        <v>170</v>
      </c>
    </row>
    <row r="25" spans="1:18" ht="15.75" customHeight="1" x14ac:dyDescent="0.25">
      <c r="A25" s="42" t="s">
        <v>182</v>
      </c>
      <c r="B25" s="49">
        <f t="shared" si="1"/>
        <v>19152</v>
      </c>
      <c r="C25" s="114">
        <f t="shared" si="2"/>
        <v>3223</v>
      </c>
      <c r="D25" s="47">
        <v>1426</v>
      </c>
      <c r="E25" s="118">
        <v>1797</v>
      </c>
      <c r="F25" s="39">
        <v>526</v>
      </c>
      <c r="G25" s="47" t="s">
        <v>170</v>
      </c>
      <c r="H25" s="47">
        <v>858</v>
      </c>
      <c r="I25" s="47">
        <v>5227</v>
      </c>
      <c r="J25" s="47">
        <v>1891</v>
      </c>
      <c r="K25" s="47">
        <v>979</v>
      </c>
      <c r="L25" s="47">
        <v>5230</v>
      </c>
      <c r="M25" s="39">
        <v>255</v>
      </c>
      <c r="N25" s="39">
        <v>589</v>
      </c>
      <c r="O25" s="47">
        <v>374</v>
      </c>
      <c r="P25" s="47" t="s">
        <v>170</v>
      </c>
      <c r="Q25" s="47" t="s">
        <v>170</v>
      </c>
    </row>
    <row r="26" spans="1:18" ht="15.75" customHeight="1" x14ac:dyDescent="0.25">
      <c r="A26" s="42" t="s">
        <v>183</v>
      </c>
      <c r="B26" s="49">
        <f t="shared" si="1"/>
        <v>37592</v>
      </c>
      <c r="C26" s="114">
        <f t="shared" si="2"/>
        <v>14657</v>
      </c>
      <c r="D26" s="47">
        <v>1288</v>
      </c>
      <c r="E26" s="118">
        <v>13369</v>
      </c>
      <c r="F26" s="39">
        <v>580</v>
      </c>
      <c r="G26" s="47" t="s">
        <v>170</v>
      </c>
      <c r="H26" s="47">
        <v>479</v>
      </c>
      <c r="I26" s="47">
        <v>8231</v>
      </c>
      <c r="J26" s="47">
        <v>1764</v>
      </c>
      <c r="K26" s="47">
        <v>2999</v>
      </c>
      <c r="L26" s="47">
        <v>6045</v>
      </c>
      <c r="M26" s="39">
        <v>1086</v>
      </c>
      <c r="N26" s="39">
        <v>1305</v>
      </c>
      <c r="O26" s="47">
        <v>446</v>
      </c>
      <c r="P26" s="47" t="s">
        <v>170</v>
      </c>
      <c r="Q26" s="47" t="s">
        <v>170</v>
      </c>
    </row>
    <row r="27" spans="1:18" ht="15.75" customHeight="1" x14ac:dyDescent="0.25">
      <c r="A27" s="42" t="s">
        <v>184</v>
      </c>
      <c r="B27" s="49">
        <f t="shared" si="1"/>
        <v>37328</v>
      </c>
      <c r="C27" s="114">
        <f t="shared" si="2"/>
        <v>8445</v>
      </c>
      <c r="D27" s="47">
        <v>1167</v>
      </c>
      <c r="E27" s="118">
        <v>7278</v>
      </c>
      <c r="F27" s="39">
        <v>703</v>
      </c>
      <c r="G27" s="47" t="s">
        <v>170</v>
      </c>
      <c r="H27" s="47">
        <v>840</v>
      </c>
      <c r="I27" s="47">
        <v>11567</v>
      </c>
      <c r="J27" s="47">
        <v>2180</v>
      </c>
      <c r="K27" s="47">
        <v>2993</v>
      </c>
      <c r="L27" s="47">
        <v>8158</v>
      </c>
      <c r="M27" s="39">
        <v>1018</v>
      </c>
      <c r="N27" s="39">
        <v>880</v>
      </c>
      <c r="O27" s="47">
        <v>544</v>
      </c>
      <c r="P27" s="47" t="s">
        <v>170</v>
      </c>
      <c r="Q27" s="47" t="s">
        <v>170</v>
      </c>
    </row>
    <row r="28" spans="1:18" ht="15.75" customHeight="1" x14ac:dyDescent="0.25">
      <c r="A28" s="50"/>
      <c r="B28" s="119"/>
      <c r="C28" s="52"/>
      <c r="D28" s="53"/>
      <c r="E28" s="120"/>
      <c r="F28" s="55"/>
      <c r="G28" s="56"/>
      <c r="H28" s="56"/>
      <c r="I28" s="56"/>
      <c r="J28" s="56"/>
      <c r="K28" s="57"/>
      <c r="L28" s="57"/>
      <c r="M28" s="57"/>
      <c r="N28" s="56"/>
      <c r="O28" s="57"/>
      <c r="P28" s="56"/>
      <c r="Q28" s="59"/>
    </row>
    <row r="29" spans="1:18" s="6" customFormat="1" ht="15.75" customHeight="1" x14ac:dyDescent="0.2">
      <c r="A29" s="782" t="s">
        <v>819</v>
      </c>
      <c r="B29" s="782"/>
      <c r="C29" s="782"/>
      <c r="D29" s="782"/>
      <c r="E29" s="782"/>
      <c r="F29" s="782"/>
      <c r="G29" s="782"/>
      <c r="H29" s="782"/>
      <c r="I29" s="782"/>
      <c r="J29" s="782"/>
      <c r="K29" s="782"/>
      <c r="L29" s="782"/>
      <c r="M29" s="782"/>
      <c r="N29" s="782"/>
      <c r="O29" s="782"/>
      <c r="P29" s="782"/>
      <c r="Q29" s="782"/>
      <c r="R29" s="7"/>
    </row>
    <row r="30" spans="1:18" s="6" customFormat="1" ht="15.75" customHeight="1" x14ac:dyDescent="0.2">
      <c r="A30" s="782" t="s">
        <v>820</v>
      </c>
      <c r="B30" s="782"/>
      <c r="C30" s="782"/>
      <c r="D30" s="782"/>
      <c r="E30" s="782"/>
      <c r="F30" s="782"/>
      <c r="G30" s="782"/>
      <c r="H30" s="782"/>
      <c r="I30" s="782"/>
      <c r="J30" s="782"/>
      <c r="K30" s="782"/>
      <c r="L30" s="782"/>
      <c r="M30" s="782"/>
      <c r="N30" s="782"/>
      <c r="O30" s="782"/>
      <c r="P30" s="782"/>
      <c r="Q30" s="782"/>
      <c r="R30" s="7"/>
    </row>
    <row r="31" spans="1:18" s="6" customFormat="1" ht="15.75" customHeight="1" x14ac:dyDescent="0.2">
      <c r="A31" s="782" t="s">
        <v>821</v>
      </c>
      <c r="B31" s="782"/>
      <c r="C31" s="782"/>
      <c r="D31" s="782"/>
      <c r="E31" s="782"/>
      <c r="F31" s="782"/>
      <c r="G31" s="782"/>
      <c r="H31" s="782"/>
      <c r="I31" s="782"/>
      <c r="J31" s="782"/>
      <c r="K31" s="782"/>
      <c r="L31" s="782"/>
      <c r="M31" s="782"/>
      <c r="N31" s="782"/>
      <c r="O31" s="782"/>
      <c r="P31" s="782"/>
      <c r="Q31" s="782"/>
      <c r="R31" s="7"/>
    </row>
    <row r="32" spans="1:18" s="6" customFormat="1" ht="15.75" customHeight="1" x14ac:dyDescent="0.2">
      <c r="A32" s="797" t="s">
        <v>525</v>
      </c>
      <c r="B32" s="797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797"/>
      <c r="O32" s="797"/>
      <c r="P32" s="797"/>
      <c r="Q32" s="797"/>
      <c r="R32" s="7"/>
    </row>
    <row r="33" ht="15.75" customHeight="1" x14ac:dyDescent="0.25"/>
  </sheetData>
  <sheetProtection selectLockedCells="1" selectUnlockedCells="1"/>
  <mergeCells count="23">
    <mergeCell ref="A29:Q29"/>
    <mergeCell ref="A30:Q30"/>
    <mergeCell ref="A31:Q31"/>
    <mergeCell ref="A32:Q32"/>
    <mergeCell ref="N8:N9"/>
    <mergeCell ref="O8:O9"/>
    <mergeCell ref="P8:P9"/>
    <mergeCell ref="A3:Q3"/>
    <mergeCell ref="A4:Q4"/>
    <mergeCell ref="A5:Q5"/>
    <mergeCell ref="A7:A9"/>
    <mergeCell ref="B7:B9"/>
    <mergeCell ref="C7:Q7"/>
    <mergeCell ref="C8:E8"/>
    <mergeCell ref="F8:F9"/>
    <mergeCell ref="G8:G9"/>
    <mergeCell ref="H8:H9"/>
    <mergeCell ref="I8:I9"/>
    <mergeCell ref="J8:J9"/>
    <mergeCell ref="K8:K9"/>
    <mergeCell ref="Q8:Q9"/>
    <mergeCell ref="L8:L9"/>
    <mergeCell ref="M8:M9"/>
  </mergeCells>
  <phoneticPr fontId="0" type="noConversion"/>
  <printOptions horizontalCentered="1" verticalCentered="1"/>
  <pageMargins left="0.27013888888888887" right="0" top="0" bottom="0" header="0.51180555555555551" footer="0.51180555555555551"/>
  <pageSetup scale="62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6"/>
  <sheetViews>
    <sheetView workbookViewId="0">
      <selection activeCell="F15" sqref="F15"/>
    </sheetView>
  </sheetViews>
  <sheetFormatPr baseColWidth="10" defaultColWidth="0" defaultRowHeight="0" customHeight="1" zeroHeight="1" x14ac:dyDescent="0.2"/>
  <cols>
    <col min="1" max="1" width="33.42578125" style="74" customWidth="1"/>
    <col min="2" max="3" width="15" style="74" customWidth="1"/>
    <col min="4" max="4" width="15" style="79" customWidth="1"/>
    <col min="5" max="5" width="15" style="74" customWidth="1"/>
    <col min="6" max="6" width="15" style="73" customWidth="1"/>
    <col min="7" max="16384" width="11.28515625" style="74" hidden="1"/>
  </cols>
  <sheetData>
    <row r="1" spans="1:6" ht="18.75" x14ac:dyDescent="0.2">
      <c r="A1" s="510" t="s">
        <v>230</v>
      </c>
      <c r="B1" s="511"/>
      <c r="C1" s="512"/>
      <c r="D1" s="513"/>
      <c r="E1" s="514"/>
      <c r="F1" s="514"/>
    </row>
    <row r="2" spans="1:6" ht="18.75" x14ac:dyDescent="0.2">
      <c r="A2" s="512"/>
      <c r="B2" s="514"/>
      <c r="C2" s="514"/>
      <c r="D2" s="515"/>
      <c r="E2" s="512"/>
      <c r="F2" s="511"/>
    </row>
    <row r="3" spans="1:6" ht="18.75" x14ac:dyDescent="0.2">
      <c r="A3" s="799" t="s">
        <v>822</v>
      </c>
      <c r="B3" s="799"/>
      <c r="C3" s="799"/>
      <c r="D3" s="799"/>
      <c r="E3" s="799"/>
      <c r="F3" s="799"/>
    </row>
    <row r="4" spans="1:6" ht="18.75" x14ac:dyDescent="0.2">
      <c r="A4" s="799" t="s">
        <v>628</v>
      </c>
      <c r="B4" s="799"/>
      <c r="C4" s="799"/>
      <c r="D4" s="799"/>
      <c r="E4" s="799"/>
      <c r="F4" s="799"/>
    </row>
    <row r="5" spans="1:6" ht="18.75" x14ac:dyDescent="0.2">
      <c r="A5" s="799" t="s">
        <v>629</v>
      </c>
      <c r="B5" s="799"/>
      <c r="C5" s="799"/>
      <c r="D5" s="799"/>
      <c r="E5" s="799"/>
      <c r="F5" s="799"/>
    </row>
    <row r="6" spans="1:6" ht="18.75" x14ac:dyDescent="0.2">
      <c r="A6" s="799" t="s">
        <v>871</v>
      </c>
      <c r="B6" s="799"/>
      <c r="C6" s="799"/>
      <c r="D6" s="799"/>
      <c r="E6" s="799"/>
      <c r="F6" s="799"/>
    </row>
    <row r="7" spans="1:6" ht="15.75" customHeight="1" x14ac:dyDescent="0.2">
      <c r="A7" s="76"/>
      <c r="B7" s="76"/>
      <c r="C7" s="76"/>
      <c r="D7" s="76"/>
      <c r="E7" s="76"/>
      <c r="F7" s="76"/>
    </row>
    <row r="8" spans="1:6" ht="15.75" customHeight="1" x14ac:dyDescent="0.2">
      <c r="A8" s="77"/>
      <c r="B8" s="800" t="s">
        <v>623</v>
      </c>
      <c r="C8" s="800"/>
      <c r="D8" s="800"/>
      <c r="E8" s="800"/>
      <c r="F8" s="800"/>
    </row>
    <row r="9" spans="1:6" ht="15.75" customHeight="1" x14ac:dyDescent="0.2">
      <c r="A9" s="78" t="s">
        <v>777</v>
      </c>
      <c r="B9" s="107">
        <v>2011</v>
      </c>
      <c r="C9" s="107">
        <v>2012</v>
      </c>
      <c r="D9" s="107">
        <v>2013</v>
      </c>
      <c r="E9" s="107">
        <v>2014</v>
      </c>
      <c r="F9" s="108">
        <v>2015</v>
      </c>
    </row>
    <row r="10" spans="1:6" ht="31.5" customHeight="1" x14ac:dyDescent="0.2">
      <c r="A10" s="111" t="s">
        <v>157</v>
      </c>
      <c r="B10" s="89">
        <f>SUM(B14:B25,B11)</f>
        <v>690610</v>
      </c>
      <c r="C10" s="109">
        <f t="shared" ref="C10:F10" si="0">SUM(C14:C25,C11)</f>
        <v>622152</v>
      </c>
      <c r="D10" s="109">
        <f t="shared" si="0"/>
        <v>629757</v>
      </c>
      <c r="E10" s="109">
        <f t="shared" si="0"/>
        <v>644873</v>
      </c>
      <c r="F10" s="109">
        <f t="shared" si="0"/>
        <v>638357</v>
      </c>
    </row>
    <row r="11" spans="1:6" ht="23.25" customHeight="1" x14ac:dyDescent="0.2">
      <c r="A11" s="79" t="s">
        <v>231</v>
      </c>
      <c r="B11" s="90">
        <f>SUM(B12,B13)</f>
        <v>171372</v>
      </c>
      <c r="C11" s="91">
        <f>SUM(C12,C13)</f>
        <v>176613</v>
      </c>
      <c r="D11" s="91">
        <f>SUM(D12,D13)</f>
        <v>165047</v>
      </c>
      <c r="E11" s="91">
        <f>SUM(E12,E13)</f>
        <v>159949</v>
      </c>
      <c r="F11" s="91">
        <f>SUM(F12,F13)</f>
        <v>150269</v>
      </c>
    </row>
    <row r="12" spans="1:6" ht="15.75" customHeight="1" x14ac:dyDescent="0.2">
      <c r="A12" s="80" t="s">
        <v>232</v>
      </c>
      <c r="B12" s="90">
        <v>58286</v>
      </c>
      <c r="C12" s="92">
        <v>35903</v>
      </c>
      <c r="D12" s="92">
        <v>16691</v>
      </c>
      <c r="E12" s="92">
        <v>16740</v>
      </c>
      <c r="F12" s="92">
        <f>'c-7'!C12</f>
        <v>16503</v>
      </c>
    </row>
    <row r="13" spans="1:6" ht="15.75" customHeight="1" x14ac:dyDescent="0.2">
      <c r="A13" s="80" t="s">
        <v>233</v>
      </c>
      <c r="B13" s="90">
        <v>113086</v>
      </c>
      <c r="C13" s="92">
        <v>140710</v>
      </c>
      <c r="D13" s="92">
        <v>148356</v>
      </c>
      <c r="E13" s="92">
        <v>143209</v>
      </c>
      <c r="F13" s="92">
        <f>'c-7'!D12</f>
        <v>133766</v>
      </c>
    </row>
    <row r="14" spans="1:6" ht="23.25" customHeight="1" x14ac:dyDescent="0.2">
      <c r="A14" s="79" t="s">
        <v>160</v>
      </c>
      <c r="B14" s="90">
        <v>3029</v>
      </c>
      <c r="C14" s="92">
        <v>2952</v>
      </c>
      <c r="D14" s="92">
        <v>3175</v>
      </c>
      <c r="E14" s="92">
        <v>3181</v>
      </c>
      <c r="F14" s="92">
        <f>'c-7'!G12</f>
        <v>3275</v>
      </c>
    </row>
    <row r="15" spans="1:6" ht="23.25" customHeight="1" x14ac:dyDescent="0.2">
      <c r="A15" s="80" t="s">
        <v>234</v>
      </c>
      <c r="B15" s="90">
        <v>9006</v>
      </c>
      <c r="C15" s="92">
        <v>8330</v>
      </c>
      <c r="D15" s="92">
        <v>10128</v>
      </c>
      <c r="E15" s="92">
        <v>13953</v>
      </c>
      <c r="F15" s="92">
        <v>12742</v>
      </c>
    </row>
    <row r="16" spans="1:6" ht="23.25" customHeight="1" x14ac:dyDescent="0.2">
      <c r="A16" s="79" t="s">
        <v>162</v>
      </c>
      <c r="B16" s="90">
        <v>26709</v>
      </c>
      <c r="C16" s="92">
        <v>27411</v>
      </c>
      <c r="D16" s="92">
        <v>27996</v>
      </c>
      <c r="E16" s="92">
        <v>28110</v>
      </c>
      <c r="F16" s="92">
        <f>'c-7'!F12</f>
        <v>29884</v>
      </c>
    </row>
    <row r="17" spans="1:6" ht="23.25" customHeight="1" x14ac:dyDescent="0.2">
      <c r="A17" s="80" t="s">
        <v>163</v>
      </c>
      <c r="B17" s="90">
        <v>30366</v>
      </c>
      <c r="C17" s="92">
        <v>34184</v>
      </c>
      <c r="D17" s="92">
        <v>37832</v>
      </c>
      <c r="E17" s="92">
        <v>38202</v>
      </c>
      <c r="F17" s="92">
        <f>'c-7'!L12</f>
        <v>41038</v>
      </c>
    </row>
    <row r="18" spans="1:6" ht="23.25" customHeight="1" x14ac:dyDescent="0.2">
      <c r="A18" s="80" t="s">
        <v>164</v>
      </c>
      <c r="B18" s="90">
        <v>47785</v>
      </c>
      <c r="C18" s="92">
        <v>48152</v>
      </c>
      <c r="D18" s="92">
        <v>46959</v>
      </c>
      <c r="E18" s="92">
        <v>47957</v>
      </c>
      <c r="F18" s="92">
        <f>'c-7'!N12</f>
        <v>48485</v>
      </c>
    </row>
    <row r="19" spans="1:6" ht="23.25" customHeight="1" x14ac:dyDescent="0.2">
      <c r="A19" s="80" t="s">
        <v>165</v>
      </c>
      <c r="B19" s="90">
        <v>30533</v>
      </c>
      <c r="C19" s="92">
        <v>28962</v>
      </c>
      <c r="D19" s="92">
        <v>30361</v>
      </c>
      <c r="E19" s="92">
        <v>31019</v>
      </c>
      <c r="F19" s="92">
        <f>'c-7'!H12</f>
        <v>34317</v>
      </c>
    </row>
    <row r="20" spans="1:6" ht="23.25" customHeight="1" x14ac:dyDescent="0.2">
      <c r="A20" s="80" t="s">
        <v>717</v>
      </c>
      <c r="B20" s="90">
        <v>234478</v>
      </c>
      <c r="C20" s="92">
        <v>158538</v>
      </c>
      <c r="D20" s="92">
        <v>173852</v>
      </c>
      <c r="E20" s="92">
        <v>183275</v>
      </c>
      <c r="F20" s="92">
        <v>171218</v>
      </c>
    </row>
    <row r="21" spans="1:6" ht="23.25" customHeight="1" x14ac:dyDescent="0.2">
      <c r="A21" s="80" t="s">
        <v>718</v>
      </c>
      <c r="B21" s="90">
        <v>16962</v>
      </c>
      <c r="C21" s="92">
        <v>10916</v>
      </c>
      <c r="D21" s="92">
        <v>10791</v>
      </c>
      <c r="E21" s="92">
        <v>9773</v>
      </c>
      <c r="F21" s="92">
        <f>'c-7'!M393</f>
        <v>9105</v>
      </c>
    </row>
    <row r="22" spans="1:6" ht="23.25" customHeight="1" x14ac:dyDescent="0.2">
      <c r="A22" s="80" t="s">
        <v>235</v>
      </c>
      <c r="B22" s="90">
        <v>48138</v>
      </c>
      <c r="C22" s="92">
        <v>48756</v>
      </c>
      <c r="D22" s="92">
        <v>45299</v>
      </c>
      <c r="E22" s="92">
        <v>42503</v>
      </c>
      <c r="F22" s="92">
        <v>41290</v>
      </c>
    </row>
    <row r="23" spans="1:6" ht="23.25" customHeight="1" x14ac:dyDescent="0.2">
      <c r="A23" s="80" t="s">
        <v>167</v>
      </c>
      <c r="B23" s="90">
        <v>54834</v>
      </c>
      <c r="C23" s="92">
        <v>59312</v>
      </c>
      <c r="D23" s="92">
        <v>62144</v>
      </c>
      <c r="E23" s="92">
        <v>66447</v>
      </c>
      <c r="F23" s="92">
        <f>'c-7'!K12</f>
        <v>77236</v>
      </c>
    </row>
    <row r="24" spans="1:6" ht="23.25" customHeight="1" x14ac:dyDescent="0.2">
      <c r="A24" s="80" t="s">
        <v>236</v>
      </c>
      <c r="B24" s="90">
        <v>16293</v>
      </c>
      <c r="C24" s="92">
        <v>17002</v>
      </c>
      <c r="D24" s="92">
        <v>15259</v>
      </c>
      <c r="E24" s="92">
        <v>19476</v>
      </c>
      <c r="F24" s="92">
        <f>'c-7'!O12</f>
        <v>18569</v>
      </c>
    </row>
    <row r="25" spans="1:6" ht="23.25" customHeight="1" x14ac:dyDescent="0.2">
      <c r="A25" s="80" t="s">
        <v>719</v>
      </c>
      <c r="B25" s="90">
        <v>1105</v>
      </c>
      <c r="C25" s="92">
        <v>1024</v>
      </c>
      <c r="D25" s="92">
        <v>914</v>
      </c>
      <c r="E25" s="92">
        <v>1028</v>
      </c>
      <c r="F25" s="92">
        <f>'c-7'!P12</f>
        <v>929</v>
      </c>
    </row>
    <row r="26" spans="1:6" ht="15.75" customHeight="1" x14ac:dyDescent="0.2">
      <c r="A26" s="81"/>
      <c r="B26" s="82"/>
      <c r="C26" s="83"/>
      <c r="D26" s="84"/>
      <c r="E26" s="85"/>
      <c r="F26" s="85"/>
    </row>
    <row r="27" spans="1:6" s="87" customFormat="1" ht="12.75" x14ac:dyDescent="0.2">
      <c r="A27" s="798" t="s">
        <v>823</v>
      </c>
      <c r="B27" s="798"/>
      <c r="C27" s="798"/>
      <c r="D27" s="798"/>
      <c r="E27" s="798"/>
      <c r="F27" s="798"/>
    </row>
    <row r="28" spans="1:6" s="87" customFormat="1" ht="15.75" customHeight="1" x14ac:dyDescent="0.2">
      <c r="A28" s="798" t="s">
        <v>824</v>
      </c>
      <c r="B28" s="798"/>
      <c r="C28" s="798"/>
      <c r="D28" s="798"/>
      <c r="E28" s="798"/>
      <c r="F28" s="798"/>
    </row>
    <row r="29" spans="1:6" s="87" customFormat="1" ht="15.75" customHeight="1" x14ac:dyDescent="0.2">
      <c r="A29" s="798" t="s">
        <v>825</v>
      </c>
      <c r="B29" s="798"/>
      <c r="C29" s="798"/>
      <c r="D29" s="798"/>
      <c r="E29" s="798"/>
      <c r="F29" s="798"/>
    </row>
    <row r="30" spans="1:6" s="87" customFormat="1" ht="15.75" customHeight="1" x14ac:dyDescent="0.2">
      <c r="A30" s="798" t="s">
        <v>525</v>
      </c>
      <c r="B30" s="798"/>
      <c r="C30" s="798"/>
      <c r="D30" s="798"/>
      <c r="E30" s="798"/>
      <c r="F30" s="798"/>
    </row>
    <row r="31" spans="1:6" ht="15.75" hidden="1" customHeight="1" x14ac:dyDescent="0.2"/>
    <row r="32" spans="1:6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0" hidden="1" customHeight="1" x14ac:dyDescent="0.2"/>
  </sheetData>
  <sheetProtection selectLockedCells="1" selectUnlockedCells="1"/>
  <mergeCells count="9">
    <mergeCell ref="A30:F30"/>
    <mergeCell ref="A29:F29"/>
    <mergeCell ref="A28:F28"/>
    <mergeCell ref="A27:F27"/>
    <mergeCell ref="A3:F3"/>
    <mergeCell ref="A4:F4"/>
    <mergeCell ref="A5:F5"/>
    <mergeCell ref="A6:F6"/>
    <mergeCell ref="B8:F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scale="83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1"/>
  <sheetViews>
    <sheetView workbookViewId="0">
      <selection activeCell="F15" sqref="F15"/>
    </sheetView>
  </sheetViews>
  <sheetFormatPr baseColWidth="10" defaultColWidth="0" defaultRowHeight="15.75" zeroHeight="1" x14ac:dyDescent="0.2"/>
  <cols>
    <col min="1" max="1" width="37.140625" style="5" customWidth="1"/>
    <col min="2" max="3" width="14.42578125" style="5" customWidth="1"/>
    <col min="4" max="4" width="14.42578125" style="4" customWidth="1"/>
    <col min="5" max="6" width="14.42578125" style="5" customWidth="1"/>
    <col min="7" max="16384" width="11.28515625" style="5" hidden="1"/>
  </cols>
  <sheetData>
    <row r="1" spans="1:6" s="521" customFormat="1" ht="18.75" x14ac:dyDescent="0.2">
      <c r="A1" s="516" t="s">
        <v>237</v>
      </c>
      <c r="B1" s="517"/>
      <c r="C1" s="518"/>
      <c r="D1" s="519"/>
      <c r="E1" s="520"/>
      <c r="F1" s="520"/>
    </row>
    <row r="2" spans="1:6" s="521" customFormat="1" ht="15.75" customHeight="1" x14ac:dyDescent="0.2">
      <c r="A2" s="522"/>
      <c r="B2" s="520"/>
      <c r="C2" s="520"/>
      <c r="D2" s="520"/>
      <c r="E2" s="523"/>
      <c r="F2" s="523"/>
    </row>
    <row r="3" spans="1:6" s="521" customFormat="1" ht="18.75" x14ac:dyDescent="0.2">
      <c r="A3" s="801" t="s">
        <v>828</v>
      </c>
      <c r="B3" s="801"/>
      <c r="C3" s="801"/>
      <c r="D3" s="801"/>
      <c r="E3" s="801"/>
      <c r="F3" s="801"/>
    </row>
    <row r="4" spans="1:6" s="521" customFormat="1" ht="18.75" x14ac:dyDescent="0.2">
      <c r="A4" s="801" t="s">
        <v>630</v>
      </c>
      <c r="B4" s="801"/>
      <c r="C4" s="801"/>
      <c r="D4" s="801"/>
      <c r="E4" s="801"/>
      <c r="F4" s="801"/>
    </row>
    <row r="5" spans="1:6" s="521" customFormat="1" ht="15.75" customHeight="1" x14ac:dyDescent="0.2">
      <c r="A5" s="801" t="s">
        <v>629</v>
      </c>
      <c r="B5" s="801"/>
      <c r="C5" s="801"/>
      <c r="D5" s="801"/>
      <c r="E5" s="801"/>
      <c r="F5" s="801"/>
    </row>
    <row r="6" spans="1:6" s="521" customFormat="1" ht="15.75" customHeight="1" x14ac:dyDescent="0.2">
      <c r="A6" s="801" t="s">
        <v>871</v>
      </c>
      <c r="B6" s="801"/>
      <c r="C6" s="801"/>
      <c r="D6" s="801"/>
      <c r="E6" s="801"/>
      <c r="F6" s="801"/>
    </row>
    <row r="7" spans="1:6" ht="15.75" customHeight="1" x14ac:dyDescent="0.2">
      <c r="A7" s="94"/>
      <c r="B7" s="95"/>
      <c r="C7" s="95"/>
      <c r="D7" s="75"/>
      <c r="E7" s="95"/>
      <c r="F7" s="93"/>
    </row>
    <row r="8" spans="1:6" ht="15.75" customHeight="1" x14ac:dyDescent="0.2">
      <c r="A8" s="803" t="s">
        <v>777</v>
      </c>
      <c r="B8" s="802" t="s">
        <v>623</v>
      </c>
      <c r="C8" s="802"/>
      <c r="D8" s="802"/>
      <c r="E8" s="802"/>
      <c r="F8" s="802"/>
    </row>
    <row r="9" spans="1:6" ht="15.75" customHeight="1" x14ac:dyDescent="0.2">
      <c r="A9" s="804"/>
      <c r="B9" s="96">
        <v>2011</v>
      </c>
      <c r="C9" s="96">
        <v>2012</v>
      </c>
      <c r="D9" s="96">
        <v>2013</v>
      </c>
      <c r="E9" s="96">
        <v>2014</v>
      </c>
      <c r="F9" s="97">
        <v>2015</v>
      </c>
    </row>
    <row r="10" spans="1:6" ht="24" customHeight="1" x14ac:dyDescent="0.2">
      <c r="A10" s="110" t="s">
        <v>157</v>
      </c>
      <c r="B10" s="221">
        <f>SUM(B14:B25,B11)</f>
        <v>653232</v>
      </c>
      <c r="C10" s="222">
        <f t="shared" ref="C10:F10" si="0">SUM(C14:C25,C11)</f>
        <v>537906</v>
      </c>
      <c r="D10" s="222">
        <f t="shared" si="0"/>
        <v>559471</v>
      </c>
      <c r="E10" s="222">
        <f t="shared" si="0"/>
        <v>610367</v>
      </c>
      <c r="F10" s="222">
        <f t="shared" si="0"/>
        <v>605022</v>
      </c>
    </row>
    <row r="11" spans="1:6" ht="24" customHeight="1" x14ac:dyDescent="0.2">
      <c r="A11" s="95" t="s">
        <v>231</v>
      </c>
      <c r="B11" s="223">
        <f>SUM(B12,B13)</f>
        <v>92094</v>
      </c>
      <c r="C11" s="224">
        <f>SUM(C12,C13)</f>
        <v>76697</v>
      </c>
      <c r="D11" s="224">
        <f>SUM(D12,D13)</f>
        <v>76006</v>
      </c>
      <c r="E11" s="224">
        <f>SUM(E12,E13)</f>
        <v>101203</v>
      </c>
      <c r="F11" s="224">
        <f>SUM(F12,F13)</f>
        <v>93678</v>
      </c>
    </row>
    <row r="12" spans="1:6" ht="15.75" customHeight="1" x14ac:dyDescent="0.2">
      <c r="A12" s="100" t="s">
        <v>789</v>
      </c>
      <c r="B12" s="223">
        <v>62899</v>
      </c>
      <c r="C12" s="225">
        <v>38000</v>
      </c>
      <c r="D12" s="225">
        <v>21040</v>
      </c>
      <c r="E12" s="225">
        <v>23531</v>
      </c>
      <c r="F12" s="225">
        <f>'c-8'!C12</f>
        <v>19355</v>
      </c>
    </row>
    <row r="13" spans="1:6" ht="15.75" customHeight="1" x14ac:dyDescent="0.2">
      <c r="A13" s="100" t="s">
        <v>790</v>
      </c>
      <c r="B13" s="223">
        <v>29195</v>
      </c>
      <c r="C13" s="225">
        <v>38697</v>
      </c>
      <c r="D13" s="225">
        <v>54966</v>
      </c>
      <c r="E13" s="225">
        <v>77672</v>
      </c>
      <c r="F13" s="225">
        <f>'c-8'!D12</f>
        <v>74323</v>
      </c>
    </row>
    <row r="14" spans="1:6" ht="24" customHeight="1" x14ac:dyDescent="0.2">
      <c r="A14" s="95" t="s">
        <v>160</v>
      </c>
      <c r="B14" s="223">
        <v>3394</v>
      </c>
      <c r="C14" s="225">
        <v>3208</v>
      </c>
      <c r="D14" s="225">
        <v>3277</v>
      </c>
      <c r="E14" s="225">
        <v>3535</v>
      </c>
      <c r="F14" s="225">
        <f>'c-8'!G12</f>
        <v>3835</v>
      </c>
    </row>
    <row r="15" spans="1:6" ht="24" customHeight="1" x14ac:dyDescent="0.2">
      <c r="A15" s="100" t="s">
        <v>234</v>
      </c>
      <c r="B15" s="223">
        <v>11311</v>
      </c>
      <c r="C15" s="225">
        <v>15121</v>
      </c>
      <c r="D15" s="225">
        <v>10582</v>
      </c>
      <c r="E15" s="225">
        <v>12262</v>
      </c>
      <c r="F15" s="225">
        <v>15113</v>
      </c>
    </row>
    <row r="16" spans="1:6" ht="24" customHeight="1" x14ac:dyDescent="0.2">
      <c r="A16" s="95" t="s">
        <v>162</v>
      </c>
      <c r="B16" s="223">
        <v>25873</v>
      </c>
      <c r="C16" s="225">
        <v>26320</v>
      </c>
      <c r="D16" s="225">
        <v>26645</v>
      </c>
      <c r="E16" s="225">
        <v>26916</v>
      </c>
      <c r="F16" s="225">
        <f>'c-8'!F12</f>
        <v>28547</v>
      </c>
    </row>
    <row r="17" spans="1:6" ht="24" customHeight="1" x14ac:dyDescent="0.2">
      <c r="A17" s="100" t="s">
        <v>163</v>
      </c>
      <c r="B17" s="223">
        <v>18450</v>
      </c>
      <c r="C17" s="225">
        <v>18118</v>
      </c>
      <c r="D17" s="225">
        <v>20559</v>
      </c>
      <c r="E17" s="225">
        <v>25349</v>
      </c>
      <c r="F17" s="225">
        <f>'c-8'!L12</f>
        <v>29025</v>
      </c>
    </row>
    <row r="18" spans="1:6" ht="24" customHeight="1" x14ac:dyDescent="0.2">
      <c r="A18" s="100" t="s">
        <v>164</v>
      </c>
      <c r="B18" s="223">
        <v>54951</v>
      </c>
      <c r="C18" s="225">
        <v>41182</v>
      </c>
      <c r="D18" s="225">
        <v>59452</v>
      </c>
      <c r="E18" s="225">
        <v>57291</v>
      </c>
      <c r="F18" s="225">
        <f>'c-8'!N12</f>
        <v>62125</v>
      </c>
    </row>
    <row r="19" spans="1:6" ht="24" customHeight="1" x14ac:dyDescent="0.2">
      <c r="A19" s="100" t="s">
        <v>165</v>
      </c>
      <c r="B19" s="223">
        <v>31398</v>
      </c>
      <c r="C19" s="225">
        <v>32820</v>
      </c>
      <c r="D19" s="225">
        <v>35052</v>
      </c>
      <c r="E19" s="225">
        <v>37259</v>
      </c>
      <c r="F19" s="225">
        <f>'c-8'!H12</f>
        <v>40935</v>
      </c>
    </row>
    <row r="20" spans="1:6" ht="24" customHeight="1" x14ac:dyDescent="0.2">
      <c r="A20" s="100" t="s">
        <v>717</v>
      </c>
      <c r="B20" s="223">
        <v>269698</v>
      </c>
      <c r="C20" s="225">
        <v>185043</v>
      </c>
      <c r="D20" s="225">
        <v>186542</v>
      </c>
      <c r="E20" s="225">
        <v>199879</v>
      </c>
      <c r="F20" s="225">
        <v>180453</v>
      </c>
    </row>
    <row r="21" spans="1:6" ht="24" customHeight="1" x14ac:dyDescent="0.2">
      <c r="A21" s="100" t="s">
        <v>718</v>
      </c>
      <c r="B21" s="223">
        <v>16815</v>
      </c>
      <c r="C21" s="225">
        <v>12582</v>
      </c>
      <c r="D21" s="225">
        <v>12299</v>
      </c>
      <c r="E21" s="225">
        <v>11429</v>
      </c>
      <c r="F21" s="225">
        <v>12160</v>
      </c>
    </row>
    <row r="22" spans="1:6" ht="24" customHeight="1" x14ac:dyDescent="0.2">
      <c r="A22" s="100" t="s">
        <v>235</v>
      </c>
      <c r="B22" s="223">
        <v>51995</v>
      </c>
      <c r="C22" s="225">
        <v>51691</v>
      </c>
      <c r="D22" s="225">
        <v>52089</v>
      </c>
      <c r="E22" s="225">
        <v>46590</v>
      </c>
      <c r="F22" s="225">
        <f>'c-8'!J12</f>
        <v>44413</v>
      </c>
    </row>
    <row r="23" spans="1:6" ht="24" customHeight="1" x14ac:dyDescent="0.2">
      <c r="A23" s="100" t="s">
        <v>167</v>
      </c>
      <c r="B23" s="223">
        <v>59617</v>
      </c>
      <c r="C23" s="225">
        <v>57336</v>
      </c>
      <c r="D23" s="225">
        <v>59989</v>
      </c>
      <c r="E23" s="225">
        <v>68175</v>
      </c>
      <c r="F23" s="225">
        <f>'c-8'!K12</f>
        <v>75235</v>
      </c>
    </row>
    <row r="24" spans="1:6" ht="24" customHeight="1" x14ac:dyDescent="0.2">
      <c r="A24" s="100" t="s">
        <v>236</v>
      </c>
      <c r="B24" s="223">
        <v>16314</v>
      </c>
      <c r="C24" s="225">
        <v>16820</v>
      </c>
      <c r="D24" s="225">
        <v>16053</v>
      </c>
      <c r="E24" s="225">
        <v>19438</v>
      </c>
      <c r="F24" s="225">
        <f>'c-8'!O12</f>
        <v>18541</v>
      </c>
    </row>
    <row r="25" spans="1:6" ht="24" customHeight="1" x14ac:dyDescent="0.2">
      <c r="A25" s="100" t="s">
        <v>719</v>
      </c>
      <c r="B25" s="223">
        <v>1322</v>
      </c>
      <c r="C25" s="225">
        <v>968</v>
      </c>
      <c r="D25" s="225">
        <v>926</v>
      </c>
      <c r="E25" s="225">
        <v>1041</v>
      </c>
      <c r="F25" s="225">
        <f>'c-8'!P12</f>
        <v>962</v>
      </c>
    </row>
    <row r="26" spans="1:6" x14ac:dyDescent="0.2">
      <c r="A26" s="94"/>
      <c r="B26" s="101"/>
      <c r="C26" s="102"/>
      <c r="D26" s="103"/>
      <c r="E26" s="70"/>
      <c r="F26" s="70"/>
    </row>
    <row r="27" spans="1:6" s="8" customFormat="1" ht="12.75" x14ac:dyDescent="0.2">
      <c r="A27" s="104" t="s">
        <v>826</v>
      </c>
      <c r="B27" s="104"/>
      <c r="C27" s="105"/>
      <c r="D27" s="72"/>
      <c r="E27" s="105"/>
      <c r="F27" s="105"/>
    </row>
    <row r="28" spans="1:6" s="8" customFormat="1" ht="12.75" x14ac:dyDescent="0.2">
      <c r="A28" s="104" t="s">
        <v>238</v>
      </c>
      <c r="B28" s="104"/>
      <c r="C28" s="105"/>
      <c r="D28" s="72"/>
      <c r="E28" s="105"/>
      <c r="F28" s="105"/>
    </row>
    <row r="29" spans="1:6" s="8" customFormat="1" ht="12.75" x14ac:dyDescent="0.2">
      <c r="A29" s="104" t="s">
        <v>239</v>
      </c>
      <c r="B29" s="104"/>
      <c r="C29" s="105"/>
      <c r="D29" s="72"/>
      <c r="E29" s="105"/>
      <c r="F29" s="105"/>
    </row>
    <row r="30" spans="1:6" s="8" customFormat="1" ht="15.75" customHeight="1" x14ac:dyDescent="0.2">
      <c r="A30" s="104" t="s">
        <v>240</v>
      </c>
      <c r="B30" s="104"/>
      <c r="C30" s="105"/>
      <c r="D30" s="72"/>
      <c r="E30" s="105"/>
      <c r="F30" s="105"/>
    </row>
    <row r="31" spans="1:6" s="8" customFormat="1" ht="12.75" x14ac:dyDescent="0.2">
      <c r="A31" s="104" t="s">
        <v>827</v>
      </c>
      <c r="B31" s="105"/>
      <c r="C31" s="105"/>
      <c r="D31" s="72"/>
      <c r="E31" s="105"/>
      <c r="F31" s="105"/>
    </row>
    <row r="32" spans="1:6" s="8" customFormat="1" ht="12.75" x14ac:dyDescent="0.2">
      <c r="A32" s="104" t="s">
        <v>241</v>
      </c>
      <c r="B32" s="105"/>
      <c r="C32" s="105"/>
      <c r="D32" s="72"/>
      <c r="E32" s="105"/>
      <c r="F32" s="105"/>
    </row>
    <row r="33" spans="1:6" s="8" customFormat="1" ht="12.75" x14ac:dyDescent="0.2">
      <c r="A33" s="104" t="s">
        <v>818</v>
      </c>
      <c r="B33" s="105"/>
      <c r="C33" s="105"/>
      <c r="D33" s="72"/>
      <c r="E33" s="105"/>
      <c r="F33" s="105"/>
    </row>
    <row r="34" spans="1:6" x14ac:dyDescent="0.2">
      <c r="A34" s="72" t="s">
        <v>525</v>
      </c>
      <c r="B34" s="93"/>
      <c r="C34" s="93"/>
      <c r="D34" s="95"/>
      <c r="E34" s="93"/>
      <c r="F34" s="93"/>
    </row>
    <row r="35" spans="1:6" hidden="1" x14ac:dyDescent="0.2"/>
    <row r="36" spans="1:6" hidden="1" x14ac:dyDescent="0.2"/>
    <row r="37" spans="1:6" hidden="1" x14ac:dyDescent="0.2"/>
    <row r="38" spans="1:6" hidden="1" x14ac:dyDescent="0.2"/>
    <row r="39" spans="1:6" hidden="1" x14ac:dyDescent="0.2"/>
    <row r="40" spans="1:6" hidden="1" x14ac:dyDescent="0.2"/>
    <row r="41" spans="1:6" hidden="1" x14ac:dyDescent="0.2"/>
    <row r="42" spans="1:6" hidden="1" x14ac:dyDescent="0.2"/>
    <row r="43" spans="1:6" hidden="1" x14ac:dyDescent="0.2"/>
    <row r="44" spans="1:6" hidden="1" x14ac:dyDescent="0.2"/>
    <row r="45" spans="1:6" hidden="1" x14ac:dyDescent="0.2"/>
    <row r="46" spans="1:6" hidden="1" x14ac:dyDescent="0.2"/>
    <row r="47" spans="1:6" hidden="1" x14ac:dyDescent="0.2"/>
    <row r="48" spans="1:6" hidden="1" x14ac:dyDescent="0.2"/>
    <row r="49" hidden="1" x14ac:dyDescent="0.2"/>
    <row r="50" hidden="1" x14ac:dyDescent="0.2"/>
    <row r="51" hidden="1" x14ac:dyDescent="0.2"/>
  </sheetData>
  <sheetProtection selectLockedCells="1" selectUnlockedCells="1"/>
  <mergeCells count="6">
    <mergeCell ref="A3:F3"/>
    <mergeCell ref="A4:F4"/>
    <mergeCell ref="A5:F5"/>
    <mergeCell ref="A6:F6"/>
    <mergeCell ref="B8:F8"/>
    <mergeCell ref="A8:A9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scale="8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7"/>
  <sheetViews>
    <sheetView workbookViewId="0">
      <selection activeCell="F15" sqref="F15"/>
    </sheetView>
  </sheetViews>
  <sheetFormatPr baseColWidth="10" defaultColWidth="0" defaultRowHeight="15.75" zeroHeight="1" x14ac:dyDescent="0.2"/>
  <cols>
    <col min="1" max="1" width="32.5703125" style="93" customWidth="1"/>
    <col min="2" max="3" width="14" style="93" customWidth="1"/>
    <col min="4" max="4" width="14" style="95" customWidth="1"/>
    <col min="5" max="6" width="14" style="93" customWidth="1"/>
    <col min="7" max="7" width="11.28515625" style="95" hidden="1" customWidth="1"/>
    <col min="8" max="8" width="14.42578125" style="93" hidden="1" customWidth="1"/>
    <col min="9" max="16384" width="11.28515625" style="93" hidden="1"/>
  </cols>
  <sheetData>
    <row r="1" spans="1:7" s="523" customFormat="1" ht="18.75" x14ac:dyDescent="0.2">
      <c r="A1" s="516" t="s">
        <v>242</v>
      </c>
      <c r="B1" s="517"/>
      <c r="D1" s="519"/>
      <c r="E1" s="520"/>
      <c r="F1" s="520"/>
      <c r="G1" s="524"/>
    </row>
    <row r="2" spans="1:7" s="523" customFormat="1" ht="18.75" x14ac:dyDescent="0.2">
      <c r="A2" s="522"/>
      <c r="B2" s="525"/>
      <c r="C2" s="525"/>
      <c r="D2" s="525"/>
      <c r="G2" s="524"/>
    </row>
    <row r="3" spans="1:7" s="523" customFormat="1" ht="18.75" x14ac:dyDescent="0.2">
      <c r="A3" s="799" t="s">
        <v>927</v>
      </c>
      <c r="B3" s="801"/>
      <c r="C3" s="801"/>
      <c r="D3" s="801"/>
      <c r="E3" s="801"/>
      <c r="F3" s="801"/>
      <c r="G3" s="524"/>
    </row>
    <row r="4" spans="1:7" s="523" customFormat="1" ht="18.75" x14ac:dyDescent="0.2">
      <c r="A4" s="801" t="s">
        <v>630</v>
      </c>
      <c r="B4" s="801"/>
      <c r="C4" s="801"/>
      <c r="D4" s="801"/>
      <c r="E4" s="801"/>
      <c r="F4" s="801"/>
      <c r="G4" s="524"/>
    </row>
    <row r="5" spans="1:7" s="523" customFormat="1" ht="18.75" x14ac:dyDescent="0.2">
      <c r="A5" s="801" t="s">
        <v>629</v>
      </c>
      <c r="B5" s="801"/>
      <c r="C5" s="801"/>
      <c r="D5" s="801"/>
      <c r="E5" s="801"/>
      <c r="F5" s="801"/>
      <c r="G5" s="524"/>
    </row>
    <row r="6" spans="1:7" s="523" customFormat="1" ht="18.75" x14ac:dyDescent="0.2">
      <c r="A6" s="801" t="s">
        <v>871</v>
      </c>
      <c r="B6" s="801"/>
      <c r="C6" s="801"/>
      <c r="D6" s="801"/>
      <c r="E6" s="801"/>
      <c r="F6" s="801"/>
      <c r="G6" s="524"/>
    </row>
    <row r="7" spans="1:7" x14ac:dyDescent="0.2">
      <c r="A7" s="94"/>
      <c r="D7" s="93"/>
      <c r="E7" s="95"/>
    </row>
    <row r="8" spans="1:7" x14ac:dyDescent="0.2">
      <c r="A8" s="803" t="s">
        <v>777</v>
      </c>
      <c r="B8" s="802" t="s">
        <v>623</v>
      </c>
      <c r="C8" s="802"/>
      <c r="D8" s="802"/>
      <c r="E8" s="802"/>
      <c r="F8" s="802"/>
    </row>
    <row r="9" spans="1:7" x14ac:dyDescent="0.2">
      <c r="A9" s="804"/>
      <c r="B9" s="96">
        <v>2011</v>
      </c>
      <c r="C9" s="96">
        <v>2012</v>
      </c>
      <c r="D9" s="96">
        <v>2013</v>
      </c>
      <c r="E9" s="96">
        <v>2014</v>
      </c>
      <c r="F9" s="97">
        <v>2015</v>
      </c>
    </row>
    <row r="10" spans="1:7" x14ac:dyDescent="0.2">
      <c r="A10" s="62" t="s">
        <v>157</v>
      </c>
      <c r="B10" s="221">
        <f>SUM(B11,B14,B15,B16,B17,B18,B19,B20,B21,B22,B23,B24,B25)</f>
        <v>766271</v>
      </c>
      <c r="C10" s="222">
        <f>SUM(C11,C14,C15,C16,C17,C18,C19,C20,C21,C22,C23,C24,C25)</f>
        <v>835492</v>
      </c>
      <c r="D10" s="222">
        <f>SUM(D11,D14,D15,D16,D17,D18,D19,D20,D21,D22,D23,D24,D25)</f>
        <v>905211</v>
      </c>
      <c r="E10" s="222">
        <f>SUM(E11,E14,E15,E16,E17,E18,E19,E20,E21,E22,E23,E24,E25)</f>
        <v>931010</v>
      </c>
      <c r="F10" s="222">
        <f>SUM(F11,F14,F15,F16,F17,F18,F19,F20,F21,F22,F23,F24,F25)</f>
        <v>982918</v>
      </c>
    </row>
    <row r="11" spans="1:7" x14ac:dyDescent="0.2">
      <c r="A11" s="95" t="s">
        <v>231</v>
      </c>
      <c r="B11" s="223">
        <f>SUM(B12,B13)</f>
        <v>325285</v>
      </c>
      <c r="C11" s="224">
        <f>SUM(C12,C13)</f>
        <v>368846</v>
      </c>
      <c r="D11" s="224">
        <f>SUM(D12,D13)</f>
        <v>428183</v>
      </c>
      <c r="E11" s="224">
        <f>SUM(E12,E13)</f>
        <v>444258</v>
      </c>
      <c r="F11" s="224">
        <f>SUM(F12,F13)</f>
        <v>496012</v>
      </c>
    </row>
    <row r="12" spans="1:7" x14ac:dyDescent="0.2">
      <c r="A12" s="100" t="s">
        <v>243</v>
      </c>
      <c r="B12" s="223">
        <v>130158</v>
      </c>
      <c r="C12" s="225">
        <v>93434</v>
      </c>
      <c r="D12" s="225">
        <v>79450</v>
      </c>
      <c r="E12" s="225">
        <v>76098</v>
      </c>
      <c r="F12" s="225">
        <f>'c-9'!C11</f>
        <v>71809</v>
      </c>
    </row>
    <row r="13" spans="1:7" x14ac:dyDescent="0.2">
      <c r="A13" s="100" t="s">
        <v>233</v>
      </c>
      <c r="B13" s="223">
        <v>195127</v>
      </c>
      <c r="C13" s="225">
        <v>275412</v>
      </c>
      <c r="D13" s="225">
        <v>348733</v>
      </c>
      <c r="E13" s="225">
        <v>368160</v>
      </c>
      <c r="F13" s="225">
        <f>'c-9'!D11</f>
        <v>424203</v>
      </c>
    </row>
    <row r="14" spans="1:7" x14ac:dyDescent="0.2">
      <c r="A14" s="95" t="s">
        <v>160</v>
      </c>
      <c r="B14" s="223">
        <v>7732</v>
      </c>
      <c r="C14" s="225">
        <v>7463</v>
      </c>
      <c r="D14" s="225">
        <v>7588</v>
      </c>
      <c r="E14" s="225">
        <v>7066</v>
      </c>
      <c r="F14" s="225">
        <f>'c-9'!G11</f>
        <v>6938</v>
      </c>
    </row>
    <row r="15" spans="1:7" x14ac:dyDescent="0.2">
      <c r="A15" s="100" t="s">
        <v>234</v>
      </c>
      <c r="B15" s="223">
        <v>26727</v>
      </c>
      <c r="C15" s="225">
        <v>21956</v>
      </c>
      <c r="D15" s="225">
        <v>13183</v>
      </c>
      <c r="E15" s="225">
        <v>15850</v>
      </c>
      <c r="F15" s="225">
        <f>'c-9'!E11</f>
        <v>17740</v>
      </c>
    </row>
    <row r="16" spans="1:7" x14ac:dyDescent="0.2">
      <c r="A16" s="95" t="s">
        <v>162</v>
      </c>
      <c r="B16" s="223">
        <v>17707</v>
      </c>
      <c r="C16" s="225">
        <v>18220</v>
      </c>
      <c r="D16" s="225">
        <v>19110</v>
      </c>
      <c r="E16" s="225">
        <v>19209</v>
      </c>
      <c r="F16" s="225">
        <f>'c-9'!F11</f>
        <v>19483</v>
      </c>
    </row>
    <row r="17" spans="1:7" x14ac:dyDescent="0.2">
      <c r="A17" s="100" t="s">
        <v>163</v>
      </c>
      <c r="B17" s="223">
        <v>124050</v>
      </c>
      <c r="C17" s="225">
        <v>138410</v>
      </c>
      <c r="D17" s="225">
        <v>157556</v>
      </c>
      <c r="E17" s="225">
        <v>171546</v>
      </c>
      <c r="F17" s="225">
        <f>'c-9'!L11</f>
        <v>172045</v>
      </c>
    </row>
    <row r="18" spans="1:7" x14ac:dyDescent="0.2">
      <c r="A18" s="100" t="s">
        <v>164</v>
      </c>
      <c r="B18" s="223">
        <v>18242</v>
      </c>
      <c r="C18" s="225">
        <v>42584</v>
      </c>
      <c r="D18" s="225">
        <v>44446</v>
      </c>
      <c r="E18" s="225">
        <v>48221</v>
      </c>
      <c r="F18" s="225">
        <f>'c-9'!N11</f>
        <v>47272</v>
      </c>
    </row>
    <row r="19" spans="1:7" x14ac:dyDescent="0.2">
      <c r="A19" s="100" t="s">
        <v>165</v>
      </c>
      <c r="B19" s="223">
        <v>40064</v>
      </c>
      <c r="C19" s="225">
        <v>42198</v>
      </c>
      <c r="D19" s="225">
        <v>43712</v>
      </c>
      <c r="E19" s="225">
        <v>44581</v>
      </c>
      <c r="F19" s="225">
        <f>'c-9'!H11</f>
        <v>45820</v>
      </c>
    </row>
    <row r="20" spans="1:7" ht="18.75" x14ac:dyDescent="0.25">
      <c r="A20" s="69" t="s">
        <v>717</v>
      </c>
      <c r="B20" s="223">
        <v>144170</v>
      </c>
      <c r="C20" s="225">
        <v>130103</v>
      </c>
      <c r="D20" s="225">
        <v>126477</v>
      </c>
      <c r="E20" s="225">
        <v>115775</v>
      </c>
      <c r="F20" s="225">
        <f>'c-9'!I11</f>
        <v>109968</v>
      </c>
    </row>
    <row r="21" spans="1:7" ht="18.75" x14ac:dyDescent="0.25">
      <c r="A21" s="69" t="s">
        <v>718</v>
      </c>
      <c r="B21" s="223">
        <v>12039</v>
      </c>
      <c r="C21" s="225">
        <v>12161</v>
      </c>
      <c r="D21" s="225">
        <v>12369</v>
      </c>
      <c r="E21" s="225">
        <v>12210</v>
      </c>
      <c r="F21" s="225">
        <f>'c-9'!M11</f>
        <v>10730</v>
      </c>
    </row>
    <row r="22" spans="1:7" x14ac:dyDescent="0.25">
      <c r="A22" s="69" t="s">
        <v>235</v>
      </c>
      <c r="B22" s="223">
        <v>26834</v>
      </c>
      <c r="C22" s="225">
        <v>26701</v>
      </c>
      <c r="D22" s="225">
        <v>23096</v>
      </c>
      <c r="E22" s="225">
        <v>22528</v>
      </c>
      <c r="F22" s="225">
        <f>'c-9'!J11</f>
        <v>23156</v>
      </c>
    </row>
    <row r="23" spans="1:7" x14ac:dyDescent="0.25">
      <c r="A23" s="69" t="s">
        <v>167</v>
      </c>
      <c r="B23" s="223">
        <v>18827</v>
      </c>
      <c r="C23" s="225">
        <v>21978</v>
      </c>
      <c r="D23" s="225">
        <v>25366</v>
      </c>
      <c r="E23" s="225">
        <v>25585</v>
      </c>
      <c r="F23" s="225">
        <f>'c-9'!K11</f>
        <v>29475</v>
      </c>
    </row>
    <row r="24" spans="1:7" x14ac:dyDescent="0.25">
      <c r="A24" s="69" t="s">
        <v>236</v>
      </c>
      <c r="B24" s="223">
        <v>1520</v>
      </c>
      <c r="C24" s="225">
        <v>1741</v>
      </c>
      <c r="D24" s="225">
        <v>1001</v>
      </c>
      <c r="E24" s="225">
        <v>1070</v>
      </c>
      <c r="F24" s="225">
        <f>'c-9'!O11</f>
        <v>1114</v>
      </c>
    </row>
    <row r="25" spans="1:7" ht="18.75" x14ac:dyDescent="0.25">
      <c r="A25" s="69" t="s">
        <v>719</v>
      </c>
      <c r="B25" s="223">
        <v>3074</v>
      </c>
      <c r="C25" s="225">
        <v>3131</v>
      </c>
      <c r="D25" s="225">
        <v>3124</v>
      </c>
      <c r="E25" s="225">
        <v>3111</v>
      </c>
      <c r="F25" s="225">
        <f>'c-9'!P11</f>
        <v>3165</v>
      </c>
    </row>
    <row r="26" spans="1:7" x14ac:dyDescent="0.2">
      <c r="A26" s="94"/>
      <c r="B26" s="226"/>
      <c r="C26" s="227"/>
      <c r="D26" s="228"/>
      <c r="E26" s="228"/>
      <c r="F26" s="228"/>
    </row>
    <row r="27" spans="1:7" s="105" customFormat="1" ht="12.75" x14ac:dyDescent="0.2">
      <c r="A27" s="229" t="s">
        <v>829</v>
      </c>
      <c r="D27" s="72"/>
      <c r="G27" s="72"/>
    </row>
    <row r="28" spans="1:7" s="105" customFormat="1" ht="12.75" x14ac:dyDescent="0.2">
      <c r="A28" s="229" t="s">
        <v>830</v>
      </c>
      <c r="D28" s="72"/>
      <c r="G28" s="72"/>
    </row>
    <row r="29" spans="1:7" s="105" customFormat="1" ht="12.75" x14ac:dyDescent="0.2">
      <c r="A29" s="229" t="s">
        <v>831</v>
      </c>
      <c r="D29" s="72"/>
      <c r="G29" s="72"/>
    </row>
    <row r="30" spans="1:7" s="105" customFormat="1" ht="12.75" x14ac:dyDescent="0.2">
      <c r="A30" s="72" t="s">
        <v>525</v>
      </c>
      <c r="D30" s="72"/>
      <c r="G30" s="72"/>
    </row>
    <row r="31" spans="1:7" hidden="1" x14ac:dyDescent="0.2"/>
    <row r="32" spans="1:7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</sheetData>
  <sheetProtection selectLockedCells="1" selectUnlockedCells="1"/>
  <mergeCells count="6">
    <mergeCell ref="A3:F3"/>
    <mergeCell ref="A4:F4"/>
    <mergeCell ref="A5:F5"/>
    <mergeCell ref="A6:F6"/>
    <mergeCell ref="B8:F8"/>
    <mergeCell ref="A8:A9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scale="8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68"/>
  <sheetViews>
    <sheetView zoomScale="55" zoomScaleNormal="55" workbookViewId="0">
      <selection activeCell="A12" sqref="A12"/>
    </sheetView>
  </sheetViews>
  <sheetFormatPr baseColWidth="10" defaultColWidth="0" defaultRowHeight="15.75" zeroHeight="1" x14ac:dyDescent="0.2"/>
  <cols>
    <col min="1" max="1" width="89.42578125" style="707" customWidth="1"/>
    <col min="2" max="2" width="12" style="706" bestFit="1" customWidth="1"/>
    <col min="3" max="3" width="10.85546875" style="658" customWidth="1"/>
    <col min="4" max="4" width="12.5703125" style="658" customWidth="1"/>
    <col min="5" max="7" width="11.42578125" style="658" customWidth="1"/>
    <col min="8" max="8" width="14.140625" style="721" customWidth="1"/>
    <col min="9" max="9" width="11.85546875" style="658" customWidth="1"/>
    <col min="10" max="10" width="15" style="721" customWidth="1"/>
    <col min="11" max="11" width="13" style="721" customWidth="1"/>
    <col min="12" max="12" width="19" style="722" customWidth="1"/>
    <col min="13" max="13" width="15.42578125" style="723" customWidth="1"/>
    <col min="14" max="14" width="16.140625" style="670" customWidth="1"/>
    <col min="15" max="15" width="13.7109375" style="668" customWidth="1"/>
    <col min="16" max="16" width="13.140625" style="663" customWidth="1"/>
    <col min="17" max="17" width="15.85546875" style="649" hidden="1" customWidth="1"/>
    <col min="18" max="16384" width="13.140625" style="649" hidden="1"/>
  </cols>
  <sheetData>
    <row r="1" spans="1:16" s="664" customFormat="1" x14ac:dyDescent="0.2">
      <c r="A1" s="657" t="s">
        <v>381</v>
      </c>
      <c r="B1" s="646"/>
      <c r="C1" s="658"/>
      <c r="D1" s="659"/>
      <c r="E1" s="659"/>
      <c r="F1" s="659"/>
      <c r="G1" s="659"/>
      <c r="H1" s="660"/>
      <c r="I1" s="659"/>
      <c r="J1" s="660"/>
      <c r="K1" s="660"/>
      <c r="L1" s="661"/>
      <c r="M1" s="662"/>
      <c r="N1" s="662"/>
      <c r="O1" s="660"/>
      <c r="P1" s="663"/>
    </row>
    <row r="2" spans="1:16" s="664" customFormat="1" x14ac:dyDescent="0.2">
      <c r="B2" s="646"/>
      <c r="C2" s="659"/>
      <c r="D2" s="659"/>
      <c r="E2" s="659"/>
      <c r="F2" s="659"/>
      <c r="G2" s="659"/>
      <c r="H2" s="660"/>
      <c r="I2" s="659"/>
      <c r="J2" s="660"/>
      <c r="K2" s="660"/>
      <c r="L2" s="661"/>
      <c r="M2" s="662"/>
      <c r="N2" s="662"/>
      <c r="O2" s="660"/>
      <c r="P2" s="665"/>
    </row>
    <row r="3" spans="1:16" s="664" customFormat="1" x14ac:dyDescent="0.2">
      <c r="A3" s="818" t="s">
        <v>877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</row>
    <row r="4" spans="1:16" s="664" customFormat="1" x14ac:dyDescent="0.2">
      <c r="A4" s="818" t="s">
        <v>631</v>
      </c>
      <c r="B4" s="818"/>
      <c r="C4" s="818"/>
      <c r="D4" s="818"/>
      <c r="E4" s="818"/>
      <c r="F4" s="818"/>
      <c r="G4" s="818"/>
      <c r="H4" s="818"/>
      <c r="I4" s="818"/>
      <c r="J4" s="818"/>
      <c r="K4" s="818"/>
      <c r="L4" s="818"/>
      <c r="M4" s="818"/>
      <c r="N4" s="818"/>
      <c r="O4" s="818"/>
      <c r="P4" s="818"/>
    </row>
    <row r="5" spans="1:16" s="664" customFormat="1" x14ac:dyDescent="0.2">
      <c r="A5" s="818" t="s">
        <v>625</v>
      </c>
      <c r="B5" s="818"/>
      <c r="C5" s="818"/>
      <c r="D5" s="818"/>
      <c r="E5" s="818"/>
      <c r="F5" s="818"/>
      <c r="G5" s="818"/>
      <c r="H5" s="818"/>
      <c r="I5" s="818"/>
      <c r="J5" s="818"/>
      <c r="K5" s="818"/>
      <c r="L5" s="818"/>
      <c r="M5" s="818"/>
      <c r="N5" s="818"/>
      <c r="O5" s="818"/>
      <c r="P5" s="818"/>
    </row>
    <row r="6" spans="1:16" s="664" customFormat="1" x14ac:dyDescent="0.2">
      <c r="A6" s="818" t="s">
        <v>626</v>
      </c>
      <c r="B6" s="818"/>
      <c r="C6" s="818"/>
      <c r="D6" s="818"/>
      <c r="E6" s="818"/>
      <c r="F6" s="818"/>
      <c r="G6" s="818"/>
      <c r="H6" s="818"/>
      <c r="I6" s="818"/>
      <c r="J6" s="818"/>
      <c r="K6" s="818"/>
      <c r="L6" s="818"/>
      <c r="M6" s="818"/>
      <c r="N6" s="818"/>
      <c r="O6" s="818"/>
      <c r="P6" s="818"/>
    </row>
    <row r="7" spans="1:16" s="664" customFormat="1" x14ac:dyDescent="0.2">
      <c r="A7" s="666"/>
      <c r="B7" s="666"/>
      <c r="C7" s="666"/>
      <c r="D7" s="667"/>
      <c r="E7" s="667"/>
      <c r="F7" s="667"/>
      <c r="G7" s="667"/>
      <c r="H7" s="668"/>
      <c r="I7" s="667"/>
      <c r="J7" s="668"/>
      <c r="K7" s="668"/>
      <c r="L7" s="669"/>
      <c r="M7" s="670"/>
      <c r="N7" s="670"/>
      <c r="O7" s="668"/>
      <c r="P7" s="663"/>
    </row>
    <row r="8" spans="1:16" x14ac:dyDescent="0.2">
      <c r="A8" s="820" t="s">
        <v>779</v>
      </c>
      <c r="B8" s="823" t="s">
        <v>513</v>
      </c>
      <c r="C8" s="819" t="s">
        <v>777</v>
      </c>
      <c r="D8" s="819"/>
      <c r="E8" s="819"/>
      <c r="F8" s="819"/>
      <c r="G8" s="819"/>
      <c r="H8" s="819"/>
      <c r="I8" s="819"/>
      <c r="J8" s="819"/>
      <c r="K8" s="819"/>
      <c r="L8" s="819"/>
      <c r="M8" s="819"/>
      <c r="N8" s="819"/>
      <c r="O8" s="819"/>
      <c r="P8" s="819"/>
    </row>
    <row r="9" spans="1:16" x14ac:dyDescent="0.2">
      <c r="A9" s="821"/>
      <c r="B9" s="824"/>
      <c r="C9" s="811" t="s">
        <v>231</v>
      </c>
      <c r="D9" s="811" t="s">
        <v>244</v>
      </c>
      <c r="E9" s="671" t="s">
        <v>245</v>
      </c>
      <c r="F9" s="815" t="s">
        <v>162</v>
      </c>
      <c r="G9" s="815" t="s">
        <v>246</v>
      </c>
      <c r="H9" s="813" t="s">
        <v>165</v>
      </c>
      <c r="I9" s="807" t="s">
        <v>923</v>
      </c>
      <c r="J9" s="672" t="s">
        <v>247</v>
      </c>
      <c r="K9" s="811" t="s">
        <v>167</v>
      </c>
      <c r="L9" s="671" t="s">
        <v>248</v>
      </c>
      <c r="M9" s="671" t="s">
        <v>249</v>
      </c>
      <c r="N9" s="673" t="s">
        <v>250</v>
      </c>
      <c r="O9" s="674" t="s">
        <v>251</v>
      </c>
      <c r="P9" s="809" t="s">
        <v>252</v>
      </c>
    </row>
    <row r="10" spans="1:16" ht="18.75" x14ac:dyDescent="0.2">
      <c r="A10" s="822"/>
      <c r="B10" s="825"/>
      <c r="C10" s="817"/>
      <c r="D10" s="812"/>
      <c r="E10" s="671" t="s">
        <v>253</v>
      </c>
      <c r="F10" s="816"/>
      <c r="G10" s="816"/>
      <c r="H10" s="814"/>
      <c r="I10" s="808"/>
      <c r="J10" s="675" t="s">
        <v>254</v>
      </c>
      <c r="K10" s="812"/>
      <c r="L10" s="671" t="s">
        <v>255</v>
      </c>
      <c r="M10" s="671" t="s">
        <v>924</v>
      </c>
      <c r="N10" s="673" t="s">
        <v>256</v>
      </c>
      <c r="O10" s="674" t="s">
        <v>254</v>
      </c>
      <c r="P10" s="810"/>
    </row>
    <row r="11" spans="1:16" s="687" customFormat="1" x14ac:dyDescent="0.2">
      <c r="A11" s="676"/>
      <c r="B11" s="677"/>
      <c r="C11" s="678"/>
      <c r="D11" s="679"/>
      <c r="E11" s="680"/>
      <c r="F11" s="680"/>
      <c r="G11" s="680"/>
      <c r="H11" s="681"/>
      <c r="I11" s="680"/>
      <c r="J11" s="682"/>
      <c r="K11" s="681"/>
      <c r="L11" s="683"/>
      <c r="M11" s="684"/>
      <c r="N11" s="684"/>
      <c r="O11" s="685"/>
      <c r="P11" s="686"/>
    </row>
    <row r="12" spans="1:16" x14ac:dyDescent="0.2">
      <c r="A12" s="688" t="s">
        <v>157</v>
      </c>
      <c r="B12" s="677">
        <f>SUM(C12:P12)</f>
        <v>776490</v>
      </c>
      <c r="C12" s="689">
        <f>SUM(C62,C77,C203,C237,C315,C323,C387)</f>
        <v>16503</v>
      </c>
      <c r="D12" s="689">
        <f>SUM(D77+D90+D237+D315+D323+D387)</f>
        <v>133766</v>
      </c>
      <c r="E12" s="689">
        <f>SUM(E84)</f>
        <v>12742</v>
      </c>
      <c r="F12" s="689">
        <f>SUM(F94,F203,F225)</f>
        <v>29884</v>
      </c>
      <c r="G12" s="689">
        <f>SUM(G62,G125,G203)</f>
        <v>3275</v>
      </c>
      <c r="H12" s="689">
        <f>SUM(H138,H203,H248,H315,H323,H387)</f>
        <v>34317</v>
      </c>
      <c r="I12" s="689">
        <f>SUM(I18,I150,I393)</f>
        <v>300133</v>
      </c>
      <c r="J12" s="689">
        <f>SUM(J258,J323)</f>
        <v>41290</v>
      </c>
      <c r="K12" s="689">
        <f>SUM(K277,K323,K387,K258)</f>
        <v>77236</v>
      </c>
      <c r="L12" s="689">
        <f>SUM(L258,L294,L306,L323)</f>
        <v>41038</v>
      </c>
      <c r="M12" s="689">
        <f>SUM(M191,M203,M225,M393)</f>
        <v>18323</v>
      </c>
      <c r="N12" s="689">
        <f>SUM(N110,N203,N225,N306,N323)</f>
        <v>48485</v>
      </c>
      <c r="O12" s="690">
        <f>SUM(O16)</f>
        <v>18569</v>
      </c>
      <c r="P12" s="690">
        <f>SUM(P14)</f>
        <v>929</v>
      </c>
    </row>
    <row r="13" spans="1:16" s="664" customFormat="1" x14ac:dyDescent="0.2">
      <c r="A13" s="691"/>
      <c r="B13" s="645"/>
      <c r="C13" s="648"/>
      <c r="D13" s="648"/>
      <c r="E13" s="648"/>
      <c r="F13" s="648"/>
      <c r="G13" s="648"/>
      <c r="H13" s="648"/>
      <c r="I13" s="648"/>
      <c r="J13" s="648"/>
      <c r="K13" s="648"/>
      <c r="L13" s="648"/>
      <c r="M13" s="648"/>
      <c r="N13" s="648"/>
      <c r="O13" s="648"/>
      <c r="P13" s="648"/>
    </row>
    <row r="14" spans="1:16" s="664" customFormat="1" x14ac:dyDescent="0.2">
      <c r="A14" s="691" t="s">
        <v>688</v>
      </c>
      <c r="B14" s="645">
        <f>SUM(C14:P14)</f>
        <v>929</v>
      </c>
      <c r="C14" s="648" t="s">
        <v>257</v>
      </c>
      <c r="D14" s="648" t="s">
        <v>257</v>
      </c>
      <c r="E14" s="648" t="s">
        <v>257</v>
      </c>
      <c r="F14" s="648" t="s">
        <v>257</v>
      </c>
      <c r="G14" s="648" t="s">
        <v>257</v>
      </c>
      <c r="H14" s="648" t="s">
        <v>257</v>
      </c>
      <c r="I14" s="648" t="s">
        <v>257</v>
      </c>
      <c r="J14" s="648" t="s">
        <v>257</v>
      </c>
      <c r="K14" s="648" t="s">
        <v>257</v>
      </c>
      <c r="L14" s="648" t="s">
        <v>257</v>
      </c>
      <c r="M14" s="648" t="s">
        <v>257</v>
      </c>
      <c r="N14" s="648" t="s">
        <v>257</v>
      </c>
      <c r="O14" s="648" t="s">
        <v>257</v>
      </c>
      <c r="P14" s="648">
        <v>929</v>
      </c>
    </row>
    <row r="15" spans="1:16" x14ac:dyDescent="0.2">
      <c r="A15" s="691"/>
      <c r="B15" s="645"/>
      <c r="C15" s="648"/>
      <c r="D15" s="648"/>
      <c r="E15" s="648"/>
      <c r="F15" s="648"/>
      <c r="G15" s="648"/>
      <c r="H15" s="648"/>
      <c r="I15" s="648"/>
      <c r="J15" s="648"/>
      <c r="K15" s="648"/>
      <c r="L15" s="648"/>
      <c r="M15" s="648"/>
      <c r="N15" s="648"/>
      <c r="O15" s="648"/>
      <c r="P15" s="648"/>
    </row>
    <row r="16" spans="1:16" x14ac:dyDescent="0.2">
      <c r="A16" s="691" t="s">
        <v>832</v>
      </c>
      <c r="B16" s="645">
        <f>SUM(C16:P16)</f>
        <v>18569</v>
      </c>
      <c r="C16" s="648" t="s">
        <v>257</v>
      </c>
      <c r="D16" s="648" t="s">
        <v>257</v>
      </c>
      <c r="E16" s="648" t="s">
        <v>257</v>
      </c>
      <c r="F16" s="648" t="s">
        <v>257</v>
      </c>
      <c r="G16" s="648" t="s">
        <v>257</v>
      </c>
      <c r="H16" s="648" t="s">
        <v>257</v>
      </c>
      <c r="I16" s="648" t="s">
        <v>257</v>
      </c>
      <c r="J16" s="648" t="s">
        <v>257</v>
      </c>
      <c r="K16" s="648" t="s">
        <v>257</v>
      </c>
      <c r="L16" s="648" t="s">
        <v>257</v>
      </c>
      <c r="M16" s="648" t="s">
        <v>257</v>
      </c>
      <c r="N16" s="648" t="s">
        <v>257</v>
      </c>
      <c r="O16" s="648">
        <v>18569</v>
      </c>
      <c r="P16" s="690" t="s">
        <v>257</v>
      </c>
    </row>
    <row r="17" spans="1:16" x14ac:dyDescent="0.2">
      <c r="A17" s="691"/>
      <c r="B17" s="645"/>
      <c r="C17" s="648"/>
      <c r="D17" s="648"/>
      <c r="E17" s="648"/>
      <c r="F17" s="648"/>
      <c r="G17" s="648"/>
      <c r="H17" s="648"/>
      <c r="I17" s="648"/>
      <c r="J17" s="648"/>
      <c r="K17" s="648"/>
      <c r="L17" s="648"/>
      <c r="M17" s="648"/>
      <c r="N17" s="648"/>
      <c r="O17" s="648"/>
      <c r="P17" s="648"/>
    </row>
    <row r="18" spans="1:16" x14ac:dyDescent="0.2">
      <c r="A18" s="676" t="s">
        <v>258</v>
      </c>
      <c r="B18" s="692">
        <f>SUM(B20:B58)</f>
        <v>20901</v>
      </c>
      <c r="C18" s="689" t="s">
        <v>257</v>
      </c>
      <c r="D18" s="689" t="s">
        <v>257</v>
      </c>
      <c r="E18" s="689" t="s">
        <v>257</v>
      </c>
      <c r="F18" s="689" t="s">
        <v>257</v>
      </c>
      <c r="G18" s="689" t="s">
        <v>257</v>
      </c>
      <c r="H18" s="689" t="s">
        <v>257</v>
      </c>
      <c r="I18" s="689">
        <f>SUM(I20:I58)</f>
        <v>20901</v>
      </c>
      <c r="J18" s="689" t="s">
        <v>257</v>
      </c>
      <c r="K18" s="689" t="s">
        <v>257</v>
      </c>
      <c r="L18" s="689" t="s">
        <v>257</v>
      </c>
      <c r="M18" s="689" t="s">
        <v>257</v>
      </c>
      <c r="N18" s="689" t="s">
        <v>257</v>
      </c>
      <c r="O18" s="690" t="s">
        <v>257</v>
      </c>
      <c r="P18" s="690" t="s">
        <v>257</v>
      </c>
    </row>
    <row r="19" spans="1:16" x14ac:dyDescent="0.2">
      <c r="A19" s="676"/>
      <c r="B19" s="692"/>
      <c r="C19" s="690"/>
      <c r="D19" s="690"/>
      <c r="E19" s="690"/>
      <c r="F19" s="690"/>
      <c r="G19" s="690"/>
      <c r="H19" s="690"/>
      <c r="I19" s="689"/>
      <c r="J19" s="690"/>
      <c r="K19" s="690"/>
      <c r="L19" s="690"/>
      <c r="M19" s="690"/>
      <c r="N19" s="690"/>
      <c r="O19" s="648"/>
      <c r="P19" s="648"/>
    </row>
    <row r="20" spans="1:16" x14ac:dyDescent="0.2">
      <c r="A20" s="693" t="s">
        <v>653</v>
      </c>
      <c r="B20" s="694">
        <f>SUM(C20:P20)</f>
        <v>1324</v>
      </c>
      <c r="C20" s="646" t="s">
        <v>257</v>
      </c>
      <c r="D20" s="646" t="s">
        <v>257</v>
      </c>
      <c r="E20" s="646" t="s">
        <v>257</v>
      </c>
      <c r="F20" s="646" t="s">
        <v>257</v>
      </c>
      <c r="G20" s="646" t="s">
        <v>257</v>
      </c>
      <c r="H20" s="646" t="s">
        <v>257</v>
      </c>
      <c r="I20" s="647">
        <v>1324</v>
      </c>
      <c r="J20" s="646" t="s">
        <v>257</v>
      </c>
      <c r="K20" s="646" t="s">
        <v>257</v>
      </c>
      <c r="L20" s="646" t="s">
        <v>257</v>
      </c>
      <c r="M20" s="646" t="s">
        <v>257</v>
      </c>
      <c r="N20" s="646" t="s">
        <v>257</v>
      </c>
      <c r="O20" s="648" t="s">
        <v>257</v>
      </c>
      <c r="P20" s="648" t="s">
        <v>257</v>
      </c>
    </row>
    <row r="21" spans="1:16" x14ac:dyDescent="0.2">
      <c r="A21" s="693" t="s">
        <v>637</v>
      </c>
      <c r="B21" s="694">
        <f t="shared" ref="B21:B58" si="0">SUM(C21:P21)</f>
        <v>1262</v>
      </c>
      <c r="C21" s="646" t="s">
        <v>257</v>
      </c>
      <c r="D21" s="646" t="s">
        <v>257</v>
      </c>
      <c r="E21" s="646" t="s">
        <v>257</v>
      </c>
      <c r="F21" s="646" t="s">
        <v>257</v>
      </c>
      <c r="G21" s="646" t="s">
        <v>257</v>
      </c>
      <c r="H21" s="646" t="s">
        <v>257</v>
      </c>
      <c r="I21" s="647">
        <v>1262</v>
      </c>
      <c r="J21" s="646" t="s">
        <v>257</v>
      </c>
      <c r="K21" s="646" t="s">
        <v>257</v>
      </c>
      <c r="L21" s="646" t="s">
        <v>257</v>
      </c>
      <c r="M21" s="646" t="s">
        <v>257</v>
      </c>
      <c r="N21" s="646" t="s">
        <v>257</v>
      </c>
      <c r="O21" s="648" t="s">
        <v>257</v>
      </c>
      <c r="P21" s="648" t="s">
        <v>257</v>
      </c>
    </row>
    <row r="22" spans="1:16" x14ac:dyDescent="0.2">
      <c r="A22" s="693" t="s">
        <v>433</v>
      </c>
      <c r="B22" s="694">
        <f t="shared" si="0"/>
        <v>960</v>
      </c>
      <c r="C22" s="646" t="s">
        <v>257</v>
      </c>
      <c r="D22" s="646" t="s">
        <v>257</v>
      </c>
      <c r="E22" s="646" t="s">
        <v>257</v>
      </c>
      <c r="F22" s="646" t="s">
        <v>257</v>
      </c>
      <c r="G22" s="646" t="s">
        <v>257</v>
      </c>
      <c r="H22" s="646" t="s">
        <v>257</v>
      </c>
      <c r="I22" s="647">
        <v>960</v>
      </c>
      <c r="J22" s="646" t="s">
        <v>257</v>
      </c>
      <c r="K22" s="646" t="s">
        <v>257</v>
      </c>
      <c r="L22" s="646" t="s">
        <v>257</v>
      </c>
      <c r="M22" s="646" t="s">
        <v>257</v>
      </c>
      <c r="N22" s="646" t="s">
        <v>257</v>
      </c>
      <c r="O22" s="648" t="s">
        <v>257</v>
      </c>
      <c r="P22" s="648" t="s">
        <v>257</v>
      </c>
    </row>
    <row r="23" spans="1:16" x14ac:dyDescent="0.2">
      <c r="A23" s="693" t="s">
        <v>432</v>
      </c>
      <c r="B23" s="694">
        <f t="shared" si="0"/>
        <v>486</v>
      </c>
      <c r="C23" s="646" t="s">
        <v>257</v>
      </c>
      <c r="D23" s="646" t="s">
        <v>257</v>
      </c>
      <c r="E23" s="646" t="s">
        <v>257</v>
      </c>
      <c r="F23" s="646" t="s">
        <v>257</v>
      </c>
      <c r="G23" s="646" t="s">
        <v>257</v>
      </c>
      <c r="H23" s="646" t="s">
        <v>257</v>
      </c>
      <c r="I23" s="647">
        <v>486</v>
      </c>
      <c r="J23" s="646" t="s">
        <v>257</v>
      </c>
      <c r="K23" s="646" t="s">
        <v>257</v>
      </c>
      <c r="L23" s="646" t="s">
        <v>257</v>
      </c>
      <c r="M23" s="646" t="s">
        <v>257</v>
      </c>
      <c r="N23" s="646" t="s">
        <v>257</v>
      </c>
      <c r="O23" s="648" t="s">
        <v>257</v>
      </c>
      <c r="P23" s="648" t="s">
        <v>257</v>
      </c>
    </row>
    <row r="24" spans="1:16" x14ac:dyDescent="0.2">
      <c r="A24" s="693" t="s">
        <v>649</v>
      </c>
      <c r="B24" s="694">
        <f t="shared" si="0"/>
        <v>791</v>
      </c>
      <c r="C24" s="646" t="s">
        <v>257</v>
      </c>
      <c r="D24" s="646" t="s">
        <v>257</v>
      </c>
      <c r="E24" s="646" t="s">
        <v>257</v>
      </c>
      <c r="F24" s="646" t="s">
        <v>257</v>
      </c>
      <c r="G24" s="646" t="s">
        <v>257</v>
      </c>
      <c r="H24" s="646" t="s">
        <v>257</v>
      </c>
      <c r="I24" s="647">
        <v>791</v>
      </c>
      <c r="J24" s="646" t="s">
        <v>257</v>
      </c>
      <c r="K24" s="646" t="s">
        <v>257</v>
      </c>
      <c r="L24" s="646" t="s">
        <v>257</v>
      </c>
      <c r="M24" s="646" t="s">
        <v>257</v>
      </c>
      <c r="N24" s="646" t="s">
        <v>257</v>
      </c>
      <c r="O24" s="648" t="s">
        <v>257</v>
      </c>
      <c r="P24" s="648" t="s">
        <v>257</v>
      </c>
    </row>
    <row r="25" spans="1:16" x14ac:dyDescent="0.2">
      <c r="A25" s="693" t="s">
        <v>638</v>
      </c>
      <c r="B25" s="694">
        <f t="shared" si="0"/>
        <v>983</v>
      </c>
      <c r="C25" s="646" t="s">
        <v>257</v>
      </c>
      <c r="D25" s="646" t="s">
        <v>257</v>
      </c>
      <c r="E25" s="646" t="s">
        <v>257</v>
      </c>
      <c r="F25" s="646" t="s">
        <v>257</v>
      </c>
      <c r="G25" s="646" t="s">
        <v>257</v>
      </c>
      <c r="H25" s="646" t="s">
        <v>257</v>
      </c>
      <c r="I25" s="647">
        <v>983</v>
      </c>
      <c r="J25" s="646" t="s">
        <v>257</v>
      </c>
      <c r="K25" s="646" t="s">
        <v>257</v>
      </c>
      <c r="L25" s="646" t="s">
        <v>257</v>
      </c>
      <c r="M25" s="646" t="s">
        <v>257</v>
      </c>
      <c r="N25" s="646" t="s">
        <v>257</v>
      </c>
      <c r="O25" s="648" t="s">
        <v>257</v>
      </c>
      <c r="P25" s="648" t="s">
        <v>257</v>
      </c>
    </row>
    <row r="26" spans="1:16" x14ac:dyDescent="0.2">
      <c r="A26" s="644" t="s">
        <v>66</v>
      </c>
      <c r="B26" s="645">
        <f t="shared" si="0"/>
        <v>434</v>
      </c>
      <c r="C26" s="646" t="s">
        <v>257</v>
      </c>
      <c r="D26" s="646" t="s">
        <v>257</v>
      </c>
      <c r="E26" s="646" t="s">
        <v>257</v>
      </c>
      <c r="F26" s="646" t="s">
        <v>257</v>
      </c>
      <c r="G26" s="646" t="s">
        <v>257</v>
      </c>
      <c r="H26" s="646" t="s">
        <v>257</v>
      </c>
      <c r="I26" s="647">
        <v>434</v>
      </c>
      <c r="J26" s="646" t="s">
        <v>257</v>
      </c>
      <c r="K26" s="646" t="s">
        <v>257</v>
      </c>
      <c r="L26" s="646" t="s">
        <v>257</v>
      </c>
      <c r="M26" s="646" t="s">
        <v>257</v>
      </c>
      <c r="N26" s="646" t="s">
        <v>257</v>
      </c>
      <c r="O26" s="648" t="s">
        <v>257</v>
      </c>
      <c r="P26" s="648" t="s">
        <v>257</v>
      </c>
    </row>
    <row r="27" spans="1:16" x14ac:dyDescent="0.2">
      <c r="A27" s="695" t="s">
        <v>833</v>
      </c>
      <c r="B27" s="645">
        <f t="shared" si="0"/>
        <v>576</v>
      </c>
      <c r="C27" s="646" t="s">
        <v>257</v>
      </c>
      <c r="D27" s="646" t="s">
        <v>257</v>
      </c>
      <c r="E27" s="646" t="s">
        <v>257</v>
      </c>
      <c r="F27" s="646" t="s">
        <v>257</v>
      </c>
      <c r="G27" s="646" t="s">
        <v>257</v>
      </c>
      <c r="H27" s="646" t="s">
        <v>257</v>
      </c>
      <c r="I27" s="647">
        <v>576</v>
      </c>
      <c r="J27" s="646" t="s">
        <v>257</v>
      </c>
      <c r="K27" s="646" t="s">
        <v>257</v>
      </c>
      <c r="L27" s="646" t="s">
        <v>257</v>
      </c>
      <c r="M27" s="646" t="s">
        <v>257</v>
      </c>
      <c r="N27" s="646" t="s">
        <v>257</v>
      </c>
      <c r="O27" s="648" t="s">
        <v>257</v>
      </c>
      <c r="P27" s="648" t="s">
        <v>257</v>
      </c>
    </row>
    <row r="28" spans="1:16" x14ac:dyDescent="0.2">
      <c r="A28" s="695" t="s">
        <v>656</v>
      </c>
      <c r="B28" s="645">
        <f t="shared" si="0"/>
        <v>813</v>
      </c>
      <c r="C28" s="646" t="s">
        <v>257</v>
      </c>
      <c r="D28" s="646" t="s">
        <v>257</v>
      </c>
      <c r="E28" s="646" t="s">
        <v>257</v>
      </c>
      <c r="F28" s="646" t="s">
        <v>257</v>
      </c>
      <c r="G28" s="646" t="s">
        <v>257</v>
      </c>
      <c r="H28" s="646" t="s">
        <v>257</v>
      </c>
      <c r="I28" s="647">
        <v>813</v>
      </c>
      <c r="J28" s="646" t="s">
        <v>257</v>
      </c>
      <c r="K28" s="646" t="s">
        <v>257</v>
      </c>
      <c r="L28" s="646" t="s">
        <v>257</v>
      </c>
      <c r="M28" s="646" t="s">
        <v>257</v>
      </c>
      <c r="N28" s="646" t="s">
        <v>257</v>
      </c>
      <c r="O28" s="648" t="s">
        <v>257</v>
      </c>
      <c r="P28" s="648" t="s">
        <v>257</v>
      </c>
    </row>
    <row r="29" spans="1:16" x14ac:dyDescent="0.2">
      <c r="A29" s="695" t="s">
        <v>834</v>
      </c>
      <c r="B29" s="645">
        <f t="shared" si="0"/>
        <v>363</v>
      </c>
      <c r="C29" s="646" t="s">
        <v>257</v>
      </c>
      <c r="D29" s="646" t="s">
        <v>257</v>
      </c>
      <c r="E29" s="646" t="s">
        <v>257</v>
      </c>
      <c r="F29" s="646" t="s">
        <v>257</v>
      </c>
      <c r="G29" s="646" t="s">
        <v>257</v>
      </c>
      <c r="H29" s="646" t="s">
        <v>257</v>
      </c>
      <c r="I29" s="647">
        <v>363</v>
      </c>
      <c r="J29" s="646" t="s">
        <v>257</v>
      </c>
      <c r="K29" s="646" t="s">
        <v>257</v>
      </c>
      <c r="L29" s="646" t="s">
        <v>257</v>
      </c>
      <c r="M29" s="646" t="s">
        <v>257</v>
      </c>
      <c r="N29" s="646" t="s">
        <v>257</v>
      </c>
      <c r="O29" s="648" t="s">
        <v>257</v>
      </c>
      <c r="P29" s="648" t="s">
        <v>257</v>
      </c>
    </row>
    <row r="30" spans="1:16" x14ac:dyDescent="0.2">
      <c r="A30" s="695" t="s">
        <v>63</v>
      </c>
      <c r="B30" s="645">
        <f t="shared" si="0"/>
        <v>191</v>
      </c>
      <c r="C30" s="646" t="s">
        <v>257</v>
      </c>
      <c r="D30" s="646" t="s">
        <v>257</v>
      </c>
      <c r="E30" s="646" t="s">
        <v>257</v>
      </c>
      <c r="F30" s="646" t="s">
        <v>257</v>
      </c>
      <c r="G30" s="646" t="s">
        <v>257</v>
      </c>
      <c r="H30" s="646" t="s">
        <v>257</v>
      </c>
      <c r="I30" s="647">
        <v>191</v>
      </c>
      <c r="J30" s="646" t="s">
        <v>257</v>
      </c>
      <c r="K30" s="646" t="s">
        <v>257</v>
      </c>
      <c r="L30" s="646" t="s">
        <v>257</v>
      </c>
      <c r="M30" s="646" t="s">
        <v>257</v>
      </c>
      <c r="N30" s="646" t="s">
        <v>257</v>
      </c>
      <c r="O30" s="648" t="s">
        <v>257</v>
      </c>
      <c r="P30" s="648" t="s">
        <v>257</v>
      </c>
    </row>
    <row r="31" spans="1:16" x14ac:dyDescent="0.2">
      <c r="A31" s="695" t="s">
        <v>686</v>
      </c>
      <c r="B31" s="645">
        <f t="shared" si="0"/>
        <v>307</v>
      </c>
      <c r="C31" s="646" t="s">
        <v>257</v>
      </c>
      <c r="D31" s="646" t="s">
        <v>257</v>
      </c>
      <c r="E31" s="646" t="s">
        <v>257</v>
      </c>
      <c r="F31" s="646" t="s">
        <v>257</v>
      </c>
      <c r="G31" s="646" t="s">
        <v>257</v>
      </c>
      <c r="H31" s="646" t="s">
        <v>257</v>
      </c>
      <c r="I31" s="647">
        <v>307</v>
      </c>
      <c r="J31" s="646" t="s">
        <v>257</v>
      </c>
      <c r="K31" s="646" t="s">
        <v>257</v>
      </c>
      <c r="L31" s="646" t="s">
        <v>257</v>
      </c>
      <c r="M31" s="646" t="s">
        <v>257</v>
      </c>
      <c r="N31" s="646" t="s">
        <v>257</v>
      </c>
      <c r="O31" s="648" t="s">
        <v>257</v>
      </c>
      <c r="P31" s="648" t="s">
        <v>257</v>
      </c>
    </row>
    <row r="32" spans="1:16" x14ac:dyDescent="0.2">
      <c r="A32" s="695" t="s">
        <v>448</v>
      </c>
      <c r="B32" s="645">
        <f t="shared" si="0"/>
        <v>151</v>
      </c>
      <c r="C32" s="646" t="s">
        <v>257</v>
      </c>
      <c r="D32" s="646" t="s">
        <v>257</v>
      </c>
      <c r="E32" s="646" t="s">
        <v>257</v>
      </c>
      <c r="F32" s="646" t="s">
        <v>257</v>
      </c>
      <c r="G32" s="646" t="s">
        <v>257</v>
      </c>
      <c r="H32" s="646" t="s">
        <v>257</v>
      </c>
      <c r="I32" s="647">
        <v>151</v>
      </c>
      <c r="J32" s="646" t="s">
        <v>257</v>
      </c>
      <c r="K32" s="646" t="s">
        <v>257</v>
      </c>
      <c r="L32" s="646" t="s">
        <v>257</v>
      </c>
      <c r="M32" s="646" t="s">
        <v>257</v>
      </c>
      <c r="N32" s="646" t="s">
        <v>257</v>
      </c>
      <c r="O32" s="648" t="s">
        <v>257</v>
      </c>
      <c r="P32" s="648" t="s">
        <v>257</v>
      </c>
    </row>
    <row r="33" spans="1:16" x14ac:dyDescent="0.2">
      <c r="A33" s="695" t="s">
        <v>640</v>
      </c>
      <c r="B33" s="645">
        <f t="shared" si="0"/>
        <v>493</v>
      </c>
      <c r="C33" s="646" t="s">
        <v>257</v>
      </c>
      <c r="D33" s="646" t="s">
        <v>257</v>
      </c>
      <c r="E33" s="646" t="s">
        <v>257</v>
      </c>
      <c r="F33" s="646" t="s">
        <v>257</v>
      </c>
      <c r="G33" s="646" t="s">
        <v>257</v>
      </c>
      <c r="H33" s="646" t="s">
        <v>257</v>
      </c>
      <c r="I33" s="647">
        <v>493</v>
      </c>
      <c r="J33" s="646" t="s">
        <v>257</v>
      </c>
      <c r="K33" s="646" t="s">
        <v>257</v>
      </c>
      <c r="L33" s="646" t="s">
        <v>257</v>
      </c>
      <c r="M33" s="646" t="s">
        <v>257</v>
      </c>
      <c r="N33" s="646" t="s">
        <v>257</v>
      </c>
      <c r="O33" s="648" t="s">
        <v>257</v>
      </c>
      <c r="P33" s="648" t="s">
        <v>257</v>
      </c>
    </row>
    <row r="34" spans="1:16" x14ac:dyDescent="0.2">
      <c r="A34" s="695" t="s">
        <v>835</v>
      </c>
      <c r="B34" s="645">
        <f t="shared" si="0"/>
        <v>578</v>
      </c>
      <c r="C34" s="646" t="s">
        <v>257</v>
      </c>
      <c r="D34" s="646" t="s">
        <v>257</v>
      </c>
      <c r="E34" s="646" t="s">
        <v>257</v>
      </c>
      <c r="F34" s="646" t="s">
        <v>257</v>
      </c>
      <c r="G34" s="646" t="s">
        <v>257</v>
      </c>
      <c r="H34" s="646" t="s">
        <v>257</v>
      </c>
      <c r="I34" s="647">
        <v>578</v>
      </c>
      <c r="J34" s="646" t="s">
        <v>257</v>
      </c>
      <c r="K34" s="646" t="s">
        <v>257</v>
      </c>
      <c r="L34" s="646" t="s">
        <v>257</v>
      </c>
      <c r="M34" s="646" t="s">
        <v>257</v>
      </c>
      <c r="N34" s="646" t="s">
        <v>257</v>
      </c>
      <c r="O34" s="648" t="s">
        <v>257</v>
      </c>
      <c r="P34" s="648" t="s">
        <v>257</v>
      </c>
    </row>
    <row r="35" spans="1:16" x14ac:dyDescent="0.2">
      <c r="A35" s="695" t="s">
        <v>176</v>
      </c>
      <c r="B35" s="645">
        <f t="shared" si="0"/>
        <v>971</v>
      </c>
      <c r="C35" s="646" t="s">
        <v>257</v>
      </c>
      <c r="D35" s="646" t="s">
        <v>257</v>
      </c>
      <c r="E35" s="646" t="s">
        <v>257</v>
      </c>
      <c r="F35" s="646" t="s">
        <v>257</v>
      </c>
      <c r="G35" s="646" t="s">
        <v>257</v>
      </c>
      <c r="H35" s="646" t="s">
        <v>257</v>
      </c>
      <c r="I35" s="647">
        <v>971</v>
      </c>
      <c r="J35" s="646" t="s">
        <v>257</v>
      </c>
      <c r="K35" s="646" t="s">
        <v>257</v>
      </c>
      <c r="L35" s="646" t="s">
        <v>257</v>
      </c>
      <c r="M35" s="646" t="s">
        <v>257</v>
      </c>
      <c r="N35" s="646" t="s">
        <v>257</v>
      </c>
      <c r="O35" s="648" t="s">
        <v>257</v>
      </c>
      <c r="P35" s="648" t="s">
        <v>257</v>
      </c>
    </row>
    <row r="36" spans="1:16" x14ac:dyDescent="0.2">
      <c r="A36" s="695" t="s">
        <v>641</v>
      </c>
      <c r="B36" s="645">
        <f t="shared" si="0"/>
        <v>279</v>
      </c>
      <c r="C36" s="646" t="s">
        <v>257</v>
      </c>
      <c r="D36" s="646" t="s">
        <v>257</v>
      </c>
      <c r="E36" s="646" t="s">
        <v>257</v>
      </c>
      <c r="F36" s="646" t="s">
        <v>257</v>
      </c>
      <c r="G36" s="646" t="s">
        <v>257</v>
      </c>
      <c r="H36" s="646" t="s">
        <v>257</v>
      </c>
      <c r="I36" s="647">
        <v>279</v>
      </c>
      <c r="J36" s="646" t="s">
        <v>257</v>
      </c>
      <c r="K36" s="646" t="s">
        <v>257</v>
      </c>
      <c r="L36" s="646" t="s">
        <v>257</v>
      </c>
      <c r="M36" s="646" t="s">
        <v>257</v>
      </c>
      <c r="N36" s="646" t="s">
        <v>257</v>
      </c>
      <c r="O36" s="648" t="s">
        <v>257</v>
      </c>
      <c r="P36" s="648" t="s">
        <v>257</v>
      </c>
    </row>
    <row r="37" spans="1:16" x14ac:dyDescent="0.2">
      <c r="A37" s="695" t="s">
        <v>453</v>
      </c>
      <c r="B37" s="645">
        <f t="shared" si="0"/>
        <v>229</v>
      </c>
      <c r="C37" s="646" t="s">
        <v>257</v>
      </c>
      <c r="D37" s="646" t="s">
        <v>257</v>
      </c>
      <c r="E37" s="646" t="s">
        <v>257</v>
      </c>
      <c r="F37" s="646" t="s">
        <v>257</v>
      </c>
      <c r="G37" s="646" t="s">
        <v>257</v>
      </c>
      <c r="H37" s="646" t="s">
        <v>257</v>
      </c>
      <c r="I37" s="647">
        <v>229</v>
      </c>
      <c r="J37" s="646" t="s">
        <v>257</v>
      </c>
      <c r="K37" s="646" t="s">
        <v>257</v>
      </c>
      <c r="L37" s="646" t="s">
        <v>257</v>
      </c>
      <c r="M37" s="646" t="s">
        <v>257</v>
      </c>
      <c r="N37" s="646" t="s">
        <v>257</v>
      </c>
      <c r="O37" s="648" t="s">
        <v>257</v>
      </c>
      <c r="P37" s="648" t="s">
        <v>257</v>
      </c>
    </row>
    <row r="38" spans="1:16" x14ac:dyDescent="0.2">
      <c r="A38" s="695" t="s">
        <v>399</v>
      </c>
      <c r="B38" s="645">
        <f t="shared" si="0"/>
        <v>635</v>
      </c>
      <c r="C38" s="646" t="s">
        <v>257</v>
      </c>
      <c r="D38" s="646" t="s">
        <v>257</v>
      </c>
      <c r="E38" s="646" t="s">
        <v>257</v>
      </c>
      <c r="F38" s="646" t="s">
        <v>257</v>
      </c>
      <c r="G38" s="646" t="s">
        <v>257</v>
      </c>
      <c r="H38" s="646" t="s">
        <v>257</v>
      </c>
      <c r="I38" s="647">
        <v>635</v>
      </c>
      <c r="J38" s="646" t="s">
        <v>257</v>
      </c>
      <c r="K38" s="646" t="s">
        <v>257</v>
      </c>
      <c r="L38" s="646" t="s">
        <v>257</v>
      </c>
      <c r="M38" s="646" t="s">
        <v>257</v>
      </c>
      <c r="N38" s="646" t="s">
        <v>257</v>
      </c>
      <c r="O38" s="648" t="s">
        <v>257</v>
      </c>
      <c r="P38" s="648" t="s">
        <v>257</v>
      </c>
    </row>
    <row r="39" spans="1:16" x14ac:dyDescent="0.2">
      <c r="A39" s="695" t="s">
        <v>704</v>
      </c>
      <c r="B39" s="645">
        <f t="shared" si="0"/>
        <v>551</v>
      </c>
      <c r="C39" s="646" t="s">
        <v>257</v>
      </c>
      <c r="D39" s="646" t="s">
        <v>257</v>
      </c>
      <c r="E39" s="646" t="s">
        <v>257</v>
      </c>
      <c r="F39" s="646" t="s">
        <v>257</v>
      </c>
      <c r="G39" s="646" t="s">
        <v>257</v>
      </c>
      <c r="H39" s="646" t="s">
        <v>257</v>
      </c>
      <c r="I39" s="647">
        <v>551</v>
      </c>
      <c r="J39" s="646" t="s">
        <v>257</v>
      </c>
      <c r="K39" s="646" t="s">
        <v>257</v>
      </c>
      <c r="L39" s="646" t="s">
        <v>257</v>
      </c>
      <c r="M39" s="646" t="s">
        <v>257</v>
      </c>
      <c r="N39" s="646" t="s">
        <v>257</v>
      </c>
      <c r="O39" s="648" t="s">
        <v>257</v>
      </c>
      <c r="P39" s="648" t="s">
        <v>257</v>
      </c>
    </row>
    <row r="40" spans="1:16" x14ac:dyDescent="0.2">
      <c r="A40" s="695" t="s">
        <v>459</v>
      </c>
      <c r="B40" s="645">
        <f t="shared" si="0"/>
        <v>257</v>
      </c>
      <c r="C40" s="646" t="s">
        <v>257</v>
      </c>
      <c r="D40" s="646" t="s">
        <v>257</v>
      </c>
      <c r="E40" s="646" t="s">
        <v>257</v>
      </c>
      <c r="F40" s="646" t="s">
        <v>257</v>
      </c>
      <c r="G40" s="646" t="s">
        <v>257</v>
      </c>
      <c r="H40" s="646" t="s">
        <v>257</v>
      </c>
      <c r="I40" s="647">
        <v>257</v>
      </c>
      <c r="J40" s="646" t="s">
        <v>257</v>
      </c>
      <c r="K40" s="646" t="s">
        <v>257</v>
      </c>
      <c r="L40" s="646" t="s">
        <v>257</v>
      </c>
      <c r="M40" s="646" t="s">
        <v>257</v>
      </c>
      <c r="N40" s="646" t="s">
        <v>257</v>
      </c>
      <c r="O40" s="648" t="s">
        <v>257</v>
      </c>
      <c r="P40" s="648" t="s">
        <v>257</v>
      </c>
    </row>
    <row r="41" spans="1:16" x14ac:dyDescent="0.2">
      <c r="A41" s="695" t="s">
        <v>655</v>
      </c>
      <c r="B41" s="645">
        <f t="shared" si="0"/>
        <v>832</v>
      </c>
      <c r="C41" s="646" t="s">
        <v>257</v>
      </c>
      <c r="D41" s="646" t="s">
        <v>257</v>
      </c>
      <c r="E41" s="646" t="s">
        <v>257</v>
      </c>
      <c r="F41" s="646" t="s">
        <v>257</v>
      </c>
      <c r="G41" s="646" t="s">
        <v>257</v>
      </c>
      <c r="H41" s="646" t="s">
        <v>257</v>
      </c>
      <c r="I41" s="647">
        <v>832</v>
      </c>
      <c r="J41" s="646" t="s">
        <v>257</v>
      </c>
      <c r="K41" s="646" t="s">
        <v>257</v>
      </c>
      <c r="L41" s="646" t="s">
        <v>257</v>
      </c>
      <c r="M41" s="646" t="s">
        <v>257</v>
      </c>
      <c r="N41" s="646" t="s">
        <v>257</v>
      </c>
      <c r="O41" s="648" t="s">
        <v>257</v>
      </c>
      <c r="P41" s="648" t="s">
        <v>257</v>
      </c>
    </row>
    <row r="42" spans="1:16" x14ac:dyDescent="0.2">
      <c r="A42" s="695" t="s">
        <v>705</v>
      </c>
      <c r="B42" s="645">
        <f t="shared" si="0"/>
        <v>475</v>
      </c>
      <c r="C42" s="646" t="s">
        <v>257</v>
      </c>
      <c r="D42" s="646" t="s">
        <v>257</v>
      </c>
      <c r="E42" s="646" t="s">
        <v>257</v>
      </c>
      <c r="F42" s="646" t="s">
        <v>257</v>
      </c>
      <c r="G42" s="646" t="s">
        <v>257</v>
      </c>
      <c r="H42" s="646" t="s">
        <v>257</v>
      </c>
      <c r="I42" s="647">
        <v>475</v>
      </c>
      <c r="J42" s="646" t="s">
        <v>257</v>
      </c>
      <c r="K42" s="646" t="s">
        <v>257</v>
      </c>
      <c r="L42" s="646" t="s">
        <v>257</v>
      </c>
      <c r="M42" s="646" t="s">
        <v>257</v>
      </c>
      <c r="N42" s="646" t="s">
        <v>257</v>
      </c>
      <c r="O42" s="648" t="s">
        <v>257</v>
      </c>
      <c r="P42" s="648" t="s">
        <v>257</v>
      </c>
    </row>
    <row r="43" spans="1:16" x14ac:dyDescent="0.2">
      <c r="A43" s="695" t="s">
        <v>463</v>
      </c>
      <c r="B43" s="645">
        <f t="shared" si="0"/>
        <v>225</v>
      </c>
      <c r="C43" s="646" t="s">
        <v>257</v>
      </c>
      <c r="D43" s="646" t="s">
        <v>257</v>
      </c>
      <c r="E43" s="646" t="s">
        <v>257</v>
      </c>
      <c r="F43" s="646" t="s">
        <v>257</v>
      </c>
      <c r="G43" s="646" t="s">
        <v>257</v>
      </c>
      <c r="H43" s="646" t="s">
        <v>257</v>
      </c>
      <c r="I43" s="647">
        <v>225</v>
      </c>
      <c r="J43" s="646" t="s">
        <v>257</v>
      </c>
      <c r="K43" s="646" t="s">
        <v>257</v>
      </c>
      <c r="L43" s="646" t="s">
        <v>257</v>
      </c>
      <c r="M43" s="646" t="s">
        <v>257</v>
      </c>
      <c r="N43" s="646" t="s">
        <v>257</v>
      </c>
      <c r="O43" s="648" t="s">
        <v>257</v>
      </c>
      <c r="P43" s="648" t="s">
        <v>257</v>
      </c>
    </row>
    <row r="44" spans="1:16" x14ac:dyDescent="0.2">
      <c r="A44" s="695" t="s">
        <v>325</v>
      </c>
      <c r="B44" s="645">
        <f t="shared" si="0"/>
        <v>397</v>
      </c>
      <c r="C44" s="646" t="s">
        <v>257</v>
      </c>
      <c r="D44" s="646" t="s">
        <v>257</v>
      </c>
      <c r="E44" s="646" t="s">
        <v>257</v>
      </c>
      <c r="F44" s="646" t="s">
        <v>257</v>
      </c>
      <c r="G44" s="646" t="s">
        <v>257</v>
      </c>
      <c r="H44" s="646" t="s">
        <v>257</v>
      </c>
      <c r="I44" s="647">
        <v>397</v>
      </c>
      <c r="J44" s="646" t="s">
        <v>257</v>
      </c>
      <c r="K44" s="646" t="s">
        <v>257</v>
      </c>
      <c r="L44" s="646" t="s">
        <v>257</v>
      </c>
      <c r="M44" s="646" t="s">
        <v>257</v>
      </c>
      <c r="N44" s="646" t="s">
        <v>257</v>
      </c>
      <c r="O44" s="648" t="s">
        <v>257</v>
      </c>
      <c r="P44" s="648" t="s">
        <v>257</v>
      </c>
    </row>
    <row r="45" spans="1:16" x14ac:dyDescent="0.2">
      <c r="A45" s="695" t="s">
        <v>65</v>
      </c>
      <c r="B45" s="645">
        <f t="shared" si="0"/>
        <v>635</v>
      </c>
      <c r="C45" s="646" t="s">
        <v>257</v>
      </c>
      <c r="D45" s="646" t="s">
        <v>257</v>
      </c>
      <c r="E45" s="646" t="s">
        <v>257</v>
      </c>
      <c r="F45" s="646" t="s">
        <v>257</v>
      </c>
      <c r="G45" s="646" t="s">
        <v>257</v>
      </c>
      <c r="H45" s="646" t="s">
        <v>257</v>
      </c>
      <c r="I45" s="647">
        <v>635</v>
      </c>
      <c r="J45" s="646" t="s">
        <v>257</v>
      </c>
      <c r="K45" s="646" t="s">
        <v>257</v>
      </c>
      <c r="L45" s="646" t="s">
        <v>257</v>
      </c>
      <c r="M45" s="646" t="s">
        <v>257</v>
      </c>
      <c r="N45" s="646" t="s">
        <v>257</v>
      </c>
      <c r="O45" s="648" t="s">
        <v>257</v>
      </c>
      <c r="P45" s="648" t="s">
        <v>257</v>
      </c>
    </row>
    <row r="46" spans="1:16" x14ac:dyDescent="0.2">
      <c r="A46" s="695" t="s">
        <v>382</v>
      </c>
      <c r="B46" s="645">
        <f t="shared" si="0"/>
        <v>444</v>
      </c>
      <c r="C46" s="646" t="s">
        <v>257</v>
      </c>
      <c r="D46" s="646" t="s">
        <v>257</v>
      </c>
      <c r="E46" s="646" t="s">
        <v>257</v>
      </c>
      <c r="F46" s="646" t="s">
        <v>257</v>
      </c>
      <c r="G46" s="646" t="s">
        <v>257</v>
      </c>
      <c r="H46" s="646" t="s">
        <v>257</v>
      </c>
      <c r="I46" s="647">
        <v>444</v>
      </c>
      <c r="J46" s="646" t="s">
        <v>257</v>
      </c>
      <c r="K46" s="646" t="s">
        <v>257</v>
      </c>
      <c r="L46" s="646" t="s">
        <v>257</v>
      </c>
      <c r="M46" s="646" t="s">
        <v>257</v>
      </c>
      <c r="N46" s="646" t="s">
        <v>257</v>
      </c>
      <c r="O46" s="648" t="s">
        <v>257</v>
      </c>
      <c r="P46" s="648" t="s">
        <v>257</v>
      </c>
    </row>
    <row r="47" spans="1:16" x14ac:dyDescent="0.2">
      <c r="A47" s="696" t="s">
        <v>180</v>
      </c>
      <c r="B47" s="645">
        <f t="shared" si="0"/>
        <v>739</v>
      </c>
      <c r="C47" s="646" t="s">
        <v>257</v>
      </c>
      <c r="D47" s="646" t="s">
        <v>257</v>
      </c>
      <c r="E47" s="646" t="s">
        <v>257</v>
      </c>
      <c r="F47" s="646" t="s">
        <v>257</v>
      </c>
      <c r="G47" s="646" t="s">
        <v>257</v>
      </c>
      <c r="H47" s="646" t="s">
        <v>257</v>
      </c>
      <c r="I47" s="647">
        <v>739</v>
      </c>
      <c r="J47" s="646" t="s">
        <v>257</v>
      </c>
      <c r="K47" s="646" t="s">
        <v>257</v>
      </c>
      <c r="L47" s="646" t="s">
        <v>257</v>
      </c>
      <c r="M47" s="646" t="s">
        <v>257</v>
      </c>
      <c r="N47" s="646" t="s">
        <v>257</v>
      </c>
      <c r="O47" s="648" t="s">
        <v>257</v>
      </c>
      <c r="P47" s="648" t="s">
        <v>257</v>
      </c>
    </row>
    <row r="48" spans="1:16" x14ac:dyDescent="0.2">
      <c r="A48" s="696" t="s">
        <v>836</v>
      </c>
      <c r="B48" s="645">
        <f t="shared" si="0"/>
        <v>504</v>
      </c>
      <c r="C48" s="646" t="s">
        <v>257</v>
      </c>
      <c r="D48" s="646" t="s">
        <v>257</v>
      </c>
      <c r="E48" s="646" t="s">
        <v>257</v>
      </c>
      <c r="F48" s="646" t="s">
        <v>257</v>
      </c>
      <c r="G48" s="646" t="s">
        <v>257</v>
      </c>
      <c r="H48" s="646" t="s">
        <v>257</v>
      </c>
      <c r="I48" s="647">
        <v>504</v>
      </c>
      <c r="J48" s="646" t="s">
        <v>257</v>
      </c>
      <c r="K48" s="646" t="s">
        <v>257</v>
      </c>
      <c r="L48" s="646" t="s">
        <v>257</v>
      </c>
      <c r="M48" s="646" t="s">
        <v>257</v>
      </c>
      <c r="N48" s="646" t="s">
        <v>257</v>
      </c>
      <c r="O48" s="648" t="s">
        <v>257</v>
      </c>
      <c r="P48" s="648" t="s">
        <v>257</v>
      </c>
    </row>
    <row r="49" spans="1:16" x14ac:dyDescent="0.2">
      <c r="A49" s="696" t="s">
        <v>658</v>
      </c>
      <c r="B49" s="645">
        <f t="shared" si="0"/>
        <v>141</v>
      </c>
      <c r="C49" s="646" t="s">
        <v>257</v>
      </c>
      <c r="D49" s="646" t="s">
        <v>257</v>
      </c>
      <c r="E49" s="646" t="s">
        <v>257</v>
      </c>
      <c r="F49" s="646" t="s">
        <v>257</v>
      </c>
      <c r="G49" s="646" t="s">
        <v>257</v>
      </c>
      <c r="H49" s="646" t="s">
        <v>257</v>
      </c>
      <c r="I49" s="647">
        <v>141</v>
      </c>
      <c r="J49" s="646" t="s">
        <v>257</v>
      </c>
      <c r="K49" s="646" t="s">
        <v>257</v>
      </c>
      <c r="L49" s="646" t="s">
        <v>257</v>
      </c>
      <c r="M49" s="646" t="s">
        <v>257</v>
      </c>
      <c r="N49" s="646" t="s">
        <v>257</v>
      </c>
      <c r="O49" s="648" t="s">
        <v>257</v>
      </c>
      <c r="P49" s="648" t="s">
        <v>257</v>
      </c>
    </row>
    <row r="50" spans="1:16" x14ac:dyDescent="0.2">
      <c r="A50" s="696" t="s">
        <v>143</v>
      </c>
      <c r="B50" s="645">
        <f t="shared" si="0"/>
        <v>272</v>
      </c>
      <c r="C50" s="646" t="s">
        <v>257</v>
      </c>
      <c r="D50" s="646" t="s">
        <v>257</v>
      </c>
      <c r="E50" s="646" t="s">
        <v>257</v>
      </c>
      <c r="F50" s="646" t="s">
        <v>257</v>
      </c>
      <c r="G50" s="646" t="s">
        <v>257</v>
      </c>
      <c r="H50" s="646" t="s">
        <v>257</v>
      </c>
      <c r="I50" s="647">
        <v>272</v>
      </c>
      <c r="J50" s="646" t="s">
        <v>257</v>
      </c>
      <c r="K50" s="646" t="s">
        <v>257</v>
      </c>
      <c r="L50" s="646" t="s">
        <v>257</v>
      </c>
      <c r="M50" s="646" t="s">
        <v>257</v>
      </c>
      <c r="N50" s="646" t="s">
        <v>257</v>
      </c>
      <c r="O50" s="648" t="s">
        <v>257</v>
      </c>
      <c r="P50" s="648" t="s">
        <v>257</v>
      </c>
    </row>
    <row r="51" spans="1:16" x14ac:dyDescent="0.2">
      <c r="A51" s="696" t="s">
        <v>144</v>
      </c>
      <c r="B51" s="645">
        <f t="shared" si="0"/>
        <v>239</v>
      </c>
      <c r="C51" s="646" t="s">
        <v>257</v>
      </c>
      <c r="D51" s="646" t="s">
        <v>257</v>
      </c>
      <c r="E51" s="646" t="s">
        <v>257</v>
      </c>
      <c r="F51" s="646" t="s">
        <v>257</v>
      </c>
      <c r="G51" s="646" t="s">
        <v>257</v>
      </c>
      <c r="H51" s="646" t="s">
        <v>257</v>
      </c>
      <c r="I51" s="647">
        <v>239</v>
      </c>
      <c r="J51" s="646" t="s">
        <v>257</v>
      </c>
      <c r="K51" s="646" t="s">
        <v>257</v>
      </c>
      <c r="L51" s="646" t="s">
        <v>257</v>
      </c>
      <c r="M51" s="646" t="s">
        <v>257</v>
      </c>
      <c r="N51" s="646" t="s">
        <v>257</v>
      </c>
      <c r="O51" s="648" t="s">
        <v>257</v>
      </c>
      <c r="P51" s="648" t="s">
        <v>257</v>
      </c>
    </row>
    <row r="52" spans="1:16" x14ac:dyDescent="0.2">
      <c r="A52" s="696" t="s">
        <v>67</v>
      </c>
      <c r="B52" s="645">
        <f t="shared" si="0"/>
        <v>383</v>
      </c>
      <c r="C52" s="646" t="s">
        <v>257</v>
      </c>
      <c r="D52" s="646" t="s">
        <v>257</v>
      </c>
      <c r="E52" s="646" t="s">
        <v>257</v>
      </c>
      <c r="F52" s="646" t="s">
        <v>257</v>
      </c>
      <c r="G52" s="646" t="s">
        <v>257</v>
      </c>
      <c r="H52" s="646" t="s">
        <v>257</v>
      </c>
      <c r="I52" s="647">
        <v>383</v>
      </c>
      <c r="J52" s="646" t="s">
        <v>257</v>
      </c>
      <c r="K52" s="646" t="s">
        <v>257</v>
      </c>
      <c r="L52" s="646" t="s">
        <v>257</v>
      </c>
      <c r="M52" s="646" t="s">
        <v>257</v>
      </c>
      <c r="N52" s="646" t="s">
        <v>257</v>
      </c>
      <c r="O52" s="648" t="s">
        <v>257</v>
      </c>
      <c r="P52" s="648" t="s">
        <v>257</v>
      </c>
    </row>
    <row r="53" spans="1:16" x14ac:dyDescent="0.2">
      <c r="A53" s="696" t="s">
        <v>706</v>
      </c>
      <c r="B53" s="645">
        <f t="shared" si="0"/>
        <v>212</v>
      </c>
      <c r="C53" s="646" t="s">
        <v>257</v>
      </c>
      <c r="D53" s="646" t="s">
        <v>257</v>
      </c>
      <c r="E53" s="646" t="s">
        <v>257</v>
      </c>
      <c r="F53" s="646" t="s">
        <v>257</v>
      </c>
      <c r="G53" s="646" t="s">
        <v>257</v>
      </c>
      <c r="H53" s="646" t="s">
        <v>257</v>
      </c>
      <c r="I53" s="647">
        <v>212</v>
      </c>
      <c r="J53" s="646" t="s">
        <v>257</v>
      </c>
      <c r="K53" s="646" t="s">
        <v>257</v>
      </c>
      <c r="L53" s="646" t="s">
        <v>257</v>
      </c>
      <c r="M53" s="646" t="s">
        <v>257</v>
      </c>
      <c r="N53" s="646" t="s">
        <v>257</v>
      </c>
      <c r="O53" s="648" t="s">
        <v>257</v>
      </c>
      <c r="P53" s="648" t="s">
        <v>257</v>
      </c>
    </row>
    <row r="54" spans="1:16" x14ac:dyDescent="0.2">
      <c r="A54" s="695" t="s">
        <v>643</v>
      </c>
      <c r="B54" s="645">
        <f t="shared" si="0"/>
        <v>1006</v>
      </c>
      <c r="C54" s="646" t="s">
        <v>257</v>
      </c>
      <c r="D54" s="646" t="s">
        <v>257</v>
      </c>
      <c r="E54" s="646" t="s">
        <v>257</v>
      </c>
      <c r="F54" s="646" t="s">
        <v>257</v>
      </c>
      <c r="G54" s="646" t="s">
        <v>257</v>
      </c>
      <c r="H54" s="646" t="s">
        <v>257</v>
      </c>
      <c r="I54" s="647">
        <v>1006</v>
      </c>
      <c r="J54" s="646" t="s">
        <v>257</v>
      </c>
      <c r="K54" s="646" t="s">
        <v>257</v>
      </c>
      <c r="L54" s="646" t="s">
        <v>257</v>
      </c>
      <c r="M54" s="646" t="s">
        <v>257</v>
      </c>
      <c r="N54" s="646" t="s">
        <v>257</v>
      </c>
      <c r="O54" s="648" t="s">
        <v>257</v>
      </c>
      <c r="P54" s="648" t="s">
        <v>257</v>
      </c>
    </row>
    <row r="55" spans="1:16" s="664" customFormat="1" x14ac:dyDescent="0.2">
      <c r="A55" s="695" t="s">
        <v>644</v>
      </c>
      <c r="B55" s="645">
        <f t="shared" si="0"/>
        <v>331</v>
      </c>
      <c r="C55" s="646" t="s">
        <v>257</v>
      </c>
      <c r="D55" s="646" t="s">
        <v>257</v>
      </c>
      <c r="E55" s="646" t="s">
        <v>257</v>
      </c>
      <c r="F55" s="646" t="s">
        <v>257</v>
      </c>
      <c r="G55" s="646" t="s">
        <v>257</v>
      </c>
      <c r="H55" s="646" t="s">
        <v>257</v>
      </c>
      <c r="I55" s="647">
        <v>331</v>
      </c>
      <c r="J55" s="646" t="s">
        <v>257</v>
      </c>
      <c r="K55" s="646" t="s">
        <v>257</v>
      </c>
      <c r="L55" s="646" t="s">
        <v>257</v>
      </c>
      <c r="M55" s="646" t="s">
        <v>257</v>
      </c>
      <c r="N55" s="646" t="s">
        <v>257</v>
      </c>
      <c r="O55" s="648" t="s">
        <v>257</v>
      </c>
      <c r="P55" s="648" t="s">
        <v>257</v>
      </c>
    </row>
    <row r="56" spans="1:16" s="664" customFormat="1" x14ac:dyDescent="0.2">
      <c r="A56" s="695" t="s">
        <v>645</v>
      </c>
      <c r="B56" s="645">
        <f t="shared" si="0"/>
        <v>647</v>
      </c>
      <c r="C56" s="646" t="s">
        <v>257</v>
      </c>
      <c r="D56" s="646" t="s">
        <v>257</v>
      </c>
      <c r="E56" s="646" t="s">
        <v>257</v>
      </c>
      <c r="F56" s="646" t="s">
        <v>257</v>
      </c>
      <c r="G56" s="646" t="s">
        <v>257</v>
      </c>
      <c r="H56" s="646" t="s">
        <v>257</v>
      </c>
      <c r="I56" s="647">
        <v>647</v>
      </c>
      <c r="J56" s="646" t="s">
        <v>257</v>
      </c>
      <c r="K56" s="646" t="s">
        <v>257</v>
      </c>
      <c r="L56" s="646" t="s">
        <v>257</v>
      </c>
      <c r="M56" s="646" t="s">
        <v>257</v>
      </c>
      <c r="N56" s="646" t="s">
        <v>257</v>
      </c>
      <c r="O56" s="648" t="s">
        <v>257</v>
      </c>
      <c r="P56" s="648" t="s">
        <v>257</v>
      </c>
    </row>
    <row r="57" spans="1:16" s="664" customFormat="1" x14ac:dyDescent="0.2">
      <c r="A57" s="695" t="s">
        <v>646</v>
      </c>
      <c r="B57" s="645">
        <f t="shared" si="0"/>
        <v>654</v>
      </c>
      <c r="C57" s="646" t="s">
        <v>257</v>
      </c>
      <c r="D57" s="646" t="s">
        <v>257</v>
      </c>
      <c r="E57" s="646" t="s">
        <v>257</v>
      </c>
      <c r="F57" s="646" t="s">
        <v>257</v>
      </c>
      <c r="G57" s="646" t="s">
        <v>257</v>
      </c>
      <c r="H57" s="646" t="s">
        <v>257</v>
      </c>
      <c r="I57" s="647">
        <v>654</v>
      </c>
      <c r="J57" s="646" t="s">
        <v>257</v>
      </c>
      <c r="K57" s="646" t="s">
        <v>257</v>
      </c>
      <c r="L57" s="646" t="s">
        <v>257</v>
      </c>
      <c r="M57" s="646" t="s">
        <v>257</v>
      </c>
      <c r="N57" s="646" t="s">
        <v>257</v>
      </c>
      <c r="O57" s="648" t="s">
        <v>257</v>
      </c>
      <c r="P57" s="648" t="s">
        <v>257</v>
      </c>
    </row>
    <row r="58" spans="1:16" x14ac:dyDescent="0.2">
      <c r="A58" s="695" t="s">
        <v>154</v>
      </c>
      <c r="B58" s="645">
        <f t="shared" si="0"/>
        <v>131</v>
      </c>
      <c r="C58" s="646" t="s">
        <v>257</v>
      </c>
      <c r="D58" s="646" t="s">
        <v>257</v>
      </c>
      <c r="E58" s="646" t="s">
        <v>257</v>
      </c>
      <c r="F58" s="646" t="s">
        <v>257</v>
      </c>
      <c r="G58" s="646" t="s">
        <v>257</v>
      </c>
      <c r="H58" s="646" t="s">
        <v>257</v>
      </c>
      <c r="I58" s="647">
        <v>131</v>
      </c>
      <c r="J58" s="646" t="s">
        <v>257</v>
      </c>
      <c r="K58" s="646" t="s">
        <v>257</v>
      </c>
      <c r="L58" s="646" t="s">
        <v>257</v>
      </c>
      <c r="M58" s="646" t="s">
        <v>257</v>
      </c>
      <c r="N58" s="646" t="s">
        <v>257</v>
      </c>
      <c r="O58" s="648" t="s">
        <v>257</v>
      </c>
      <c r="P58" s="648" t="s">
        <v>257</v>
      </c>
    </row>
    <row r="59" spans="1:16" x14ac:dyDescent="0.2">
      <c r="A59" s="691"/>
      <c r="B59" s="645"/>
      <c r="C59" s="648"/>
      <c r="D59" s="648"/>
      <c r="E59" s="648"/>
      <c r="F59" s="648"/>
      <c r="G59" s="648"/>
      <c r="H59" s="648"/>
      <c r="I59" s="648"/>
      <c r="J59" s="646"/>
      <c r="K59" s="646"/>
      <c r="L59" s="646"/>
      <c r="M59" s="646"/>
      <c r="N59" s="646"/>
      <c r="O59" s="648"/>
      <c r="P59" s="648"/>
    </row>
    <row r="60" spans="1:16" x14ac:dyDescent="0.2">
      <c r="A60" s="676" t="s">
        <v>350</v>
      </c>
      <c r="B60" s="677"/>
      <c r="C60" s="690"/>
      <c r="D60" s="690"/>
      <c r="E60" s="690"/>
      <c r="F60" s="690"/>
      <c r="G60" s="690"/>
      <c r="H60" s="690"/>
      <c r="I60" s="690"/>
      <c r="J60" s="690"/>
      <c r="K60" s="690"/>
      <c r="L60" s="646"/>
      <c r="M60" s="690"/>
      <c r="N60" s="690"/>
      <c r="O60" s="648"/>
      <c r="P60" s="648"/>
    </row>
    <row r="61" spans="1:16" x14ac:dyDescent="0.2">
      <c r="A61" s="676"/>
      <c r="B61" s="677"/>
      <c r="C61" s="690"/>
      <c r="D61" s="690"/>
      <c r="E61" s="690"/>
      <c r="F61" s="690"/>
      <c r="G61" s="690"/>
      <c r="H61" s="690"/>
      <c r="I61" s="690"/>
      <c r="J61" s="690"/>
      <c r="K61" s="690"/>
      <c r="L61" s="646"/>
      <c r="M61" s="690"/>
      <c r="N61" s="690"/>
      <c r="O61" s="648"/>
      <c r="P61" s="648"/>
    </row>
    <row r="62" spans="1:16" x14ac:dyDescent="0.2">
      <c r="A62" s="676" t="s">
        <v>351</v>
      </c>
      <c r="B62" s="697">
        <f>SUM(B64:B75)</f>
        <v>5021</v>
      </c>
      <c r="C62" s="689">
        <f>SUM(C64:C75)</f>
        <v>4904</v>
      </c>
      <c r="D62" s="689" t="s">
        <v>257</v>
      </c>
      <c r="E62" s="689" t="s">
        <v>257</v>
      </c>
      <c r="F62" s="689" t="s">
        <v>257</v>
      </c>
      <c r="G62" s="689">
        <f>SUM(G64:G75)</f>
        <v>117</v>
      </c>
      <c r="H62" s="689" t="s">
        <v>257</v>
      </c>
      <c r="I62" s="689" t="s">
        <v>257</v>
      </c>
      <c r="J62" s="689" t="s">
        <v>257</v>
      </c>
      <c r="K62" s="689" t="s">
        <v>257</v>
      </c>
      <c r="L62" s="689" t="s">
        <v>257</v>
      </c>
      <c r="M62" s="689" t="s">
        <v>257</v>
      </c>
      <c r="N62" s="689" t="s">
        <v>257</v>
      </c>
      <c r="O62" s="690" t="s">
        <v>257</v>
      </c>
      <c r="P62" s="690" t="s">
        <v>257</v>
      </c>
    </row>
    <row r="63" spans="1:16" x14ac:dyDescent="0.2">
      <c r="A63" s="644"/>
      <c r="B63" s="698"/>
      <c r="C63" s="646"/>
      <c r="D63" s="646"/>
      <c r="E63" s="648"/>
      <c r="F63" s="648"/>
      <c r="G63" s="648"/>
      <c r="H63" s="648"/>
      <c r="I63" s="648"/>
      <c r="J63" s="648"/>
      <c r="K63" s="648"/>
      <c r="L63" s="646"/>
      <c r="M63" s="648"/>
      <c r="N63" s="646"/>
      <c r="O63" s="648"/>
      <c r="P63" s="648"/>
    </row>
    <row r="64" spans="1:16" x14ac:dyDescent="0.2">
      <c r="A64" s="644" t="s">
        <v>659</v>
      </c>
      <c r="B64" s="645">
        <f t="shared" ref="B64:B75" si="1">SUM(C64:P64)</f>
        <v>346</v>
      </c>
      <c r="C64" s="646">
        <v>346</v>
      </c>
      <c r="D64" s="647" t="s">
        <v>257</v>
      </c>
      <c r="E64" s="646" t="s">
        <v>257</v>
      </c>
      <c r="F64" s="646" t="s">
        <v>257</v>
      </c>
      <c r="G64" s="646" t="s">
        <v>257</v>
      </c>
      <c r="H64" s="646" t="s">
        <v>257</v>
      </c>
      <c r="I64" s="646" t="s">
        <v>257</v>
      </c>
      <c r="J64" s="646" t="s">
        <v>257</v>
      </c>
      <c r="K64" s="646" t="s">
        <v>257</v>
      </c>
      <c r="L64" s="646" t="s">
        <v>257</v>
      </c>
      <c r="M64" s="646" t="s">
        <v>257</v>
      </c>
      <c r="N64" s="646" t="s">
        <v>257</v>
      </c>
      <c r="O64" s="648" t="s">
        <v>257</v>
      </c>
      <c r="P64" s="648" t="s">
        <v>257</v>
      </c>
    </row>
    <row r="65" spans="1:20" x14ac:dyDescent="0.2">
      <c r="A65" s="644" t="s">
        <v>647</v>
      </c>
      <c r="B65" s="645">
        <f t="shared" si="1"/>
        <v>332</v>
      </c>
      <c r="C65" s="646">
        <v>332</v>
      </c>
      <c r="D65" s="647" t="s">
        <v>257</v>
      </c>
      <c r="E65" s="646" t="s">
        <v>257</v>
      </c>
      <c r="F65" s="646" t="s">
        <v>257</v>
      </c>
      <c r="G65" s="646" t="s">
        <v>257</v>
      </c>
      <c r="H65" s="646" t="s">
        <v>257</v>
      </c>
      <c r="I65" s="646" t="s">
        <v>257</v>
      </c>
      <c r="J65" s="646" t="s">
        <v>257</v>
      </c>
      <c r="K65" s="646" t="s">
        <v>257</v>
      </c>
      <c r="L65" s="646" t="s">
        <v>257</v>
      </c>
      <c r="M65" s="646" t="s">
        <v>257</v>
      </c>
      <c r="N65" s="646" t="s">
        <v>257</v>
      </c>
      <c r="O65" s="648" t="s">
        <v>257</v>
      </c>
      <c r="P65" s="648" t="s">
        <v>257</v>
      </c>
    </row>
    <row r="66" spans="1:20" x14ac:dyDescent="0.2">
      <c r="A66" s="644" t="s">
        <v>648</v>
      </c>
      <c r="B66" s="645">
        <f t="shared" si="1"/>
        <v>371</v>
      </c>
      <c r="C66" s="646">
        <v>371</v>
      </c>
      <c r="D66" s="647" t="s">
        <v>257</v>
      </c>
      <c r="E66" s="646" t="s">
        <v>257</v>
      </c>
      <c r="F66" s="646" t="s">
        <v>257</v>
      </c>
      <c r="G66" s="646" t="s">
        <v>257</v>
      </c>
      <c r="H66" s="646" t="s">
        <v>257</v>
      </c>
      <c r="I66" s="646" t="s">
        <v>257</v>
      </c>
      <c r="J66" s="646" t="s">
        <v>257</v>
      </c>
      <c r="K66" s="646" t="s">
        <v>257</v>
      </c>
      <c r="L66" s="646" t="s">
        <v>257</v>
      </c>
      <c r="M66" s="646" t="s">
        <v>257</v>
      </c>
      <c r="N66" s="646" t="s">
        <v>257</v>
      </c>
      <c r="O66" s="648" t="s">
        <v>257</v>
      </c>
      <c r="P66" s="648" t="s">
        <v>257</v>
      </c>
    </row>
    <row r="67" spans="1:20" x14ac:dyDescent="0.2">
      <c r="A67" s="644" t="s">
        <v>837</v>
      </c>
      <c r="B67" s="645">
        <f t="shared" si="1"/>
        <v>325</v>
      </c>
      <c r="C67" s="646">
        <v>325</v>
      </c>
      <c r="D67" s="647" t="s">
        <v>257</v>
      </c>
      <c r="E67" s="646" t="s">
        <v>257</v>
      </c>
      <c r="F67" s="646" t="s">
        <v>257</v>
      </c>
      <c r="G67" s="646" t="s">
        <v>257</v>
      </c>
      <c r="H67" s="646" t="s">
        <v>257</v>
      </c>
      <c r="I67" s="646" t="s">
        <v>257</v>
      </c>
      <c r="J67" s="646" t="s">
        <v>257</v>
      </c>
      <c r="K67" s="646" t="s">
        <v>257</v>
      </c>
      <c r="L67" s="646" t="s">
        <v>257</v>
      </c>
      <c r="M67" s="646" t="s">
        <v>257</v>
      </c>
      <c r="N67" s="646" t="s">
        <v>257</v>
      </c>
      <c r="O67" s="648" t="s">
        <v>257</v>
      </c>
      <c r="P67" s="648" t="s">
        <v>257</v>
      </c>
    </row>
    <row r="68" spans="1:20" x14ac:dyDescent="0.2">
      <c r="A68" s="644" t="s">
        <v>649</v>
      </c>
      <c r="B68" s="645">
        <f t="shared" si="1"/>
        <v>829</v>
      </c>
      <c r="C68" s="699">
        <v>829</v>
      </c>
      <c r="D68" s="647" t="s">
        <v>257</v>
      </c>
      <c r="E68" s="646" t="s">
        <v>257</v>
      </c>
      <c r="F68" s="646" t="s">
        <v>257</v>
      </c>
      <c r="G68" s="647" t="s">
        <v>257</v>
      </c>
      <c r="H68" s="646" t="s">
        <v>257</v>
      </c>
      <c r="I68" s="646" t="s">
        <v>257</v>
      </c>
      <c r="J68" s="646" t="s">
        <v>257</v>
      </c>
      <c r="K68" s="646" t="s">
        <v>257</v>
      </c>
      <c r="L68" s="646" t="s">
        <v>257</v>
      </c>
      <c r="M68" s="646" t="s">
        <v>257</v>
      </c>
      <c r="N68" s="646" t="s">
        <v>257</v>
      </c>
      <c r="O68" s="648" t="s">
        <v>257</v>
      </c>
      <c r="P68" s="648" t="s">
        <v>257</v>
      </c>
    </row>
    <row r="69" spans="1:20" x14ac:dyDescent="0.2">
      <c r="A69" s="644" t="s">
        <v>650</v>
      </c>
      <c r="B69" s="645">
        <f t="shared" si="1"/>
        <v>46</v>
      </c>
      <c r="C69" s="699">
        <v>46</v>
      </c>
      <c r="D69" s="647" t="s">
        <v>257</v>
      </c>
      <c r="E69" s="646" t="s">
        <v>257</v>
      </c>
      <c r="F69" s="646" t="s">
        <v>257</v>
      </c>
      <c r="G69" s="646" t="s">
        <v>257</v>
      </c>
      <c r="H69" s="646" t="s">
        <v>257</v>
      </c>
      <c r="I69" s="646" t="s">
        <v>257</v>
      </c>
      <c r="J69" s="646" t="s">
        <v>257</v>
      </c>
      <c r="K69" s="646" t="s">
        <v>257</v>
      </c>
      <c r="L69" s="646" t="s">
        <v>257</v>
      </c>
      <c r="M69" s="646" t="s">
        <v>257</v>
      </c>
      <c r="N69" s="646" t="s">
        <v>257</v>
      </c>
      <c r="O69" s="648" t="s">
        <v>257</v>
      </c>
      <c r="P69" s="648" t="s">
        <v>257</v>
      </c>
    </row>
    <row r="70" spans="1:20" x14ac:dyDescent="0.2">
      <c r="A70" s="644" t="s">
        <v>656</v>
      </c>
      <c r="B70" s="645">
        <f t="shared" si="1"/>
        <v>593</v>
      </c>
      <c r="C70" s="699">
        <v>593</v>
      </c>
      <c r="D70" s="647" t="s">
        <v>257</v>
      </c>
      <c r="E70" s="646" t="s">
        <v>257</v>
      </c>
      <c r="F70" s="646" t="s">
        <v>257</v>
      </c>
      <c r="G70" s="646" t="s">
        <v>257</v>
      </c>
      <c r="H70" s="646" t="s">
        <v>257</v>
      </c>
      <c r="I70" s="646" t="s">
        <v>257</v>
      </c>
      <c r="J70" s="646" t="s">
        <v>257</v>
      </c>
      <c r="K70" s="646" t="s">
        <v>257</v>
      </c>
      <c r="L70" s="646" t="s">
        <v>257</v>
      </c>
      <c r="M70" s="646" t="s">
        <v>257</v>
      </c>
      <c r="N70" s="646" t="s">
        <v>257</v>
      </c>
      <c r="O70" s="648" t="s">
        <v>257</v>
      </c>
      <c r="P70" s="648" t="s">
        <v>257</v>
      </c>
    </row>
    <row r="71" spans="1:20" x14ac:dyDescent="0.2">
      <c r="A71" s="644" t="s">
        <v>176</v>
      </c>
      <c r="B71" s="645">
        <f t="shared" si="1"/>
        <v>629</v>
      </c>
      <c r="C71" s="699">
        <v>629</v>
      </c>
      <c r="D71" s="647" t="s">
        <v>257</v>
      </c>
      <c r="E71" s="646" t="s">
        <v>257</v>
      </c>
      <c r="F71" s="646" t="s">
        <v>257</v>
      </c>
      <c r="G71" s="647" t="s">
        <v>257</v>
      </c>
      <c r="H71" s="646" t="s">
        <v>257</v>
      </c>
      <c r="I71" s="646" t="s">
        <v>257</v>
      </c>
      <c r="J71" s="646" t="s">
        <v>257</v>
      </c>
      <c r="K71" s="646" t="s">
        <v>257</v>
      </c>
      <c r="L71" s="646" t="s">
        <v>257</v>
      </c>
      <c r="M71" s="646" t="s">
        <v>257</v>
      </c>
      <c r="N71" s="646" t="s">
        <v>257</v>
      </c>
      <c r="O71" s="648" t="s">
        <v>257</v>
      </c>
      <c r="P71" s="648" t="s">
        <v>257</v>
      </c>
    </row>
    <row r="72" spans="1:20" x14ac:dyDescent="0.2">
      <c r="A72" s="644" t="s">
        <v>399</v>
      </c>
      <c r="B72" s="645">
        <f t="shared" si="1"/>
        <v>626</v>
      </c>
      <c r="C72" s="699">
        <v>626</v>
      </c>
      <c r="D72" s="647" t="s">
        <v>257</v>
      </c>
      <c r="E72" s="646" t="s">
        <v>257</v>
      </c>
      <c r="F72" s="646" t="s">
        <v>257</v>
      </c>
      <c r="G72" s="646" t="s">
        <v>257</v>
      </c>
      <c r="H72" s="646" t="s">
        <v>257</v>
      </c>
      <c r="I72" s="646" t="s">
        <v>257</v>
      </c>
      <c r="J72" s="646" t="s">
        <v>257</v>
      </c>
      <c r="K72" s="646" t="s">
        <v>257</v>
      </c>
      <c r="L72" s="646" t="s">
        <v>257</v>
      </c>
      <c r="M72" s="646" t="s">
        <v>257</v>
      </c>
      <c r="N72" s="646" t="s">
        <v>257</v>
      </c>
      <c r="O72" s="648" t="s">
        <v>257</v>
      </c>
      <c r="P72" s="648" t="s">
        <v>257</v>
      </c>
      <c r="Q72" s="664"/>
      <c r="R72" s="664"/>
      <c r="S72" s="664"/>
      <c r="T72" s="664"/>
    </row>
    <row r="73" spans="1:20" x14ac:dyDescent="0.2">
      <c r="A73" s="644" t="s">
        <v>180</v>
      </c>
      <c r="B73" s="645">
        <f t="shared" si="1"/>
        <v>426</v>
      </c>
      <c r="C73" s="699">
        <v>309</v>
      </c>
      <c r="D73" s="647" t="s">
        <v>257</v>
      </c>
      <c r="E73" s="646" t="s">
        <v>257</v>
      </c>
      <c r="F73" s="646" t="s">
        <v>257</v>
      </c>
      <c r="G73" s="647">
        <v>117</v>
      </c>
      <c r="H73" s="646" t="s">
        <v>257</v>
      </c>
      <c r="I73" s="646" t="s">
        <v>257</v>
      </c>
      <c r="J73" s="646" t="s">
        <v>257</v>
      </c>
      <c r="K73" s="646" t="s">
        <v>257</v>
      </c>
      <c r="L73" s="646" t="s">
        <v>257</v>
      </c>
      <c r="M73" s="646" t="s">
        <v>257</v>
      </c>
      <c r="N73" s="646" t="s">
        <v>257</v>
      </c>
      <c r="O73" s="648" t="s">
        <v>257</v>
      </c>
      <c r="P73" s="648" t="s">
        <v>257</v>
      </c>
    </row>
    <row r="74" spans="1:20" x14ac:dyDescent="0.2">
      <c r="A74" s="644" t="s">
        <v>643</v>
      </c>
      <c r="B74" s="645">
        <f t="shared" si="1"/>
        <v>249</v>
      </c>
      <c r="C74" s="699">
        <v>249</v>
      </c>
      <c r="D74" s="647" t="s">
        <v>257</v>
      </c>
      <c r="E74" s="646" t="s">
        <v>257</v>
      </c>
      <c r="F74" s="646" t="s">
        <v>257</v>
      </c>
      <c r="G74" s="646" t="s">
        <v>257</v>
      </c>
      <c r="H74" s="646" t="s">
        <v>257</v>
      </c>
      <c r="I74" s="646" t="s">
        <v>257</v>
      </c>
      <c r="J74" s="646" t="s">
        <v>257</v>
      </c>
      <c r="K74" s="646" t="s">
        <v>257</v>
      </c>
      <c r="L74" s="646" t="s">
        <v>257</v>
      </c>
      <c r="M74" s="646" t="s">
        <v>257</v>
      </c>
      <c r="N74" s="646" t="s">
        <v>257</v>
      </c>
      <c r="O74" s="648" t="s">
        <v>257</v>
      </c>
      <c r="P74" s="648" t="s">
        <v>257</v>
      </c>
    </row>
    <row r="75" spans="1:20" x14ac:dyDescent="0.2">
      <c r="A75" s="644" t="s">
        <v>645</v>
      </c>
      <c r="B75" s="645">
        <f t="shared" si="1"/>
        <v>249</v>
      </c>
      <c r="C75" s="699">
        <v>249</v>
      </c>
      <c r="D75" s="647" t="s">
        <v>257</v>
      </c>
      <c r="E75" s="646" t="s">
        <v>257</v>
      </c>
      <c r="F75" s="646" t="s">
        <v>257</v>
      </c>
      <c r="G75" s="646" t="s">
        <v>257</v>
      </c>
      <c r="H75" s="646" t="s">
        <v>257</v>
      </c>
      <c r="I75" s="646" t="s">
        <v>257</v>
      </c>
      <c r="J75" s="646" t="s">
        <v>257</v>
      </c>
      <c r="K75" s="646" t="s">
        <v>257</v>
      </c>
      <c r="L75" s="646" t="s">
        <v>257</v>
      </c>
      <c r="M75" s="646" t="s">
        <v>257</v>
      </c>
      <c r="N75" s="646" t="s">
        <v>257</v>
      </c>
      <c r="O75" s="648" t="s">
        <v>257</v>
      </c>
      <c r="P75" s="648" t="s">
        <v>257</v>
      </c>
    </row>
    <row r="76" spans="1:20" x14ac:dyDescent="0.2">
      <c r="A76" s="691"/>
      <c r="B76" s="645"/>
      <c r="C76" s="700"/>
      <c r="D76" s="648"/>
      <c r="E76" s="648"/>
      <c r="F76" s="648"/>
      <c r="G76" s="648"/>
      <c r="H76" s="648"/>
      <c r="I76" s="648"/>
      <c r="J76" s="648"/>
      <c r="K76" s="648"/>
      <c r="L76" s="646"/>
      <c r="M76" s="648"/>
      <c r="N76" s="648"/>
      <c r="O76" s="648"/>
      <c r="P76" s="648"/>
    </row>
    <row r="77" spans="1:20" x14ac:dyDescent="0.2">
      <c r="A77" s="676" t="s">
        <v>159</v>
      </c>
      <c r="B77" s="692">
        <f>SUM(B79:B82)</f>
        <v>85636</v>
      </c>
      <c r="C77" s="701" t="s">
        <v>257</v>
      </c>
      <c r="D77" s="689">
        <f>SUM(D79:D82)</f>
        <v>85636</v>
      </c>
      <c r="E77" s="646" t="s">
        <v>257</v>
      </c>
      <c r="F77" s="689" t="s">
        <v>257</v>
      </c>
      <c r="G77" s="689" t="s">
        <v>257</v>
      </c>
      <c r="H77" s="689" t="s">
        <v>257</v>
      </c>
      <c r="I77" s="689" t="s">
        <v>257</v>
      </c>
      <c r="J77" s="689" t="s">
        <v>257</v>
      </c>
      <c r="K77" s="689" t="s">
        <v>257</v>
      </c>
      <c r="L77" s="689" t="s">
        <v>257</v>
      </c>
      <c r="M77" s="689" t="s">
        <v>257</v>
      </c>
      <c r="N77" s="689" t="s">
        <v>257</v>
      </c>
      <c r="O77" s="690" t="s">
        <v>257</v>
      </c>
      <c r="P77" s="690" t="s">
        <v>257</v>
      </c>
    </row>
    <row r="78" spans="1:20" s="664" customFormat="1" x14ac:dyDescent="0.2">
      <c r="A78" s="691"/>
      <c r="B78" s="645"/>
      <c r="C78" s="700"/>
      <c r="D78" s="648"/>
      <c r="E78" s="648"/>
      <c r="F78" s="648"/>
      <c r="G78" s="648"/>
      <c r="H78" s="648"/>
      <c r="I78" s="648"/>
      <c r="J78" s="648"/>
      <c r="K78" s="648"/>
      <c r="L78" s="646"/>
      <c r="M78" s="648"/>
      <c r="N78" s="648"/>
      <c r="O78" s="648"/>
      <c r="P78" s="648"/>
    </row>
    <row r="79" spans="1:20" x14ac:dyDescent="0.2">
      <c r="A79" s="644" t="s">
        <v>689</v>
      </c>
      <c r="B79" s="645">
        <f>SUM(C79:P79)</f>
        <v>524</v>
      </c>
      <c r="C79" s="699" t="s">
        <v>257</v>
      </c>
      <c r="D79" s="647">
        <v>524</v>
      </c>
      <c r="E79" s="646" t="s">
        <v>257</v>
      </c>
      <c r="F79" s="646" t="s">
        <v>257</v>
      </c>
      <c r="G79" s="646" t="s">
        <v>257</v>
      </c>
      <c r="H79" s="646" t="s">
        <v>257</v>
      </c>
      <c r="I79" s="646" t="s">
        <v>257</v>
      </c>
      <c r="J79" s="646" t="s">
        <v>257</v>
      </c>
      <c r="K79" s="646" t="s">
        <v>257</v>
      </c>
      <c r="L79" s="646" t="s">
        <v>257</v>
      </c>
      <c r="M79" s="646" t="s">
        <v>257</v>
      </c>
      <c r="N79" s="646" t="s">
        <v>257</v>
      </c>
      <c r="O79" s="648" t="s">
        <v>257</v>
      </c>
      <c r="P79" s="648" t="s">
        <v>257</v>
      </c>
    </row>
    <row r="80" spans="1:20" x14ac:dyDescent="0.2">
      <c r="A80" s="644" t="s">
        <v>690</v>
      </c>
      <c r="B80" s="645">
        <f>SUM(C80:P80)</f>
        <v>531</v>
      </c>
      <c r="C80" s="646" t="s">
        <v>257</v>
      </c>
      <c r="D80" s="647">
        <v>531</v>
      </c>
      <c r="E80" s="646" t="s">
        <v>257</v>
      </c>
      <c r="F80" s="646" t="s">
        <v>257</v>
      </c>
      <c r="G80" s="646" t="s">
        <v>257</v>
      </c>
      <c r="H80" s="646" t="s">
        <v>257</v>
      </c>
      <c r="I80" s="646" t="s">
        <v>257</v>
      </c>
      <c r="J80" s="646" t="s">
        <v>257</v>
      </c>
      <c r="K80" s="646" t="s">
        <v>257</v>
      </c>
      <c r="L80" s="646" t="s">
        <v>257</v>
      </c>
      <c r="M80" s="646" t="s">
        <v>257</v>
      </c>
      <c r="N80" s="646" t="s">
        <v>257</v>
      </c>
      <c r="O80" s="648" t="s">
        <v>257</v>
      </c>
      <c r="P80" s="648" t="s">
        <v>257</v>
      </c>
    </row>
    <row r="81" spans="1:16" x14ac:dyDescent="0.2">
      <c r="A81" s="644" t="s">
        <v>691</v>
      </c>
      <c r="B81" s="645">
        <f>SUM(C81:P81)</f>
        <v>48362</v>
      </c>
      <c r="C81" s="646" t="s">
        <v>257</v>
      </c>
      <c r="D81" s="647">
        <v>48362</v>
      </c>
      <c r="E81" s="646" t="s">
        <v>257</v>
      </c>
      <c r="F81" s="646" t="s">
        <v>257</v>
      </c>
      <c r="G81" s="646" t="s">
        <v>257</v>
      </c>
      <c r="H81" s="646" t="s">
        <v>257</v>
      </c>
      <c r="I81" s="646" t="s">
        <v>257</v>
      </c>
      <c r="J81" s="646" t="s">
        <v>257</v>
      </c>
      <c r="K81" s="646" t="s">
        <v>257</v>
      </c>
      <c r="L81" s="646" t="s">
        <v>257</v>
      </c>
      <c r="M81" s="646" t="s">
        <v>257</v>
      </c>
      <c r="N81" s="646" t="s">
        <v>257</v>
      </c>
      <c r="O81" s="648" t="s">
        <v>257</v>
      </c>
      <c r="P81" s="648" t="s">
        <v>257</v>
      </c>
    </row>
    <row r="82" spans="1:16" x14ac:dyDescent="0.2">
      <c r="A82" s="644" t="s">
        <v>838</v>
      </c>
      <c r="B82" s="645">
        <f>SUM(C82:P82)</f>
        <v>36219</v>
      </c>
      <c r="C82" s="646" t="s">
        <v>257</v>
      </c>
      <c r="D82" s="646">
        <v>36219</v>
      </c>
      <c r="E82" s="646" t="s">
        <v>257</v>
      </c>
      <c r="F82" s="646" t="s">
        <v>257</v>
      </c>
      <c r="G82" s="646" t="s">
        <v>257</v>
      </c>
      <c r="H82" s="646" t="s">
        <v>257</v>
      </c>
      <c r="I82" s="646" t="s">
        <v>257</v>
      </c>
      <c r="J82" s="646" t="s">
        <v>257</v>
      </c>
      <c r="K82" s="646" t="s">
        <v>257</v>
      </c>
      <c r="L82" s="646" t="s">
        <v>257</v>
      </c>
      <c r="M82" s="646" t="s">
        <v>257</v>
      </c>
      <c r="N82" s="646" t="s">
        <v>257</v>
      </c>
      <c r="O82" s="646" t="s">
        <v>257</v>
      </c>
      <c r="P82" s="646" t="s">
        <v>257</v>
      </c>
    </row>
    <row r="83" spans="1:16" x14ac:dyDescent="0.2">
      <c r="A83" s="691"/>
      <c r="B83" s="645"/>
      <c r="C83" s="700"/>
      <c r="D83" s="648"/>
      <c r="E83" s="648"/>
      <c r="F83" s="648"/>
      <c r="G83" s="648"/>
      <c r="H83" s="648"/>
      <c r="I83" s="648"/>
      <c r="J83" s="648"/>
      <c r="K83" s="648"/>
      <c r="L83" s="646"/>
      <c r="M83" s="648"/>
      <c r="N83" s="648"/>
      <c r="O83" s="648"/>
      <c r="P83" s="648"/>
    </row>
    <row r="84" spans="1:16" x14ac:dyDescent="0.2">
      <c r="A84" s="676" t="s">
        <v>316</v>
      </c>
      <c r="B84" s="692">
        <f>SUM(B86:B88)</f>
        <v>12742</v>
      </c>
      <c r="C84" s="701" t="s">
        <v>257</v>
      </c>
      <c r="D84" s="689" t="s">
        <v>257</v>
      </c>
      <c r="E84" s="702">
        <f>SUM(E86:E88)</f>
        <v>12742</v>
      </c>
      <c r="F84" s="689" t="s">
        <v>257</v>
      </c>
      <c r="G84" s="689" t="s">
        <v>257</v>
      </c>
      <c r="H84" s="689" t="s">
        <v>257</v>
      </c>
      <c r="I84" s="689" t="s">
        <v>257</v>
      </c>
      <c r="J84" s="689" t="s">
        <v>257</v>
      </c>
      <c r="K84" s="689" t="s">
        <v>257</v>
      </c>
      <c r="L84" s="689" t="s">
        <v>257</v>
      </c>
      <c r="M84" s="689" t="s">
        <v>257</v>
      </c>
      <c r="N84" s="689" t="s">
        <v>257</v>
      </c>
      <c r="O84" s="690" t="s">
        <v>257</v>
      </c>
      <c r="P84" s="690" t="s">
        <v>257</v>
      </c>
    </row>
    <row r="85" spans="1:16" x14ac:dyDescent="0.2">
      <c r="A85" s="644"/>
      <c r="B85" s="698"/>
      <c r="C85" s="700"/>
      <c r="D85" s="648"/>
      <c r="E85" s="646"/>
      <c r="F85" s="648"/>
      <c r="G85" s="648"/>
      <c r="H85" s="648"/>
      <c r="I85" s="648"/>
      <c r="J85" s="648"/>
      <c r="K85" s="648"/>
      <c r="L85" s="646"/>
      <c r="M85" s="648"/>
      <c r="N85" s="648"/>
      <c r="O85" s="648"/>
      <c r="P85" s="648"/>
    </row>
    <row r="86" spans="1:16" x14ac:dyDescent="0.2">
      <c r="A86" s="644" t="s">
        <v>692</v>
      </c>
      <c r="B86" s="645">
        <f>SUM(C86:P86)</f>
        <v>7</v>
      </c>
      <c r="C86" s="703" t="s">
        <v>257</v>
      </c>
      <c r="D86" s="646" t="s">
        <v>257</v>
      </c>
      <c r="E86" s="647">
        <v>7</v>
      </c>
      <c r="F86" s="646" t="s">
        <v>257</v>
      </c>
      <c r="G86" s="646" t="s">
        <v>257</v>
      </c>
      <c r="H86" s="646" t="s">
        <v>257</v>
      </c>
      <c r="I86" s="646" t="s">
        <v>257</v>
      </c>
      <c r="J86" s="646" t="s">
        <v>257</v>
      </c>
      <c r="K86" s="646" t="s">
        <v>257</v>
      </c>
      <c r="L86" s="646" t="s">
        <v>257</v>
      </c>
      <c r="M86" s="646" t="s">
        <v>257</v>
      </c>
      <c r="N86" s="646" t="s">
        <v>257</v>
      </c>
      <c r="O86" s="648" t="s">
        <v>257</v>
      </c>
      <c r="P86" s="648" t="s">
        <v>257</v>
      </c>
    </row>
    <row r="87" spans="1:16" x14ac:dyDescent="0.2">
      <c r="A87" s="644" t="s">
        <v>693</v>
      </c>
      <c r="B87" s="645">
        <f>SUM(C87:P87)</f>
        <v>1462</v>
      </c>
      <c r="C87" s="703" t="s">
        <v>257</v>
      </c>
      <c r="D87" s="646" t="s">
        <v>257</v>
      </c>
      <c r="E87" s="647">
        <v>1462</v>
      </c>
      <c r="F87" s="646" t="s">
        <v>257</v>
      </c>
      <c r="G87" s="646" t="s">
        <v>257</v>
      </c>
      <c r="H87" s="646" t="s">
        <v>257</v>
      </c>
      <c r="I87" s="646" t="s">
        <v>257</v>
      </c>
      <c r="J87" s="646" t="s">
        <v>257</v>
      </c>
      <c r="K87" s="646" t="s">
        <v>257</v>
      </c>
      <c r="L87" s="646" t="s">
        <v>257</v>
      </c>
      <c r="M87" s="646" t="s">
        <v>257</v>
      </c>
      <c r="N87" s="646" t="s">
        <v>257</v>
      </c>
      <c r="O87" s="648" t="s">
        <v>257</v>
      </c>
      <c r="P87" s="648" t="s">
        <v>257</v>
      </c>
    </row>
    <row r="88" spans="1:16" s="664" customFormat="1" x14ac:dyDescent="0.2">
      <c r="A88" s="644" t="s">
        <v>694</v>
      </c>
      <c r="B88" s="645">
        <f>SUM(C88:P88)</f>
        <v>11273</v>
      </c>
      <c r="C88" s="703" t="s">
        <v>257</v>
      </c>
      <c r="D88" s="646" t="s">
        <v>257</v>
      </c>
      <c r="E88" s="647">
        <v>11273</v>
      </c>
      <c r="F88" s="646" t="s">
        <v>257</v>
      </c>
      <c r="G88" s="646" t="s">
        <v>257</v>
      </c>
      <c r="H88" s="646" t="s">
        <v>257</v>
      </c>
      <c r="I88" s="646" t="s">
        <v>257</v>
      </c>
      <c r="J88" s="646" t="s">
        <v>257</v>
      </c>
      <c r="K88" s="646" t="s">
        <v>257</v>
      </c>
      <c r="L88" s="646" t="s">
        <v>257</v>
      </c>
      <c r="M88" s="646" t="s">
        <v>257</v>
      </c>
      <c r="N88" s="646" t="s">
        <v>257</v>
      </c>
      <c r="O88" s="648" t="s">
        <v>257</v>
      </c>
      <c r="P88" s="648" t="s">
        <v>257</v>
      </c>
    </row>
    <row r="89" spans="1:16" x14ac:dyDescent="0.2">
      <c r="A89" s="691"/>
      <c r="B89" s="645"/>
      <c r="C89" s="648"/>
      <c r="D89" s="648"/>
      <c r="E89" s="648"/>
      <c r="F89" s="648"/>
      <c r="G89" s="648"/>
      <c r="H89" s="648"/>
      <c r="I89" s="648"/>
      <c r="J89" s="648"/>
      <c r="K89" s="648"/>
      <c r="L89" s="646"/>
      <c r="M89" s="648"/>
      <c r="N89" s="648"/>
      <c r="O89" s="648"/>
      <c r="P89" s="648"/>
    </row>
    <row r="90" spans="1:16" x14ac:dyDescent="0.2">
      <c r="A90" s="676" t="s">
        <v>317</v>
      </c>
      <c r="B90" s="692">
        <f>SUM(B92:B92)</f>
        <v>7</v>
      </c>
      <c r="C90" s="689" t="s">
        <v>257</v>
      </c>
      <c r="D90" s="702">
        <f>SUM(D92:D92)</f>
        <v>7</v>
      </c>
      <c r="E90" s="689" t="s">
        <v>257</v>
      </c>
      <c r="F90" s="689" t="s">
        <v>257</v>
      </c>
      <c r="G90" s="689" t="s">
        <v>257</v>
      </c>
      <c r="H90" s="689" t="s">
        <v>257</v>
      </c>
      <c r="I90" s="689" t="s">
        <v>257</v>
      </c>
      <c r="J90" s="689" t="s">
        <v>257</v>
      </c>
      <c r="K90" s="689" t="s">
        <v>257</v>
      </c>
      <c r="L90" s="689" t="s">
        <v>257</v>
      </c>
      <c r="M90" s="689" t="s">
        <v>257</v>
      </c>
      <c r="N90" s="689" t="s">
        <v>257</v>
      </c>
      <c r="O90" s="690" t="s">
        <v>257</v>
      </c>
      <c r="P90" s="690" t="s">
        <v>257</v>
      </c>
    </row>
    <row r="91" spans="1:16" x14ac:dyDescent="0.2">
      <c r="A91" s="644"/>
      <c r="B91" s="698"/>
      <c r="C91" s="648"/>
      <c r="D91" s="648"/>
      <c r="E91" s="646"/>
      <c r="F91" s="648"/>
      <c r="G91" s="648"/>
      <c r="H91" s="648"/>
      <c r="I91" s="648"/>
      <c r="J91" s="648"/>
      <c r="K91" s="648"/>
      <c r="L91" s="646"/>
      <c r="M91" s="648"/>
      <c r="N91" s="648"/>
      <c r="O91" s="648"/>
      <c r="P91" s="648"/>
    </row>
    <row r="92" spans="1:16" x14ac:dyDescent="0.2">
      <c r="A92" s="644" t="s">
        <v>651</v>
      </c>
      <c r="B92" s="645">
        <f>SUM(C92:P92)</f>
        <v>7</v>
      </c>
      <c r="C92" s="646" t="s">
        <v>257</v>
      </c>
      <c r="D92" s="646">
        <v>7</v>
      </c>
      <c r="E92" s="646" t="s">
        <v>257</v>
      </c>
      <c r="F92" s="646" t="s">
        <v>257</v>
      </c>
      <c r="G92" s="646" t="s">
        <v>257</v>
      </c>
      <c r="H92" s="646" t="s">
        <v>257</v>
      </c>
      <c r="I92" s="646" t="s">
        <v>257</v>
      </c>
      <c r="J92" s="646" t="s">
        <v>257</v>
      </c>
      <c r="K92" s="646" t="s">
        <v>257</v>
      </c>
      <c r="L92" s="646" t="s">
        <v>257</v>
      </c>
      <c r="M92" s="646" t="s">
        <v>257</v>
      </c>
      <c r="N92" s="646" t="s">
        <v>257</v>
      </c>
      <c r="O92" s="648" t="s">
        <v>257</v>
      </c>
      <c r="P92" s="648" t="s">
        <v>257</v>
      </c>
    </row>
    <row r="93" spans="1:16" x14ac:dyDescent="0.2">
      <c r="A93" s="691"/>
      <c r="B93" s="645"/>
      <c r="C93" s="648"/>
      <c r="D93" s="648"/>
      <c r="E93" s="648"/>
      <c r="F93" s="648"/>
      <c r="G93" s="648"/>
      <c r="H93" s="648"/>
      <c r="I93" s="648"/>
      <c r="J93" s="648"/>
      <c r="K93" s="648"/>
      <c r="L93" s="646"/>
      <c r="M93" s="648"/>
      <c r="N93" s="648"/>
      <c r="O93" s="648"/>
      <c r="P93" s="648"/>
    </row>
    <row r="94" spans="1:16" x14ac:dyDescent="0.2">
      <c r="A94" s="676" t="s">
        <v>162</v>
      </c>
      <c r="B94" s="692">
        <f>SUM(B96:B108)</f>
        <v>22334</v>
      </c>
      <c r="C94" s="689" t="s">
        <v>257</v>
      </c>
      <c r="D94" s="689" t="s">
        <v>257</v>
      </c>
      <c r="E94" s="689" t="s">
        <v>257</v>
      </c>
      <c r="F94" s="689">
        <f>SUM(F96:F108)</f>
        <v>22334</v>
      </c>
      <c r="G94" s="689" t="s">
        <v>257</v>
      </c>
      <c r="H94" s="689" t="s">
        <v>257</v>
      </c>
      <c r="I94" s="689" t="s">
        <v>257</v>
      </c>
      <c r="J94" s="689" t="s">
        <v>257</v>
      </c>
      <c r="K94" s="689" t="s">
        <v>257</v>
      </c>
      <c r="L94" s="689" t="s">
        <v>257</v>
      </c>
      <c r="M94" s="689" t="s">
        <v>257</v>
      </c>
      <c r="N94" s="689" t="s">
        <v>257</v>
      </c>
      <c r="O94" s="690" t="s">
        <v>257</v>
      </c>
      <c r="P94" s="690" t="s">
        <v>257</v>
      </c>
    </row>
    <row r="95" spans="1:16" x14ac:dyDescent="0.2">
      <c r="A95" s="644"/>
      <c r="B95" s="698"/>
      <c r="C95" s="648"/>
      <c r="D95" s="648"/>
      <c r="E95" s="648"/>
      <c r="F95" s="646"/>
      <c r="G95" s="648"/>
      <c r="H95" s="648"/>
      <c r="I95" s="648"/>
      <c r="J95" s="648"/>
      <c r="K95" s="648"/>
      <c r="L95" s="646"/>
      <c r="M95" s="648"/>
      <c r="N95" s="646"/>
      <c r="O95" s="648"/>
      <c r="P95" s="648"/>
    </row>
    <row r="96" spans="1:16" x14ac:dyDescent="0.2">
      <c r="A96" s="644" t="s">
        <v>659</v>
      </c>
      <c r="B96" s="645">
        <f t="shared" ref="B96:B108" si="2">SUM(C96:P96)</f>
        <v>1565</v>
      </c>
      <c r="C96" s="646" t="s">
        <v>257</v>
      </c>
      <c r="D96" s="646" t="s">
        <v>257</v>
      </c>
      <c r="E96" s="646" t="s">
        <v>257</v>
      </c>
      <c r="F96" s="648">
        <v>1565</v>
      </c>
      <c r="G96" s="646" t="s">
        <v>257</v>
      </c>
      <c r="H96" s="646" t="s">
        <v>257</v>
      </c>
      <c r="I96" s="646" t="s">
        <v>257</v>
      </c>
      <c r="J96" s="646" t="s">
        <v>257</v>
      </c>
      <c r="K96" s="646" t="s">
        <v>257</v>
      </c>
      <c r="L96" s="646" t="s">
        <v>257</v>
      </c>
      <c r="M96" s="646" t="s">
        <v>257</v>
      </c>
      <c r="N96" s="646" t="s">
        <v>257</v>
      </c>
      <c r="O96" s="648" t="s">
        <v>257</v>
      </c>
      <c r="P96" s="648" t="s">
        <v>257</v>
      </c>
    </row>
    <row r="97" spans="1:16" x14ac:dyDescent="0.2">
      <c r="A97" s="644" t="s">
        <v>647</v>
      </c>
      <c r="B97" s="645">
        <f t="shared" si="2"/>
        <v>1575</v>
      </c>
      <c r="C97" s="646" t="s">
        <v>257</v>
      </c>
      <c r="D97" s="646" t="s">
        <v>257</v>
      </c>
      <c r="E97" s="646" t="s">
        <v>257</v>
      </c>
      <c r="F97" s="648">
        <v>1575</v>
      </c>
      <c r="G97" s="646" t="s">
        <v>257</v>
      </c>
      <c r="H97" s="646" t="s">
        <v>257</v>
      </c>
      <c r="I97" s="646" t="s">
        <v>257</v>
      </c>
      <c r="J97" s="646" t="s">
        <v>257</v>
      </c>
      <c r="K97" s="646" t="s">
        <v>257</v>
      </c>
      <c r="L97" s="646" t="s">
        <v>257</v>
      </c>
      <c r="M97" s="646" t="s">
        <v>257</v>
      </c>
      <c r="N97" s="646" t="s">
        <v>257</v>
      </c>
      <c r="O97" s="648" t="s">
        <v>257</v>
      </c>
      <c r="P97" s="648" t="s">
        <v>257</v>
      </c>
    </row>
    <row r="98" spans="1:16" x14ac:dyDescent="0.2">
      <c r="A98" s="644" t="s">
        <v>652</v>
      </c>
      <c r="B98" s="645">
        <f t="shared" si="2"/>
        <v>876</v>
      </c>
      <c r="C98" s="646" t="s">
        <v>257</v>
      </c>
      <c r="D98" s="646" t="s">
        <v>257</v>
      </c>
      <c r="E98" s="646" t="s">
        <v>257</v>
      </c>
      <c r="F98" s="648">
        <v>876</v>
      </c>
      <c r="G98" s="646" t="s">
        <v>257</v>
      </c>
      <c r="H98" s="646" t="s">
        <v>257</v>
      </c>
      <c r="I98" s="646" t="s">
        <v>257</v>
      </c>
      <c r="J98" s="646" t="s">
        <v>257</v>
      </c>
      <c r="K98" s="646" t="s">
        <v>257</v>
      </c>
      <c r="L98" s="646" t="s">
        <v>257</v>
      </c>
      <c r="M98" s="646" t="s">
        <v>257</v>
      </c>
      <c r="N98" s="646" t="s">
        <v>257</v>
      </c>
      <c r="O98" s="648" t="s">
        <v>257</v>
      </c>
      <c r="P98" s="648" t="s">
        <v>257</v>
      </c>
    </row>
    <row r="99" spans="1:16" x14ac:dyDescent="0.2">
      <c r="A99" s="644" t="s">
        <v>649</v>
      </c>
      <c r="B99" s="645">
        <f t="shared" si="2"/>
        <v>2945</v>
      </c>
      <c r="C99" s="646" t="s">
        <v>257</v>
      </c>
      <c r="D99" s="646" t="s">
        <v>257</v>
      </c>
      <c r="E99" s="646" t="s">
        <v>257</v>
      </c>
      <c r="F99" s="648">
        <v>2945</v>
      </c>
      <c r="G99" s="646" t="s">
        <v>257</v>
      </c>
      <c r="H99" s="646" t="s">
        <v>257</v>
      </c>
      <c r="I99" s="646" t="s">
        <v>257</v>
      </c>
      <c r="J99" s="646" t="s">
        <v>257</v>
      </c>
      <c r="K99" s="646" t="s">
        <v>257</v>
      </c>
      <c r="L99" s="646" t="s">
        <v>257</v>
      </c>
      <c r="M99" s="646" t="s">
        <v>257</v>
      </c>
      <c r="N99" s="646" t="s">
        <v>257</v>
      </c>
      <c r="O99" s="648" t="s">
        <v>257</v>
      </c>
      <c r="P99" s="648" t="s">
        <v>257</v>
      </c>
    </row>
    <row r="100" spans="1:16" x14ac:dyDescent="0.2">
      <c r="A100" s="644" t="s">
        <v>432</v>
      </c>
      <c r="B100" s="645">
        <f t="shared" si="2"/>
        <v>2029</v>
      </c>
      <c r="C100" s="646" t="s">
        <v>257</v>
      </c>
      <c r="D100" s="646" t="s">
        <v>257</v>
      </c>
      <c r="E100" s="646" t="s">
        <v>257</v>
      </c>
      <c r="F100" s="648">
        <v>2029</v>
      </c>
      <c r="G100" s="646" t="s">
        <v>257</v>
      </c>
      <c r="H100" s="646" t="s">
        <v>257</v>
      </c>
      <c r="I100" s="646" t="s">
        <v>257</v>
      </c>
      <c r="J100" s="646" t="s">
        <v>257</v>
      </c>
      <c r="K100" s="646" t="s">
        <v>257</v>
      </c>
      <c r="L100" s="646" t="s">
        <v>257</v>
      </c>
      <c r="M100" s="646" t="s">
        <v>257</v>
      </c>
      <c r="N100" s="646" t="s">
        <v>257</v>
      </c>
      <c r="O100" s="648" t="s">
        <v>257</v>
      </c>
      <c r="P100" s="648" t="s">
        <v>257</v>
      </c>
    </row>
    <row r="101" spans="1:16" x14ac:dyDescent="0.2">
      <c r="A101" s="644" t="s">
        <v>656</v>
      </c>
      <c r="B101" s="645">
        <f t="shared" si="2"/>
        <v>2415</v>
      </c>
      <c r="C101" s="646" t="s">
        <v>257</v>
      </c>
      <c r="D101" s="646" t="s">
        <v>257</v>
      </c>
      <c r="E101" s="646" t="s">
        <v>257</v>
      </c>
      <c r="F101" s="648">
        <v>2415</v>
      </c>
      <c r="G101" s="646" t="s">
        <v>257</v>
      </c>
      <c r="H101" s="646" t="s">
        <v>257</v>
      </c>
      <c r="I101" s="646" t="s">
        <v>257</v>
      </c>
      <c r="J101" s="646" t="s">
        <v>257</v>
      </c>
      <c r="K101" s="646" t="s">
        <v>257</v>
      </c>
      <c r="L101" s="646" t="s">
        <v>257</v>
      </c>
      <c r="M101" s="646" t="s">
        <v>257</v>
      </c>
      <c r="N101" s="646" t="s">
        <v>257</v>
      </c>
      <c r="O101" s="648" t="s">
        <v>257</v>
      </c>
      <c r="P101" s="648" t="s">
        <v>257</v>
      </c>
    </row>
    <row r="102" spans="1:16" x14ac:dyDescent="0.2">
      <c r="A102" s="644" t="s">
        <v>640</v>
      </c>
      <c r="B102" s="645">
        <f t="shared" si="2"/>
        <v>1174</v>
      </c>
      <c r="C102" s="646" t="s">
        <v>257</v>
      </c>
      <c r="D102" s="646" t="s">
        <v>257</v>
      </c>
      <c r="E102" s="646" t="s">
        <v>257</v>
      </c>
      <c r="F102" s="648">
        <v>1174</v>
      </c>
      <c r="G102" s="646" t="s">
        <v>257</v>
      </c>
      <c r="H102" s="646" t="s">
        <v>257</v>
      </c>
      <c r="I102" s="646" t="s">
        <v>257</v>
      </c>
      <c r="J102" s="646" t="s">
        <v>257</v>
      </c>
      <c r="K102" s="646" t="s">
        <v>257</v>
      </c>
      <c r="L102" s="646" t="s">
        <v>257</v>
      </c>
      <c r="M102" s="646" t="s">
        <v>257</v>
      </c>
      <c r="N102" s="646" t="s">
        <v>257</v>
      </c>
      <c r="O102" s="648" t="s">
        <v>257</v>
      </c>
      <c r="P102" s="648" t="s">
        <v>257</v>
      </c>
    </row>
    <row r="103" spans="1:16" x14ac:dyDescent="0.2">
      <c r="A103" s="644" t="s">
        <v>176</v>
      </c>
      <c r="B103" s="645">
        <f t="shared" si="2"/>
        <v>2972</v>
      </c>
      <c r="C103" s="646" t="s">
        <v>257</v>
      </c>
      <c r="D103" s="646" t="s">
        <v>257</v>
      </c>
      <c r="E103" s="646" t="s">
        <v>257</v>
      </c>
      <c r="F103" s="648">
        <v>2972</v>
      </c>
      <c r="G103" s="646" t="s">
        <v>257</v>
      </c>
      <c r="H103" s="646" t="s">
        <v>257</v>
      </c>
      <c r="I103" s="646" t="s">
        <v>257</v>
      </c>
      <c r="J103" s="646" t="s">
        <v>257</v>
      </c>
      <c r="K103" s="646" t="s">
        <v>257</v>
      </c>
      <c r="L103" s="646" t="s">
        <v>257</v>
      </c>
      <c r="M103" s="646" t="s">
        <v>257</v>
      </c>
      <c r="N103" s="646" t="s">
        <v>257</v>
      </c>
      <c r="O103" s="648" t="s">
        <v>257</v>
      </c>
      <c r="P103" s="648" t="s">
        <v>257</v>
      </c>
    </row>
    <row r="104" spans="1:16" x14ac:dyDescent="0.2">
      <c r="A104" s="644" t="s">
        <v>399</v>
      </c>
      <c r="B104" s="645">
        <f t="shared" si="2"/>
        <v>2570</v>
      </c>
      <c r="C104" s="646" t="s">
        <v>257</v>
      </c>
      <c r="D104" s="646" t="s">
        <v>257</v>
      </c>
      <c r="E104" s="646" t="s">
        <v>257</v>
      </c>
      <c r="F104" s="648">
        <v>2570</v>
      </c>
      <c r="G104" s="646" t="s">
        <v>257</v>
      </c>
      <c r="H104" s="646" t="s">
        <v>257</v>
      </c>
      <c r="I104" s="646" t="s">
        <v>257</v>
      </c>
      <c r="J104" s="646" t="s">
        <v>257</v>
      </c>
      <c r="K104" s="646" t="s">
        <v>257</v>
      </c>
      <c r="L104" s="646" t="s">
        <v>257</v>
      </c>
      <c r="M104" s="646" t="s">
        <v>257</v>
      </c>
      <c r="N104" s="646" t="s">
        <v>257</v>
      </c>
      <c r="O104" s="648" t="s">
        <v>257</v>
      </c>
      <c r="P104" s="648" t="s">
        <v>257</v>
      </c>
    </row>
    <row r="105" spans="1:16" x14ac:dyDescent="0.2">
      <c r="A105" s="644" t="s">
        <v>180</v>
      </c>
      <c r="B105" s="645">
        <f t="shared" si="2"/>
        <v>1225</v>
      </c>
      <c r="C105" s="646" t="s">
        <v>257</v>
      </c>
      <c r="D105" s="646" t="s">
        <v>257</v>
      </c>
      <c r="E105" s="646" t="s">
        <v>257</v>
      </c>
      <c r="F105" s="648">
        <v>1225</v>
      </c>
      <c r="G105" s="646" t="s">
        <v>257</v>
      </c>
      <c r="H105" s="646" t="s">
        <v>257</v>
      </c>
      <c r="I105" s="646" t="s">
        <v>257</v>
      </c>
      <c r="J105" s="646" t="s">
        <v>257</v>
      </c>
      <c r="K105" s="646" t="s">
        <v>257</v>
      </c>
      <c r="L105" s="646" t="s">
        <v>257</v>
      </c>
      <c r="M105" s="646" t="s">
        <v>257</v>
      </c>
      <c r="N105" s="646" t="s">
        <v>257</v>
      </c>
      <c r="O105" s="648" t="s">
        <v>257</v>
      </c>
      <c r="P105" s="648" t="s">
        <v>257</v>
      </c>
    </row>
    <row r="106" spans="1:16" x14ac:dyDescent="0.2">
      <c r="A106" s="644" t="s">
        <v>931</v>
      </c>
      <c r="B106" s="645">
        <f t="shared" si="2"/>
        <v>878</v>
      </c>
      <c r="C106" s="646" t="s">
        <v>257</v>
      </c>
      <c r="D106" s="646" t="s">
        <v>257</v>
      </c>
      <c r="E106" s="646" t="s">
        <v>257</v>
      </c>
      <c r="F106" s="647">
        <v>878</v>
      </c>
      <c r="G106" s="646" t="s">
        <v>257</v>
      </c>
      <c r="H106" s="646" t="s">
        <v>257</v>
      </c>
      <c r="I106" s="646" t="s">
        <v>257</v>
      </c>
      <c r="J106" s="646" t="s">
        <v>257</v>
      </c>
      <c r="K106" s="646" t="s">
        <v>257</v>
      </c>
      <c r="L106" s="646" t="s">
        <v>257</v>
      </c>
      <c r="M106" s="646" t="s">
        <v>257</v>
      </c>
      <c r="N106" s="646" t="s">
        <v>257</v>
      </c>
      <c r="O106" s="648" t="s">
        <v>257</v>
      </c>
      <c r="P106" s="648" t="s">
        <v>257</v>
      </c>
    </row>
    <row r="107" spans="1:16" x14ac:dyDescent="0.2">
      <c r="A107" s="644" t="s">
        <v>643</v>
      </c>
      <c r="B107" s="645">
        <f>SUM(C107:P107)</f>
        <v>802</v>
      </c>
      <c r="C107" s="646" t="s">
        <v>257</v>
      </c>
      <c r="D107" s="646" t="s">
        <v>257</v>
      </c>
      <c r="E107" s="646" t="s">
        <v>257</v>
      </c>
      <c r="F107" s="648">
        <v>802</v>
      </c>
      <c r="G107" s="646" t="s">
        <v>257</v>
      </c>
      <c r="H107" s="646" t="s">
        <v>257</v>
      </c>
      <c r="I107" s="646" t="s">
        <v>257</v>
      </c>
      <c r="J107" s="646" t="s">
        <v>257</v>
      </c>
      <c r="K107" s="646" t="s">
        <v>257</v>
      </c>
      <c r="L107" s="646" t="s">
        <v>257</v>
      </c>
      <c r="M107" s="646" t="s">
        <v>257</v>
      </c>
      <c r="N107" s="646" t="s">
        <v>257</v>
      </c>
      <c r="O107" s="648" t="s">
        <v>257</v>
      </c>
      <c r="P107" s="648" t="s">
        <v>257</v>
      </c>
    </row>
    <row r="108" spans="1:16" x14ac:dyDescent="0.2">
      <c r="A108" s="644" t="s">
        <v>645</v>
      </c>
      <c r="B108" s="645">
        <f t="shared" si="2"/>
        <v>1308</v>
      </c>
      <c r="C108" s="646" t="s">
        <v>257</v>
      </c>
      <c r="D108" s="646" t="s">
        <v>257</v>
      </c>
      <c r="E108" s="646" t="s">
        <v>257</v>
      </c>
      <c r="F108" s="648">
        <v>1308</v>
      </c>
      <c r="G108" s="646" t="s">
        <v>257</v>
      </c>
      <c r="H108" s="646" t="s">
        <v>257</v>
      </c>
      <c r="I108" s="646" t="s">
        <v>257</v>
      </c>
      <c r="J108" s="646" t="s">
        <v>257</v>
      </c>
      <c r="K108" s="646" t="s">
        <v>257</v>
      </c>
      <c r="L108" s="646" t="s">
        <v>257</v>
      </c>
      <c r="M108" s="646" t="s">
        <v>257</v>
      </c>
      <c r="N108" s="646" t="s">
        <v>257</v>
      </c>
      <c r="O108" s="648" t="s">
        <v>257</v>
      </c>
      <c r="P108" s="648" t="s">
        <v>257</v>
      </c>
    </row>
    <row r="109" spans="1:16" x14ac:dyDescent="0.2">
      <c r="A109" s="644"/>
      <c r="B109" s="698"/>
      <c r="C109" s="646"/>
      <c r="D109" s="646"/>
      <c r="E109" s="646"/>
      <c r="F109" s="646"/>
      <c r="G109" s="646"/>
      <c r="H109" s="646"/>
      <c r="I109" s="646"/>
      <c r="J109" s="646"/>
      <c r="K109" s="646"/>
      <c r="L109" s="646"/>
      <c r="M109" s="646"/>
      <c r="N109" s="646"/>
      <c r="O109" s="648"/>
      <c r="P109" s="648"/>
    </row>
    <row r="110" spans="1:16" x14ac:dyDescent="0.2">
      <c r="A110" s="676" t="s">
        <v>164</v>
      </c>
      <c r="B110" s="692">
        <f>SUM(B112:B123)</f>
        <v>23186</v>
      </c>
      <c r="C110" s="689" t="s">
        <v>257</v>
      </c>
      <c r="D110" s="689" t="s">
        <v>257</v>
      </c>
      <c r="E110" s="689" t="s">
        <v>257</v>
      </c>
      <c r="F110" s="689" t="s">
        <v>257</v>
      </c>
      <c r="G110" s="689" t="s">
        <v>257</v>
      </c>
      <c r="H110" s="689" t="s">
        <v>257</v>
      </c>
      <c r="I110" s="689" t="s">
        <v>257</v>
      </c>
      <c r="J110" s="689" t="s">
        <v>257</v>
      </c>
      <c r="K110" s="689" t="s">
        <v>257</v>
      </c>
      <c r="L110" s="689" t="s">
        <v>257</v>
      </c>
      <c r="M110" s="689" t="s">
        <v>257</v>
      </c>
      <c r="N110" s="689">
        <f>SUM(N112:N123)</f>
        <v>23186</v>
      </c>
      <c r="O110" s="690" t="s">
        <v>257</v>
      </c>
      <c r="P110" s="690" t="s">
        <v>257</v>
      </c>
    </row>
    <row r="111" spans="1:16" x14ac:dyDescent="0.2">
      <c r="A111" s="644"/>
      <c r="B111" s="698"/>
      <c r="C111" s="648"/>
      <c r="D111" s="648"/>
      <c r="E111" s="648"/>
      <c r="F111" s="646"/>
      <c r="G111" s="648"/>
      <c r="H111" s="648"/>
      <c r="I111" s="648"/>
      <c r="J111" s="648"/>
      <c r="K111" s="648"/>
      <c r="L111" s="646"/>
      <c r="M111" s="648"/>
      <c r="N111" s="646"/>
      <c r="O111" s="648"/>
      <c r="P111" s="648"/>
    </row>
    <row r="112" spans="1:16" x14ac:dyDescent="0.2">
      <c r="A112" s="644" t="s">
        <v>653</v>
      </c>
      <c r="B112" s="645">
        <f t="shared" ref="B112:B123" si="3">SUM(C112:P112)</f>
        <v>1229</v>
      </c>
      <c r="C112" s="646" t="s">
        <v>257</v>
      </c>
      <c r="D112" s="646" t="s">
        <v>257</v>
      </c>
      <c r="E112" s="646" t="s">
        <v>257</v>
      </c>
      <c r="F112" s="646" t="s">
        <v>257</v>
      </c>
      <c r="G112" s="646" t="s">
        <v>257</v>
      </c>
      <c r="H112" s="646" t="s">
        <v>257</v>
      </c>
      <c r="I112" s="646" t="s">
        <v>257</v>
      </c>
      <c r="J112" s="646" t="s">
        <v>257</v>
      </c>
      <c r="K112" s="646" t="s">
        <v>257</v>
      </c>
      <c r="L112" s="646" t="s">
        <v>257</v>
      </c>
      <c r="M112" s="646" t="s">
        <v>257</v>
      </c>
      <c r="N112" s="648">
        <v>1229</v>
      </c>
      <c r="O112" s="648" t="s">
        <v>257</v>
      </c>
      <c r="P112" s="648" t="s">
        <v>257</v>
      </c>
    </row>
    <row r="113" spans="1:16" x14ac:dyDescent="0.2">
      <c r="A113" s="644" t="s">
        <v>649</v>
      </c>
      <c r="B113" s="645">
        <f t="shared" si="3"/>
        <v>4464</v>
      </c>
      <c r="C113" s="646" t="s">
        <v>257</v>
      </c>
      <c r="D113" s="646" t="s">
        <v>257</v>
      </c>
      <c r="E113" s="646" t="s">
        <v>257</v>
      </c>
      <c r="F113" s="646" t="s">
        <v>257</v>
      </c>
      <c r="G113" s="646" t="s">
        <v>257</v>
      </c>
      <c r="H113" s="646" t="s">
        <v>257</v>
      </c>
      <c r="I113" s="646" t="s">
        <v>257</v>
      </c>
      <c r="J113" s="646" t="s">
        <v>257</v>
      </c>
      <c r="K113" s="646" t="s">
        <v>257</v>
      </c>
      <c r="L113" s="646" t="s">
        <v>257</v>
      </c>
      <c r="M113" s="646" t="s">
        <v>257</v>
      </c>
      <c r="N113" s="648">
        <v>4464</v>
      </c>
      <c r="O113" s="648" t="s">
        <v>257</v>
      </c>
      <c r="P113" s="648" t="s">
        <v>257</v>
      </c>
    </row>
    <row r="114" spans="1:16" x14ac:dyDescent="0.2">
      <c r="A114" s="644" t="s">
        <v>432</v>
      </c>
      <c r="B114" s="645">
        <f t="shared" si="3"/>
        <v>2151</v>
      </c>
      <c r="C114" s="646" t="s">
        <v>257</v>
      </c>
      <c r="D114" s="646" t="s">
        <v>257</v>
      </c>
      <c r="E114" s="646" t="s">
        <v>257</v>
      </c>
      <c r="F114" s="646" t="s">
        <v>257</v>
      </c>
      <c r="G114" s="646" t="s">
        <v>257</v>
      </c>
      <c r="H114" s="646" t="s">
        <v>257</v>
      </c>
      <c r="I114" s="646" t="s">
        <v>257</v>
      </c>
      <c r="J114" s="646" t="s">
        <v>257</v>
      </c>
      <c r="K114" s="646" t="s">
        <v>257</v>
      </c>
      <c r="L114" s="646" t="s">
        <v>257</v>
      </c>
      <c r="M114" s="646" t="s">
        <v>257</v>
      </c>
      <c r="N114" s="648">
        <v>2151</v>
      </c>
      <c r="O114" s="648" t="s">
        <v>257</v>
      </c>
      <c r="P114" s="648" t="s">
        <v>257</v>
      </c>
    </row>
    <row r="115" spans="1:16" x14ac:dyDescent="0.2">
      <c r="A115" s="644" t="s">
        <v>431</v>
      </c>
      <c r="B115" s="645">
        <f t="shared" si="3"/>
        <v>1908</v>
      </c>
      <c r="C115" s="646" t="s">
        <v>257</v>
      </c>
      <c r="D115" s="646" t="s">
        <v>257</v>
      </c>
      <c r="E115" s="646" t="s">
        <v>257</v>
      </c>
      <c r="F115" s="646" t="s">
        <v>257</v>
      </c>
      <c r="G115" s="646" t="s">
        <v>257</v>
      </c>
      <c r="H115" s="646" t="s">
        <v>257</v>
      </c>
      <c r="I115" s="646" t="s">
        <v>257</v>
      </c>
      <c r="J115" s="646" t="s">
        <v>257</v>
      </c>
      <c r="K115" s="646" t="s">
        <v>257</v>
      </c>
      <c r="L115" s="646" t="s">
        <v>257</v>
      </c>
      <c r="M115" s="646" t="s">
        <v>257</v>
      </c>
      <c r="N115" s="648">
        <v>1908</v>
      </c>
      <c r="O115" s="648" t="s">
        <v>257</v>
      </c>
      <c r="P115" s="648" t="s">
        <v>257</v>
      </c>
    </row>
    <row r="116" spans="1:16" x14ac:dyDescent="0.2">
      <c r="A116" s="644" t="s">
        <v>839</v>
      </c>
      <c r="B116" s="645">
        <f t="shared" si="3"/>
        <v>1266</v>
      </c>
      <c r="C116" s="646" t="s">
        <v>257</v>
      </c>
      <c r="D116" s="646" t="s">
        <v>257</v>
      </c>
      <c r="E116" s="646" t="s">
        <v>257</v>
      </c>
      <c r="F116" s="646" t="s">
        <v>257</v>
      </c>
      <c r="G116" s="646" t="s">
        <v>257</v>
      </c>
      <c r="H116" s="646" t="s">
        <v>257</v>
      </c>
      <c r="I116" s="646" t="s">
        <v>257</v>
      </c>
      <c r="J116" s="646" t="s">
        <v>257</v>
      </c>
      <c r="K116" s="646" t="s">
        <v>257</v>
      </c>
      <c r="L116" s="646" t="s">
        <v>257</v>
      </c>
      <c r="M116" s="646" t="s">
        <v>257</v>
      </c>
      <c r="N116" s="648">
        <v>1266</v>
      </c>
      <c r="O116" s="648" t="s">
        <v>257</v>
      </c>
      <c r="P116" s="648" t="s">
        <v>257</v>
      </c>
    </row>
    <row r="117" spans="1:16" s="664" customFormat="1" x14ac:dyDescent="0.2">
      <c r="A117" s="644" t="s">
        <v>656</v>
      </c>
      <c r="B117" s="645">
        <f t="shared" si="3"/>
        <v>3281</v>
      </c>
      <c r="C117" s="646" t="s">
        <v>257</v>
      </c>
      <c r="D117" s="646" t="s">
        <v>257</v>
      </c>
      <c r="E117" s="646" t="s">
        <v>257</v>
      </c>
      <c r="F117" s="646" t="s">
        <v>257</v>
      </c>
      <c r="G117" s="646" t="s">
        <v>257</v>
      </c>
      <c r="H117" s="646" t="s">
        <v>257</v>
      </c>
      <c r="I117" s="646" t="s">
        <v>257</v>
      </c>
      <c r="J117" s="646" t="s">
        <v>257</v>
      </c>
      <c r="K117" s="646" t="s">
        <v>257</v>
      </c>
      <c r="L117" s="646" t="s">
        <v>257</v>
      </c>
      <c r="M117" s="646" t="s">
        <v>257</v>
      </c>
      <c r="N117" s="648">
        <v>3281</v>
      </c>
      <c r="O117" s="648" t="s">
        <v>257</v>
      </c>
      <c r="P117" s="648" t="s">
        <v>257</v>
      </c>
    </row>
    <row r="118" spans="1:16" x14ac:dyDescent="0.2">
      <c r="A118" s="644" t="s">
        <v>654</v>
      </c>
      <c r="B118" s="645">
        <f t="shared" si="3"/>
        <v>1127</v>
      </c>
      <c r="C118" s="646" t="s">
        <v>257</v>
      </c>
      <c r="D118" s="646" t="s">
        <v>257</v>
      </c>
      <c r="E118" s="646" t="s">
        <v>257</v>
      </c>
      <c r="F118" s="646" t="s">
        <v>257</v>
      </c>
      <c r="G118" s="646" t="s">
        <v>257</v>
      </c>
      <c r="H118" s="646" t="s">
        <v>257</v>
      </c>
      <c r="I118" s="646" t="s">
        <v>257</v>
      </c>
      <c r="J118" s="646" t="s">
        <v>257</v>
      </c>
      <c r="K118" s="646" t="s">
        <v>257</v>
      </c>
      <c r="L118" s="646" t="s">
        <v>257</v>
      </c>
      <c r="M118" s="646" t="s">
        <v>257</v>
      </c>
      <c r="N118" s="648">
        <v>1127</v>
      </c>
      <c r="O118" s="648" t="s">
        <v>257</v>
      </c>
      <c r="P118" s="648" t="s">
        <v>257</v>
      </c>
    </row>
    <row r="119" spans="1:16" x14ac:dyDescent="0.2">
      <c r="A119" s="644" t="s">
        <v>176</v>
      </c>
      <c r="B119" s="645">
        <f t="shared" si="3"/>
        <v>1852</v>
      </c>
      <c r="C119" s="646" t="s">
        <v>257</v>
      </c>
      <c r="D119" s="646" t="s">
        <v>257</v>
      </c>
      <c r="E119" s="646" t="s">
        <v>257</v>
      </c>
      <c r="F119" s="646" t="s">
        <v>257</v>
      </c>
      <c r="G119" s="646" t="s">
        <v>257</v>
      </c>
      <c r="H119" s="646" t="s">
        <v>257</v>
      </c>
      <c r="I119" s="646" t="s">
        <v>257</v>
      </c>
      <c r="J119" s="646" t="s">
        <v>257</v>
      </c>
      <c r="K119" s="646" t="s">
        <v>257</v>
      </c>
      <c r="L119" s="646" t="s">
        <v>257</v>
      </c>
      <c r="M119" s="646" t="s">
        <v>257</v>
      </c>
      <c r="N119" s="648">
        <v>1852</v>
      </c>
      <c r="O119" s="648" t="s">
        <v>257</v>
      </c>
      <c r="P119" s="648" t="s">
        <v>257</v>
      </c>
    </row>
    <row r="120" spans="1:16" x14ac:dyDescent="0.2">
      <c r="A120" s="644" t="s">
        <v>399</v>
      </c>
      <c r="B120" s="645">
        <f t="shared" si="3"/>
        <v>2123</v>
      </c>
      <c r="C120" s="646" t="s">
        <v>257</v>
      </c>
      <c r="D120" s="646" t="s">
        <v>257</v>
      </c>
      <c r="E120" s="646" t="s">
        <v>257</v>
      </c>
      <c r="F120" s="646" t="s">
        <v>257</v>
      </c>
      <c r="G120" s="646" t="s">
        <v>257</v>
      </c>
      <c r="H120" s="646" t="s">
        <v>257</v>
      </c>
      <c r="I120" s="646" t="s">
        <v>257</v>
      </c>
      <c r="J120" s="646" t="s">
        <v>257</v>
      </c>
      <c r="K120" s="646" t="s">
        <v>257</v>
      </c>
      <c r="L120" s="646" t="s">
        <v>257</v>
      </c>
      <c r="M120" s="646" t="s">
        <v>257</v>
      </c>
      <c r="N120" s="648">
        <v>2123</v>
      </c>
      <c r="O120" s="648" t="s">
        <v>257</v>
      </c>
      <c r="P120" s="648" t="s">
        <v>257</v>
      </c>
    </row>
    <row r="121" spans="1:16" x14ac:dyDescent="0.2">
      <c r="A121" s="644" t="s">
        <v>180</v>
      </c>
      <c r="B121" s="645">
        <f t="shared" si="3"/>
        <v>1669</v>
      </c>
      <c r="C121" s="646" t="s">
        <v>257</v>
      </c>
      <c r="D121" s="646" t="s">
        <v>257</v>
      </c>
      <c r="E121" s="646" t="s">
        <v>257</v>
      </c>
      <c r="F121" s="646" t="s">
        <v>257</v>
      </c>
      <c r="G121" s="646" t="s">
        <v>257</v>
      </c>
      <c r="H121" s="646" t="s">
        <v>257</v>
      </c>
      <c r="I121" s="646" t="s">
        <v>257</v>
      </c>
      <c r="J121" s="646" t="s">
        <v>257</v>
      </c>
      <c r="K121" s="646" t="s">
        <v>257</v>
      </c>
      <c r="L121" s="646" t="s">
        <v>257</v>
      </c>
      <c r="M121" s="646" t="s">
        <v>257</v>
      </c>
      <c r="N121" s="648">
        <v>1669</v>
      </c>
      <c r="O121" s="648" t="s">
        <v>257</v>
      </c>
      <c r="P121" s="648" t="s">
        <v>257</v>
      </c>
    </row>
    <row r="122" spans="1:16" s="704" customFormat="1" x14ac:dyDescent="0.2">
      <c r="A122" s="644" t="s">
        <v>643</v>
      </c>
      <c r="B122" s="645">
        <f t="shared" si="3"/>
        <v>767</v>
      </c>
      <c r="C122" s="646" t="s">
        <v>257</v>
      </c>
      <c r="D122" s="646" t="s">
        <v>257</v>
      </c>
      <c r="E122" s="646" t="s">
        <v>257</v>
      </c>
      <c r="F122" s="646" t="s">
        <v>257</v>
      </c>
      <c r="G122" s="646" t="s">
        <v>257</v>
      </c>
      <c r="H122" s="646" t="s">
        <v>257</v>
      </c>
      <c r="I122" s="646" t="s">
        <v>257</v>
      </c>
      <c r="J122" s="646" t="s">
        <v>257</v>
      </c>
      <c r="K122" s="646" t="s">
        <v>257</v>
      </c>
      <c r="L122" s="646" t="s">
        <v>257</v>
      </c>
      <c r="M122" s="646" t="s">
        <v>257</v>
      </c>
      <c r="N122" s="648">
        <v>767</v>
      </c>
      <c r="O122" s="648" t="s">
        <v>257</v>
      </c>
      <c r="P122" s="648" t="s">
        <v>257</v>
      </c>
    </row>
    <row r="123" spans="1:16" x14ac:dyDescent="0.2">
      <c r="A123" s="644" t="s">
        <v>645</v>
      </c>
      <c r="B123" s="645">
        <f t="shared" si="3"/>
        <v>1349</v>
      </c>
      <c r="C123" s="646" t="s">
        <v>257</v>
      </c>
      <c r="D123" s="646" t="s">
        <v>257</v>
      </c>
      <c r="E123" s="646" t="s">
        <v>257</v>
      </c>
      <c r="F123" s="646" t="s">
        <v>257</v>
      </c>
      <c r="G123" s="646" t="s">
        <v>257</v>
      </c>
      <c r="H123" s="646" t="s">
        <v>257</v>
      </c>
      <c r="I123" s="646" t="s">
        <v>257</v>
      </c>
      <c r="J123" s="646" t="s">
        <v>257</v>
      </c>
      <c r="K123" s="646" t="s">
        <v>257</v>
      </c>
      <c r="L123" s="646" t="s">
        <v>257</v>
      </c>
      <c r="M123" s="646" t="s">
        <v>257</v>
      </c>
      <c r="N123" s="648">
        <v>1349</v>
      </c>
      <c r="O123" s="648" t="s">
        <v>257</v>
      </c>
      <c r="P123" s="648" t="s">
        <v>257</v>
      </c>
    </row>
    <row r="124" spans="1:16" x14ac:dyDescent="0.2">
      <c r="A124" s="644"/>
      <c r="B124" s="698"/>
      <c r="C124" s="646"/>
      <c r="D124" s="646"/>
      <c r="E124" s="646"/>
      <c r="F124" s="646"/>
      <c r="G124" s="646"/>
      <c r="H124" s="646"/>
      <c r="I124" s="646"/>
      <c r="J124" s="646"/>
      <c r="K124" s="646"/>
      <c r="L124" s="646"/>
      <c r="M124" s="646"/>
      <c r="N124" s="646"/>
      <c r="O124" s="648"/>
      <c r="P124" s="648"/>
    </row>
    <row r="125" spans="1:16" x14ac:dyDescent="0.2">
      <c r="A125" s="676" t="s">
        <v>524</v>
      </c>
      <c r="B125" s="692">
        <f>SUM(B127:B136)</f>
        <v>2304</v>
      </c>
      <c r="C125" s="689" t="s">
        <v>257</v>
      </c>
      <c r="D125" s="689" t="s">
        <v>257</v>
      </c>
      <c r="E125" s="689" t="s">
        <v>257</v>
      </c>
      <c r="F125" s="689" t="s">
        <v>257</v>
      </c>
      <c r="G125" s="689">
        <f>SUM(G127:G136)</f>
        <v>2304</v>
      </c>
      <c r="H125" s="689" t="s">
        <v>257</v>
      </c>
      <c r="I125" s="689" t="s">
        <v>257</v>
      </c>
      <c r="J125" s="689" t="s">
        <v>257</v>
      </c>
      <c r="K125" s="689" t="s">
        <v>257</v>
      </c>
      <c r="L125" s="689" t="s">
        <v>257</v>
      </c>
      <c r="M125" s="689" t="s">
        <v>257</v>
      </c>
      <c r="N125" s="689" t="s">
        <v>257</v>
      </c>
      <c r="O125" s="690" t="s">
        <v>257</v>
      </c>
      <c r="P125" s="690" t="s">
        <v>257</v>
      </c>
    </row>
    <row r="126" spans="1:16" x14ac:dyDescent="0.2">
      <c r="A126" s="644"/>
      <c r="B126" s="698"/>
      <c r="C126" s="648"/>
      <c r="D126" s="648"/>
      <c r="E126" s="648"/>
      <c r="F126" s="648"/>
      <c r="G126" s="646"/>
      <c r="H126" s="648"/>
      <c r="I126" s="646"/>
      <c r="J126" s="648"/>
      <c r="K126" s="648"/>
      <c r="L126" s="646"/>
      <c r="M126" s="648"/>
      <c r="N126" s="648"/>
      <c r="O126" s="648"/>
      <c r="P126" s="648"/>
    </row>
    <row r="127" spans="1:16" x14ac:dyDescent="0.2">
      <c r="A127" s="644" t="s">
        <v>649</v>
      </c>
      <c r="B127" s="645">
        <f t="shared" ref="B127:B136" si="4">SUM(C127:P127)</f>
        <v>173</v>
      </c>
      <c r="C127" s="648" t="s">
        <v>257</v>
      </c>
      <c r="D127" s="648" t="s">
        <v>257</v>
      </c>
      <c r="E127" s="648"/>
      <c r="F127" s="648" t="s">
        <v>257</v>
      </c>
      <c r="G127" s="646">
        <v>173</v>
      </c>
      <c r="H127" s="648" t="s">
        <v>257</v>
      </c>
      <c r="I127" s="648" t="s">
        <v>257</v>
      </c>
      <c r="J127" s="648" t="s">
        <v>257</v>
      </c>
      <c r="K127" s="648" t="s">
        <v>257</v>
      </c>
      <c r="L127" s="646" t="s">
        <v>257</v>
      </c>
      <c r="M127" s="648" t="s">
        <v>257</v>
      </c>
      <c r="N127" s="648" t="s">
        <v>257</v>
      </c>
      <c r="O127" s="648"/>
      <c r="P127" s="648"/>
    </row>
    <row r="128" spans="1:16" x14ac:dyDescent="0.2">
      <c r="A128" s="644" t="s">
        <v>66</v>
      </c>
      <c r="B128" s="645">
        <f t="shared" si="4"/>
        <v>134</v>
      </c>
      <c r="C128" s="648" t="s">
        <v>257</v>
      </c>
      <c r="D128" s="648" t="s">
        <v>257</v>
      </c>
      <c r="E128" s="648"/>
      <c r="F128" s="648" t="s">
        <v>257</v>
      </c>
      <c r="G128" s="646">
        <v>134</v>
      </c>
      <c r="H128" s="648" t="s">
        <v>257</v>
      </c>
      <c r="I128" s="648" t="s">
        <v>257</v>
      </c>
      <c r="J128" s="648" t="s">
        <v>257</v>
      </c>
      <c r="K128" s="648" t="s">
        <v>257</v>
      </c>
      <c r="L128" s="646" t="s">
        <v>257</v>
      </c>
      <c r="M128" s="648" t="s">
        <v>257</v>
      </c>
      <c r="N128" s="648" t="s">
        <v>257</v>
      </c>
      <c r="O128" s="648"/>
      <c r="P128" s="648"/>
    </row>
    <row r="129" spans="1:16" x14ac:dyDescent="0.2">
      <c r="A129" s="644" t="s">
        <v>176</v>
      </c>
      <c r="B129" s="645">
        <f t="shared" si="4"/>
        <v>181</v>
      </c>
      <c r="C129" s="648" t="s">
        <v>257</v>
      </c>
      <c r="D129" s="648" t="s">
        <v>257</v>
      </c>
      <c r="E129" s="648"/>
      <c r="F129" s="648" t="s">
        <v>257</v>
      </c>
      <c r="G129" s="646">
        <v>181</v>
      </c>
      <c r="H129" s="648" t="s">
        <v>257</v>
      </c>
      <c r="I129" s="648" t="s">
        <v>257</v>
      </c>
      <c r="J129" s="648" t="s">
        <v>257</v>
      </c>
      <c r="K129" s="648" t="s">
        <v>257</v>
      </c>
      <c r="L129" s="646" t="s">
        <v>257</v>
      </c>
      <c r="M129" s="648" t="s">
        <v>257</v>
      </c>
      <c r="N129" s="648" t="s">
        <v>257</v>
      </c>
      <c r="O129" s="648"/>
      <c r="P129" s="648"/>
    </row>
    <row r="130" spans="1:16" x14ac:dyDescent="0.2">
      <c r="A130" s="644" t="s">
        <v>656</v>
      </c>
      <c r="B130" s="645">
        <f t="shared" si="4"/>
        <v>150</v>
      </c>
      <c r="C130" s="648" t="s">
        <v>257</v>
      </c>
      <c r="D130" s="648" t="s">
        <v>257</v>
      </c>
      <c r="E130" s="648" t="s">
        <v>257</v>
      </c>
      <c r="F130" s="648" t="s">
        <v>257</v>
      </c>
      <c r="G130" s="647">
        <v>150</v>
      </c>
      <c r="H130" s="648" t="s">
        <v>257</v>
      </c>
      <c r="I130" s="648" t="s">
        <v>257</v>
      </c>
      <c r="J130" s="648" t="s">
        <v>257</v>
      </c>
      <c r="K130" s="648" t="s">
        <v>257</v>
      </c>
      <c r="L130" s="648" t="s">
        <v>257</v>
      </c>
      <c r="M130" s="648" t="s">
        <v>257</v>
      </c>
      <c r="N130" s="648" t="s">
        <v>257</v>
      </c>
      <c r="O130" s="648" t="s">
        <v>257</v>
      </c>
      <c r="P130" s="648" t="s">
        <v>257</v>
      </c>
    </row>
    <row r="131" spans="1:16" x14ac:dyDescent="0.2">
      <c r="A131" s="644" t="s">
        <v>640</v>
      </c>
      <c r="B131" s="645">
        <f t="shared" si="4"/>
        <v>254</v>
      </c>
      <c r="C131" s="648" t="s">
        <v>257</v>
      </c>
      <c r="D131" s="648" t="s">
        <v>257</v>
      </c>
      <c r="E131" s="648" t="s">
        <v>257</v>
      </c>
      <c r="F131" s="648" t="s">
        <v>257</v>
      </c>
      <c r="G131" s="647">
        <v>254</v>
      </c>
      <c r="H131" s="648" t="s">
        <v>257</v>
      </c>
      <c r="I131" s="648" t="s">
        <v>257</v>
      </c>
      <c r="J131" s="648" t="s">
        <v>257</v>
      </c>
      <c r="K131" s="648" t="s">
        <v>257</v>
      </c>
      <c r="L131" s="648" t="s">
        <v>257</v>
      </c>
      <c r="M131" s="648" t="s">
        <v>257</v>
      </c>
      <c r="N131" s="648" t="s">
        <v>257</v>
      </c>
      <c r="O131" s="648" t="s">
        <v>257</v>
      </c>
      <c r="P131" s="648" t="s">
        <v>257</v>
      </c>
    </row>
    <row r="132" spans="1:16" x14ac:dyDescent="0.2">
      <c r="A132" s="644" t="s">
        <v>655</v>
      </c>
      <c r="B132" s="645">
        <f t="shared" si="4"/>
        <v>362</v>
      </c>
      <c r="C132" s="648" t="s">
        <v>257</v>
      </c>
      <c r="D132" s="648" t="s">
        <v>257</v>
      </c>
      <c r="E132" s="648" t="s">
        <v>257</v>
      </c>
      <c r="F132" s="648" t="s">
        <v>257</v>
      </c>
      <c r="G132" s="647">
        <v>362</v>
      </c>
      <c r="H132" s="648" t="s">
        <v>257</v>
      </c>
      <c r="I132" s="648" t="s">
        <v>257</v>
      </c>
      <c r="J132" s="648" t="s">
        <v>257</v>
      </c>
      <c r="K132" s="648" t="s">
        <v>257</v>
      </c>
      <c r="L132" s="648" t="s">
        <v>257</v>
      </c>
      <c r="M132" s="648" t="s">
        <v>257</v>
      </c>
      <c r="N132" s="648" t="s">
        <v>257</v>
      </c>
      <c r="O132" s="648" t="s">
        <v>257</v>
      </c>
      <c r="P132" s="648" t="s">
        <v>257</v>
      </c>
    </row>
    <row r="133" spans="1:16" x14ac:dyDescent="0.2">
      <c r="A133" s="644" t="s">
        <v>65</v>
      </c>
      <c r="B133" s="645">
        <f t="shared" si="4"/>
        <v>260</v>
      </c>
      <c r="C133" s="648" t="s">
        <v>257</v>
      </c>
      <c r="D133" s="648" t="s">
        <v>257</v>
      </c>
      <c r="E133" s="648" t="s">
        <v>257</v>
      </c>
      <c r="F133" s="648" t="s">
        <v>257</v>
      </c>
      <c r="G133" s="647">
        <v>260</v>
      </c>
      <c r="H133" s="648" t="s">
        <v>257</v>
      </c>
      <c r="I133" s="648" t="s">
        <v>257</v>
      </c>
      <c r="J133" s="648" t="s">
        <v>257</v>
      </c>
      <c r="K133" s="648" t="s">
        <v>257</v>
      </c>
      <c r="L133" s="648" t="s">
        <v>257</v>
      </c>
      <c r="M133" s="648" t="s">
        <v>257</v>
      </c>
      <c r="N133" s="648" t="s">
        <v>257</v>
      </c>
      <c r="O133" s="648" t="s">
        <v>257</v>
      </c>
      <c r="P133" s="648" t="s">
        <v>257</v>
      </c>
    </row>
    <row r="134" spans="1:16" x14ac:dyDescent="0.2">
      <c r="A134" s="695" t="s">
        <v>67</v>
      </c>
      <c r="B134" s="645">
        <f t="shared" si="4"/>
        <v>281</v>
      </c>
      <c r="C134" s="700" t="s">
        <v>257</v>
      </c>
      <c r="D134" s="648" t="s">
        <v>257</v>
      </c>
      <c r="E134" s="648" t="s">
        <v>257</v>
      </c>
      <c r="F134" s="648" t="s">
        <v>257</v>
      </c>
      <c r="G134" s="647">
        <v>281</v>
      </c>
      <c r="H134" s="648" t="s">
        <v>257</v>
      </c>
      <c r="I134" s="648" t="s">
        <v>257</v>
      </c>
      <c r="J134" s="648" t="s">
        <v>257</v>
      </c>
      <c r="K134" s="648" t="s">
        <v>257</v>
      </c>
      <c r="L134" s="648" t="s">
        <v>257</v>
      </c>
      <c r="M134" s="648" t="s">
        <v>257</v>
      </c>
      <c r="N134" s="648" t="s">
        <v>257</v>
      </c>
      <c r="O134" s="648" t="s">
        <v>257</v>
      </c>
      <c r="P134" s="648" t="s">
        <v>257</v>
      </c>
    </row>
    <row r="135" spans="1:16" x14ac:dyDescent="0.2">
      <c r="A135" s="644" t="s">
        <v>643</v>
      </c>
      <c r="B135" s="645">
        <f t="shared" si="4"/>
        <v>212</v>
      </c>
      <c r="C135" s="648" t="s">
        <v>257</v>
      </c>
      <c r="D135" s="648" t="s">
        <v>257</v>
      </c>
      <c r="E135" s="648" t="s">
        <v>257</v>
      </c>
      <c r="F135" s="648" t="s">
        <v>257</v>
      </c>
      <c r="G135" s="647">
        <v>212</v>
      </c>
      <c r="H135" s="648" t="s">
        <v>257</v>
      </c>
      <c r="I135" s="648" t="s">
        <v>257</v>
      </c>
      <c r="J135" s="648" t="s">
        <v>257</v>
      </c>
      <c r="K135" s="648" t="s">
        <v>257</v>
      </c>
      <c r="L135" s="648" t="s">
        <v>257</v>
      </c>
      <c r="M135" s="648" t="s">
        <v>257</v>
      </c>
      <c r="N135" s="648" t="s">
        <v>257</v>
      </c>
      <c r="O135" s="648" t="s">
        <v>257</v>
      </c>
      <c r="P135" s="648" t="s">
        <v>257</v>
      </c>
    </row>
    <row r="136" spans="1:16" x14ac:dyDescent="0.2">
      <c r="A136" s="644" t="s">
        <v>645</v>
      </c>
      <c r="B136" s="645">
        <f t="shared" si="4"/>
        <v>297</v>
      </c>
      <c r="C136" s="648" t="s">
        <v>257</v>
      </c>
      <c r="D136" s="648" t="s">
        <v>257</v>
      </c>
      <c r="E136" s="648" t="s">
        <v>257</v>
      </c>
      <c r="F136" s="648" t="s">
        <v>257</v>
      </c>
      <c r="G136" s="647">
        <v>297</v>
      </c>
      <c r="H136" s="648" t="s">
        <v>257</v>
      </c>
      <c r="I136" s="648" t="s">
        <v>257</v>
      </c>
      <c r="J136" s="648" t="s">
        <v>257</v>
      </c>
      <c r="K136" s="648" t="s">
        <v>257</v>
      </c>
      <c r="L136" s="648" t="s">
        <v>257</v>
      </c>
      <c r="M136" s="648" t="s">
        <v>257</v>
      </c>
      <c r="N136" s="648" t="s">
        <v>257</v>
      </c>
      <c r="O136" s="648" t="s">
        <v>257</v>
      </c>
      <c r="P136" s="648" t="s">
        <v>257</v>
      </c>
    </row>
    <row r="137" spans="1:16" x14ac:dyDescent="0.2">
      <c r="A137" s="644"/>
      <c r="B137" s="698"/>
      <c r="C137" s="648"/>
      <c r="D137" s="648"/>
      <c r="E137" s="648"/>
      <c r="F137" s="648"/>
      <c r="G137" s="647"/>
      <c r="H137" s="648"/>
      <c r="I137" s="648"/>
      <c r="J137" s="648"/>
      <c r="K137" s="648"/>
      <c r="L137" s="648"/>
      <c r="M137" s="648"/>
      <c r="N137" s="648"/>
      <c r="O137" s="648"/>
      <c r="P137" s="648"/>
    </row>
    <row r="138" spans="1:16" x14ac:dyDescent="0.2">
      <c r="A138" s="676" t="s">
        <v>128</v>
      </c>
      <c r="B138" s="692">
        <f>SUM(B140:B148)</f>
        <v>15589</v>
      </c>
      <c r="C138" s="689" t="s">
        <v>257</v>
      </c>
      <c r="D138" s="689" t="s">
        <v>257</v>
      </c>
      <c r="E138" s="689" t="s">
        <v>257</v>
      </c>
      <c r="F138" s="689" t="s">
        <v>257</v>
      </c>
      <c r="G138" s="689" t="s">
        <v>257</v>
      </c>
      <c r="H138" s="689">
        <f>SUM(H140:H148)</f>
        <v>15589</v>
      </c>
      <c r="I138" s="689" t="s">
        <v>257</v>
      </c>
      <c r="J138" s="689" t="s">
        <v>257</v>
      </c>
      <c r="K138" s="689" t="s">
        <v>257</v>
      </c>
      <c r="L138" s="689" t="s">
        <v>257</v>
      </c>
      <c r="M138" s="689" t="s">
        <v>257</v>
      </c>
      <c r="N138" s="689" t="s">
        <v>257</v>
      </c>
      <c r="O138" s="690" t="s">
        <v>257</v>
      </c>
      <c r="P138" s="690" t="s">
        <v>257</v>
      </c>
    </row>
    <row r="139" spans="1:16" x14ac:dyDescent="0.2">
      <c r="A139" s="644"/>
      <c r="B139" s="698"/>
      <c r="C139" s="648"/>
      <c r="D139" s="648"/>
      <c r="E139" s="648"/>
      <c r="F139" s="648"/>
      <c r="G139" s="648"/>
      <c r="H139" s="646"/>
      <c r="I139" s="648"/>
      <c r="J139" s="648"/>
      <c r="K139" s="648"/>
      <c r="L139" s="646"/>
      <c r="M139" s="648"/>
      <c r="N139" s="648"/>
      <c r="O139" s="648"/>
      <c r="P139" s="648"/>
    </row>
    <row r="140" spans="1:16" x14ac:dyDescent="0.2">
      <c r="A140" s="644" t="s">
        <v>840</v>
      </c>
      <c r="B140" s="645">
        <f t="shared" ref="B140:B148" si="5">SUM(C140:P140)</f>
        <v>3586</v>
      </c>
      <c r="C140" s="646" t="s">
        <v>257</v>
      </c>
      <c r="D140" s="646" t="s">
        <v>257</v>
      </c>
      <c r="E140" s="646" t="s">
        <v>257</v>
      </c>
      <c r="F140" s="646" t="s">
        <v>257</v>
      </c>
      <c r="G140" s="646" t="s">
        <v>257</v>
      </c>
      <c r="H140" s="648">
        <v>3586</v>
      </c>
      <c r="I140" s="646" t="s">
        <v>257</v>
      </c>
      <c r="J140" s="646" t="s">
        <v>257</v>
      </c>
      <c r="K140" s="646" t="s">
        <v>257</v>
      </c>
      <c r="L140" s="646" t="s">
        <v>257</v>
      </c>
      <c r="M140" s="646" t="s">
        <v>257</v>
      </c>
      <c r="N140" s="646" t="s">
        <v>257</v>
      </c>
      <c r="O140" s="648" t="s">
        <v>257</v>
      </c>
      <c r="P140" s="648" t="s">
        <v>257</v>
      </c>
    </row>
    <row r="141" spans="1:16" x14ac:dyDescent="0.2">
      <c r="A141" s="644" t="s">
        <v>649</v>
      </c>
      <c r="B141" s="645">
        <f t="shared" si="5"/>
        <v>4115</v>
      </c>
      <c r="C141" s="646" t="s">
        <v>257</v>
      </c>
      <c r="D141" s="646" t="s">
        <v>257</v>
      </c>
      <c r="E141" s="646" t="s">
        <v>257</v>
      </c>
      <c r="F141" s="646" t="s">
        <v>257</v>
      </c>
      <c r="G141" s="646" t="s">
        <v>257</v>
      </c>
      <c r="H141" s="648">
        <v>4115</v>
      </c>
      <c r="I141" s="646" t="s">
        <v>257</v>
      </c>
      <c r="J141" s="646" t="s">
        <v>257</v>
      </c>
      <c r="K141" s="646" t="s">
        <v>257</v>
      </c>
      <c r="L141" s="646" t="s">
        <v>257</v>
      </c>
      <c r="M141" s="646" t="s">
        <v>257</v>
      </c>
      <c r="N141" s="646" t="s">
        <v>257</v>
      </c>
      <c r="O141" s="648" t="s">
        <v>257</v>
      </c>
      <c r="P141" s="648" t="s">
        <v>257</v>
      </c>
    </row>
    <row r="142" spans="1:16" s="664" customFormat="1" x14ac:dyDescent="0.2">
      <c r="A142" s="644" t="s">
        <v>841</v>
      </c>
      <c r="B142" s="645">
        <f t="shared" si="5"/>
        <v>2072</v>
      </c>
      <c r="C142" s="646" t="s">
        <v>257</v>
      </c>
      <c r="D142" s="646" t="s">
        <v>257</v>
      </c>
      <c r="E142" s="646" t="s">
        <v>257</v>
      </c>
      <c r="F142" s="646" t="s">
        <v>257</v>
      </c>
      <c r="G142" s="646" t="s">
        <v>257</v>
      </c>
      <c r="H142" s="648">
        <v>2072</v>
      </c>
      <c r="I142" s="646" t="s">
        <v>257</v>
      </c>
      <c r="J142" s="646" t="s">
        <v>257</v>
      </c>
      <c r="K142" s="646" t="s">
        <v>257</v>
      </c>
      <c r="L142" s="646" t="s">
        <v>257</v>
      </c>
      <c r="M142" s="646" t="s">
        <v>257</v>
      </c>
      <c r="N142" s="646" t="s">
        <v>257</v>
      </c>
      <c r="O142" s="648" t="s">
        <v>257</v>
      </c>
      <c r="P142" s="648" t="s">
        <v>257</v>
      </c>
    </row>
    <row r="143" spans="1:16" x14ac:dyDescent="0.2">
      <c r="A143" s="644" t="s">
        <v>656</v>
      </c>
      <c r="B143" s="645">
        <f t="shared" si="5"/>
        <v>937</v>
      </c>
      <c r="C143" s="646" t="s">
        <v>257</v>
      </c>
      <c r="D143" s="646" t="s">
        <v>257</v>
      </c>
      <c r="E143" s="646" t="s">
        <v>257</v>
      </c>
      <c r="F143" s="646" t="s">
        <v>257</v>
      </c>
      <c r="G143" s="646" t="s">
        <v>257</v>
      </c>
      <c r="H143" s="647">
        <v>937</v>
      </c>
      <c r="I143" s="646" t="s">
        <v>257</v>
      </c>
      <c r="J143" s="646" t="s">
        <v>257</v>
      </c>
      <c r="K143" s="646" t="s">
        <v>257</v>
      </c>
      <c r="L143" s="646" t="s">
        <v>257</v>
      </c>
      <c r="M143" s="646" t="s">
        <v>257</v>
      </c>
      <c r="N143" s="646" t="s">
        <v>257</v>
      </c>
      <c r="O143" s="648" t="s">
        <v>257</v>
      </c>
      <c r="P143" s="648" t="s">
        <v>257</v>
      </c>
    </row>
    <row r="144" spans="1:16" x14ac:dyDescent="0.2">
      <c r="A144" s="644" t="s">
        <v>176</v>
      </c>
      <c r="B144" s="645">
        <f t="shared" si="5"/>
        <v>933</v>
      </c>
      <c r="C144" s="646" t="s">
        <v>257</v>
      </c>
      <c r="D144" s="646" t="s">
        <v>257</v>
      </c>
      <c r="E144" s="646" t="s">
        <v>257</v>
      </c>
      <c r="F144" s="646" t="s">
        <v>257</v>
      </c>
      <c r="G144" s="646" t="s">
        <v>257</v>
      </c>
      <c r="H144" s="647">
        <v>933</v>
      </c>
      <c r="I144" s="646" t="s">
        <v>257</v>
      </c>
      <c r="J144" s="646" t="s">
        <v>257</v>
      </c>
      <c r="K144" s="646" t="s">
        <v>257</v>
      </c>
      <c r="L144" s="646" t="s">
        <v>257</v>
      </c>
      <c r="M144" s="646" t="s">
        <v>257</v>
      </c>
      <c r="N144" s="646" t="s">
        <v>257</v>
      </c>
      <c r="O144" s="648" t="s">
        <v>257</v>
      </c>
      <c r="P144" s="648" t="s">
        <v>257</v>
      </c>
    </row>
    <row r="145" spans="1:16" x14ac:dyDescent="0.2">
      <c r="A145" s="644" t="s">
        <v>399</v>
      </c>
      <c r="B145" s="645">
        <f t="shared" si="5"/>
        <v>1029</v>
      </c>
      <c r="C145" s="646" t="s">
        <v>257</v>
      </c>
      <c r="D145" s="646" t="s">
        <v>257</v>
      </c>
      <c r="E145" s="646" t="s">
        <v>257</v>
      </c>
      <c r="F145" s="646" t="s">
        <v>257</v>
      </c>
      <c r="G145" s="646" t="s">
        <v>257</v>
      </c>
      <c r="H145" s="647">
        <v>1029</v>
      </c>
      <c r="I145" s="646" t="s">
        <v>257</v>
      </c>
      <c r="J145" s="646" t="s">
        <v>257</v>
      </c>
      <c r="K145" s="646" t="s">
        <v>257</v>
      </c>
      <c r="L145" s="646" t="s">
        <v>257</v>
      </c>
      <c r="M145" s="646" t="s">
        <v>257</v>
      </c>
      <c r="N145" s="646" t="s">
        <v>257</v>
      </c>
      <c r="O145" s="648" t="s">
        <v>257</v>
      </c>
      <c r="P145" s="648" t="s">
        <v>257</v>
      </c>
    </row>
    <row r="146" spans="1:16" x14ac:dyDescent="0.2">
      <c r="A146" s="644" t="s">
        <v>180</v>
      </c>
      <c r="B146" s="645">
        <f t="shared" si="5"/>
        <v>906</v>
      </c>
      <c r="C146" s="646" t="s">
        <v>257</v>
      </c>
      <c r="D146" s="646" t="s">
        <v>257</v>
      </c>
      <c r="E146" s="646" t="s">
        <v>257</v>
      </c>
      <c r="F146" s="646" t="s">
        <v>257</v>
      </c>
      <c r="G146" s="646" t="s">
        <v>257</v>
      </c>
      <c r="H146" s="647">
        <v>906</v>
      </c>
      <c r="I146" s="646" t="s">
        <v>257</v>
      </c>
      <c r="J146" s="646" t="s">
        <v>257</v>
      </c>
      <c r="K146" s="646" t="s">
        <v>257</v>
      </c>
      <c r="L146" s="646" t="s">
        <v>257</v>
      </c>
      <c r="M146" s="646" t="s">
        <v>257</v>
      </c>
      <c r="N146" s="646" t="s">
        <v>257</v>
      </c>
      <c r="O146" s="648" t="s">
        <v>257</v>
      </c>
      <c r="P146" s="648" t="s">
        <v>257</v>
      </c>
    </row>
    <row r="147" spans="1:16" x14ac:dyDescent="0.2">
      <c r="A147" s="644" t="s">
        <v>643</v>
      </c>
      <c r="B147" s="645">
        <f t="shared" si="5"/>
        <v>665</v>
      </c>
      <c r="C147" s="646" t="s">
        <v>257</v>
      </c>
      <c r="D147" s="646" t="s">
        <v>257</v>
      </c>
      <c r="E147" s="646" t="s">
        <v>257</v>
      </c>
      <c r="F147" s="646" t="s">
        <v>257</v>
      </c>
      <c r="G147" s="646" t="s">
        <v>257</v>
      </c>
      <c r="H147" s="647">
        <v>665</v>
      </c>
      <c r="I147" s="646" t="s">
        <v>257</v>
      </c>
      <c r="J147" s="646" t="s">
        <v>257</v>
      </c>
      <c r="K147" s="646" t="s">
        <v>257</v>
      </c>
      <c r="L147" s="646" t="s">
        <v>257</v>
      </c>
      <c r="M147" s="646" t="s">
        <v>257</v>
      </c>
      <c r="N147" s="646" t="s">
        <v>257</v>
      </c>
      <c r="O147" s="648" t="s">
        <v>257</v>
      </c>
      <c r="P147" s="648" t="s">
        <v>257</v>
      </c>
    </row>
    <row r="148" spans="1:16" x14ac:dyDescent="0.2">
      <c r="A148" s="644" t="s">
        <v>645</v>
      </c>
      <c r="B148" s="645">
        <f t="shared" si="5"/>
        <v>1346</v>
      </c>
      <c r="C148" s="646" t="s">
        <v>257</v>
      </c>
      <c r="D148" s="646" t="s">
        <v>257</v>
      </c>
      <c r="E148" s="646" t="s">
        <v>257</v>
      </c>
      <c r="F148" s="646" t="s">
        <v>257</v>
      </c>
      <c r="G148" s="646" t="s">
        <v>257</v>
      </c>
      <c r="H148" s="647">
        <v>1346</v>
      </c>
      <c r="I148" s="646" t="s">
        <v>257</v>
      </c>
      <c r="J148" s="646" t="s">
        <v>257</v>
      </c>
      <c r="K148" s="646" t="s">
        <v>257</v>
      </c>
      <c r="L148" s="646" t="s">
        <v>257</v>
      </c>
      <c r="M148" s="646" t="s">
        <v>257</v>
      </c>
      <c r="N148" s="646" t="s">
        <v>257</v>
      </c>
      <c r="O148" s="648" t="s">
        <v>257</v>
      </c>
      <c r="P148" s="648" t="s">
        <v>257</v>
      </c>
    </row>
    <row r="149" spans="1:16" x14ac:dyDescent="0.2">
      <c r="A149" s="705" t="s">
        <v>129</v>
      </c>
      <c r="B149" s="645"/>
      <c r="C149" s="648"/>
      <c r="D149" s="648"/>
      <c r="E149" s="648"/>
      <c r="F149" s="648"/>
      <c r="G149" s="648"/>
      <c r="H149" s="648"/>
      <c r="I149" s="648"/>
      <c r="J149" s="648"/>
      <c r="K149" s="648"/>
      <c r="L149" s="646"/>
      <c r="M149" s="648"/>
      <c r="N149" s="648"/>
      <c r="O149" s="648"/>
      <c r="P149" s="648"/>
    </row>
    <row r="150" spans="1:16" x14ac:dyDescent="0.2">
      <c r="A150" s="676" t="s">
        <v>324</v>
      </c>
      <c r="B150" s="692">
        <f>SUM(B152:B189)</f>
        <v>108396</v>
      </c>
      <c r="C150" s="689" t="s">
        <v>257</v>
      </c>
      <c r="D150" s="689" t="s">
        <v>257</v>
      </c>
      <c r="E150" s="689" t="s">
        <v>257</v>
      </c>
      <c r="F150" s="689" t="s">
        <v>257</v>
      </c>
      <c r="G150" s="689" t="s">
        <v>257</v>
      </c>
      <c r="H150" s="689" t="s">
        <v>257</v>
      </c>
      <c r="I150" s="689">
        <f>SUM(I152:I189)</f>
        <v>108396</v>
      </c>
      <c r="J150" s="689" t="s">
        <v>257</v>
      </c>
      <c r="K150" s="689" t="s">
        <v>257</v>
      </c>
      <c r="L150" s="689" t="s">
        <v>257</v>
      </c>
      <c r="M150" s="689" t="s">
        <v>257</v>
      </c>
      <c r="N150" s="689" t="s">
        <v>257</v>
      </c>
      <c r="O150" s="690" t="s">
        <v>257</v>
      </c>
      <c r="P150" s="690" t="s">
        <v>257</v>
      </c>
    </row>
    <row r="151" spans="1:16" x14ac:dyDescent="0.2">
      <c r="A151" s="644"/>
      <c r="B151" s="698"/>
      <c r="C151" s="648"/>
      <c r="D151" s="648"/>
      <c r="E151" s="648"/>
      <c r="F151" s="648"/>
      <c r="G151" s="648"/>
      <c r="H151" s="648"/>
      <c r="I151" s="646"/>
      <c r="J151" s="648"/>
      <c r="K151" s="648"/>
      <c r="L151" s="646"/>
      <c r="M151" s="648"/>
      <c r="N151" s="648"/>
      <c r="O151" s="648"/>
      <c r="P151" s="648"/>
    </row>
    <row r="152" spans="1:16" x14ac:dyDescent="0.2">
      <c r="A152" s="644" t="s">
        <v>653</v>
      </c>
      <c r="B152" s="645">
        <f t="shared" ref="B152:B189" si="6">SUM(C152:P152)</f>
        <v>9747</v>
      </c>
      <c r="C152" s="646" t="s">
        <v>257</v>
      </c>
      <c r="D152" s="646" t="s">
        <v>257</v>
      </c>
      <c r="E152" s="646" t="s">
        <v>257</v>
      </c>
      <c r="F152" s="646" t="s">
        <v>257</v>
      </c>
      <c r="G152" s="646" t="s">
        <v>257</v>
      </c>
      <c r="H152" s="646" t="s">
        <v>257</v>
      </c>
      <c r="I152" s="647">
        <v>9747</v>
      </c>
      <c r="J152" s="646" t="s">
        <v>257</v>
      </c>
      <c r="K152" s="646" t="s">
        <v>257</v>
      </c>
      <c r="L152" s="646" t="s">
        <v>257</v>
      </c>
      <c r="M152" s="646" t="s">
        <v>257</v>
      </c>
      <c r="N152" s="646" t="s">
        <v>257</v>
      </c>
      <c r="O152" s="648" t="s">
        <v>257</v>
      </c>
      <c r="P152" s="648" t="s">
        <v>257</v>
      </c>
    </row>
    <row r="153" spans="1:16" x14ac:dyDescent="0.2">
      <c r="A153" s="705" t="s">
        <v>431</v>
      </c>
      <c r="B153" s="645">
        <f t="shared" si="6"/>
        <v>3724</v>
      </c>
      <c r="C153" s="646" t="s">
        <v>257</v>
      </c>
      <c r="D153" s="646" t="s">
        <v>257</v>
      </c>
      <c r="E153" s="646" t="s">
        <v>257</v>
      </c>
      <c r="F153" s="646" t="s">
        <v>257</v>
      </c>
      <c r="G153" s="646" t="s">
        <v>257</v>
      </c>
      <c r="H153" s="646" t="s">
        <v>257</v>
      </c>
      <c r="I153" s="647">
        <v>3724</v>
      </c>
      <c r="J153" s="646" t="s">
        <v>257</v>
      </c>
      <c r="K153" s="646" t="s">
        <v>257</v>
      </c>
      <c r="L153" s="646" t="s">
        <v>257</v>
      </c>
      <c r="M153" s="646" t="s">
        <v>257</v>
      </c>
      <c r="N153" s="646" t="s">
        <v>257</v>
      </c>
      <c r="O153" s="648" t="s">
        <v>257</v>
      </c>
      <c r="P153" s="648" t="s">
        <v>257</v>
      </c>
    </row>
    <row r="154" spans="1:16" x14ac:dyDescent="0.2">
      <c r="A154" s="644" t="s">
        <v>432</v>
      </c>
      <c r="B154" s="645">
        <f t="shared" si="6"/>
        <v>5072</v>
      </c>
      <c r="C154" s="646" t="s">
        <v>257</v>
      </c>
      <c r="D154" s="646" t="s">
        <v>257</v>
      </c>
      <c r="E154" s="646" t="s">
        <v>257</v>
      </c>
      <c r="F154" s="646" t="s">
        <v>257</v>
      </c>
      <c r="G154" s="646" t="s">
        <v>257</v>
      </c>
      <c r="H154" s="646" t="s">
        <v>257</v>
      </c>
      <c r="I154" s="647">
        <v>5072</v>
      </c>
      <c r="J154" s="646" t="s">
        <v>257</v>
      </c>
      <c r="K154" s="646" t="s">
        <v>257</v>
      </c>
      <c r="L154" s="646" t="s">
        <v>257</v>
      </c>
      <c r="M154" s="646" t="s">
        <v>257</v>
      </c>
      <c r="N154" s="646" t="s">
        <v>257</v>
      </c>
      <c r="O154" s="648" t="s">
        <v>257</v>
      </c>
      <c r="P154" s="648" t="s">
        <v>257</v>
      </c>
    </row>
    <row r="155" spans="1:16" x14ac:dyDescent="0.2">
      <c r="A155" s="644" t="s">
        <v>433</v>
      </c>
      <c r="B155" s="645">
        <f t="shared" si="6"/>
        <v>4252</v>
      </c>
      <c r="C155" s="646" t="s">
        <v>257</v>
      </c>
      <c r="D155" s="646" t="s">
        <v>257</v>
      </c>
      <c r="E155" s="646" t="s">
        <v>257</v>
      </c>
      <c r="F155" s="646" t="s">
        <v>257</v>
      </c>
      <c r="G155" s="646" t="s">
        <v>257</v>
      </c>
      <c r="H155" s="646" t="s">
        <v>257</v>
      </c>
      <c r="I155" s="647">
        <v>4252</v>
      </c>
      <c r="J155" s="646" t="s">
        <v>257</v>
      </c>
      <c r="K155" s="646" t="s">
        <v>257</v>
      </c>
      <c r="L155" s="646" t="s">
        <v>257</v>
      </c>
      <c r="M155" s="646" t="s">
        <v>257</v>
      </c>
      <c r="N155" s="646" t="s">
        <v>257</v>
      </c>
      <c r="O155" s="648" t="s">
        <v>257</v>
      </c>
      <c r="P155" s="648" t="s">
        <v>257</v>
      </c>
    </row>
    <row r="156" spans="1:16" x14ac:dyDescent="0.2">
      <c r="A156" s="644" t="s">
        <v>60</v>
      </c>
      <c r="B156" s="645">
        <f t="shared" si="6"/>
        <v>1252</v>
      </c>
      <c r="C156" s="646" t="s">
        <v>257</v>
      </c>
      <c r="D156" s="646" t="s">
        <v>257</v>
      </c>
      <c r="E156" s="646" t="s">
        <v>257</v>
      </c>
      <c r="F156" s="646" t="s">
        <v>257</v>
      </c>
      <c r="G156" s="646" t="s">
        <v>257</v>
      </c>
      <c r="H156" s="646" t="s">
        <v>257</v>
      </c>
      <c r="I156" s="647">
        <v>1252</v>
      </c>
      <c r="J156" s="646" t="s">
        <v>257</v>
      </c>
      <c r="K156" s="646" t="s">
        <v>257</v>
      </c>
      <c r="L156" s="646" t="s">
        <v>257</v>
      </c>
      <c r="M156" s="646" t="s">
        <v>257</v>
      </c>
      <c r="N156" s="646" t="s">
        <v>257</v>
      </c>
      <c r="O156" s="648" t="s">
        <v>257</v>
      </c>
      <c r="P156" s="648" t="s">
        <v>257</v>
      </c>
    </row>
    <row r="157" spans="1:16" x14ac:dyDescent="0.2">
      <c r="A157" s="644" t="s">
        <v>649</v>
      </c>
      <c r="B157" s="645">
        <f t="shared" si="6"/>
        <v>10931</v>
      </c>
      <c r="C157" s="646" t="s">
        <v>257</v>
      </c>
      <c r="D157" s="646" t="s">
        <v>257</v>
      </c>
      <c r="E157" s="646" t="s">
        <v>257</v>
      </c>
      <c r="F157" s="646" t="s">
        <v>257</v>
      </c>
      <c r="G157" s="646" t="s">
        <v>257</v>
      </c>
      <c r="H157" s="646" t="s">
        <v>257</v>
      </c>
      <c r="I157" s="647">
        <v>10931</v>
      </c>
      <c r="J157" s="646" t="s">
        <v>257</v>
      </c>
      <c r="K157" s="646" t="s">
        <v>257</v>
      </c>
      <c r="L157" s="646" t="s">
        <v>257</v>
      </c>
      <c r="M157" s="646" t="s">
        <v>257</v>
      </c>
      <c r="N157" s="646" t="s">
        <v>257</v>
      </c>
      <c r="O157" s="648" t="s">
        <v>257</v>
      </c>
      <c r="P157" s="648" t="s">
        <v>257</v>
      </c>
    </row>
    <row r="158" spans="1:16" x14ac:dyDescent="0.2">
      <c r="A158" s="644" t="s">
        <v>66</v>
      </c>
      <c r="B158" s="645">
        <f t="shared" si="6"/>
        <v>3138</v>
      </c>
      <c r="C158" s="646" t="s">
        <v>257</v>
      </c>
      <c r="D158" s="646" t="s">
        <v>257</v>
      </c>
      <c r="E158" s="646" t="s">
        <v>257</v>
      </c>
      <c r="F158" s="646" t="s">
        <v>257</v>
      </c>
      <c r="G158" s="646" t="s">
        <v>257</v>
      </c>
      <c r="H158" s="646" t="s">
        <v>257</v>
      </c>
      <c r="I158" s="647">
        <v>3138</v>
      </c>
      <c r="J158" s="646" t="s">
        <v>257</v>
      </c>
      <c r="K158" s="646" t="s">
        <v>257</v>
      </c>
      <c r="L158" s="646" t="s">
        <v>257</v>
      </c>
      <c r="M158" s="646" t="s">
        <v>257</v>
      </c>
      <c r="N158" s="646" t="s">
        <v>257</v>
      </c>
      <c r="O158" s="648" t="s">
        <v>257</v>
      </c>
      <c r="P158" s="648" t="s">
        <v>257</v>
      </c>
    </row>
    <row r="159" spans="1:16" x14ac:dyDescent="0.2">
      <c r="A159" s="644" t="s">
        <v>656</v>
      </c>
      <c r="B159" s="645">
        <f t="shared" si="6"/>
        <v>8845</v>
      </c>
      <c r="C159" s="646" t="s">
        <v>257</v>
      </c>
      <c r="D159" s="646" t="s">
        <v>257</v>
      </c>
      <c r="E159" s="646" t="s">
        <v>257</v>
      </c>
      <c r="F159" s="646" t="s">
        <v>257</v>
      </c>
      <c r="G159" s="646" t="s">
        <v>257</v>
      </c>
      <c r="H159" s="646" t="s">
        <v>257</v>
      </c>
      <c r="I159" s="647">
        <v>8845</v>
      </c>
      <c r="J159" s="646" t="s">
        <v>257</v>
      </c>
      <c r="K159" s="646" t="s">
        <v>257</v>
      </c>
      <c r="L159" s="646" t="s">
        <v>257</v>
      </c>
      <c r="M159" s="646" t="s">
        <v>257</v>
      </c>
      <c r="N159" s="646" t="s">
        <v>257</v>
      </c>
      <c r="O159" s="648" t="s">
        <v>257</v>
      </c>
      <c r="P159" s="648" t="s">
        <v>257</v>
      </c>
    </row>
    <row r="160" spans="1:16" x14ac:dyDescent="0.2">
      <c r="A160" s="644" t="s">
        <v>438</v>
      </c>
      <c r="B160" s="645">
        <f t="shared" si="6"/>
        <v>1191</v>
      </c>
      <c r="C160" s="646" t="s">
        <v>257</v>
      </c>
      <c r="D160" s="646" t="s">
        <v>257</v>
      </c>
      <c r="E160" s="646" t="s">
        <v>257</v>
      </c>
      <c r="F160" s="646" t="s">
        <v>257</v>
      </c>
      <c r="G160" s="646" t="s">
        <v>257</v>
      </c>
      <c r="H160" s="646" t="s">
        <v>257</v>
      </c>
      <c r="I160" s="647">
        <v>1191</v>
      </c>
      <c r="J160" s="646" t="s">
        <v>257</v>
      </c>
      <c r="K160" s="646" t="s">
        <v>257</v>
      </c>
      <c r="L160" s="646" t="s">
        <v>257</v>
      </c>
      <c r="M160" s="646" t="s">
        <v>257</v>
      </c>
      <c r="N160" s="646" t="s">
        <v>257</v>
      </c>
      <c r="O160" s="648" t="s">
        <v>257</v>
      </c>
      <c r="P160" s="648" t="s">
        <v>257</v>
      </c>
    </row>
    <row r="161" spans="1:16" x14ac:dyDescent="0.2">
      <c r="A161" s="644" t="s">
        <v>639</v>
      </c>
      <c r="B161" s="645">
        <f t="shared" si="6"/>
        <v>1530</v>
      </c>
      <c r="C161" s="646" t="s">
        <v>257</v>
      </c>
      <c r="D161" s="646" t="s">
        <v>257</v>
      </c>
      <c r="E161" s="646" t="s">
        <v>257</v>
      </c>
      <c r="F161" s="646" t="s">
        <v>257</v>
      </c>
      <c r="G161" s="646" t="s">
        <v>257</v>
      </c>
      <c r="H161" s="646" t="s">
        <v>257</v>
      </c>
      <c r="I161" s="647">
        <v>1530</v>
      </c>
      <c r="J161" s="646" t="s">
        <v>257</v>
      </c>
      <c r="K161" s="646" t="s">
        <v>257</v>
      </c>
      <c r="L161" s="646" t="s">
        <v>257</v>
      </c>
      <c r="M161" s="646" t="s">
        <v>257</v>
      </c>
      <c r="N161" s="646" t="s">
        <v>257</v>
      </c>
      <c r="O161" s="648" t="s">
        <v>257</v>
      </c>
      <c r="P161" s="648" t="s">
        <v>257</v>
      </c>
    </row>
    <row r="162" spans="1:16" x14ac:dyDescent="0.2">
      <c r="A162" s="644" t="s">
        <v>63</v>
      </c>
      <c r="B162" s="645">
        <f t="shared" si="6"/>
        <v>1295</v>
      </c>
      <c r="C162" s="646" t="s">
        <v>257</v>
      </c>
      <c r="D162" s="646" t="s">
        <v>257</v>
      </c>
      <c r="E162" s="646" t="s">
        <v>257</v>
      </c>
      <c r="F162" s="646" t="s">
        <v>257</v>
      </c>
      <c r="G162" s="646" t="s">
        <v>257</v>
      </c>
      <c r="H162" s="646" t="s">
        <v>257</v>
      </c>
      <c r="I162" s="647">
        <v>1295</v>
      </c>
      <c r="J162" s="646" t="s">
        <v>257</v>
      </c>
      <c r="K162" s="646" t="s">
        <v>257</v>
      </c>
      <c r="L162" s="646" t="s">
        <v>257</v>
      </c>
      <c r="M162" s="646" t="s">
        <v>257</v>
      </c>
      <c r="N162" s="646" t="s">
        <v>257</v>
      </c>
      <c r="O162" s="648" t="s">
        <v>257</v>
      </c>
      <c r="P162" s="648" t="s">
        <v>257</v>
      </c>
    </row>
    <row r="163" spans="1:16" x14ac:dyDescent="0.2">
      <c r="A163" s="644" t="s">
        <v>640</v>
      </c>
      <c r="B163" s="645">
        <f t="shared" si="6"/>
        <v>2839</v>
      </c>
      <c r="C163" s="646" t="s">
        <v>257</v>
      </c>
      <c r="D163" s="646" t="s">
        <v>257</v>
      </c>
      <c r="E163" s="646" t="s">
        <v>257</v>
      </c>
      <c r="F163" s="646" t="s">
        <v>257</v>
      </c>
      <c r="G163" s="646" t="s">
        <v>257</v>
      </c>
      <c r="H163" s="646" t="s">
        <v>257</v>
      </c>
      <c r="I163" s="647">
        <v>2839</v>
      </c>
      <c r="J163" s="646" t="s">
        <v>257</v>
      </c>
      <c r="K163" s="646" t="s">
        <v>257</v>
      </c>
      <c r="L163" s="646" t="s">
        <v>257</v>
      </c>
      <c r="M163" s="646" t="s">
        <v>257</v>
      </c>
      <c r="N163" s="646" t="s">
        <v>257</v>
      </c>
      <c r="O163" s="648" t="s">
        <v>257</v>
      </c>
      <c r="P163" s="648" t="s">
        <v>257</v>
      </c>
    </row>
    <row r="164" spans="1:16" x14ac:dyDescent="0.2">
      <c r="A164" s="644" t="s">
        <v>312</v>
      </c>
      <c r="B164" s="645">
        <f t="shared" si="6"/>
        <v>574</v>
      </c>
      <c r="C164" s="646" t="s">
        <v>257</v>
      </c>
      <c r="D164" s="646" t="s">
        <v>257</v>
      </c>
      <c r="E164" s="646" t="s">
        <v>257</v>
      </c>
      <c r="F164" s="646" t="s">
        <v>257</v>
      </c>
      <c r="G164" s="646" t="s">
        <v>257</v>
      </c>
      <c r="H164" s="646" t="s">
        <v>257</v>
      </c>
      <c r="I164" s="647">
        <v>574</v>
      </c>
      <c r="J164" s="646" t="s">
        <v>257</v>
      </c>
      <c r="K164" s="646" t="s">
        <v>257</v>
      </c>
      <c r="L164" s="646" t="s">
        <v>257</v>
      </c>
      <c r="M164" s="646" t="s">
        <v>257</v>
      </c>
      <c r="N164" s="646" t="s">
        <v>257</v>
      </c>
      <c r="O164" s="648" t="s">
        <v>257</v>
      </c>
      <c r="P164" s="648" t="s">
        <v>257</v>
      </c>
    </row>
    <row r="165" spans="1:16" x14ac:dyDescent="0.2">
      <c r="A165" s="705" t="s">
        <v>657</v>
      </c>
      <c r="B165" s="645">
        <f t="shared" si="6"/>
        <v>1546</v>
      </c>
      <c r="C165" s="646" t="s">
        <v>257</v>
      </c>
      <c r="D165" s="646" t="s">
        <v>257</v>
      </c>
      <c r="E165" s="646" t="s">
        <v>257</v>
      </c>
      <c r="F165" s="646" t="s">
        <v>257</v>
      </c>
      <c r="G165" s="646" t="s">
        <v>257</v>
      </c>
      <c r="H165" s="646" t="s">
        <v>257</v>
      </c>
      <c r="I165" s="647">
        <v>1546</v>
      </c>
      <c r="J165" s="646" t="s">
        <v>257</v>
      </c>
      <c r="K165" s="646" t="s">
        <v>257</v>
      </c>
      <c r="L165" s="646" t="s">
        <v>257</v>
      </c>
      <c r="M165" s="646" t="s">
        <v>257</v>
      </c>
      <c r="N165" s="646" t="s">
        <v>257</v>
      </c>
      <c r="O165" s="648" t="s">
        <v>257</v>
      </c>
      <c r="P165" s="648" t="s">
        <v>257</v>
      </c>
    </row>
    <row r="166" spans="1:16" x14ac:dyDescent="0.2">
      <c r="A166" s="705" t="s">
        <v>442</v>
      </c>
      <c r="B166" s="645">
        <f t="shared" si="6"/>
        <v>445</v>
      </c>
      <c r="C166" s="646" t="s">
        <v>257</v>
      </c>
      <c r="D166" s="646" t="s">
        <v>257</v>
      </c>
      <c r="E166" s="646" t="s">
        <v>257</v>
      </c>
      <c r="F166" s="646" t="s">
        <v>257</v>
      </c>
      <c r="G166" s="646" t="s">
        <v>257</v>
      </c>
      <c r="H166" s="646" t="s">
        <v>257</v>
      </c>
      <c r="I166" s="647">
        <v>445</v>
      </c>
      <c r="J166" s="646" t="s">
        <v>257</v>
      </c>
      <c r="K166" s="646" t="s">
        <v>257</v>
      </c>
      <c r="L166" s="646" t="s">
        <v>257</v>
      </c>
      <c r="M166" s="646" t="s">
        <v>257</v>
      </c>
      <c r="N166" s="646" t="s">
        <v>257</v>
      </c>
      <c r="O166" s="648" t="s">
        <v>257</v>
      </c>
      <c r="P166" s="648" t="s">
        <v>257</v>
      </c>
    </row>
    <row r="167" spans="1:16" x14ac:dyDescent="0.2">
      <c r="A167" s="705" t="s">
        <v>176</v>
      </c>
      <c r="B167" s="645">
        <f t="shared" si="6"/>
        <v>5650</v>
      </c>
      <c r="C167" s="646" t="s">
        <v>257</v>
      </c>
      <c r="D167" s="646" t="s">
        <v>257</v>
      </c>
      <c r="E167" s="646" t="s">
        <v>257</v>
      </c>
      <c r="F167" s="646" t="s">
        <v>257</v>
      </c>
      <c r="G167" s="646" t="s">
        <v>257</v>
      </c>
      <c r="H167" s="646" t="s">
        <v>257</v>
      </c>
      <c r="I167" s="647">
        <v>5650</v>
      </c>
      <c r="J167" s="646" t="s">
        <v>257</v>
      </c>
      <c r="K167" s="646" t="s">
        <v>257</v>
      </c>
      <c r="L167" s="646" t="s">
        <v>257</v>
      </c>
      <c r="M167" s="646" t="s">
        <v>257</v>
      </c>
      <c r="N167" s="646" t="s">
        <v>257</v>
      </c>
      <c r="O167" s="648" t="s">
        <v>257</v>
      </c>
      <c r="P167" s="648" t="s">
        <v>257</v>
      </c>
    </row>
    <row r="168" spans="1:16" x14ac:dyDescent="0.2">
      <c r="A168" s="705" t="s">
        <v>453</v>
      </c>
      <c r="B168" s="645">
        <f t="shared" si="6"/>
        <v>3358</v>
      </c>
      <c r="C168" s="646" t="s">
        <v>257</v>
      </c>
      <c r="D168" s="646" t="s">
        <v>257</v>
      </c>
      <c r="E168" s="646" t="s">
        <v>257</v>
      </c>
      <c r="F168" s="646" t="s">
        <v>257</v>
      </c>
      <c r="G168" s="646" t="s">
        <v>257</v>
      </c>
      <c r="H168" s="646" t="s">
        <v>257</v>
      </c>
      <c r="I168" s="647">
        <v>3358</v>
      </c>
      <c r="J168" s="646" t="s">
        <v>257</v>
      </c>
      <c r="K168" s="646" t="s">
        <v>257</v>
      </c>
      <c r="L168" s="646" t="s">
        <v>257</v>
      </c>
      <c r="M168" s="646" t="s">
        <v>257</v>
      </c>
      <c r="N168" s="646" t="s">
        <v>257</v>
      </c>
      <c r="O168" s="648" t="s">
        <v>257</v>
      </c>
      <c r="P168" s="648" t="s">
        <v>257</v>
      </c>
    </row>
    <row r="169" spans="1:16" x14ac:dyDescent="0.2">
      <c r="A169" s="705" t="s">
        <v>452</v>
      </c>
      <c r="B169" s="645">
        <f t="shared" si="6"/>
        <v>1539</v>
      </c>
      <c r="C169" s="646" t="s">
        <v>257</v>
      </c>
      <c r="D169" s="646" t="s">
        <v>257</v>
      </c>
      <c r="E169" s="646" t="s">
        <v>257</v>
      </c>
      <c r="F169" s="646" t="s">
        <v>257</v>
      </c>
      <c r="G169" s="646" t="s">
        <v>257</v>
      </c>
      <c r="H169" s="646" t="s">
        <v>257</v>
      </c>
      <c r="I169" s="647">
        <v>1539</v>
      </c>
      <c r="J169" s="646" t="s">
        <v>257</v>
      </c>
      <c r="K169" s="646" t="s">
        <v>257</v>
      </c>
      <c r="L169" s="646" t="s">
        <v>257</v>
      </c>
      <c r="M169" s="646" t="s">
        <v>257</v>
      </c>
      <c r="N169" s="646" t="s">
        <v>257</v>
      </c>
      <c r="O169" s="648" t="s">
        <v>257</v>
      </c>
      <c r="P169" s="648" t="s">
        <v>257</v>
      </c>
    </row>
    <row r="170" spans="1:16" x14ac:dyDescent="0.2">
      <c r="A170" s="705" t="s">
        <v>399</v>
      </c>
      <c r="B170" s="645">
        <f t="shared" si="6"/>
        <v>5197</v>
      </c>
      <c r="C170" s="646" t="s">
        <v>257</v>
      </c>
      <c r="D170" s="646" t="s">
        <v>257</v>
      </c>
      <c r="E170" s="646" t="s">
        <v>257</v>
      </c>
      <c r="F170" s="646" t="s">
        <v>257</v>
      </c>
      <c r="G170" s="646" t="s">
        <v>257</v>
      </c>
      <c r="H170" s="646" t="s">
        <v>257</v>
      </c>
      <c r="I170" s="647">
        <v>5197</v>
      </c>
      <c r="J170" s="646" t="s">
        <v>257</v>
      </c>
      <c r="K170" s="646" t="s">
        <v>257</v>
      </c>
      <c r="L170" s="646" t="s">
        <v>257</v>
      </c>
      <c r="M170" s="646" t="s">
        <v>257</v>
      </c>
      <c r="N170" s="646" t="s">
        <v>257</v>
      </c>
      <c r="O170" s="648" t="s">
        <v>257</v>
      </c>
      <c r="P170" s="648" t="s">
        <v>257</v>
      </c>
    </row>
    <row r="171" spans="1:16" x14ac:dyDescent="0.2">
      <c r="A171" s="705" t="s">
        <v>458</v>
      </c>
      <c r="B171" s="645">
        <f t="shared" si="6"/>
        <v>1016</v>
      </c>
      <c r="C171" s="646" t="s">
        <v>257</v>
      </c>
      <c r="D171" s="646" t="s">
        <v>257</v>
      </c>
      <c r="E171" s="646" t="s">
        <v>257</v>
      </c>
      <c r="F171" s="646" t="s">
        <v>257</v>
      </c>
      <c r="G171" s="646" t="s">
        <v>257</v>
      </c>
      <c r="H171" s="646" t="s">
        <v>257</v>
      </c>
      <c r="I171" s="647">
        <v>1016</v>
      </c>
      <c r="J171" s="646" t="s">
        <v>257</v>
      </c>
      <c r="K171" s="646" t="s">
        <v>257</v>
      </c>
      <c r="L171" s="646" t="s">
        <v>257</v>
      </c>
      <c r="M171" s="646" t="s">
        <v>257</v>
      </c>
      <c r="N171" s="646" t="s">
        <v>257</v>
      </c>
      <c r="O171" s="648" t="s">
        <v>257</v>
      </c>
      <c r="P171" s="648" t="s">
        <v>257</v>
      </c>
    </row>
    <row r="172" spans="1:16" x14ac:dyDescent="0.2">
      <c r="A172" s="705" t="s">
        <v>459</v>
      </c>
      <c r="B172" s="645">
        <f t="shared" si="6"/>
        <v>1571</v>
      </c>
      <c r="C172" s="646" t="s">
        <v>257</v>
      </c>
      <c r="D172" s="646" t="s">
        <v>257</v>
      </c>
      <c r="E172" s="646" t="s">
        <v>257</v>
      </c>
      <c r="F172" s="646" t="s">
        <v>257</v>
      </c>
      <c r="G172" s="646" t="s">
        <v>257</v>
      </c>
      <c r="H172" s="646" t="s">
        <v>257</v>
      </c>
      <c r="I172" s="647">
        <v>1571</v>
      </c>
      <c r="J172" s="646" t="s">
        <v>257</v>
      </c>
      <c r="K172" s="646" t="s">
        <v>257</v>
      </c>
      <c r="L172" s="646" t="s">
        <v>257</v>
      </c>
      <c r="M172" s="646" t="s">
        <v>257</v>
      </c>
      <c r="N172" s="646" t="s">
        <v>257</v>
      </c>
      <c r="O172" s="648" t="s">
        <v>257</v>
      </c>
      <c r="P172" s="648" t="s">
        <v>257</v>
      </c>
    </row>
    <row r="173" spans="1:16" x14ac:dyDescent="0.2">
      <c r="A173" s="705" t="s">
        <v>655</v>
      </c>
      <c r="B173" s="645">
        <f t="shared" si="6"/>
        <v>2614</v>
      </c>
      <c r="C173" s="646" t="s">
        <v>257</v>
      </c>
      <c r="D173" s="646" t="s">
        <v>257</v>
      </c>
      <c r="E173" s="646" t="s">
        <v>257</v>
      </c>
      <c r="F173" s="646" t="s">
        <v>257</v>
      </c>
      <c r="G173" s="646" t="s">
        <v>257</v>
      </c>
      <c r="H173" s="646" t="s">
        <v>257</v>
      </c>
      <c r="I173" s="647">
        <v>2614</v>
      </c>
      <c r="J173" s="646" t="s">
        <v>257</v>
      </c>
      <c r="K173" s="646" t="s">
        <v>257</v>
      </c>
      <c r="L173" s="646" t="s">
        <v>257</v>
      </c>
      <c r="M173" s="646" t="s">
        <v>257</v>
      </c>
      <c r="N173" s="646" t="s">
        <v>257</v>
      </c>
      <c r="O173" s="648" t="s">
        <v>257</v>
      </c>
      <c r="P173" s="648" t="s">
        <v>257</v>
      </c>
    </row>
    <row r="174" spans="1:16" x14ac:dyDescent="0.2">
      <c r="A174" s="705" t="s">
        <v>463</v>
      </c>
      <c r="B174" s="645">
        <f t="shared" si="6"/>
        <v>1878</v>
      </c>
      <c r="C174" s="646" t="s">
        <v>257</v>
      </c>
      <c r="D174" s="646" t="s">
        <v>257</v>
      </c>
      <c r="E174" s="646" t="s">
        <v>257</v>
      </c>
      <c r="F174" s="646" t="s">
        <v>257</v>
      </c>
      <c r="G174" s="646" t="s">
        <v>257</v>
      </c>
      <c r="H174" s="646" t="s">
        <v>257</v>
      </c>
      <c r="I174" s="647">
        <v>1878</v>
      </c>
      <c r="J174" s="646" t="s">
        <v>257</v>
      </c>
      <c r="K174" s="646" t="s">
        <v>257</v>
      </c>
      <c r="L174" s="646" t="s">
        <v>257</v>
      </c>
      <c r="M174" s="646" t="s">
        <v>257</v>
      </c>
      <c r="N174" s="646" t="s">
        <v>257</v>
      </c>
      <c r="O174" s="648" t="s">
        <v>257</v>
      </c>
      <c r="P174" s="648" t="s">
        <v>257</v>
      </c>
    </row>
    <row r="175" spans="1:16" x14ac:dyDescent="0.2">
      <c r="A175" s="705" t="s">
        <v>325</v>
      </c>
      <c r="B175" s="645">
        <f t="shared" si="6"/>
        <v>2210</v>
      </c>
      <c r="C175" s="646" t="s">
        <v>257</v>
      </c>
      <c r="D175" s="646" t="s">
        <v>257</v>
      </c>
      <c r="E175" s="646" t="s">
        <v>257</v>
      </c>
      <c r="F175" s="646" t="s">
        <v>257</v>
      </c>
      <c r="G175" s="646" t="s">
        <v>257</v>
      </c>
      <c r="H175" s="646" t="s">
        <v>257</v>
      </c>
      <c r="I175" s="647">
        <v>2210</v>
      </c>
      <c r="J175" s="646" t="s">
        <v>257</v>
      </c>
      <c r="K175" s="646" t="s">
        <v>257</v>
      </c>
      <c r="L175" s="646" t="s">
        <v>257</v>
      </c>
      <c r="M175" s="646" t="s">
        <v>257</v>
      </c>
      <c r="N175" s="646" t="s">
        <v>257</v>
      </c>
      <c r="O175" s="648" t="s">
        <v>257</v>
      </c>
      <c r="P175" s="648" t="s">
        <v>257</v>
      </c>
    </row>
    <row r="176" spans="1:16" x14ac:dyDescent="0.2">
      <c r="A176" s="705" t="s">
        <v>65</v>
      </c>
      <c r="B176" s="645">
        <f t="shared" si="6"/>
        <v>2647</v>
      </c>
      <c r="C176" s="646" t="s">
        <v>257</v>
      </c>
      <c r="D176" s="646" t="s">
        <v>257</v>
      </c>
      <c r="E176" s="646" t="s">
        <v>257</v>
      </c>
      <c r="F176" s="646" t="s">
        <v>257</v>
      </c>
      <c r="G176" s="646" t="s">
        <v>257</v>
      </c>
      <c r="H176" s="646" t="s">
        <v>257</v>
      </c>
      <c r="I176" s="647">
        <v>2647</v>
      </c>
      <c r="J176" s="646" t="s">
        <v>257</v>
      </c>
      <c r="K176" s="646" t="s">
        <v>257</v>
      </c>
      <c r="L176" s="646" t="s">
        <v>257</v>
      </c>
      <c r="M176" s="646" t="s">
        <v>257</v>
      </c>
      <c r="N176" s="646" t="s">
        <v>257</v>
      </c>
      <c r="O176" s="648" t="s">
        <v>257</v>
      </c>
      <c r="P176" s="648" t="s">
        <v>257</v>
      </c>
    </row>
    <row r="177" spans="1:16" x14ac:dyDescent="0.2">
      <c r="A177" s="705" t="s">
        <v>180</v>
      </c>
      <c r="B177" s="645">
        <f t="shared" si="6"/>
        <v>3929</v>
      </c>
      <c r="C177" s="646" t="s">
        <v>257</v>
      </c>
      <c r="D177" s="646" t="s">
        <v>257</v>
      </c>
      <c r="E177" s="646" t="s">
        <v>257</v>
      </c>
      <c r="F177" s="646" t="s">
        <v>257</v>
      </c>
      <c r="G177" s="646" t="s">
        <v>257</v>
      </c>
      <c r="H177" s="646" t="s">
        <v>257</v>
      </c>
      <c r="I177" s="647">
        <v>3929</v>
      </c>
      <c r="J177" s="646" t="s">
        <v>257</v>
      </c>
      <c r="K177" s="646" t="s">
        <v>257</v>
      </c>
      <c r="L177" s="646" t="s">
        <v>257</v>
      </c>
      <c r="M177" s="646" t="s">
        <v>257</v>
      </c>
      <c r="N177" s="646" t="s">
        <v>257</v>
      </c>
      <c r="O177" s="648" t="s">
        <v>257</v>
      </c>
      <c r="P177" s="648" t="s">
        <v>257</v>
      </c>
    </row>
    <row r="178" spans="1:16" x14ac:dyDescent="0.2">
      <c r="A178" s="705" t="s">
        <v>842</v>
      </c>
      <c r="B178" s="645">
        <f t="shared" si="6"/>
        <v>1660</v>
      </c>
      <c r="C178" s="646" t="s">
        <v>257</v>
      </c>
      <c r="D178" s="646" t="s">
        <v>257</v>
      </c>
      <c r="E178" s="646" t="s">
        <v>257</v>
      </c>
      <c r="F178" s="646" t="s">
        <v>257</v>
      </c>
      <c r="G178" s="646" t="s">
        <v>257</v>
      </c>
      <c r="H178" s="646" t="s">
        <v>257</v>
      </c>
      <c r="I178" s="647">
        <v>1660</v>
      </c>
      <c r="J178" s="646" t="s">
        <v>257</v>
      </c>
      <c r="K178" s="646" t="s">
        <v>257</v>
      </c>
      <c r="L178" s="646" t="s">
        <v>257</v>
      </c>
      <c r="M178" s="646" t="s">
        <v>257</v>
      </c>
      <c r="N178" s="646" t="s">
        <v>257</v>
      </c>
      <c r="O178" s="648" t="s">
        <v>257</v>
      </c>
      <c r="P178" s="648" t="s">
        <v>257</v>
      </c>
    </row>
    <row r="179" spans="1:16" x14ac:dyDescent="0.2">
      <c r="A179" s="705" t="s">
        <v>134</v>
      </c>
      <c r="B179" s="645">
        <f t="shared" si="6"/>
        <v>990</v>
      </c>
      <c r="C179" s="646" t="s">
        <v>257</v>
      </c>
      <c r="D179" s="646" t="s">
        <v>257</v>
      </c>
      <c r="E179" s="646" t="s">
        <v>257</v>
      </c>
      <c r="F179" s="646" t="s">
        <v>257</v>
      </c>
      <c r="G179" s="646" t="s">
        <v>257</v>
      </c>
      <c r="H179" s="646" t="s">
        <v>257</v>
      </c>
      <c r="I179" s="647">
        <v>990</v>
      </c>
      <c r="J179" s="646" t="s">
        <v>257</v>
      </c>
      <c r="K179" s="646" t="s">
        <v>257</v>
      </c>
      <c r="L179" s="646" t="s">
        <v>257</v>
      </c>
      <c r="M179" s="646" t="s">
        <v>257</v>
      </c>
      <c r="N179" s="646" t="s">
        <v>257</v>
      </c>
      <c r="O179" s="648" t="s">
        <v>257</v>
      </c>
      <c r="P179" s="648" t="s">
        <v>257</v>
      </c>
    </row>
    <row r="180" spans="1:16" x14ac:dyDescent="0.2">
      <c r="A180" s="705" t="s">
        <v>843</v>
      </c>
      <c r="B180" s="645">
        <f>SUM(C180:P180)</f>
        <v>510</v>
      </c>
      <c r="C180" s="646" t="s">
        <v>257</v>
      </c>
      <c r="D180" s="646" t="s">
        <v>257</v>
      </c>
      <c r="E180" s="646" t="s">
        <v>257</v>
      </c>
      <c r="F180" s="646" t="s">
        <v>257</v>
      </c>
      <c r="G180" s="646" t="s">
        <v>257</v>
      </c>
      <c r="H180" s="646" t="s">
        <v>257</v>
      </c>
      <c r="I180" s="647">
        <v>510</v>
      </c>
      <c r="J180" s="646" t="s">
        <v>257</v>
      </c>
      <c r="K180" s="646" t="s">
        <v>257</v>
      </c>
      <c r="L180" s="646" t="s">
        <v>257</v>
      </c>
      <c r="M180" s="646" t="s">
        <v>257</v>
      </c>
      <c r="N180" s="646" t="s">
        <v>257</v>
      </c>
      <c r="O180" s="648" t="s">
        <v>257</v>
      </c>
      <c r="P180" s="648" t="s">
        <v>257</v>
      </c>
    </row>
    <row r="181" spans="1:16" x14ac:dyDescent="0.2">
      <c r="A181" s="705" t="s">
        <v>143</v>
      </c>
      <c r="B181" s="645">
        <f t="shared" si="6"/>
        <v>2012</v>
      </c>
      <c r="C181" s="646" t="s">
        <v>257</v>
      </c>
      <c r="D181" s="646" t="s">
        <v>257</v>
      </c>
      <c r="E181" s="646" t="s">
        <v>257</v>
      </c>
      <c r="F181" s="646" t="s">
        <v>257</v>
      </c>
      <c r="G181" s="646" t="s">
        <v>257</v>
      </c>
      <c r="H181" s="646" t="s">
        <v>257</v>
      </c>
      <c r="I181" s="647">
        <v>2012</v>
      </c>
      <c r="J181" s="646" t="s">
        <v>257</v>
      </c>
      <c r="K181" s="646" t="s">
        <v>257</v>
      </c>
      <c r="L181" s="646" t="s">
        <v>257</v>
      </c>
      <c r="M181" s="646" t="s">
        <v>257</v>
      </c>
      <c r="N181" s="646" t="s">
        <v>257</v>
      </c>
      <c r="O181" s="648" t="s">
        <v>257</v>
      </c>
      <c r="P181" s="648" t="s">
        <v>257</v>
      </c>
    </row>
    <row r="182" spans="1:16" x14ac:dyDescent="0.2">
      <c r="A182" s="705" t="s">
        <v>144</v>
      </c>
      <c r="B182" s="645">
        <f t="shared" si="6"/>
        <v>1330</v>
      </c>
      <c r="C182" s="646" t="s">
        <v>257</v>
      </c>
      <c r="D182" s="646" t="s">
        <v>257</v>
      </c>
      <c r="E182" s="646" t="s">
        <v>257</v>
      </c>
      <c r="F182" s="646" t="s">
        <v>257</v>
      </c>
      <c r="G182" s="646" t="s">
        <v>257</v>
      </c>
      <c r="H182" s="646" t="s">
        <v>257</v>
      </c>
      <c r="I182" s="647">
        <v>1330</v>
      </c>
      <c r="J182" s="646" t="s">
        <v>257</v>
      </c>
      <c r="K182" s="646" t="s">
        <v>257</v>
      </c>
      <c r="L182" s="646" t="s">
        <v>257</v>
      </c>
      <c r="M182" s="646" t="s">
        <v>257</v>
      </c>
      <c r="N182" s="646" t="s">
        <v>257</v>
      </c>
      <c r="O182" s="648" t="s">
        <v>257</v>
      </c>
      <c r="P182" s="648" t="s">
        <v>257</v>
      </c>
    </row>
    <row r="183" spans="1:16" s="664" customFormat="1" x14ac:dyDescent="0.2">
      <c r="A183" s="705" t="s">
        <v>67</v>
      </c>
      <c r="B183" s="645">
        <f t="shared" si="6"/>
        <v>1244</v>
      </c>
      <c r="C183" s="646" t="s">
        <v>257</v>
      </c>
      <c r="D183" s="646" t="s">
        <v>257</v>
      </c>
      <c r="E183" s="646" t="s">
        <v>257</v>
      </c>
      <c r="F183" s="646" t="s">
        <v>257</v>
      </c>
      <c r="G183" s="646" t="s">
        <v>257</v>
      </c>
      <c r="H183" s="646" t="s">
        <v>257</v>
      </c>
      <c r="I183" s="647">
        <v>1244</v>
      </c>
      <c r="J183" s="646" t="s">
        <v>257</v>
      </c>
      <c r="K183" s="646" t="s">
        <v>257</v>
      </c>
      <c r="L183" s="646" t="s">
        <v>257</v>
      </c>
      <c r="M183" s="646" t="s">
        <v>257</v>
      </c>
      <c r="N183" s="646" t="s">
        <v>257</v>
      </c>
      <c r="O183" s="648" t="s">
        <v>257</v>
      </c>
      <c r="P183" s="648" t="s">
        <v>257</v>
      </c>
    </row>
    <row r="184" spans="1:16" x14ac:dyDescent="0.2">
      <c r="A184" s="705" t="s">
        <v>139</v>
      </c>
      <c r="B184" s="645">
        <f t="shared" si="6"/>
        <v>930</v>
      </c>
      <c r="C184" s="646" t="s">
        <v>257</v>
      </c>
      <c r="D184" s="646" t="s">
        <v>257</v>
      </c>
      <c r="E184" s="646" t="s">
        <v>257</v>
      </c>
      <c r="F184" s="646" t="s">
        <v>257</v>
      </c>
      <c r="G184" s="646" t="s">
        <v>257</v>
      </c>
      <c r="H184" s="646" t="s">
        <v>257</v>
      </c>
      <c r="I184" s="647">
        <v>930</v>
      </c>
      <c r="J184" s="646" t="s">
        <v>257</v>
      </c>
      <c r="K184" s="646" t="s">
        <v>257</v>
      </c>
      <c r="L184" s="646" t="s">
        <v>257</v>
      </c>
      <c r="M184" s="646" t="s">
        <v>257</v>
      </c>
      <c r="N184" s="646" t="s">
        <v>257</v>
      </c>
      <c r="O184" s="648" t="s">
        <v>257</v>
      </c>
      <c r="P184" s="648" t="s">
        <v>257</v>
      </c>
    </row>
    <row r="185" spans="1:16" x14ac:dyDescent="0.2">
      <c r="A185" s="705" t="s">
        <v>146</v>
      </c>
      <c r="B185" s="645">
        <f t="shared" si="6"/>
        <v>902</v>
      </c>
      <c r="C185" s="646" t="s">
        <v>257</v>
      </c>
      <c r="D185" s="646" t="s">
        <v>257</v>
      </c>
      <c r="E185" s="646" t="s">
        <v>257</v>
      </c>
      <c r="F185" s="646" t="s">
        <v>257</v>
      </c>
      <c r="G185" s="646" t="s">
        <v>257</v>
      </c>
      <c r="H185" s="646" t="s">
        <v>257</v>
      </c>
      <c r="I185" s="647">
        <v>902</v>
      </c>
      <c r="J185" s="646" t="s">
        <v>257</v>
      </c>
      <c r="K185" s="646" t="s">
        <v>257</v>
      </c>
      <c r="L185" s="646" t="s">
        <v>257</v>
      </c>
      <c r="M185" s="646" t="s">
        <v>257</v>
      </c>
      <c r="N185" s="646" t="s">
        <v>257</v>
      </c>
      <c r="O185" s="648" t="s">
        <v>257</v>
      </c>
      <c r="P185" s="648" t="s">
        <v>257</v>
      </c>
    </row>
    <row r="186" spans="1:16" x14ac:dyDescent="0.2">
      <c r="A186" s="644" t="s">
        <v>643</v>
      </c>
      <c r="B186" s="645">
        <f t="shared" si="6"/>
        <v>3814</v>
      </c>
      <c r="C186" s="646" t="s">
        <v>257</v>
      </c>
      <c r="D186" s="646" t="s">
        <v>257</v>
      </c>
      <c r="E186" s="646" t="s">
        <v>257</v>
      </c>
      <c r="F186" s="646" t="s">
        <v>257</v>
      </c>
      <c r="G186" s="646" t="s">
        <v>257</v>
      </c>
      <c r="H186" s="646" t="s">
        <v>257</v>
      </c>
      <c r="I186" s="647">
        <v>3814</v>
      </c>
      <c r="J186" s="646" t="s">
        <v>257</v>
      </c>
      <c r="K186" s="646" t="s">
        <v>257</v>
      </c>
      <c r="L186" s="646" t="s">
        <v>257</v>
      </c>
      <c r="M186" s="646" t="s">
        <v>257</v>
      </c>
      <c r="N186" s="646" t="s">
        <v>257</v>
      </c>
      <c r="O186" s="648" t="s">
        <v>257</v>
      </c>
      <c r="P186" s="648" t="s">
        <v>257</v>
      </c>
    </row>
    <row r="187" spans="1:16" x14ac:dyDescent="0.2">
      <c r="A187" s="644" t="s">
        <v>645</v>
      </c>
      <c r="B187" s="645">
        <f t="shared" si="6"/>
        <v>4758</v>
      </c>
      <c r="C187" s="646" t="s">
        <v>257</v>
      </c>
      <c r="D187" s="646" t="s">
        <v>257</v>
      </c>
      <c r="E187" s="646" t="s">
        <v>257</v>
      </c>
      <c r="F187" s="646" t="s">
        <v>257</v>
      </c>
      <c r="G187" s="646" t="s">
        <v>257</v>
      </c>
      <c r="H187" s="646" t="s">
        <v>257</v>
      </c>
      <c r="I187" s="647">
        <v>4758</v>
      </c>
      <c r="J187" s="646" t="s">
        <v>257</v>
      </c>
      <c r="K187" s="646" t="s">
        <v>257</v>
      </c>
      <c r="L187" s="646" t="s">
        <v>257</v>
      </c>
      <c r="M187" s="646" t="s">
        <v>257</v>
      </c>
      <c r="N187" s="646" t="s">
        <v>257</v>
      </c>
      <c r="O187" s="648" t="s">
        <v>257</v>
      </c>
      <c r="P187" s="648" t="s">
        <v>257</v>
      </c>
    </row>
    <row r="188" spans="1:16" x14ac:dyDescent="0.2">
      <c r="A188" s="644" t="s">
        <v>150</v>
      </c>
      <c r="B188" s="645">
        <f t="shared" si="6"/>
        <v>953</v>
      </c>
      <c r="C188" s="646" t="s">
        <v>257</v>
      </c>
      <c r="D188" s="646" t="s">
        <v>257</v>
      </c>
      <c r="E188" s="646" t="s">
        <v>257</v>
      </c>
      <c r="F188" s="646" t="s">
        <v>257</v>
      </c>
      <c r="G188" s="646" t="s">
        <v>257</v>
      </c>
      <c r="H188" s="646" t="s">
        <v>257</v>
      </c>
      <c r="I188" s="647">
        <v>953</v>
      </c>
      <c r="J188" s="646" t="s">
        <v>257</v>
      </c>
      <c r="K188" s="646" t="s">
        <v>257</v>
      </c>
      <c r="L188" s="646" t="s">
        <v>257</v>
      </c>
      <c r="M188" s="646" t="s">
        <v>257</v>
      </c>
      <c r="N188" s="646" t="s">
        <v>257</v>
      </c>
      <c r="O188" s="648" t="s">
        <v>257</v>
      </c>
      <c r="P188" s="648" t="s">
        <v>257</v>
      </c>
    </row>
    <row r="189" spans="1:16" x14ac:dyDescent="0.2">
      <c r="A189" s="705" t="s">
        <v>154</v>
      </c>
      <c r="B189" s="645">
        <f t="shared" si="6"/>
        <v>1303</v>
      </c>
      <c r="C189" s="646" t="s">
        <v>257</v>
      </c>
      <c r="D189" s="646" t="s">
        <v>257</v>
      </c>
      <c r="E189" s="646" t="s">
        <v>257</v>
      </c>
      <c r="F189" s="646" t="s">
        <v>257</v>
      </c>
      <c r="G189" s="646" t="s">
        <v>257</v>
      </c>
      <c r="H189" s="646" t="s">
        <v>257</v>
      </c>
      <c r="I189" s="647">
        <v>1303</v>
      </c>
      <c r="J189" s="646" t="s">
        <v>257</v>
      </c>
      <c r="K189" s="646" t="s">
        <v>257</v>
      </c>
      <c r="L189" s="646" t="s">
        <v>257</v>
      </c>
      <c r="M189" s="646" t="s">
        <v>257</v>
      </c>
      <c r="N189" s="646" t="s">
        <v>257</v>
      </c>
      <c r="O189" s="648" t="s">
        <v>257</v>
      </c>
      <c r="P189" s="648" t="s">
        <v>257</v>
      </c>
    </row>
    <row r="190" spans="1:16" x14ac:dyDescent="0.2">
      <c r="A190" s="691"/>
      <c r="B190" s="645"/>
      <c r="C190" s="648"/>
      <c r="D190" s="648"/>
      <c r="E190" s="648"/>
      <c r="F190" s="648"/>
      <c r="G190" s="648"/>
      <c r="H190" s="648"/>
      <c r="I190" s="646"/>
      <c r="J190" s="648"/>
      <c r="K190" s="648"/>
      <c r="L190" s="646"/>
      <c r="M190" s="648"/>
      <c r="N190" s="648"/>
      <c r="O190" s="648"/>
      <c r="P190" s="648"/>
    </row>
    <row r="191" spans="1:16" x14ac:dyDescent="0.2">
      <c r="A191" s="676" t="s">
        <v>318</v>
      </c>
      <c r="B191" s="692">
        <f>SUM(B193:B200)</f>
        <v>6438</v>
      </c>
      <c r="C191" s="689" t="s">
        <v>257</v>
      </c>
      <c r="D191" s="689" t="s">
        <v>257</v>
      </c>
      <c r="E191" s="689" t="s">
        <v>257</v>
      </c>
      <c r="F191" s="689" t="s">
        <v>257</v>
      </c>
      <c r="G191" s="689" t="s">
        <v>257</v>
      </c>
      <c r="H191" s="689" t="s">
        <v>257</v>
      </c>
      <c r="I191" s="689" t="s">
        <v>257</v>
      </c>
      <c r="J191" s="689" t="s">
        <v>257</v>
      </c>
      <c r="K191" s="689" t="s">
        <v>257</v>
      </c>
      <c r="L191" s="689" t="s">
        <v>257</v>
      </c>
      <c r="M191" s="689">
        <f>SUM(M193:M201)</f>
        <v>6979</v>
      </c>
      <c r="N191" s="689" t="s">
        <v>257</v>
      </c>
      <c r="O191" s="690" t="s">
        <v>257</v>
      </c>
      <c r="P191" s="690" t="s">
        <v>257</v>
      </c>
    </row>
    <row r="192" spans="1:16" s="664" customFormat="1" x14ac:dyDescent="0.2">
      <c r="A192" s="644"/>
      <c r="B192" s="698"/>
      <c r="C192" s="648"/>
      <c r="D192" s="648"/>
      <c r="E192" s="648"/>
      <c r="F192" s="648"/>
      <c r="G192" s="648"/>
      <c r="H192" s="648"/>
      <c r="I192" s="648"/>
      <c r="J192" s="648"/>
      <c r="K192" s="648"/>
      <c r="L192" s="646"/>
      <c r="M192" s="646"/>
      <c r="N192" s="648"/>
      <c r="O192" s="648"/>
      <c r="P192" s="648"/>
    </row>
    <row r="193" spans="1:16" x14ac:dyDescent="0.2">
      <c r="A193" s="644" t="s">
        <v>653</v>
      </c>
      <c r="B193" s="645">
        <f t="shared" ref="B193:B201" si="7">SUM(C193:P193)</f>
        <v>2992</v>
      </c>
      <c r="C193" s="646" t="s">
        <v>257</v>
      </c>
      <c r="D193" s="646" t="s">
        <v>257</v>
      </c>
      <c r="E193" s="646" t="s">
        <v>257</v>
      </c>
      <c r="F193" s="646" t="s">
        <v>257</v>
      </c>
      <c r="G193" s="646" t="s">
        <v>257</v>
      </c>
      <c r="H193" s="646" t="s">
        <v>257</v>
      </c>
      <c r="I193" s="646" t="s">
        <v>257</v>
      </c>
      <c r="J193" s="646" t="s">
        <v>257</v>
      </c>
      <c r="K193" s="646" t="s">
        <v>257</v>
      </c>
      <c r="L193" s="646" t="s">
        <v>257</v>
      </c>
      <c r="M193" s="647">
        <v>2992</v>
      </c>
      <c r="N193" s="646" t="s">
        <v>257</v>
      </c>
      <c r="O193" s="648" t="s">
        <v>257</v>
      </c>
      <c r="P193" s="648" t="s">
        <v>257</v>
      </c>
    </row>
    <row r="194" spans="1:16" x14ac:dyDescent="0.2">
      <c r="A194" s="644" t="s">
        <v>656</v>
      </c>
      <c r="B194" s="645">
        <f t="shared" si="7"/>
        <v>589</v>
      </c>
      <c r="C194" s="646" t="s">
        <v>257</v>
      </c>
      <c r="D194" s="646" t="s">
        <v>257</v>
      </c>
      <c r="E194" s="646" t="s">
        <v>257</v>
      </c>
      <c r="F194" s="646" t="s">
        <v>257</v>
      </c>
      <c r="G194" s="646" t="s">
        <v>257</v>
      </c>
      <c r="H194" s="646" t="s">
        <v>257</v>
      </c>
      <c r="I194" s="646" t="s">
        <v>257</v>
      </c>
      <c r="J194" s="646" t="s">
        <v>257</v>
      </c>
      <c r="K194" s="646" t="s">
        <v>257</v>
      </c>
      <c r="L194" s="646" t="s">
        <v>257</v>
      </c>
      <c r="M194" s="647">
        <v>589</v>
      </c>
      <c r="N194" s="646" t="s">
        <v>257</v>
      </c>
      <c r="O194" s="648" t="s">
        <v>257</v>
      </c>
      <c r="P194" s="648" t="s">
        <v>257</v>
      </c>
    </row>
    <row r="195" spans="1:16" x14ac:dyDescent="0.2">
      <c r="A195" s="644" t="s">
        <v>640</v>
      </c>
      <c r="B195" s="645">
        <f t="shared" si="7"/>
        <v>310</v>
      </c>
      <c r="C195" s="646" t="s">
        <v>257</v>
      </c>
      <c r="D195" s="646" t="s">
        <v>257</v>
      </c>
      <c r="E195" s="646" t="s">
        <v>257</v>
      </c>
      <c r="F195" s="646" t="s">
        <v>257</v>
      </c>
      <c r="G195" s="646" t="s">
        <v>257</v>
      </c>
      <c r="H195" s="646" t="s">
        <v>257</v>
      </c>
      <c r="I195" s="646" t="s">
        <v>257</v>
      </c>
      <c r="J195" s="646" t="s">
        <v>257</v>
      </c>
      <c r="K195" s="646" t="s">
        <v>257</v>
      </c>
      <c r="L195" s="646" t="s">
        <v>257</v>
      </c>
      <c r="M195" s="647">
        <v>310</v>
      </c>
      <c r="N195" s="646" t="s">
        <v>257</v>
      </c>
      <c r="O195" s="646" t="s">
        <v>257</v>
      </c>
      <c r="P195" s="648" t="s">
        <v>257</v>
      </c>
    </row>
    <row r="196" spans="1:16" x14ac:dyDescent="0.2">
      <c r="A196" s="644" t="s">
        <v>176</v>
      </c>
      <c r="B196" s="645">
        <f t="shared" si="7"/>
        <v>770</v>
      </c>
      <c r="C196" s="646" t="s">
        <v>257</v>
      </c>
      <c r="D196" s="646" t="s">
        <v>257</v>
      </c>
      <c r="E196" s="646" t="s">
        <v>257</v>
      </c>
      <c r="F196" s="646" t="s">
        <v>257</v>
      </c>
      <c r="G196" s="646" t="s">
        <v>257</v>
      </c>
      <c r="H196" s="646" t="s">
        <v>257</v>
      </c>
      <c r="I196" s="646" t="s">
        <v>257</v>
      </c>
      <c r="J196" s="646" t="s">
        <v>257</v>
      </c>
      <c r="K196" s="646" t="s">
        <v>257</v>
      </c>
      <c r="L196" s="646" t="s">
        <v>257</v>
      </c>
      <c r="M196" s="647">
        <v>770</v>
      </c>
      <c r="N196" s="646" t="s">
        <v>257</v>
      </c>
      <c r="O196" s="648" t="s">
        <v>257</v>
      </c>
      <c r="P196" s="648" t="s">
        <v>257</v>
      </c>
    </row>
    <row r="197" spans="1:16" x14ac:dyDescent="0.2">
      <c r="A197" s="644" t="s">
        <v>399</v>
      </c>
      <c r="B197" s="645">
        <f t="shared" si="7"/>
        <v>537</v>
      </c>
      <c r="C197" s="646" t="s">
        <v>257</v>
      </c>
      <c r="D197" s="646" t="s">
        <v>257</v>
      </c>
      <c r="E197" s="646" t="s">
        <v>257</v>
      </c>
      <c r="F197" s="646" t="s">
        <v>257</v>
      </c>
      <c r="G197" s="646" t="s">
        <v>257</v>
      </c>
      <c r="H197" s="646" t="s">
        <v>257</v>
      </c>
      <c r="I197" s="646" t="s">
        <v>257</v>
      </c>
      <c r="J197" s="646" t="s">
        <v>257</v>
      </c>
      <c r="K197" s="646" t="s">
        <v>257</v>
      </c>
      <c r="L197" s="646" t="s">
        <v>257</v>
      </c>
      <c r="M197" s="647">
        <v>537</v>
      </c>
      <c r="N197" s="646" t="s">
        <v>257</v>
      </c>
      <c r="O197" s="648" t="s">
        <v>257</v>
      </c>
      <c r="P197" s="648" t="s">
        <v>257</v>
      </c>
    </row>
    <row r="198" spans="1:16" x14ac:dyDescent="0.2">
      <c r="A198" s="644" t="s">
        <v>180</v>
      </c>
      <c r="B198" s="645">
        <f t="shared" si="7"/>
        <v>469</v>
      </c>
      <c r="C198" s="646" t="s">
        <v>257</v>
      </c>
      <c r="D198" s="646" t="s">
        <v>257</v>
      </c>
      <c r="E198" s="646" t="s">
        <v>257</v>
      </c>
      <c r="F198" s="646" t="s">
        <v>257</v>
      </c>
      <c r="G198" s="646" t="s">
        <v>257</v>
      </c>
      <c r="H198" s="646" t="s">
        <v>257</v>
      </c>
      <c r="I198" s="646" t="s">
        <v>257</v>
      </c>
      <c r="J198" s="646" t="s">
        <v>257</v>
      </c>
      <c r="K198" s="646" t="s">
        <v>257</v>
      </c>
      <c r="L198" s="646" t="s">
        <v>257</v>
      </c>
      <c r="M198" s="647">
        <v>469</v>
      </c>
      <c r="N198" s="646" t="s">
        <v>257</v>
      </c>
      <c r="O198" s="648" t="s">
        <v>257</v>
      </c>
      <c r="P198" s="648" t="s">
        <v>257</v>
      </c>
    </row>
    <row r="199" spans="1:16" x14ac:dyDescent="0.2">
      <c r="A199" s="644" t="s">
        <v>931</v>
      </c>
      <c r="B199" s="645">
        <f t="shared" si="7"/>
        <v>249</v>
      </c>
      <c r="C199" s="646" t="s">
        <v>257</v>
      </c>
      <c r="D199" s="646" t="s">
        <v>257</v>
      </c>
      <c r="E199" s="646" t="s">
        <v>257</v>
      </c>
      <c r="F199" s="646" t="s">
        <v>257</v>
      </c>
      <c r="G199" s="646" t="s">
        <v>257</v>
      </c>
      <c r="H199" s="646" t="s">
        <v>257</v>
      </c>
      <c r="I199" s="646" t="s">
        <v>257</v>
      </c>
      <c r="J199" s="646" t="s">
        <v>257</v>
      </c>
      <c r="K199" s="646" t="s">
        <v>257</v>
      </c>
      <c r="L199" s="646" t="s">
        <v>257</v>
      </c>
      <c r="M199" s="647">
        <v>249</v>
      </c>
      <c r="N199" s="646" t="s">
        <v>257</v>
      </c>
      <c r="O199" s="648" t="s">
        <v>257</v>
      </c>
      <c r="P199" s="648" t="s">
        <v>257</v>
      </c>
    </row>
    <row r="200" spans="1:16" x14ac:dyDescent="0.2">
      <c r="A200" s="644" t="s">
        <v>643</v>
      </c>
      <c r="B200" s="645">
        <f t="shared" si="7"/>
        <v>522</v>
      </c>
      <c r="C200" s="646" t="s">
        <v>257</v>
      </c>
      <c r="D200" s="646" t="s">
        <v>257</v>
      </c>
      <c r="E200" s="646" t="s">
        <v>257</v>
      </c>
      <c r="F200" s="646" t="s">
        <v>257</v>
      </c>
      <c r="G200" s="646" t="s">
        <v>257</v>
      </c>
      <c r="H200" s="646" t="s">
        <v>257</v>
      </c>
      <c r="I200" s="646" t="s">
        <v>257</v>
      </c>
      <c r="J200" s="646" t="s">
        <v>257</v>
      </c>
      <c r="K200" s="646" t="s">
        <v>257</v>
      </c>
      <c r="L200" s="646" t="s">
        <v>257</v>
      </c>
      <c r="M200" s="647">
        <v>522</v>
      </c>
      <c r="N200" s="646" t="s">
        <v>257</v>
      </c>
      <c r="O200" s="648" t="s">
        <v>257</v>
      </c>
      <c r="P200" s="648" t="s">
        <v>257</v>
      </c>
    </row>
    <row r="201" spans="1:16" x14ac:dyDescent="0.2">
      <c r="A201" s="644" t="s">
        <v>645</v>
      </c>
      <c r="B201" s="645">
        <f t="shared" si="7"/>
        <v>541</v>
      </c>
      <c r="C201" s="646" t="s">
        <v>257</v>
      </c>
      <c r="D201" s="646" t="s">
        <v>257</v>
      </c>
      <c r="E201" s="646" t="s">
        <v>257</v>
      </c>
      <c r="F201" s="646" t="s">
        <v>257</v>
      </c>
      <c r="G201" s="646" t="s">
        <v>257</v>
      </c>
      <c r="H201" s="646" t="s">
        <v>257</v>
      </c>
      <c r="I201" s="646" t="s">
        <v>257</v>
      </c>
      <c r="J201" s="646" t="s">
        <v>257</v>
      </c>
      <c r="K201" s="646" t="s">
        <v>257</v>
      </c>
      <c r="L201" s="646" t="s">
        <v>257</v>
      </c>
      <c r="M201" s="647">
        <v>541</v>
      </c>
      <c r="N201" s="646" t="s">
        <v>257</v>
      </c>
      <c r="O201" s="646" t="s">
        <v>257</v>
      </c>
      <c r="P201" s="648" t="s">
        <v>257</v>
      </c>
    </row>
    <row r="202" spans="1:16" x14ac:dyDescent="0.2">
      <c r="A202" s="691"/>
      <c r="B202" s="645"/>
      <c r="C202" s="648"/>
      <c r="D202" s="648"/>
      <c r="E202" s="648"/>
      <c r="F202" s="648"/>
      <c r="G202" s="648"/>
      <c r="H202" s="648"/>
      <c r="I202" s="648"/>
      <c r="J202" s="648"/>
      <c r="K202" s="648"/>
      <c r="L202" s="646"/>
      <c r="M202" s="648"/>
      <c r="N202" s="648"/>
      <c r="O202" s="648"/>
      <c r="P202" s="648"/>
    </row>
    <row r="203" spans="1:16" x14ac:dyDescent="0.2">
      <c r="A203" s="676" t="s">
        <v>319</v>
      </c>
      <c r="B203" s="697">
        <f>SUM(B205:B223)</f>
        <v>14053</v>
      </c>
      <c r="C203" s="689">
        <f t="shared" ref="C203:H203" si="8">SUM(C205:C223)</f>
        <v>3253</v>
      </c>
      <c r="D203" s="689" t="s">
        <v>257</v>
      </c>
      <c r="E203" s="689">
        <f t="shared" si="8"/>
        <v>0</v>
      </c>
      <c r="F203" s="689">
        <f t="shared" si="8"/>
        <v>2657</v>
      </c>
      <c r="G203" s="689">
        <f t="shared" si="8"/>
        <v>854</v>
      </c>
      <c r="H203" s="689">
        <f t="shared" si="8"/>
        <v>4361</v>
      </c>
      <c r="I203" s="689" t="s">
        <v>257</v>
      </c>
      <c r="J203" s="689" t="s">
        <v>257</v>
      </c>
      <c r="K203" s="689" t="s">
        <v>257</v>
      </c>
      <c r="L203" s="689" t="s">
        <v>257</v>
      </c>
      <c r="M203" s="689">
        <f>SUM(M205:M223)</f>
        <v>722</v>
      </c>
      <c r="N203" s="689">
        <f>SUM(N205:N223)</f>
        <v>2206</v>
      </c>
      <c r="O203" s="690" t="s">
        <v>257</v>
      </c>
      <c r="P203" s="690" t="s">
        <v>257</v>
      </c>
    </row>
    <row r="204" spans="1:16" x14ac:dyDescent="0.2">
      <c r="A204" s="644"/>
      <c r="B204" s="698"/>
      <c r="C204" s="646"/>
      <c r="D204" s="646"/>
      <c r="E204" s="648"/>
      <c r="F204" s="648"/>
      <c r="G204" s="648"/>
      <c r="H204" s="646"/>
      <c r="I204" s="648"/>
      <c r="J204" s="648"/>
      <c r="K204" s="648"/>
      <c r="L204" s="646"/>
      <c r="M204" s="646"/>
      <c r="N204" s="646"/>
      <c r="O204" s="648"/>
      <c r="P204" s="648"/>
    </row>
    <row r="205" spans="1:16" x14ac:dyDescent="0.2">
      <c r="A205" s="644" t="s">
        <v>431</v>
      </c>
      <c r="B205" s="645">
        <f t="shared" ref="B205:B222" si="9">SUM(C205:P205)</f>
        <v>1323</v>
      </c>
      <c r="C205" s="699">
        <v>207</v>
      </c>
      <c r="D205" s="647" t="s">
        <v>257</v>
      </c>
      <c r="E205" s="646" t="s">
        <v>257</v>
      </c>
      <c r="F205" s="648">
        <v>993</v>
      </c>
      <c r="G205" s="646" t="s">
        <v>257</v>
      </c>
      <c r="H205" s="648">
        <v>123</v>
      </c>
      <c r="I205" s="646" t="s">
        <v>257</v>
      </c>
      <c r="J205" s="646" t="s">
        <v>257</v>
      </c>
      <c r="K205" s="646" t="s">
        <v>257</v>
      </c>
      <c r="L205" s="646" t="s">
        <v>257</v>
      </c>
      <c r="M205" s="646" t="s">
        <v>257</v>
      </c>
      <c r="N205" s="646" t="s">
        <v>257</v>
      </c>
      <c r="O205" s="648" t="s">
        <v>257</v>
      </c>
      <c r="P205" s="648" t="s">
        <v>257</v>
      </c>
    </row>
    <row r="206" spans="1:16" x14ac:dyDescent="0.2">
      <c r="A206" s="644" t="s">
        <v>432</v>
      </c>
      <c r="B206" s="645">
        <f t="shared" si="9"/>
        <v>556</v>
      </c>
      <c r="C206" s="699">
        <v>330</v>
      </c>
      <c r="D206" s="647" t="s">
        <v>257</v>
      </c>
      <c r="E206" s="646" t="s">
        <v>257</v>
      </c>
      <c r="F206" s="646" t="s">
        <v>257</v>
      </c>
      <c r="G206" s="646" t="s">
        <v>257</v>
      </c>
      <c r="H206" s="648">
        <v>226</v>
      </c>
      <c r="I206" s="646" t="s">
        <v>257</v>
      </c>
      <c r="J206" s="646" t="s">
        <v>257</v>
      </c>
      <c r="K206" s="646" t="s">
        <v>257</v>
      </c>
      <c r="L206" s="646" t="s">
        <v>257</v>
      </c>
      <c r="M206" s="646" t="s">
        <v>257</v>
      </c>
      <c r="N206" s="646" t="s">
        <v>257</v>
      </c>
      <c r="O206" s="648" t="s">
        <v>257</v>
      </c>
      <c r="P206" s="648" t="s">
        <v>257</v>
      </c>
    </row>
    <row r="207" spans="1:16" x14ac:dyDescent="0.2">
      <c r="A207" s="644" t="s">
        <v>60</v>
      </c>
      <c r="B207" s="645">
        <f t="shared" si="9"/>
        <v>1188</v>
      </c>
      <c r="C207" s="706">
        <v>131</v>
      </c>
      <c r="D207" s="647" t="s">
        <v>257</v>
      </c>
      <c r="E207" s="646" t="s">
        <v>257</v>
      </c>
      <c r="F207" s="648">
        <v>342</v>
      </c>
      <c r="G207" s="646" t="s">
        <v>257</v>
      </c>
      <c r="H207" s="648">
        <v>111</v>
      </c>
      <c r="I207" s="646" t="s">
        <v>257</v>
      </c>
      <c r="J207" s="646" t="s">
        <v>257</v>
      </c>
      <c r="K207" s="646" t="s">
        <v>257</v>
      </c>
      <c r="L207" s="646" t="s">
        <v>257</v>
      </c>
      <c r="M207" s="646">
        <v>96</v>
      </c>
      <c r="N207" s="648">
        <v>508</v>
      </c>
      <c r="O207" s="648" t="s">
        <v>257</v>
      </c>
      <c r="P207" s="648" t="s">
        <v>257</v>
      </c>
    </row>
    <row r="208" spans="1:16" x14ac:dyDescent="0.2">
      <c r="A208" s="644" t="s">
        <v>66</v>
      </c>
      <c r="B208" s="645">
        <f t="shared" si="9"/>
        <v>636</v>
      </c>
      <c r="C208" s="699">
        <v>210</v>
      </c>
      <c r="D208" s="647" t="s">
        <v>257</v>
      </c>
      <c r="E208" s="646" t="s">
        <v>257</v>
      </c>
      <c r="F208" s="646" t="s">
        <v>257</v>
      </c>
      <c r="G208" s="647" t="s">
        <v>257</v>
      </c>
      <c r="H208" s="648">
        <v>426</v>
      </c>
      <c r="I208" s="646" t="s">
        <v>257</v>
      </c>
      <c r="J208" s="646" t="s">
        <v>257</v>
      </c>
      <c r="K208" s="646" t="s">
        <v>257</v>
      </c>
      <c r="L208" s="646" t="s">
        <v>257</v>
      </c>
      <c r="M208" s="646" t="s">
        <v>257</v>
      </c>
      <c r="N208" s="646" t="s">
        <v>257</v>
      </c>
      <c r="O208" s="648" t="s">
        <v>257</v>
      </c>
      <c r="P208" s="648" t="s">
        <v>257</v>
      </c>
    </row>
    <row r="209" spans="1:16" x14ac:dyDescent="0.2">
      <c r="A209" s="644" t="s">
        <v>448</v>
      </c>
      <c r="B209" s="645">
        <f t="shared" si="9"/>
        <v>477</v>
      </c>
      <c r="C209" s="699">
        <v>200</v>
      </c>
      <c r="D209" s="647" t="s">
        <v>257</v>
      </c>
      <c r="E209" s="646" t="s">
        <v>257</v>
      </c>
      <c r="F209" s="646" t="s">
        <v>257</v>
      </c>
      <c r="G209" s="646" t="s">
        <v>257</v>
      </c>
      <c r="H209" s="648">
        <v>277</v>
      </c>
      <c r="I209" s="646" t="s">
        <v>257</v>
      </c>
      <c r="J209" s="646" t="s">
        <v>257</v>
      </c>
      <c r="K209" s="646" t="s">
        <v>257</v>
      </c>
      <c r="L209" s="646" t="s">
        <v>257</v>
      </c>
      <c r="M209" s="646" t="s">
        <v>257</v>
      </c>
      <c r="N209" s="646" t="s">
        <v>257</v>
      </c>
      <c r="O209" s="648" t="s">
        <v>257</v>
      </c>
      <c r="P209" s="648" t="s">
        <v>257</v>
      </c>
    </row>
    <row r="210" spans="1:16" x14ac:dyDescent="0.2">
      <c r="A210" s="644" t="s">
        <v>63</v>
      </c>
      <c r="B210" s="645">
        <f t="shared" si="9"/>
        <v>741</v>
      </c>
      <c r="C210" s="699">
        <v>233</v>
      </c>
      <c r="D210" s="647" t="s">
        <v>257</v>
      </c>
      <c r="E210" s="646" t="s">
        <v>257</v>
      </c>
      <c r="F210" s="646" t="s">
        <v>257</v>
      </c>
      <c r="G210" s="646">
        <v>166</v>
      </c>
      <c r="H210" s="648">
        <v>342</v>
      </c>
      <c r="I210" s="646" t="s">
        <v>257</v>
      </c>
      <c r="J210" s="646" t="s">
        <v>257</v>
      </c>
      <c r="K210" s="646" t="s">
        <v>257</v>
      </c>
      <c r="L210" s="646" t="s">
        <v>257</v>
      </c>
      <c r="M210" s="646" t="s">
        <v>257</v>
      </c>
      <c r="N210" s="646" t="s">
        <v>257</v>
      </c>
      <c r="O210" s="648" t="s">
        <v>257</v>
      </c>
      <c r="P210" s="648" t="s">
        <v>257</v>
      </c>
    </row>
    <row r="211" spans="1:16" x14ac:dyDescent="0.2">
      <c r="A211" s="644" t="s">
        <v>844</v>
      </c>
      <c r="B211" s="645">
        <f t="shared" si="9"/>
        <v>736</v>
      </c>
      <c r="C211" s="699">
        <v>311</v>
      </c>
      <c r="D211" s="647" t="s">
        <v>257</v>
      </c>
      <c r="E211" s="646" t="s">
        <v>257</v>
      </c>
      <c r="F211" s="646" t="s">
        <v>257</v>
      </c>
      <c r="G211" s="646" t="s">
        <v>257</v>
      </c>
      <c r="H211" s="648">
        <v>425</v>
      </c>
      <c r="I211" s="646" t="s">
        <v>257</v>
      </c>
      <c r="J211" s="646" t="s">
        <v>257</v>
      </c>
      <c r="K211" s="646" t="s">
        <v>257</v>
      </c>
      <c r="L211" s="646" t="s">
        <v>257</v>
      </c>
      <c r="M211" s="646" t="s">
        <v>257</v>
      </c>
      <c r="N211" s="646" t="s">
        <v>257</v>
      </c>
      <c r="O211" s="648" t="s">
        <v>257</v>
      </c>
      <c r="P211" s="648" t="s">
        <v>257</v>
      </c>
    </row>
    <row r="212" spans="1:16" x14ac:dyDescent="0.2">
      <c r="A212" s="644" t="s">
        <v>444</v>
      </c>
      <c r="B212" s="645">
        <f>SUM(C212:P212)</f>
        <v>1465</v>
      </c>
      <c r="C212" s="699">
        <v>138</v>
      </c>
      <c r="D212" s="647" t="s">
        <v>257</v>
      </c>
      <c r="E212" s="646" t="s">
        <v>257</v>
      </c>
      <c r="F212" s="646">
        <v>270</v>
      </c>
      <c r="G212" s="646">
        <v>234</v>
      </c>
      <c r="H212" s="648">
        <v>137</v>
      </c>
      <c r="I212" s="646" t="s">
        <v>257</v>
      </c>
      <c r="J212" s="646" t="s">
        <v>257</v>
      </c>
      <c r="K212" s="646" t="s">
        <v>257</v>
      </c>
      <c r="L212" s="646" t="s">
        <v>257</v>
      </c>
      <c r="M212" s="646">
        <v>140</v>
      </c>
      <c r="N212" s="646">
        <v>546</v>
      </c>
      <c r="O212" s="648" t="s">
        <v>257</v>
      </c>
      <c r="P212" s="648" t="s">
        <v>257</v>
      </c>
    </row>
    <row r="213" spans="1:16" x14ac:dyDescent="0.2">
      <c r="A213" s="644" t="s">
        <v>453</v>
      </c>
      <c r="B213" s="645">
        <f t="shared" si="9"/>
        <v>675</v>
      </c>
      <c r="C213" s="699">
        <v>140</v>
      </c>
      <c r="D213" s="647" t="s">
        <v>257</v>
      </c>
      <c r="E213" s="646" t="s">
        <v>257</v>
      </c>
      <c r="F213" s="646" t="s">
        <v>257</v>
      </c>
      <c r="G213" s="647">
        <v>66</v>
      </c>
      <c r="H213" s="647">
        <v>469</v>
      </c>
      <c r="I213" s="646" t="s">
        <v>257</v>
      </c>
      <c r="J213" s="646" t="s">
        <v>257</v>
      </c>
      <c r="K213" s="646" t="s">
        <v>257</v>
      </c>
      <c r="L213" s="646" t="s">
        <v>257</v>
      </c>
      <c r="M213" s="646" t="s">
        <v>257</v>
      </c>
      <c r="N213" s="646" t="s">
        <v>257</v>
      </c>
      <c r="O213" s="648" t="s">
        <v>257</v>
      </c>
      <c r="P213" s="648" t="s">
        <v>257</v>
      </c>
    </row>
    <row r="214" spans="1:16" x14ac:dyDescent="0.2">
      <c r="A214" s="644" t="s">
        <v>459</v>
      </c>
      <c r="B214" s="645">
        <f>SUM(C214:P214)</f>
        <v>859</v>
      </c>
      <c r="C214" s="699">
        <v>75</v>
      </c>
      <c r="D214" s="647" t="s">
        <v>257</v>
      </c>
      <c r="E214" s="646" t="s">
        <v>257</v>
      </c>
      <c r="F214" s="646">
        <v>374</v>
      </c>
      <c r="G214" s="646" t="s">
        <v>257</v>
      </c>
      <c r="H214" s="647">
        <v>203</v>
      </c>
      <c r="I214" s="646" t="s">
        <v>257</v>
      </c>
      <c r="J214" s="646" t="s">
        <v>257</v>
      </c>
      <c r="K214" s="646" t="s">
        <v>257</v>
      </c>
      <c r="L214" s="646" t="s">
        <v>257</v>
      </c>
      <c r="M214" s="646">
        <v>207</v>
      </c>
      <c r="N214" s="646" t="s">
        <v>257</v>
      </c>
      <c r="O214" s="648" t="s">
        <v>257</v>
      </c>
      <c r="P214" s="648" t="s">
        <v>257</v>
      </c>
    </row>
    <row r="215" spans="1:16" s="664" customFormat="1" x14ac:dyDescent="0.2">
      <c r="A215" s="644" t="s">
        <v>655</v>
      </c>
      <c r="B215" s="645">
        <f t="shared" si="9"/>
        <v>648</v>
      </c>
      <c r="C215" s="699">
        <v>278</v>
      </c>
      <c r="D215" s="647" t="s">
        <v>257</v>
      </c>
      <c r="E215" s="646" t="s">
        <v>257</v>
      </c>
      <c r="F215" s="646" t="s">
        <v>257</v>
      </c>
      <c r="G215" s="646" t="s">
        <v>257</v>
      </c>
      <c r="H215" s="648">
        <v>370</v>
      </c>
      <c r="I215" s="646" t="s">
        <v>257</v>
      </c>
      <c r="J215" s="646" t="s">
        <v>257</v>
      </c>
      <c r="K215" s="646" t="s">
        <v>257</v>
      </c>
      <c r="L215" s="646" t="s">
        <v>257</v>
      </c>
      <c r="M215" s="646" t="s">
        <v>257</v>
      </c>
      <c r="N215" s="646" t="s">
        <v>257</v>
      </c>
      <c r="O215" s="648" t="s">
        <v>257</v>
      </c>
      <c r="P215" s="648" t="s">
        <v>257</v>
      </c>
    </row>
    <row r="216" spans="1:16" x14ac:dyDescent="0.2">
      <c r="A216" s="644" t="s">
        <v>463</v>
      </c>
      <c r="B216" s="645">
        <f t="shared" si="9"/>
        <v>316</v>
      </c>
      <c r="C216" s="699">
        <v>113</v>
      </c>
      <c r="D216" s="647" t="s">
        <v>257</v>
      </c>
      <c r="E216" s="646" t="s">
        <v>257</v>
      </c>
      <c r="F216" s="646" t="s">
        <v>257</v>
      </c>
      <c r="G216" s="646" t="s">
        <v>257</v>
      </c>
      <c r="H216" s="648">
        <v>203</v>
      </c>
      <c r="I216" s="646" t="s">
        <v>257</v>
      </c>
      <c r="J216" s="646" t="s">
        <v>257</v>
      </c>
      <c r="K216" s="646" t="s">
        <v>257</v>
      </c>
      <c r="L216" s="646" t="s">
        <v>257</v>
      </c>
      <c r="M216" s="646" t="s">
        <v>257</v>
      </c>
      <c r="N216" s="646" t="s">
        <v>257</v>
      </c>
      <c r="O216" s="648" t="s">
        <v>257</v>
      </c>
      <c r="P216" s="648" t="s">
        <v>257</v>
      </c>
    </row>
    <row r="217" spans="1:16" x14ac:dyDescent="0.2">
      <c r="A217" s="644" t="s">
        <v>325</v>
      </c>
      <c r="B217" s="645">
        <f t="shared" si="9"/>
        <v>340</v>
      </c>
      <c r="C217" s="699">
        <v>151</v>
      </c>
      <c r="D217" s="647" t="s">
        <v>257</v>
      </c>
      <c r="E217" s="646" t="s">
        <v>257</v>
      </c>
      <c r="F217" s="646" t="s">
        <v>257</v>
      </c>
      <c r="G217" s="646" t="s">
        <v>257</v>
      </c>
      <c r="H217" s="648">
        <v>189</v>
      </c>
      <c r="I217" s="646" t="s">
        <v>257</v>
      </c>
      <c r="J217" s="646" t="s">
        <v>257</v>
      </c>
      <c r="K217" s="646" t="s">
        <v>257</v>
      </c>
      <c r="L217" s="646" t="s">
        <v>257</v>
      </c>
      <c r="M217" s="646" t="s">
        <v>257</v>
      </c>
      <c r="N217" s="648" t="s">
        <v>257</v>
      </c>
      <c r="O217" s="648" t="s">
        <v>257</v>
      </c>
      <c r="P217" s="648" t="s">
        <v>257</v>
      </c>
    </row>
    <row r="218" spans="1:16" x14ac:dyDescent="0.2">
      <c r="A218" s="644" t="s">
        <v>65</v>
      </c>
      <c r="B218" s="645">
        <f t="shared" si="9"/>
        <v>593</v>
      </c>
      <c r="C218" s="699">
        <v>324</v>
      </c>
      <c r="D218" s="647" t="s">
        <v>257</v>
      </c>
      <c r="E218" s="646" t="s">
        <v>257</v>
      </c>
      <c r="F218" s="646" t="s">
        <v>257</v>
      </c>
      <c r="G218" s="646" t="s">
        <v>257</v>
      </c>
      <c r="H218" s="648">
        <v>269</v>
      </c>
      <c r="I218" s="646" t="s">
        <v>257</v>
      </c>
      <c r="J218" s="646" t="s">
        <v>257</v>
      </c>
      <c r="K218" s="646" t="s">
        <v>257</v>
      </c>
      <c r="L218" s="646" t="s">
        <v>257</v>
      </c>
      <c r="M218" s="646" t="s">
        <v>257</v>
      </c>
      <c r="N218" s="646" t="s">
        <v>257</v>
      </c>
      <c r="O218" s="648" t="s">
        <v>257</v>
      </c>
      <c r="P218" s="648" t="s">
        <v>257</v>
      </c>
    </row>
    <row r="219" spans="1:16" x14ac:dyDescent="0.2">
      <c r="A219" s="644" t="s">
        <v>658</v>
      </c>
      <c r="B219" s="645">
        <f t="shared" si="9"/>
        <v>1030</v>
      </c>
      <c r="C219" s="699">
        <v>112</v>
      </c>
      <c r="D219" s="647" t="s">
        <v>257</v>
      </c>
      <c r="E219" s="646" t="s">
        <v>257</v>
      </c>
      <c r="F219" s="648">
        <v>241</v>
      </c>
      <c r="G219" s="646" t="s">
        <v>257</v>
      </c>
      <c r="H219" s="648">
        <v>180</v>
      </c>
      <c r="I219" s="646" t="s">
        <v>257</v>
      </c>
      <c r="J219" s="646" t="s">
        <v>257</v>
      </c>
      <c r="K219" s="646" t="s">
        <v>257</v>
      </c>
      <c r="L219" s="646" t="s">
        <v>257</v>
      </c>
      <c r="M219" s="646">
        <v>121</v>
      </c>
      <c r="N219" s="647">
        <v>376</v>
      </c>
      <c r="O219" s="648" t="s">
        <v>257</v>
      </c>
      <c r="P219" s="648" t="s">
        <v>257</v>
      </c>
    </row>
    <row r="220" spans="1:16" x14ac:dyDescent="0.2">
      <c r="A220" s="644" t="s">
        <v>143</v>
      </c>
      <c r="B220" s="645">
        <f t="shared" si="9"/>
        <v>175</v>
      </c>
      <c r="C220" s="699">
        <v>80</v>
      </c>
      <c r="D220" s="647" t="s">
        <v>257</v>
      </c>
      <c r="E220" s="646" t="s">
        <v>257</v>
      </c>
      <c r="F220" s="646" t="s">
        <v>257</v>
      </c>
      <c r="G220" s="646" t="s">
        <v>257</v>
      </c>
      <c r="H220" s="648">
        <v>95</v>
      </c>
      <c r="I220" s="646" t="s">
        <v>257</v>
      </c>
      <c r="J220" s="646" t="s">
        <v>257</v>
      </c>
      <c r="K220" s="646" t="s">
        <v>257</v>
      </c>
      <c r="L220" s="646" t="s">
        <v>257</v>
      </c>
      <c r="M220" s="646" t="s">
        <v>257</v>
      </c>
      <c r="N220" s="646" t="s">
        <v>257</v>
      </c>
      <c r="O220" s="648" t="s">
        <v>257</v>
      </c>
      <c r="P220" s="648" t="s">
        <v>257</v>
      </c>
    </row>
    <row r="221" spans="1:16" x14ac:dyDescent="0.2">
      <c r="A221" s="644" t="s">
        <v>144</v>
      </c>
      <c r="B221" s="645">
        <f t="shared" si="9"/>
        <v>782</v>
      </c>
      <c r="C221" s="699">
        <v>65</v>
      </c>
      <c r="D221" s="647" t="s">
        <v>257</v>
      </c>
      <c r="E221" s="646" t="s">
        <v>257</v>
      </c>
      <c r="F221" s="648">
        <v>224</v>
      </c>
      <c r="G221" s="646" t="s">
        <v>257</v>
      </c>
      <c r="H221" s="648">
        <v>72</v>
      </c>
      <c r="I221" s="646" t="s">
        <v>257</v>
      </c>
      <c r="J221" s="646" t="s">
        <v>257</v>
      </c>
      <c r="K221" s="646" t="s">
        <v>257</v>
      </c>
      <c r="L221" s="646" t="s">
        <v>257</v>
      </c>
      <c r="M221" s="646">
        <v>78</v>
      </c>
      <c r="N221" s="647">
        <v>343</v>
      </c>
      <c r="O221" s="648" t="s">
        <v>257</v>
      </c>
      <c r="P221" s="648" t="s">
        <v>257</v>
      </c>
    </row>
    <row r="222" spans="1:16" x14ac:dyDescent="0.2">
      <c r="A222" s="644" t="s">
        <v>67</v>
      </c>
      <c r="B222" s="645">
        <f t="shared" si="9"/>
        <v>287</v>
      </c>
      <c r="C222" s="699">
        <v>99</v>
      </c>
      <c r="D222" s="647" t="s">
        <v>257</v>
      </c>
      <c r="E222" s="646" t="s">
        <v>257</v>
      </c>
      <c r="F222" s="646" t="s">
        <v>257</v>
      </c>
      <c r="G222" s="646" t="s">
        <v>257</v>
      </c>
      <c r="H222" s="648">
        <v>188</v>
      </c>
      <c r="I222" s="646" t="s">
        <v>257</v>
      </c>
      <c r="J222" s="646" t="s">
        <v>257</v>
      </c>
      <c r="K222" s="646" t="s">
        <v>257</v>
      </c>
      <c r="L222" s="646" t="s">
        <v>257</v>
      </c>
      <c r="M222" s="646" t="s">
        <v>257</v>
      </c>
      <c r="N222" s="646" t="s">
        <v>257</v>
      </c>
      <c r="O222" s="648" t="s">
        <v>257</v>
      </c>
      <c r="P222" s="648" t="s">
        <v>257</v>
      </c>
    </row>
    <row r="223" spans="1:16" x14ac:dyDescent="0.2">
      <c r="A223" s="707" t="s">
        <v>695</v>
      </c>
      <c r="B223" s="645">
        <f>SUM(C223:P223)</f>
        <v>1226</v>
      </c>
      <c r="C223" s="646">
        <v>56</v>
      </c>
      <c r="D223" s="647" t="s">
        <v>257</v>
      </c>
      <c r="E223" s="646" t="s">
        <v>257</v>
      </c>
      <c r="F223" s="646">
        <v>213</v>
      </c>
      <c r="G223" s="646">
        <v>388</v>
      </c>
      <c r="H223" s="646">
        <v>56</v>
      </c>
      <c r="I223" s="646" t="s">
        <v>257</v>
      </c>
      <c r="J223" s="646" t="s">
        <v>257</v>
      </c>
      <c r="K223" s="646" t="s">
        <v>257</v>
      </c>
      <c r="L223" s="646" t="s">
        <v>257</v>
      </c>
      <c r="M223" s="646">
        <v>80</v>
      </c>
      <c r="N223" s="646">
        <v>433</v>
      </c>
      <c r="O223" s="646" t="s">
        <v>257</v>
      </c>
      <c r="P223" s="646" t="s">
        <v>257</v>
      </c>
    </row>
    <row r="224" spans="1:16" x14ac:dyDescent="0.2">
      <c r="A224" s="691"/>
      <c r="B224" s="645"/>
      <c r="C224" s="648"/>
      <c r="D224" s="648"/>
      <c r="E224" s="648"/>
      <c r="F224" s="648"/>
      <c r="G224" s="648"/>
      <c r="H224" s="648"/>
      <c r="I224" s="648"/>
      <c r="J224" s="648"/>
      <c r="K224" s="648"/>
      <c r="L224" s="646"/>
      <c r="M224" s="648"/>
      <c r="N224" s="648"/>
      <c r="O224" s="648"/>
      <c r="P224" s="648"/>
    </row>
    <row r="225" spans="1:16" x14ac:dyDescent="0.2">
      <c r="A225" s="676" t="s">
        <v>320</v>
      </c>
      <c r="B225" s="697">
        <f>SUM(B227:B235)</f>
        <v>14062</v>
      </c>
      <c r="C225" s="689" t="s">
        <v>257</v>
      </c>
      <c r="D225" s="689" t="s">
        <v>257</v>
      </c>
      <c r="E225" s="689" t="s">
        <v>257</v>
      </c>
      <c r="F225" s="689">
        <f>SUM(F227:F235)</f>
        <v>4893</v>
      </c>
      <c r="G225" s="689" t="s">
        <v>257</v>
      </c>
      <c r="H225" s="689" t="s">
        <v>257</v>
      </c>
      <c r="I225" s="689" t="s">
        <v>257</v>
      </c>
      <c r="J225" s="689" t="s">
        <v>257</v>
      </c>
      <c r="K225" s="689" t="s">
        <v>257</v>
      </c>
      <c r="L225" s="689" t="s">
        <v>257</v>
      </c>
      <c r="M225" s="689">
        <f>SUM(M227:M235)</f>
        <v>1517</v>
      </c>
      <c r="N225" s="689">
        <f>SUM(N227:N235)</f>
        <v>7652</v>
      </c>
      <c r="O225" s="690" t="s">
        <v>257</v>
      </c>
      <c r="P225" s="690" t="s">
        <v>257</v>
      </c>
    </row>
    <row r="226" spans="1:16" x14ac:dyDescent="0.2">
      <c r="A226" s="644"/>
      <c r="B226" s="698"/>
      <c r="C226" s="646"/>
      <c r="D226" s="646"/>
      <c r="E226" s="646"/>
      <c r="F226" s="646"/>
      <c r="G226" s="648"/>
      <c r="H226" s="648"/>
      <c r="I226" s="648"/>
      <c r="J226" s="648"/>
      <c r="K226" s="648"/>
      <c r="L226" s="646"/>
      <c r="M226" s="646"/>
      <c r="N226" s="646"/>
      <c r="O226" s="648"/>
      <c r="P226" s="648"/>
    </row>
    <row r="227" spans="1:16" s="664" customFormat="1" x14ac:dyDescent="0.2">
      <c r="A227" s="644" t="s">
        <v>448</v>
      </c>
      <c r="B227" s="645">
        <f t="shared" ref="B227:B235" si="10">SUM(C227:P227)</f>
        <v>1741</v>
      </c>
      <c r="C227" s="646" t="s">
        <v>257</v>
      </c>
      <c r="D227" s="646" t="s">
        <v>257</v>
      </c>
      <c r="E227" s="646" t="s">
        <v>257</v>
      </c>
      <c r="F227" s="648">
        <v>877</v>
      </c>
      <c r="G227" s="646" t="s">
        <v>257</v>
      </c>
      <c r="H227" s="646" t="s">
        <v>257</v>
      </c>
      <c r="I227" s="646" t="s">
        <v>257</v>
      </c>
      <c r="J227" s="646" t="s">
        <v>257</v>
      </c>
      <c r="K227" s="646" t="s">
        <v>257</v>
      </c>
      <c r="L227" s="646" t="s">
        <v>257</v>
      </c>
      <c r="M227" s="646">
        <v>171</v>
      </c>
      <c r="N227" s="647">
        <v>693</v>
      </c>
      <c r="O227" s="648" t="s">
        <v>257</v>
      </c>
      <c r="P227" s="648" t="s">
        <v>257</v>
      </c>
    </row>
    <row r="228" spans="1:16" s="664" customFormat="1" x14ac:dyDescent="0.2">
      <c r="A228" s="644" t="s">
        <v>63</v>
      </c>
      <c r="B228" s="645">
        <f t="shared" si="10"/>
        <v>1944</v>
      </c>
      <c r="C228" s="646" t="s">
        <v>257</v>
      </c>
      <c r="D228" s="646" t="s">
        <v>257</v>
      </c>
      <c r="E228" s="646" t="s">
        <v>257</v>
      </c>
      <c r="F228" s="648">
        <v>760</v>
      </c>
      <c r="G228" s="646" t="s">
        <v>257</v>
      </c>
      <c r="H228" s="646" t="s">
        <v>257</v>
      </c>
      <c r="I228" s="646" t="s">
        <v>257</v>
      </c>
      <c r="J228" s="646" t="s">
        <v>257</v>
      </c>
      <c r="K228" s="646" t="s">
        <v>257</v>
      </c>
      <c r="L228" s="646" t="s">
        <v>257</v>
      </c>
      <c r="M228" s="646">
        <v>153</v>
      </c>
      <c r="N228" s="647">
        <v>1031</v>
      </c>
      <c r="O228" s="648" t="s">
        <v>257</v>
      </c>
      <c r="P228" s="648" t="s">
        <v>257</v>
      </c>
    </row>
    <row r="229" spans="1:16" x14ac:dyDescent="0.2">
      <c r="A229" s="644" t="s">
        <v>453</v>
      </c>
      <c r="B229" s="645">
        <f t="shared" si="10"/>
        <v>1317</v>
      </c>
      <c r="C229" s="646" t="s">
        <v>257</v>
      </c>
      <c r="D229" s="646" t="s">
        <v>257</v>
      </c>
      <c r="E229" s="646" t="s">
        <v>257</v>
      </c>
      <c r="F229" s="648">
        <v>509</v>
      </c>
      <c r="G229" s="646" t="s">
        <v>257</v>
      </c>
      <c r="H229" s="646" t="s">
        <v>257</v>
      </c>
      <c r="I229" s="646" t="s">
        <v>257</v>
      </c>
      <c r="J229" s="646" t="s">
        <v>257</v>
      </c>
      <c r="K229" s="646" t="s">
        <v>257</v>
      </c>
      <c r="L229" s="646" t="s">
        <v>257</v>
      </c>
      <c r="M229" s="646">
        <v>111</v>
      </c>
      <c r="N229" s="647">
        <v>697</v>
      </c>
      <c r="O229" s="648" t="s">
        <v>257</v>
      </c>
      <c r="P229" s="648" t="s">
        <v>257</v>
      </c>
    </row>
    <row r="230" spans="1:16" x14ac:dyDescent="0.2">
      <c r="A230" s="644" t="s">
        <v>655</v>
      </c>
      <c r="B230" s="645">
        <f t="shared" si="10"/>
        <v>2334</v>
      </c>
      <c r="C230" s="646" t="s">
        <v>257</v>
      </c>
      <c r="D230" s="646" t="s">
        <v>257</v>
      </c>
      <c r="E230" s="646" t="s">
        <v>257</v>
      </c>
      <c r="F230" s="648">
        <v>860</v>
      </c>
      <c r="G230" s="646" t="s">
        <v>257</v>
      </c>
      <c r="H230" s="646" t="s">
        <v>257</v>
      </c>
      <c r="I230" s="646" t="s">
        <v>257</v>
      </c>
      <c r="J230" s="646" t="s">
        <v>257</v>
      </c>
      <c r="K230" s="646" t="s">
        <v>257</v>
      </c>
      <c r="L230" s="646" t="s">
        <v>257</v>
      </c>
      <c r="M230" s="646">
        <v>298</v>
      </c>
      <c r="N230" s="647">
        <v>1176</v>
      </c>
      <c r="O230" s="648" t="s">
        <v>257</v>
      </c>
      <c r="P230" s="648" t="s">
        <v>257</v>
      </c>
    </row>
    <row r="231" spans="1:16" x14ac:dyDescent="0.2">
      <c r="A231" s="644" t="s">
        <v>463</v>
      </c>
      <c r="B231" s="645">
        <f t="shared" si="10"/>
        <v>962</v>
      </c>
      <c r="C231" s="646" t="s">
        <v>257</v>
      </c>
      <c r="D231" s="646" t="s">
        <v>257</v>
      </c>
      <c r="E231" s="646" t="s">
        <v>257</v>
      </c>
      <c r="F231" s="648">
        <v>339</v>
      </c>
      <c r="G231" s="646" t="s">
        <v>257</v>
      </c>
      <c r="H231" s="646" t="s">
        <v>257</v>
      </c>
      <c r="I231" s="646" t="s">
        <v>257</v>
      </c>
      <c r="J231" s="646" t="s">
        <v>257</v>
      </c>
      <c r="K231" s="646" t="s">
        <v>257</v>
      </c>
      <c r="L231" s="646" t="s">
        <v>257</v>
      </c>
      <c r="M231" s="646">
        <v>219</v>
      </c>
      <c r="N231" s="647">
        <v>404</v>
      </c>
      <c r="O231" s="648" t="s">
        <v>257</v>
      </c>
      <c r="P231" s="648" t="s">
        <v>257</v>
      </c>
    </row>
    <row r="232" spans="1:16" x14ac:dyDescent="0.2">
      <c r="A232" s="644" t="s">
        <v>325</v>
      </c>
      <c r="B232" s="645">
        <f t="shared" si="10"/>
        <v>1480</v>
      </c>
      <c r="C232" s="646" t="s">
        <v>257</v>
      </c>
      <c r="D232" s="646" t="s">
        <v>257</v>
      </c>
      <c r="E232" s="646" t="s">
        <v>257</v>
      </c>
      <c r="F232" s="648">
        <v>347</v>
      </c>
      <c r="G232" s="646" t="s">
        <v>257</v>
      </c>
      <c r="H232" s="646" t="s">
        <v>257</v>
      </c>
      <c r="I232" s="646" t="s">
        <v>257</v>
      </c>
      <c r="J232" s="646" t="s">
        <v>257</v>
      </c>
      <c r="K232" s="646" t="s">
        <v>257</v>
      </c>
      <c r="L232" s="646" t="s">
        <v>257</v>
      </c>
      <c r="M232" s="646">
        <v>108</v>
      </c>
      <c r="N232" s="647">
        <v>1025</v>
      </c>
      <c r="O232" s="648" t="s">
        <v>257</v>
      </c>
      <c r="P232" s="648" t="s">
        <v>257</v>
      </c>
    </row>
    <row r="233" spans="1:16" x14ac:dyDescent="0.2">
      <c r="A233" s="644" t="s">
        <v>65</v>
      </c>
      <c r="B233" s="645">
        <f t="shared" si="10"/>
        <v>1494</v>
      </c>
      <c r="C233" s="646" t="s">
        <v>257</v>
      </c>
      <c r="D233" s="646" t="s">
        <v>257</v>
      </c>
      <c r="E233" s="646" t="s">
        <v>257</v>
      </c>
      <c r="F233" s="648">
        <v>378</v>
      </c>
      <c r="G233" s="646" t="s">
        <v>257</v>
      </c>
      <c r="H233" s="646" t="s">
        <v>257</v>
      </c>
      <c r="I233" s="646" t="s">
        <v>257</v>
      </c>
      <c r="J233" s="646" t="s">
        <v>257</v>
      </c>
      <c r="K233" s="646" t="s">
        <v>257</v>
      </c>
      <c r="L233" s="646" t="s">
        <v>257</v>
      </c>
      <c r="M233" s="646">
        <v>160</v>
      </c>
      <c r="N233" s="647">
        <v>956</v>
      </c>
      <c r="O233" s="648" t="s">
        <v>257</v>
      </c>
      <c r="P233" s="648" t="s">
        <v>257</v>
      </c>
    </row>
    <row r="234" spans="1:16" x14ac:dyDescent="0.2">
      <c r="A234" s="644" t="s">
        <v>143</v>
      </c>
      <c r="B234" s="645">
        <f t="shared" si="10"/>
        <v>1148</v>
      </c>
      <c r="C234" s="646" t="s">
        <v>257</v>
      </c>
      <c r="D234" s="647" t="s">
        <v>257</v>
      </c>
      <c r="E234" s="646" t="s">
        <v>257</v>
      </c>
      <c r="F234" s="648">
        <v>245</v>
      </c>
      <c r="G234" s="646" t="s">
        <v>257</v>
      </c>
      <c r="H234" s="646" t="s">
        <v>257</v>
      </c>
      <c r="I234" s="646" t="s">
        <v>257</v>
      </c>
      <c r="J234" s="646" t="s">
        <v>257</v>
      </c>
      <c r="K234" s="646" t="s">
        <v>257</v>
      </c>
      <c r="L234" s="646" t="s">
        <v>257</v>
      </c>
      <c r="M234" s="646">
        <v>111</v>
      </c>
      <c r="N234" s="647">
        <v>792</v>
      </c>
      <c r="O234" s="648" t="s">
        <v>257</v>
      </c>
      <c r="P234" s="648" t="s">
        <v>257</v>
      </c>
    </row>
    <row r="235" spans="1:16" x14ac:dyDescent="0.2">
      <c r="A235" s="644" t="s">
        <v>67</v>
      </c>
      <c r="B235" s="645">
        <f t="shared" si="10"/>
        <v>1642</v>
      </c>
      <c r="C235" s="646" t="s">
        <v>257</v>
      </c>
      <c r="D235" s="646" t="s">
        <v>257</v>
      </c>
      <c r="E235" s="646" t="s">
        <v>257</v>
      </c>
      <c r="F235" s="648">
        <v>578</v>
      </c>
      <c r="G235" s="646" t="s">
        <v>257</v>
      </c>
      <c r="H235" s="646" t="s">
        <v>257</v>
      </c>
      <c r="I235" s="646" t="s">
        <v>257</v>
      </c>
      <c r="J235" s="646" t="s">
        <v>257</v>
      </c>
      <c r="K235" s="646" t="s">
        <v>257</v>
      </c>
      <c r="L235" s="646" t="s">
        <v>257</v>
      </c>
      <c r="M235" s="646">
        <v>186</v>
      </c>
      <c r="N235" s="646">
        <v>878</v>
      </c>
      <c r="O235" s="648" t="s">
        <v>257</v>
      </c>
      <c r="P235" s="648" t="s">
        <v>257</v>
      </c>
    </row>
    <row r="236" spans="1:16" x14ac:dyDescent="0.2">
      <c r="A236" s="708"/>
      <c r="B236" s="677"/>
      <c r="C236" s="690"/>
      <c r="D236" s="690"/>
      <c r="E236" s="690"/>
      <c r="F236" s="690"/>
      <c r="G236" s="690"/>
      <c r="H236" s="690"/>
      <c r="I236" s="690"/>
      <c r="J236" s="690"/>
      <c r="K236" s="690"/>
      <c r="L236" s="646"/>
      <c r="M236" s="690"/>
      <c r="N236" s="647"/>
      <c r="O236" s="648"/>
      <c r="P236" s="648"/>
    </row>
    <row r="237" spans="1:16" x14ac:dyDescent="0.2">
      <c r="A237" s="676" t="s">
        <v>321</v>
      </c>
      <c r="B237" s="692">
        <f>SUM(B239:B246)</f>
        <v>31482</v>
      </c>
      <c r="C237" s="701">
        <f>SUM(C239:C246)</f>
        <v>4033</v>
      </c>
      <c r="D237" s="689">
        <f>SUM(D239:D246)</f>
        <v>27449</v>
      </c>
      <c r="E237" s="689" t="s">
        <v>257</v>
      </c>
      <c r="F237" s="689" t="s">
        <v>257</v>
      </c>
      <c r="G237" s="689" t="s">
        <v>257</v>
      </c>
      <c r="H237" s="689" t="s">
        <v>257</v>
      </c>
      <c r="I237" s="689" t="s">
        <v>257</v>
      </c>
      <c r="J237" s="689" t="s">
        <v>257</v>
      </c>
      <c r="K237" s="689" t="s">
        <v>257</v>
      </c>
      <c r="L237" s="689" t="s">
        <v>257</v>
      </c>
      <c r="M237" s="689" t="s">
        <v>257</v>
      </c>
      <c r="N237" s="689" t="s">
        <v>257</v>
      </c>
      <c r="O237" s="690" t="s">
        <v>257</v>
      </c>
      <c r="P237" s="690" t="s">
        <v>257</v>
      </c>
    </row>
    <row r="238" spans="1:16" x14ac:dyDescent="0.2">
      <c r="A238" s="644"/>
      <c r="B238" s="698"/>
      <c r="C238" s="703"/>
      <c r="D238" s="646"/>
      <c r="E238" s="648"/>
      <c r="F238" s="648"/>
      <c r="G238" s="648"/>
      <c r="H238" s="648"/>
      <c r="I238" s="648"/>
      <c r="J238" s="648"/>
      <c r="K238" s="648"/>
      <c r="L238" s="646"/>
      <c r="M238" s="648"/>
      <c r="N238" s="648"/>
      <c r="O238" s="648"/>
      <c r="P238" s="648"/>
    </row>
    <row r="239" spans="1:16" x14ac:dyDescent="0.2">
      <c r="A239" s="644" t="s">
        <v>659</v>
      </c>
      <c r="B239" s="645">
        <f t="shared" ref="B239:B246" si="11">SUM(C239:P239)</f>
        <v>597</v>
      </c>
      <c r="C239" s="703">
        <v>597</v>
      </c>
      <c r="D239" s="647" t="s">
        <v>257</v>
      </c>
      <c r="E239" s="646" t="s">
        <v>257</v>
      </c>
      <c r="F239" s="646" t="s">
        <v>257</v>
      </c>
      <c r="G239" s="646" t="s">
        <v>257</v>
      </c>
      <c r="H239" s="646" t="s">
        <v>257</v>
      </c>
      <c r="I239" s="646" t="s">
        <v>257</v>
      </c>
      <c r="J239" s="646" t="s">
        <v>257</v>
      </c>
      <c r="K239" s="646" t="s">
        <v>257</v>
      </c>
      <c r="L239" s="646" t="s">
        <v>257</v>
      </c>
      <c r="M239" s="646" t="s">
        <v>257</v>
      </c>
      <c r="N239" s="646" t="s">
        <v>257</v>
      </c>
      <c r="O239" s="648" t="s">
        <v>257</v>
      </c>
      <c r="P239" s="648" t="s">
        <v>257</v>
      </c>
    </row>
    <row r="240" spans="1:16" x14ac:dyDescent="0.2">
      <c r="A240" s="644" t="s">
        <v>647</v>
      </c>
      <c r="B240" s="645">
        <f t="shared" si="11"/>
        <v>541</v>
      </c>
      <c r="C240" s="703">
        <v>541</v>
      </c>
      <c r="D240" s="647" t="s">
        <v>257</v>
      </c>
      <c r="E240" s="646" t="s">
        <v>257</v>
      </c>
      <c r="F240" s="646" t="s">
        <v>257</v>
      </c>
      <c r="G240" s="646" t="s">
        <v>257</v>
      </c>
      <c r="H240" s="646" t="s">
        <v>257</v>
      </c>
      <c r="I240" s="646" t="s">
        <v>257</v>
      </c>
      <c r="J240" s="646" t="s">
        <v>257</v>
      </c>
      <c r="K240" s="646" t="s">
        <v>257</v>
      </c>
      <c r="L240" s="646" t="s">
        <v>257</v>
      </c>
      <c r="M240" s="646" t="s">
        <v>257</v>
      </c>
      <c r="N240" s="646" t="s">
        <v>257</v>
      </c>
      <c r="O240" s="648" t="s">
        <v>257</v>
      </c>
      <c r="P240" s="648" t="s">
        <v>257</v>
      </c>
    </row>
    <row r="241" spans="1:16" x14ac:dyDescent="0.2">
      <c r="A241" s="644" t="s">
        <v>649</v>
      </c>
      <c r="B241" s="645">
        <f t="shared" si="11"/>
        <v>1064</v>
      </c>
      <c r="C241" s="699">
        <v>1064</v>
      </c>
      <c r="D241" s="647" t="s">
        <v>257</v>
      </c>
      <c r="E241" s="646" t="s">
        <v>257</v>
      </c>
      <c r="F241" s="646" t="s">
        <v>257</v>
      </c>
      <c r="G241" s="646" t="s">
        <v>257</v>
      </c>
      <c r="H241" s="646" t="s">
        <v>257</v>
      </c>
      <c r="I241" s="646" t="s">
        <v>257</v>
      </c>
      <c r="J241" s="646" t="s">
        <v>257</v>
      </c>
      <c r="K241" s="646" t="s">
        <v>257</v>
      </c>
      <c r="L241" s="646" t="s">
        <v>257</v>
      </c>
      <c r="M241" s="646" t="s">
        <v>257</v>
      </c>
      <c r="N241" s="646" t="s">
        <v>257</v>
      </c>
      <c r="O241" s="648" t="s">
        <v>257</v>
      </c>
      <c r="P241" s="648" t="s">
        <v>257</v>
      </c>
    </row>
    <row r="242" spans="1:16" x14ac:dyDescent="0.2">
      <c r="A242" s="644" t="s">
        <v>656</v>
      </c>
      <c r="B242" s="645">
        <f t="shared" si="11"/>
        <v>11842</v>
      </c>
      <c r="C242" s="699">
        <v>541</v>
      </c>
      <c r="D242" s="647">
        <v>11301</v>
      </c>
      <c r="E242" s="646" t="s">
        <v>257</v>
      </c>
      <c r="F242" s="646" t="s">
        <v>257</v>
      </c>
      <c r="G242" s="646" t="s">
        <v>257</v>
      </c>
      <c r="H242" s="646" t="s">
        <v>257</v>
      </c>
      <c r="I242" s="646" t="s">
        <v>257</v>
      </c>
      <c r="J242" s="646" t="s">
        <v>257</v>
      </c>
      <c r="K242" s="646" t="s">
        <v>257</v>
      </c>
      <c r="L242" s="646" t="s">
        <v>257</v>
      </c>
      <c r="M242" s="646" t="s">
        <v>257</v>
      </c>
      <c r="N242" s="646" t="s">
        <v>257</v>
      </c>
      <c r="O242" s="648" t="s">
        <v>257</v>
      </c>
      <c r="P242" s="648" t="s">
        <v>257</v>
      </c>
    </row>
    <row r="243" spans="1:16" x14ac:dyDescent="0.2">
      <c r="A243" s="644" t="s">
        <v>176</v>
      </c>
      <c r="B243" s="645">
        <f t="shared" si="11"/>
        <v>4929</v>
      </c>
      <c r="C243" s="699">
        <v>456</v>
      </c>
      <c r="D243" s="647">
        <v>4473</v>
      </c>
      <c r="E243" s="646" t="s">
        <v>257</v>
      </c>
      <c r="F243" s="646" t="s">
        <v>257</v>
      </c>
      <c r="G243" s="646" t="s">
        <v>257</v>
      </c>
      <c r="H243" s="646" t="s">
        <v>257</v>
      </c>
      <c r="I243" s="646" t="s">
        <v>257</v>
      </c>
      <c r="J243" s="646" t="s">
        <v>257</v>
      </c>
      <c r="K243" s="646" t="s">
        <v>257</v>
      </c>
      <c r="L243" s="646" t="s">
        <v>257</v>
      </c>
      <c r="M243" s="646" t="s">
        <v>257</v>
      </c>
      <c r="N243" s="646" t="s">
        <v>257</v>
      </c>
      <c r="O243" s="648" t="s">
        <v>257</v>
      </c>
      <c r="P243" s="648" t="s">
        <v>257</v>
      </c>
    </row>
    <row r="244" spans="1:16" x14ac:dyDescent="0.2">
      <c r="A244" s="644" t="s">
        <v>399</v>
      </c>
      <c r="B244" s="645">
        <f t="shared" si="11"/>
        <v>7816</v>
      </c>
      <c r="C244" s="699">
        <v>532</v>
      </c>
      <c r="D244" s="647">
        <v>7284</v>
      </c>
      <c r="E244" s="646" t="s">
        <v>257</v>
      </c>
      <c r="F244" s="646" t="s">
        <v>257</v>
      </c>
      <c r="G244" s="646" t="s">
        <v>257</v>
      </c>
      <c r="H244" s="646" t="s">
        <v>257</v>
      </c>
      <c r="I244" s="646" t="s">
        <v>257</v>
      </c>
      <c r="J244" s="646" t="s">
        <v>257</v>
      </c>
      <c r="K244" s="646" t="s">
        <v>257</v>
      </c>
      <c r="L244" s="646" t="s">
        <v>257</v>
      </c>
      <c r="M244" s="646" t="s">
        <v>257</v>
      </c>
      <c r="N244" s="646" t="s">
        <v>257</v>
      </c>
      <c r="O244" s="648" t="s">
        <v>257</v>
      </c>
      <c r="P244" s="648" t="s">
        <v>257</v>
      </c>
    </row>
    <row r="245" spans="1:16" x14ac:dyDescent="0.2">
      <c r="A245" s="644" t="s">
        <v>180</v>
      </c>
      <c r="B245" s="645">
        <f t="shared" si="11"/>
        <v>2810</v>
      </c>
      <c r="C245" s="699">
        <v>157</v>
      </c>
      <c r="D245" s="647">
        <v>2653</v>
      </c>
      <c r="E245" s="646" t="s">
        <v>257</v>
      </c>
      <c r="F245" s="646" t="s">
        <v>257</v>
      </c>
      <c r="G245" s="646" t="s">
        <v>257</v>
      </c>
      <c r="H245" s="646" t="s">
        <v>257</v>
      </c>
      <c r="I245" s="646" t="s">
        <v>257</v>
      </c>
      <c r="J245" s="646" t="s">
        <v>257</v>
      </c>
      <c r="K245" s="646" t="s">
        <v>257</v>
      </c>
      <c r="L245" s="646" t="s">
        <v>257</v>
      </c>
      <c r="M245" s="646" t="s">
        <v>257</v>
      </c>
      <c r="N245" s="646" t="s">
        <v>257</v>
      </c>
      <c r="O245" s="648" t="s">
        <v>257</v>
      </c>
      <c r="P245" s="648" t="s">
        <v>257</v>
      </c>
    </row>
    <row r="246" spans="1:16" x14ac:dyDescent="0.2">
      <c r="A246" s="644" t="s">
        <v>643</v>
      </c>
      <c r="B246" s="645">
        <f t="shared" si="11"/>
        <v>1883</v>
      </c>
      <c r="C246" s="699">
        <v>145</v>
      </c>
      <c r="D246" s="647">
        <v>1738</v>
      </c>
      <c r="E246" s="646" t="s">
        <v>257</v>
      </c>
      <c r="F246" s="646" t="s">
        <v>257</v>
      </c>
      <c r="G246" s="646" t="s">
        <v>257</v>
      </c>
      <c r="H246" s="646" t="s">
        <v>257</v>
      </c>
      <c r="I246" s="646" t="s">
        <v>257</v>
      </c>
      <c r="J246" s="646" t="s">
        <v>257</v>
      </c>
      <c r="K246" s="646" t="s">
        <v>257</v>
      </c>
      <c r="L246" s="646" t="s">
        <v>257</v>
      </c>
      <c r="M246" s="646" t="s">
        <v>257</v>
      </c>
      <c r="N246" s="646" t="s">
        <v>257</v>
      </c>
      <c r="O246" s="648" t="s">
        <v>257</v>
      </c>
      <c r="P246" s="648" t="s">
        <v>257</v>
      </c>
    </row>
    <row r="247" spans="1:16" x14ac:dyDescent="0.2">
      <c r="A247" s="644"/>
      <c r="B247" s="698"/>
      <c r="C247" s="699"/>
      <c r="D247" s="647"/>
      <c r="E247" s="646"/>
      <c r="F247" s="646"/>
      <c r="G247" s="646"/>
      <c r="H247" s="646"/>
      <c r="I247" s="646"/>
      <c r="J247" s="646"/>
      <c r="K247" s="646"/>
      <c r="L247" s="646"/>
      <c r="M247" s="646"/>
      <c r="N247" s="646"/>
      <c r="O247" s="648"/>
      <c r="P247" s="648"/>
    </row>
    <row r="248" spans="1:16" x14ac:dyDescent="0.2">
      <c r="A248" s="676" t="s">
        <v>322</v>
      </c>
      <c r="B248" s="692">
        <f>SUM(B250:B256)</f>
        <v>8073</v>
      </c>
      <c r="C248" s="689" t="s">
        <v>257</v>
      </c>
      <c r="D248" s="689" t="s">
        <v>257</v>
      </c>
      <c r="E248" s="689" t="s">
        <v>257</v>
      </c>
      <c r="F248" s="689" t="s">
        <v>257</v>
      </c>
      <c r="G248" s="689" t="s">
        <v>257</v>
      </c>
      <c r="H248" s="689">
        <f>SUM(H250:H256)</f>
        <v>8073</v>
      </c>
      <c r="I248" s="689" t="s">
        <v>257</v>
      </c>
      <c r="J248" s="689" t="s">
        <v>257</v>
      </c>
      <c r="K248" s="689" t="s">
        <v>257</v>
      </c>
      <c r="L248" s="689" t="s">
        <v>257</v>
      </c>
      <c r="M248" s="689" t="s">
        <v>257</v>
      </c>
      <c r="N248" s="689" t="s">
        <v>257</v>
      </c>
      <c r="O248" s="690" t="s">
        <v>257</v>
      </c>
      <c r="P248" s="690" t="s">
        <v>257</v>
      </c>
    </row>
    <row r="249" spans="1:16" x14ac:dyDescent="0.2">
      <c r="A249" s="644"/>
      <c r="B249" s="698"/>
      <c r="C249" s="648"/>
      <c r="D249" s="648"/>
      <c r="E249" s="648"/>
      <c r="F249" s="648"/>
      <c r="G249" s="648"/>
      <c r="H249" s="646"/>
      <c r="I249" s="648"/>
      <c r="J249" s="648"/>
      <c r="K249" s="648"/>
      <c r="L249" s="646"/>
      <c r="M249" s="648"/>
      <c r="N249" s="648"/>
      <c r="O249" s="648"/>
      <c r="P249" s="648"/>
    </row>
    <row r="250" spans="1:16" x14ac:dyDescent="0.2">
      <c r="A250" s="644" t="s">
        <v>660</v>
      </c>
      <c r="B250" s="645">
        <f t="shared" ref="B250:B256" si="12">SUM(C250:P250)</f>
        <v>3234</v>
      </c>
      <c r="C250" s="646" t="s">
        <v>257</v>
      </c>
      <c r="D250" s="646" t="s">
        <v>257</v>
      </c>
      <c r="E250" s="646" t="s">
        <v>257</v>
      </c>
      <c r="F250" s="646" t="s">
        <v>257</v>
      </c>
      <c r="G250" s="646" t="s">
        <v>257</v>
      </c>
      <c r="H250" s="648">
        <v>3234</v>
      </c>
      <c r="I250" s="646" t="s">
        <v>257</v>
      </c>
      <c r="J250" s="646" t="s">
        <v>257</v>
      </c>
      <c r="K250" s="646" t="s">
        <v>257</v>
      </c>
      <c r="L250" s="646" t="s">
        <v>257</v>
      </c>
      <c r="M250" s="646" t="s">
        <v>257</v>
      </c>
      <c r="N250" s="646" t="s">
        <v>257</v>
      </c>
      <c r="O250" s="648" t="s">
        <v>257</v>
      </c>
      <c r="P250" s="648" t="s">
        <v>257</v>
      </c>
    </row>
    <row r="251" spans="1:16" x14ac:dyDescent="0.2">
      <c r="A251" s="644" t="s">
        <v>661</v>
      </c>
      <c r="B251" s="645">
        <f t="shared" si="12"/>
        <v>1224</v>
      </c>
      <c r="C251" s="646" t="s">
        <v>257</v>
      </c>
      <c r="D251" s="646" t="s">
        <v>257</v>
      </c>
      <c r="E251" s="646" t="s">
        <v>257</v>
      </c>
      <c r="F251" s="646" t="s">
        <v>257</v>
      </c>
      <c r="G251" s="646" t="s">
        <v>257</v>
      </c>
      <c r="H251" s="647">
        <v>1224</v>
      </c>
      <c r="I251" s="646" t="s">
        <v>257</v>
      </c>
      <c r="J251" s="646" t="s">
        <v>257</v>
      </c>
      <c r="K251" s="646" t="s">
        <v>257</v>
      </c>
      <c r="L251" s="646" t="s">
        <v>257</v>
      </c>
      <c r="M251" s="646" t="s">
        <v>257</v>
      </c>
      <c r="N251" s="646" t="s">
        <v>257</v>
      </c>
      <c r="O251" s="648" t="s">
        <v>257</v>
      </c>
      <c r="P251" s="648" t="s">
        <v>257</v>
      </c>
    </row>
    <row r="252" spans="1:16" s="664" customFormat="1" x14ac:dyDescent="0.2">
      <c r="A252" s="644" t="s">
        <v>845</v>
      </c>
      <c r="B252" s="645">
        <f t="shared" si="12"/>
        <v>984</v>
      </c>
      <c r="C252" s="646" t="s">
        <v>257</v>
      </c>
      <c r="D252" s="646" t="s">
        <v>257</v>
      </c>
      <c r="E252" s="646" t="s">
        <v>257</v>
      </c>
      <c r="F252" s="646" t="s">
        <v>257</v>
      </c>
      <c r="G252" s="646" t="s">
        <v>257</v>
      </c>
      <c r="H252" s="647">
        <v>984</v>
      </c>
      <c r="I252" s="646" t="s">
        <v>257</v>
      </c>
      <c r="J252" s="646" t="s">
        <v>257</v>
      </c>
      <c r="K252" s="646" t="s">
        <v>257</v>
      </c>
      <c r="L252" s="646" t="s">
        <v>257</v>
      </c>
      <c r="M252" s="646" t="s">
        <v>257</v>
      </c>
      <c r="N252" s="646" t="s">
        <v>257</v>
      </c>
      <c r="O252" s="648" t="s">
        <v>257</v>
      </c>
      <c r="P252" s="648" t="s">
        <v>257</v>
      </c>
    </row>
    <row r="253" spans="1:16" x14ac:dyDescent="0.2">
      <c r="A253" s="644" t="s">
        <v>662</v>
      </c>
      <c r="B253" s="645">
        <f t="shared" si="12"/>
        <v>1349</v>
      </c>
      <c r="C253" s="646" t="s">
        <v>257</v>
      </c>
      <c r="D253" s="646" t="s">
        <v>257</v>
      </c>
      <c r="E253" s="646" t="s">
        <v>257</v>
      </c>
      <c r="F253" s="646" t="s">
        <v>257</v>
      </c>
      <c r="G253" s="646" t="s">
        <v>257</v>
      </c>
      <c r="H253" s="648">
        <v>1349</v>
      </c>
      <c r="I253" s="646" t="s">
        <v>257</v>
      </c>
      <c r="J253" s="646" t="s">
        <v>257</v>
      </c>
      <c r="K253" s="646" t="s">
        <v>257</v>
      </c>
      <c r="L253" s="646" t="s">
        <v>257</v>
      </c>
      <c r="M253" s="646" t="s">
        <v>257</v>
      </c>
      <c r="N253" s="646" t="s">
        <v>257</v>
      </c>
      <c r="O253" s="648" t="s">
        <v>257</v>
      </c>
      <c r="P253" s="648" t="s">
        <v>257</v>
      </c>
    </row>
    <row r="254" spans="1:16" x14ac:dyDescent="0.2">
      <c r="A254" s="644" t="s">
        <v>663</v>
      </c>
      <c r="B254" s="645">
        <f t="shared" si="12"/>
        <v>283</v>
      </c>
      <c r="C254" s="646" t="s">
        <v>257</v>
      </c>
      <c r="D254" s="646" t="s">
        <v>257</v>
      </c>
      <c r="E254" s="646" t="s">
        <v>257</v>
      </c>
      <c r="F254" s="646" t="s">
        <v>257</v>
      </c>
      <c r="G254" s="646" t="s">
        <v>257</v>
      </c>
      <c r="H254" s="648">
        <v>283</v>
      </c>
      <c r="I254" s="646" t="s">
        <v>257</v>
      </c>
      <c r="J254" s="646" t="s">
        <v>257</v>
      </c>
      <c r="K254" s="646" t="s">
        <v>257</v>
      </c>
      <c r="L254" s="646" t="s">
        <v>257</v>
      </c>
      <c r="M254" s="646" t="s">
        <v>257</v>
      </c>
      <c r="N254" s="646" t="s">
        <v>257</v>
      </c>
      <c r="O254" s="646" t="s">
        <v>257</v>
      </c>
      <c r="P254" s="646" t="s">
        <v>257</v>
      </c>
    </row>
    <row r="255" spans="1:16" x14ac:dyDescent="0.2">
      <c r="A255" s="644" t="s">
        <v>664</v>
      </c>
      <c r="B255" s="645">
        <f t="shared" si="12"/>
        <v>573</v>
      </c>
      <c r="C255" s="646" t="s">
        <v>257</v>
      </c>
      <c r="D255" s="646" t="s">
        <v>257</v>
      </c>
      <c r="E255" s="646" t="s">
        <v>257</v>
      </c>
      <c r="F255" s="646" t="s">
        <v>257</v>
      </c>
      <c r="G255" s="646" t="s">
        <v>257</v>
      </c>
      <c r="H255" s="648">
        <v>573</v>
      </c>
      <c r="I255" s="646" t="s">
        <v>257</v>
      </c>
      <c r="J255" s="646" t="s">
        <v>257</v>
      </c>
      <c r="K255" s="646" t="s">
        <v>257</v>
      </c>
      <c r="L255" s="646" t="s">
        <v>257</v>
      </c>
      <c r="M255" s="646" t="s">
        <v>257</v>
      </c>
      <c r="N255" s="646" t="s">
        <v>257</v>
      </c>
      <c r="O255" s="648" t="s">
        <v>257</v>
      </c>
      <c r="P255" s="648" t="s">
        <v>257</v>
      </c>
    </row>
    <row r="256" spans="1:16" x14ac:dyDescent="0.2">
      <c r="A256" s="644" t="s">
        <v>665</v>
      </c>
      <c r="B256" s="645">
        <f t="shared" si="12"/>
        <v>426</v>
      </c>
      <c r="C256" s="646" t="s">
        <v>257</v>
      </c>
      <c r="D256" s="646" t="s">
        <v>257</v>
      </c>
      <c r="E256" s="646" t="s">
        <v>257</v>
      </c>
      <c r="F256" s="646" t="s">
        <v>257</v>
      </c>
      <c r="G256" s="646" t="s">
        <v>257</v>
      </c>
      <c r="H256" s="647">
        <v>426</v>
      </c>
      <c r="I256" s="646" t="s">
        <v>257</v>
      </c>
      <c r="J256" s="646" t="s">
        <v>257</v>
      </c>
      <c r="K256" s="646" t="s">
        <v>257</v>
      </c>
      <c r="L256" s="646" t="s">
        <v>257</v>
      </c>
      <c r="M256" s="646" t="s">
        <v>257</v>
      </c>
      <c r="N256" s="646" t="s">
        <v>257</v>
      </c>
      <c r="O256" s="648" t="s">
        <v>257</v>
      </c>
      <c r="P256" s="648" t="s">
        <v>257</v>
      </c>
    </row>
    <row r="257" spans="1:16" x14ac:dyDescent="0.2">
      <c r="A257" s="691"/>
      <c r="B257" s="645"/>
      <c r="C257" s="648"/>
      <c r="D257" s="648"/>
      <c r="E257" s="648"/>
      <c r="F257" s="648"/>
      <c r="G257" s="648"/>
      <c r="H257" s="648"/>
      <c r="I257" s="648"/>
      <c r="J257" s="648"/>
      <c r="K257" s="648"/>
      <c r="L257" s="646"/>
      <c r="M257" s="648"/>
      <c r="N257" s="648"/>
      <c r="O257" s="648"/>
      <c r="P257" s="648"/>
    </row>
    <row r="258" spans="1:16" x14ac:dyDescent="0.2">
      <c r="A258" s="676" t="s">
        <v>226</v>
      </c>
      <c r="B258" s="692">
        <f>SUM(B260:B275)</f>
        <v>26704</v>
      </c>
      <c r="C258" s="689" t="s">
        <v>257</v>
      </c>
      <c r="D258" s="689" t="s">
        <v>257</v>
      </c>
      <c r="E258" s="689" t="s">
        <v>257</v>
      </c>
      <c r="F258" s="689" t="s">
        <v>257</v>
      </c>
      <c r="G258" s="689" t="s">
        <v>257</v>
      </c>
      <c r="H258" s="689" t="s">
        <v>257</v>
      </c>
      <c r="I258" s="689" t="s">
        <v>257</v>
      </c>
      <c r="J258" s="689">
        <f>SUM(J260:J275)</f>
        <v>20107</v>
      </c>
      <c r="K258" s="689">
        <f>SUM(K260:K275)</f>
        <v>1908</v>
      </c>
      <c r="L258" s="689">
        <f>SUM(L260:L275)</f>
        <v>4689</v>
      </c>
      <c r="M258" s="689" t="s">
        <v>257</v>
      </c>
      <c r="N258" s="689" t="s">
        <v>257</v>
      </c>
      <c r="O258" s="690" t="s">
        <v>257</v>
      </c>
      <c r="P258" s="690" t="s">
        <v>257</v>
      </c>
    </row>
    <row r="259" spans="1:16" x14ac:dyDescent="0.2">
      <c r="A259" s="644"/>
      <c r="B259" s="698"/>
      <c r="C259" s="648"/>
      <c r="D259" s="648"/>
      <c r="E259" s="648"/>
      <c r="F259" s="648"/>
      <c r="G259" s="648"/>
      <c r="H259" s="648"/>
      <c r="I259" s="648"/>
      <c r="J259" s="646"/>
      <c r="K259" s="646"/>
      <c r="L259" s="646"/>
      <c r="M259" s="648"/>
      <c r="N259" s="648"/>
      <c r="O259" s="648"/>
      <c r="P259" s="648"/>
    </row>
    <row r="260" spans="1:16" x14ac:dyDescent="0.2">
      <c r="A260" s="644" t="s">
        <v>653</v>
      </c>
      <c r="B260" s="645">
        <f t="shared" ref="B260:B275" si="13">SUM(C260:P260)</f>
        <v>3691</v>
      </c>
      <c r="C260" s="646" t="s">
        <v>257</v>
      </c>
      <c r="D260" s="646" t="s">
        <v>257</v>
      </c>
      <c r="E260" s="646" t="s">
        <v>257</v>
      </c>
      <c r="F260" s="646" t="s">
        <v>257</v>
      </c>
      <c r="G260" s="646" t="s">
        <v>257</v>
      </c>
      <c r="H260" s="646" t="s">
        <v>257</v>
      </c>
      <c r="I260" s="646" t="s">
        <v>257</v>
      </c>
      <c r="J260" s="648">
        <v>3691</v>
      </c>
      <c r="K260" s="646" t="s">
        <v>257</v>
      </c>
      <c r="L260" s="646" t="s">
        <v>257</v>
      </c>
      <c r="M260" s="646" t="s">
        <v>257</v>
      </c>
      <c r="N260" s="646" t="s">
        <v>257</v>
      </c>
      <c r="O260" s="648" t="s">
        <v>257</v>
      </c>
      <c r="P260" s="648" t="s">
        <v>257</v>
      </c>
    </row>
    <row r="261" spans="1:16" x14ac:dyDescent="0.2">
      <c r="A261" s="644" t="s">
        <v>432</v>
      </c>
      <c r="B261" s="645">
        <f t="shared" si="13"/>
        <v>1285</v>
      </c>
      <c r="C261" s="646" t="s">
        <v>257</v>
      </c>
      <c r="D261" s="646" t="s">
        <v>257</v>
      </c>
      <c r="E261" s="646" t="s">
        <v>257</v>
      </c>
      <c r="F261" s="646" t="s">
        <v>257</v>
      </c>
      <c r="G261" s="646" t="s">
        <v>257</v>
      </c>
      <c r="H261" s="646" t="s">
        <v>257</v>
      </c>
      <c r="I261" s="646" t="s">
        <v>257</v>
      </c>
      <c r="J261" s="648">
        <v>1285</v>
      </c>
      <c r="K261" s="646" t="s">
        <v>257</v>
      </c>
      <c r="L261" s="646" t="s">
        <v>257</v>
      </c>
      <c r="M261" s="646" t="s">
        <v>257</v>
      </c>
      <c r="N261" s="646" t="s">
        <v>257</v>
      </c>
      <c r="O261" s="648" t="s">
        <v>257</v>
      </c>
      <c r="P261" s="648" t="s">
        <v>257</v>
      </c>
    </row>
    <row r="262" spans="1:16" x14ac:dyDescent="0.2">
      <c r="A262" s="644" t="s">
        <v>649</v>
      </c>
      <c r="B262" s="645">
        <f t="shared" si="13"/>
        <v>2002</v>
      </c>
      <c r="C262" s="646" t="s">
        <v>257</v>
      </c>
      <c r="D262" s="646" t="s">
        <v>257</v>
      </c>
      <c r="E262" s="646" t="s">
        <v>257</v>
      </c>
      <c r="F262" s="646" t="s">
        <v>257</v>
      </c>
      <c r="G262" s="646" t="s">
        <v>257</v>
      </c>
      <c r="H262" s="646" t="s">
        <v>257</v>
      </c>
      <c r="I262" s="646" t="s">
        <v>257</v>
      </c>
      <c r="J262" s="648">
        <v>2002</v>
      </c>
      <c r="K262" s="646" t="s">
        <v>257</v>
      </c>
      <c r="L262" s="646" t="s">
        <v>257</v>
      </c>
      <c r="M262" s="646" t="s">
        <v>257</v>
      </c>
      <c r="N262" s="646" t="s">
        <v>257</v>
      </c>
      <c r="O262" s="648" t="s">
        <v>257</v>
      </c>
      <c r="P262" s="648" t="s">
        <v>257</v>
      </c>
    </row>
    <row r="263" spans="1:16" x14ac:dyDescent="0.2">
      <c r="A263" s="644" t="s">
        <v>66</v>
      </c>
      <c r="B263" s="645">
        <f t="shared" si="13"/>
        <v>1984</v>
      </c>
      <c r="C263" s="646" t="s">
        <v>257</v>
      </c>
      <c r="D263" s="646" t="s">
        <v>257</v>
      </c>
      <c r="E263" s="646" t="s">
        <v>257</v>
      </c>
      <c r="F263" s="646" t="s">
        <v>257</v>
      </c>
      <c r="G263" s="646" t="s">
        <v>257</v>
      </c>
      <c r="H263" s="646" t="s">
        <v>257</v>
      </c>
      <c r="I263" s="646" t="s">
        <v>257</v>
      </c>
      <c r="J263" s="648">
        <v>972</v>
      </c>
      <c r="K263" s="646" t="s">
        <v>257</v>
      </c>
      <c r="L263" s="647">
        <v>1012</v>
      </c>
      <c r="M263" s="646" t="s">
        <v>257</v>
      </c>
      <c r="N263" s="646" t="s">
        <v>257</v>
      </c>
      <c r="O263" s="648" t="s">
        <v>257</v>
      </c>
      <c r="P263" s="648" t="s">
        <v>257</v>
      </c>
    </row>
    <row r="264" spans="1:16" x14ac:dyDescent="0.2">
      <c r="A264" s="644" t="s">
        <v>656</v>
      </c>
      <c r="B264" s="645">
        <f t="shared" si="13"/>
        <v>2391</v>
      </c>
      <c r="C264" s="646" t="s">
        <v>257</v>
      </c>
      <c r="D264" s="646" t="s">
        <v>257</v>
      </c>
      <c r="E264" s="646" t="s">
        <v>257</v>
      </c>
      <c r="F264" s="646" t="s">
        <v>257</v>
      </c>
      <c r="G264" s="646" t="s">
        <v>257</v>
      </c>
      <c r="H264" s="646" t="s">
        <v>257</v>
      </c>
      <c r="I264" s="646" t="s">
        <v>257</v>
      </c>
      <c r="J264" s="648">
        <v>2391</v>
      </c>
      <c r="K264" s="646" t="s">
        <v>257</v>
      </c>
      <c r="L264" s="646" t="s">
        <v>257</v>
      </c>
      <c r="M264" s="646" t="s">
        <v>257</v>
      </c>
      <c r="N264" s="646" t="s">
        <v>257</v>
      </c>
      <c r="O264" s="648" t="s">
        <v>257</v>
      </c>
      <c r="P264" s="648" t="s">
        <v>257</v>
      </c>
    </row>
    <row r="265" spans="1:16" x14ac:dyDescent="0.2">
      <c r="A265" s="644" t="s">
        <v>696</v>
      </c>
      <c r="B265" s="645">
        <f t="shared" si="13"/>
        <v>547</v>
      </c>
      <c r="C265" s="646" t="s">
        <v>257</v>
      </c>
      <c r="D265" s="646" t="s">
        <v>257</v>
      </c>
      <c r="E265" s="646" t="s">
        <v>257</v>
      </c>
      <c r="F265" s="646" t="s">
        <v>257</v>
      </c>
      <c r="G265" s="646" t="s">
        <v>257</v>
      </c>
      <c r="H265" s="646" t="s">
        <v>257</v>
      </c>
      <c r="I265" s="646" t="s">
        <v>257</v>
      </c>
      <c r="J265" s="648">
        <v>530</v>
      </c>
      <c r="K265" s="646" t="s">
        <v>257</v>
      </c>
      <c r="L265" s="647">
        <v>17</v>
      </c>
      <c r="M265" s="646" t="s">
        <v>257</v>
      </c>
      <c r="N265" s="646" t="s">
        <v>257</v>
      </c>
      <c r="O265" s="648" t="s">
        <v>257</v>
      </c>
      <c r="P265" s="648" t="s">
        <v>257</v>
      </c>
    </row>
    <row r="266" spans="1:16" x14ac:dyDescent="0.2">
      <c r="A266" s="644" t="s">
        <v>697</v>
      </c>
      <c r="B266" s="645">
        <f t="shared" si="13"/>
        <v>710</v>
      </c>
      <c r="C266" s="646" t="s">
        <v>257</v>
      </c>
      <c r="D266" s="646" t="s">
        <v>257</v>
      </c>
      <c r="E266" s="646" t="s">
        <v>257</v>
      </c>
      <c r="F266" s="646" t="s">
        <v>257</v>
      </c>
      <c r="G266" s="646" t="s">
        <v>257</v>
      </c>
      <c r="H266" s="646" t="s">
        <v>257</v>
      </c>
      <c r="I266" s="646" t="s">
        <v>257</v>
      </c>
      <c r="J266" s="646" t="s">
        <v>257</v>
      </c>
      <c r="K266" s="646" t="s">
        <v>257</v>
      </c>
      <c r="L266" s="647">
        <v>710</v>
      </c>
      <c r="M266" s="646" t="s">
        <v>257</v>
      </c>
      <c r="N266" s="646" t="s">
        <v>257</v>
      </c>
      <c r="O266" s="646" t="s">
        <v>257</v>
      </c>
      <c r="P266" s="646" t="s">
        <v>257</v>
      </c>
    </row>
    <row r="267" spans="1:16" x14ac:dyDescent="0.2">
      <c r="A267" s="644" t="s">
        <v>640</v>
      </c>
      <c r="B267" s="645">
        <f t="shared" si="13"/>
        <v>2052</v>
      </c>
      <c r="C267" s="646" t="s">
        <v>257</v>
      </c>
      <c r="D267" s="646" t="s">
        <v>257</v>
      </c>
      <c r="E267" s="646" t="s">
        <v>257</v>
      </c>
      <c r="F267" s="646" t="s">
        <v>257</v>
      </c>
      <c r="G267" s="646" t="s">
        <v>257</v>
      </c>
      <c r="H267" s="646" t="s">
        <v>257</v>
      </c>
      <c r="I267" s="646" t="s">
        <v>257</v>
      </c>
      <c r="J267" s="648">
        <v>795</v>
      </c>
      <c r="K267" s="646" t="s">
        <v>257</v>
      </c>
      <c r="L267" s="647">
        <v>1257</v>
      </c>
      <c r="M267" s="646" t="s">
        <v>257</v>
      </c>
      <c r="N267" s="646" t="s">
        <v>257</v>
      </c>
      <c r="O267" s="648" t="s">
        <v>257</v>
      </c>
      <c r="P267" s="648" t="s">
        <v>257</v>
      </c>
    </row>
    <row r="268" spans="1:16" x14ac:dyDescent="0.2">
      <c r="A268" s="644" t="s">
        <v>176</v>
      </c>
      <c r="B268" s="645">
        <f t="shared" si="13"/>
        <v>1799</v>
      </c>
      <c r="C268" s="646" t="s">
        <v>257</v>
      </c>
      <c r="D268" s="646" t="s">
        <v>257</v>
      </c>
      <c r="E268" s="646" t="s">
        <v>257</v>
      </c>
      <c r="F268" s="646" t="s">
        <v>257</v>
      </c>
      <c r="G268" s="646" t="s">
        <v>257</v>
      </c>
      <c r="H268" s="646" t="s">
        <v>257</v>
      </c>
      <c r="I268" s="646" t="s">
        <v>257</v>
      </c>
      <c r="J268" s="648">
        <v>1799</v>
      </c>
      <c r="K268" s="646" t="s">
        <v>257</v>
      </c>
      <c r="L268" s="646" t="s">
        <v>257</v>
      </c>
      <c r="M268" s="646" t="s">
        <v>257</v>
      </c>
      <c r="N268" s="646" t="s">
        <v>257</v>
      </c>
      <c r="O268" s="648" t="s">
        <v>257</v>
      </c>
      <c r="P268" s="648" t="s">
        <v>257</v>
      </c>
    </row>
    <row r="269" spans="1:16" x14ac:dyDescent="0.2">
      <c r="A269" s="644" t="s">
        <v>399</v>
      </c>
      <c r="B269" s="645">
        <f t="shared" si="13"/>
        <v>1372</v>
      </c>
      <c r="C269" s="646" t="s">
        <v>257</v>
      </c>
      <c r="D269" s="646" t="s">
        <v>257</v>
      </c>
      <c r="E269" s="646" t="s">
        <v>257</v>
      </c>
      <c r="F269" s="646" t="s">
        <v>257</v>
      </c>
      <c r="G269" s="646" t="s">
        <v>257</v>
      </c>
      <c r="H269" s="646" t="s">
        <v>257</v>
      </c>
      <c r="I269" s="646" t="s">
        <v>257</v>
      </c>
      <c r="J269" s="648">
        <v>1372</v>
      </c>
      <c r="K269" s="646" t="s">
        <v>257</v>
      </c>
      <c r="L269" s="646" t="s">
        <v>257</v>
      </c>
      <c r="M269" s="646" t="s">
        <v>257</v>
      </c>
      <c r="N269" s="646" t="s">
        <v>257</v>
      </c>
      <c r="O269" s="648" t="s">
        <v>257</v>
      </c>
      <c r="P269" s="648" t="s">
        <v>257</v>
      </c>
    </row>
    <row r="270" spans="1:16" s="664" customFormat="1" x14ac:dyDescent="0.2">
      <c r="A270" s="644" t="s">
        <v>655</v>
      </c>
      <c r="B270" s="645">
        <f t="shared" si="13"/>
        <v>1438</v>
      </c>
      <c r="C270" s="646" t="s">
        <v>257</v>
      </c>
      <c r="D270" s="646" t="s">
        <v>257</v>
      </c>
      <c r="E270" s="646" t="s">
        <v>257</v>
      </c>
      <c r="F270" s="646" t="s">
        <v>257</v>
      </c>
      <c r="G270" s="646" t="s">
        <v>257</v>
      </c>
      <c r="H270" s="646" t="s">
        <v>257</v>
      </c>
      <c r="I270" s="646" t="s">
        <v>257</v>
      </c>
      <c r="J270" s="647">
        <v>619</v>
      </c>
      <c r="K270" s="646" t="s">
        <v>257</v>
      </c>
      <c r="L270" s="646">
        <v>819</v>
      </c>
      <c r="M270" s="646" t="s">
        <v>257</v>
      </c>
      <c r="N270" s="646" t="s">
        <v>257</v>
      </c>
      <c r="O270" s="648" t="s">
        <v>257</v>
      </c>
      <c r="P270" s="648" t="s">
        <v>257</v>
      </c>
    </row>
    <row r="271" spans="1:16" x14ac:dyDescent="0.2">
      <c r="A271" s="644" t="s">
        <v>325</v>
      </c>
      <c r="B271" s="645">
        <f t="shared" si="13"/>
        <v>1099</v>
      </c>
      <c r="C271" s="646" t="s">
        <v>257</v>
      </c>
      <c r="D271" s="646" t="s">
        <v>257</v>
      </c>
      <c r="E271" s="646" t="s">
        <v>257</v>
      </c>
      <c r="F271" s="646" t="s">
        <v>257</v>
      </c>
      <c r="G271" s="646" t="s">
        <v>257</v>
      </c>
      <c r="H271" s="646" t="s">
        <v>257</v>
      </c>
      <c r="I271" s="646" t="s">
        <v>257</v>
      </c>
      <c r="J271" s="647">
        <v>625</v>
      </c>
      <c r="K271" s="646" t="s">
        <v>257</v>
      </c>
      <c r="L271" s="647">
        <v>474</v>
      </c>
      <c r="M271" s="646" t="s">
        <v>257</v>
      </c>
      <c r="N271" s="646" t="s">
        <v>257</v>
      </c>
      <c r="O271" s="648" t="s">
        <v>257</v>
      </c>
      <c r="P271" s="648" t="s">
        <v>257</v>
      </c>
    </row>
    <row r="272" spans="1:16" x14ac:dyDescent="0.2">
      <c r="A272" s="644" t="s">
        <v>65</v>
      </c>
      <c r="B272" s="645">
        <f t="shared" si="13"/>
        <v>1094</v>
      </c>
      <c r="C272" s="646" t="s">
        <v>257</v>
      </c>
      <c r="D272" s="646" t="s">
        <v>257</v>
      </c>
      <c r="E272" s="646" t="s">
        <v>257</v>
      </c>
      <c r="F272" s="646" t="s">
        <v>257</v>
      </c>
      <c r="G272" s="646" t="s">
        <v>257</v>
      </c>
      <c r="H272" s="646" t="s">
        <v>257</v>
      </c>
      <c r="I272" s="646" t="s">
        <v>257</v>
      </c>
      <c r="J272" s="647">
        <v>694</v>
      </c>
      <c r="K272" s="646" t="s">
        <v>257</v>
      </c>
      <c r="L272" s="647">
        <v>400</v>
      </c>
      <c r="M272" s="646" t="s">
        <v>257</v>
      </c>
      <c r="N272" s="646" t="s">
        <v>257</v>
      </c>
      <c r="O272" s="648" t="s">
        <v>257</v>
      </c>
      <c r="P272" s="648" t="s">
        <v>257</v>
      </c>
    </row>
    <row r="273" spans="1:16" x14ac:dyDescent="0.2">
      <c r="A273" s="644" t="s">
        <v>180</v>
      </c>
      <c r="B273" s="645">
        <f t="shared" si="13"/>
        <v>1089</v>
      </c>
      <c r="C273" s="646" t="s">
        <v>257</v>
      </c>
      <c r="D273" s="646" t="s">
        <v>257</v>
      </c>
      <c r="E273" s="646" t="s">
        <v>257</v>
      </c>
      <c r="F273" s="646" t="s">
        <v>257</v>
      </c>
      <c r="G273" s="646" t="s">
        <v>257</v>
      </c>
      <c r="H273" s="646" t="s">
        <v>257</v>
      </c>
      <c r="I273" s="646" t="s">
        <v>257</v>
      </c>
      <c r="J273" s="647">
        <v>1089</v>
      </c>
      <c r="K273" s="646" t="s">
        <v>257</v>
      </c>
      <c r="L273" s="646" t="s">
        <v>257</v>
      </c>
      <c r="M273" s="646" t="s">
        <v>257</v>
      </c>
      <c r="N273" s="646" t="s">
        <v>257</v>
      </c>
      <c r="O273" s="648" t="s">
        <v>257</v>
      </c>
      <c r="P273" s="648" t="s">
        <v>257</v>
      </c>
    </row>
    <row r="274" spans="1:16" x14ac:dyDescent="0.2">
      <c r="A274" s="644" t="s">
        <v>643</v>
      </c>
      <c r="B274" s="645">
        <f t="shared" si="13"/>
        <v>1401</v>
      </c>
      <c r="C274" s="646" t="s">
        <v>257</v>
      </c>
      <c r="D274" s="646" t="s">
        <v>257</v>
      </c>
      <c r="E274" s="646" t="s">
        <v>257</v>
      </c>
      <c r="F274" s="646" t="s">
        <v>257</v>
      </c>
      <c r="G274" s="646" t="s">
        <v>257</v>
      </c>
      <c r="H274" s="646" t="s">
        <v>257</v>
      </c>
      <c r="I274" s="646" t="s">
        <v>257</v>
      </c>
      <c r="J274" s="648">
        <v>1401</v>
      </c>
      <c r="K274" s="646" t="s">
        <v>257</v>
      </c>
      <c r="L274" s="646" t="s">
        <v>257</v>
      </c>
      <c r="M274" s="646" t="s">
        <v>257</v>
      </c>
      <c r="N274" s="646" t="s">
        <v>257</v>
      </c>
      <c r="O274" s="648" t="s">
        <v>257</v>
      </c>
      <c r="P274" s="648" t="s">
        <v>257</v>
      </c>
    </row>
    <row r="275" spans="1:16" x14ac:dyDescent="0.2">
      <c r="A275" s="644" t="s">
        <v>645</v>
      </c>
      <c r="B275" s="645">
        <f t="shared" si="13"/>
        <v>2750</v>
      </c>
      <c r="C275" s="646" t="s">
        <v>257</v>
      </c>
      <c r="D275" s="646" t="s">
        <v>257</v>
      </c>
      <c r="E275" s="646" t="s">
        <v>257</v>
      </c>
      <c r="F275" s="646" t="s">
        <v>257</v>
      </c>
      <c r="G275" s="646" t="s">
        <v>257</v>
      </c>
      <c r="H275" s="646" t="s">
        <v>257</v>
      </c>
      <c r="I275" s="646" t="s">
        <v>257</v>
      </c>
      <c r="J275" s="648">
        <v>842</v>
      </c>
      <c r="K275" s="646">
        <v>1908</v>
      </c>
      <c r="L275" s="646" t="s">
        <v>257</v>
      </c>
      <c r="M275" s="646" t="s">
        <v>257</v>
      </c>
      <c r="N275" s="646" t="s">
        <v>257</v>
      </c>
      <c r="O275" s="648" t="s">
        <v>257</v>
      </c>
      <c r="P275" s="648" t="s">
        <v>257</v>
      </c>
    </row>
    <row r="276" spans="1:16" x14ac:dyDescent="0.2">
      <c r="A276" s="691"/>
      <c r="B276" s="645"/>
      <c r="C276" s="646"/>
      <c r="D276" s="646"/>
      <c r="E276" s="646"/>
      <c r="F276" s="646"/>
      <c r="G276" s="646"/>
      <c r="H276" s="646"/>
      <c r="I276" s="648"/>
      <c r="J276" s="648"/>
      <c r="K276" s="648"/>
      <c r="L276" s="646"/>
      <c r="M276" s="648"/>
      <c r="N276" s="648"/>
      <c r="O276" s="648"/>
      <c r="P276" s="648"/>
    </row>
    <row r="277" spans="1:16" x14ac:dyDescent="0.2">
      <c r="A277" s="676" t="s">
        <v>167</v>
      </c>
      <c r="B277" s="692">
        <f>SUM(B279:B292)</f>
        <v>61885</v>
      </c>
      <c r="C277" s="689" t="s">
        <v>257</v>
      </c>
      <c r="D277" s="689" t="s">
        <v>257</v>
      </c>
      <c r="E277" s="689" t="s">
        <v>257</v>
      </c>
      <c r="F277" s="689" t="s">
        <v>257</v>
      </c>
      <c r="G277" s="689" t="s">
        <v>257</v>
      </c>
      <c r="H277" s="689" t="s">
        <v>257</v>
      </c>
      <c r="I277" s="689" t="s">
        <v>257</v>
      </c>
      <c r="J277" s="689" t="s">
        <v>257</v>
      </c>
      <c r="K277" s="689">
        <f>SUM(K279:K292)</f>
        <v>61885</v>
      </c>
      <c r="L277" s="689" t="s">
        <v>257</v>
      </c>
      <c r="M277" s="689" t="s">
        <v>257</v>
      </c>
      <c r="N277" s="689" t="s">
        <v>257</v>
      </c>
      <c r="O277" s="690" t="s">
        <v>257</v>
      </c>
      <c r="P277" s="690" t="s">
        <v>257</v>
      </c>
    </row>
    <row r="278" spans="1:16" x14ac:dyDescent="0.2">
      <c r="A278" s="644"/>
      <c r="B278" s="698"/>
      <c r="C278" s="646"/>
      <c r="D278" s="646"/>
      <c r="E278" s="646"/>
      <c r="F278" s="646"/>
      <c r="G278" s="646"/>
      <c r="H278" s="646"/>
      <c r="I278" s="646"/>
      <c r="J278" s="646"/>
      <c r="K278" s="646"/>
      <c r="L278" s="646"/>
      <c r="M278" s="646"/>
      <c r="N278" s="646"/>
      <c r="O278" s="648"/>
      <c r="P278" s="648"/>
    </row>
    <row r="279" spans="1:16" x14ac:dyDescent="0.2">
      <c r="A279" s="644" t="s">
        <v>653</v>
      </c>
      <c r="B279" s="645">
        <f t="shared" ref="B279:B292" si="14">SUM(C279:P279)</f>
        <v>11103</v>
      </c>
      <c r="C279" s="646" t="s">
        <v>257</v>
      </c>
      <c r="D279" s="646" t="s">
        <v>257</v>
      </c>
      <c r="E279" s="646" t="s">
        <v>257</v>
      </c>
      <c r="F279" s="646" t="s">
        <v>257</v>
      </c>
      <c r="G279" s="646" t="s">
        <v>257</v>
      </c>
      <c r="H279" s="646" t="s">
        <v>257</v>
      </c>
      <c r="I279" s="646" t="s">
        <v>257</v>
      </c>
      <c r="J279" s="646" t="s">
        <v>257</v>
      </c>
      <c r="K279" s="648">
        <v>11103</v>
      </c>
      <c r="L279" s="646" t="s">
        <v>257</v>
      </c>
      <c r="M279" s="646" t="s">
        <v>257</v>
      </c>
      <c r="N279" s="646" t="s">
        <v>257</v>
      </c>
      <c r="O279" s="648" t="s">
        <v>257</v>
      </c>
      <c r="P279" s="648" t="s">
        <v>257</v>
      </c>
    </row>
    <row r="280" spans="1:16" x14ac:dyDescent="0.2">
      <c r="A280" s="644" t="s">
        <v>649</v>
      </c>
      <c r="B280" s="645">
        <f t="shared" si="14"/>
        <v>11491</v>
      </c>
      <c r="C280" s="646" t="s">
        <v>257</v>
      </c>
      <c r="D280" s="646" t="s">
        <v>257</v>
      </c>
      <c r="E280" s="646" t="s">
        <v>257</v>
      </c>
      <c r="F280" s="646" t="s">
        <v>257</v>
      </c>
      <c r="G280" s="646" t="s">
        <v>257</v>
      </c>
      <c r="H280" s="646" t="s">
        <v>257</v>
      </c>
      <c r="I280" s="646" t="s">
        <v>257</v>
      </c>
      <c r="J280" s="646" t="s">
        <v>257</v>
      </c>
      <c r="K280" s="648">
        <v>11491</v>
      </c>
      <c r="L280" s="646" t="s">
        <v>257</v>
      </c>
      <c r="M280" s="646" t="s">
        <v>257</v>
      </c>
      <c r="N280" s="646" t="s">
        <v>257</v>
      </c>
      <c r="O280" s="648" t="s">
        <v>257</v>
      </c>
      <c r="P280" s="648" t="s">
        <v>257</v>
      </c>
    </row>
    <row r="281" spans="1:16" x14ac:dyDescent="0.2">
      <c r="A281" s="644" t="s">
        <v>431</v>
      </c>
      <c r="B281" s="645">
        <f t="shared" si="14"/>
        <v>2859</v>
      </c>
      <c r="C281" s="646" t="s">
        <v>257</v>
      </c>
      <c r="D281" s="646" t="s">
        <v>257</v>
      </c>
      <c r="E281" s="646" t="s">
        <v>257</v>
      </c>
      <c r="F281" s="646" t="s">
        <v>257</v>
      </c>
      <c r="G281" s="646" t="s">
        <v>257</v>
      </c>
      <c r="H281" s="646" t="s">
        <v>257</v>
      </c>
      <c r="I281" s="646" t="s">
        <v>257</v>
      </c>
      <c r="J281" s="646" t="s">
        <v>257</v>
      </c>
      <c r="K281" s="648">
        <v>2859</v>
      </c>
      <c r="L281" s="646" t="s">
        <v>257</v>
      </c>
      <c r="M281" s="646" t="s">
        <v>257</v>
      </c>
      <c r="N281" s="646" t="s">
        <v>257</v>
      </c>
      <c r="O281" s="648" t="s">
        <v>257</v>
      </c>
      <c r="P281" s="648" t="s">
        <v>257</v>
      </c>
    </row>
    <row r="282" spans="1:16" x14ac:dyDescent="0.2">
      <c r="A282" s="644" t="s">
        <v>432</v>
      </c>
      <c r="B282" s="645">
        <f t="shared" si="14"/>
        <v>3369</v>
      </c>
      <c r="C282" s="646" t="s">
        <v>257</v>
      </c>
      <c r="D282" s="646" t="s">
        <v>257</v>
      </c>
      <c r="E282" s="646" t="s">
        <v>257</v>
      </c>
      <c r="F282" s="646" t="s">
        <v>257</v>
      </c>
      <c r="G282" s="646" t="s">
        <v>257</v>
      </c>
      <c r="H282" s="646" t="s">
        <v>257</v>
      </c>
      <c r="I282" s="646" t="s">
        <v>257</v>
      </c>
      <c r="J282" s="646" t="s">
        <v>257</v>
      </c>
      <c r="K282" s="648">
        <v>3369</v>
      </c>
      <c r="L282" s="646" t="s">
        <v>257</v>
      </c>
      <c r="M282" s="646" t="s">
        <v>257</v>
      </c>
      <c r="N282" s="646" t="s">
        <v>257</v>
      </c>
      <c r="O282" s="648" t="s">
        <v>257</v>
      </c>
      <c r="P282" s="648" t="s">
        <v>257</v>
      </c>
    </row>
    <row r="283" spans="1:16" x14ac:dyDescent="0.2">
      <c r="A283" s="644" t="s">
        <v>433</v>
      </c>
      <c r="B283" s="645">
        <f t="shared" si="14"/>
        <v>4617</v>
      </c>
      <c r="C283" s="646" t="s">
        <v>257</v>
      </c>
      <c r="D283" s="646" t="s">
        <v>257</v>
      </c>
      <c r="E283" s="646" t="s">
        <v>257</v>
      </c>
      <c r="F283" s="646" t="s">
        <v>257</v>
      </c>
      <c r="G283" s="646" t="s">
        <v>257</v>
      </c>
      <c r="H283" s="646" t="s">
        <v>257</v>
      </c>
      <c r="I283" s="646" t="s">
        <v>257</v>
      </c>
      <c r="J283" s="646" t="s">
        <v>257</v>
      </c>
      <c r="K283" s="648">
        <v>4617</v>
      </c>
      <c r="L283" s="646" t="s">
        <v>257</v>
      </c>
      <c r="M283" s="646" t="s">
        <v>257</v>
      </c>
      <c r="N283" s="646" t="s">
        <v>257</v>
      </c>
      <c r="O283" s="648" t="s">
        <v>257</v>
      </c>
      <c r="P283" s="648" t="s">
        <v>257</v>
      </c>
    </row>
    <row r="284" spans="1:16" x14ac:dyDescent="0.2">
      <c r="A284" s="644" t="s">
        <v>66</v>
      </c>
      <c r="B284" s="645">
        <f t="shared" si="14"/>
        <v>1480</v>
      </c>
      <c r="C284" s="646" t="s">
        <v>257</v>
      </c>
      <c r="D284" s="646" t="s">
        <v>257</v>
      </c>
      <c r="E284" s="646" t="s">
        <v>257</v>
      </c>
      <c r="F284" s="646" t="s">
        <v>257</v>
      </c>
      <c r="G284" s="646" t="s">
        <v>257</v>
      </c>
      <c r="H284" s="646" t="s">
        <v>257</v>
      </c>
      <c r="I284" s="646" t="s">
        <v>257</v>
      </c>
      <c r="J284" s="646" t="s">
        <v>257</v>
      </c>
      <c r="K284" s="648">
        <v>1480</v>
      </c>
      <c r="L284" s="646" t="s">
        <v>257</v>
      </c>
      <c r="M284" s="646" t="s">
        <v>257</v>
      </c>
      <c r="N284" s="646" t="s">
        <v>257</v>
      </c>
      <c r="O284" s="648" t="s">
        <v>257</v>
      </c>
      <c r="P284" s="648" t="s">
        <v>257</v>
      </c>
    </row>
    <row r="285" spans="1:16" x14ac:dyDescent="0.2">
      <c r="A285" s="644" t="s">
        <v>656</v>
      </c>
      <c r="B285" s="645">
        <f t="shared" si="14"/>
        <v>6098</v>
      </c>
      <c r="C285" s="646" t="s">
        <v>257</v>
      </c>
      <c r="D285" s="646" t="s">
        <v>257</v>
      </c>
      <c r="E285" s="646" t="s">
        <v>257</v>
      </c>
      <c r="F285" s="646" t="s">
        <v>257</v>
      </c>
      <c r="G285" s="646" t="s">
        <v>257</v>
      </c>
      <c r="H285" s="646" t="s">
        <v>257</v>
      </c>
      <c r="I285" s="646" t="s">
        <v>257</v>
      </c>
      <c r="J285" s="646" t="s">
        <v>257</v>
      </c>
      <c r="K285" s="648">
        <v>6098</v>
      </c>
      <c r="L285" s="646" t="s">
        <v>257</v>
      </c>
      <c r="M285" s="646" t="s">
        <v>257</v>
      </c>
      <c r="N285" s="646" t="s">
        <v>257</v>
      </c>
      <c r="O285" s="648" t="s">
        <v>257</v>
      </c>
      <c r="P285" s="648" t="s">
        <v>257</v>
      </c>
    </row>
    <row r="286" spans="1:16" x14ac:dyDescent="0.2">
      <c r="A286" s="644" t="s">
        <v>448</v>
      </c>
      <c r="B286" s="645">
        <f t="shared" si="14"/>
        <v>1134</v>
      </c>
      <c r="C286" s="646" t="s">
        <v>257</v>
      </c>
      <c r="D286" s="646" t="s">
        <v>257</v>
      </c>
      <c r="E286" s="646" t="s">
        <v>257</v>
      </c>
      <c r="F286" s="646" t="s">
        <v>257</v>
      </c>
      <c r="G286" s="646" t="s">
        <v>257</v>
      </c>
      <c r="H286" s="646" t="s">
        <v>257</v>
      </c>
      <c r="I286" s="646" t="s">
        <v>257</v>
      </c>
      <c r="J286" s="646" t="s">
        <v>257</v>
      </c>
      <c r="K286" s="648">
        <v>1134</v>
      </c>
      <c r="L286" s="646" t="s">
        <v>257</v>
      </c>
      <c r="M286" s="646" t="s">
        <v>257</v>
      </c>
      <c r="N286" s="646" t="s">
        <v>257</v>
      </c>
      <c r="O286" s="648" t="s">
        <v>257</v>
      </c>
      <c r="P286" s="648" t="s">
        <v>257</v>
      </c>
    </row>
    <row r="287" spans="1:16" x14ac:dyDescent="0.2">
      <c r="A287" s="644" t="s">
        <v>63</v>
      </c>
      <c r="B287" s="645">
        <f t="shared" si="14"/>
        <v>2055</v>
      </c>
      <c r="C287" s="646" t="s">
        <v>257</v>
      </c>
      <c r="D287" s="646" t="s">
        <v>257</v>
      </c>
      <c r="E287" s="646" t="s">
        <v>257</v>
      </c>
      <c r="F287" s="646" t="s">
        <v>257</v>
      </c>
      <c r="G287" s="646" t="s">
        <v>257</v>
      </c>
      <c r="H287" s="646" t="s">
        <v>257</v>
      </c>
      <c r="I287" s="646" t="s">
        <v>257</v>
      </c>
      <c r="J287" s="646" t="s">
        <v>257</v>
      </c>
      <c r="K287" s="648">
        <v>2055</v>
      </c>
      <c r="L287" s="646" t="s">
        <v>257</v>
      </c>
      <c r="M287" s="646" t="s">
        <v>257</v>
      </c>
      <c r="N287" s="646" t="s">
        <v>257</v>
      </c>
      <c r="O287" s="648" t="s">
        <v>257</v>
      </c>
      <c r="P287" s="648" t="s">
        <v>257</v>
      </c>
    </row>
    <row r="288" spans="1:16" s="664" customFormat="1" x14ac:dyDescent="0.2">
      <c r="A288" s="644" t="s">
        <v>640</v>
      </c>
      <c r="B288" s="645">
        <f t="shared" si="14"/>
        <v>1130</v>
      </c>
      <c r="C288" s="646" t="s">
        <v>257</v>
      </c>
      <c r="D288" s="646" t="s">
        <v>257</v>
      </c>
      <c r="E288" s="646" t="s">
        <v>257</v>
      </c>
      <c r="F288" s="646" t="s">
        <v>257</v>
      </c>
      <c r="G288" s="646" t="s">
        <v>257</v>
      </c>
      <c r="H288" s="646" t="s">
        <v>257</v>
      </c>
      <c r="I288" s="646" t="s">
        <v>257</v>
      </c>
      <c r="J288" s="646" t="s">
        <v>257</v>
      </c>
      <c r="K288" s="648">
        <v>1130</v>
      </c>
      <c r="L288" s="646" t="s">
        <v>257</v>
      </c>
      <c r="M288" s="646" t="s">
        <v>257</v>
      </c>
      <c r="N288" s="646" t="s">
        <v>257</v>
      </c>
      <c r="O288" s="648" t="s">
        <v>257</v>
      </c>
      <c r="P288" s="648" t="s">
        <v>257</v>
      </c>
    </row>
    <row r="289" spans="1:16" x14ac:dyDescent="0.2">
      <c r="A289" s="705" t="s">
        <v>176</v>
      </c>
      <c r="B289" s="645">
        <f t="shared" si="14"/>
        <v>5827</v>
      </c>
      <c r="C289" s="646" t="s">
        <v>257</v>
      </c>
      <c r="D289" s="646" t="s">
        <v>257</v>
      </c>
      <c r="E289" s="646" t="s">
        <v>257</v>
      </c>
      <c r="F289" s="646" t="s">
        <v>257</v>
      </c>
      <c r="G289" s="646" t="s">
        <v>257</v>
      </c>
      <c r="H289" s="646" t="s">
        <v>257</v>
      </c>
      <c r="I289" s="646" t="s">
        <v>257</v>
      </c>
      <c r="J289" s="646" t="s">
        <v>257</v>
      </c>
      <c r="K289" s="648">
        <v>5827</v>
      </c>
      <c r="L289" s="646" t="s">
        <v>257</v>
      </c>
      <c r="M289" s="646" t="s">
        <v>257</v>
      </c>
      <c r="N289" s="646" t="s">
        <v>257</v>
      </c>
      <c r="O289" s="648" t="s">
        <v>257</v>
      </c>
      <c r="P289" s="648" t="s">
        <v>257</v>
      </c>
    </row>
    <row r="290" spans="1:16" x14ac:dyDescent="0.2">
      <c r="A290" s="644" t="s">
        <v>399</v>
      </c>
      <c r="B290" s="645">
        <f t="shared" si="14"/>
        <v>7446</v>
      </c>
      <c r="C290" s="646" t="s">
        <v>257</v>
      </c>
      <c r="D290" s="646" t="s">
        <v>257</v>
      </c>
      <c r="E290" s="646" t="s">
        <v>257</v>
      </c>
      <c r="F290" s="646" t="s">
        <v>257</v>
      </c>
      <c r="G290" s="646" t="s">
        <v>257</v>
      </c>
      <c r="H290" s="646" t="s">
        <v>257</v>
      </c>
      <c r="I290" s="646" t="s">
        <v>257</v>
      </c>
      <c r="J290" s="646" t="s">
        <v>257</v>
      </c>
      <c r="K290" s="648">
        <v>7446</v>
      </c>
      <c r="L290" s="646" t="s">
        <v>257</v>
      </c>
      <c r="M290" s="646" t="s">
        <v>257</v>
      </c>
      <c r="N290" s="646" t="s">
        <v>257</v>
      </c>
      <c r="O290" s="648" t="s">
        <v>257</v>
      </c>
      <c r="P290" s="648" t="s">
        <v>257</v>
      </c>
    </row>
    <row r="291" spans="1:16" x14ac:dyDescent="0.2">
      <c r="A291" s="644" t="s">
        <v>180</v>
      </c>
      <c r="B291" s="645">
        <f t="shared" si="14"/>
        <v>1899</v>
      </c>
      <c r="C291" s="646" t="s">
        <v>257</v>
      </c>
      <c r="D291" s="646" t="s">
        <v>257</v>
      </c>
      <c r="E291" s="646" t="s">
        <v>257</v>
      </c>
      <c r="F291" s="646" t="s">
        <v>257</v>
      </c>
      <c r="G291" s="646" t="s">
        <v>257</v>
      </c>
      <c r="H291" s="646" t="s">
        <v>257</v>
      </c>
      <c r="I291" s="646" t="s">
        <v>257</v>
      </c>
      <c r="J291" s="646" t="s">
        <v>257</v>
      </c>
      <c r="K291" s="648">
        <v>1899</v>
      </c>
      <c r="L291" s="646" t="s">
        <v>257</v>
      </c>
      <c r="M291" s="646" t="s">
        <v>257</v>
      </c>
      <c r="N291" s="646" t="s">
        <v>257</v>
      </c>
      <c r="O291" s="648" t="s">
        <v>257</v>
      </c>
      <c r="P291" s="648" t="s">
        <v>257</v>
      </c>
    </row>
    <row r="292" spans="1:16" x14ac:dyDescent="0.2">
      <c r="A292" s="644" t="s">
        <v>643</v>
      </c>
      <c r="B292" s="645">
        <f t="shared" si="14"/>
        <v>1377</v>
      </c>
      <c r="C292" s="646" t="s">
        <v>257</v>
      </c>
      <c r="D292" s="646" t="s">
        <v>257</v>
      </c>
      <c r="E292" s="646" t="s">
        <v>257</v>
      </c>
      <c r="F292" s="646" t="s">
        <v>257</v>
      </c>
      <c r="G292" s="646" t="s">
        <v>257</v>
      </c>
      <c r="H292" s="646" t="s">
        <v>257</v>
      </c>
      <c r="I292" s="646" t="s">
        <v>257</v>
      </c>
      <c r="J292" s="646" t="s">
        <v>257</v>
      </c>
      <c r="K292" s="648">
        <v>1377</v>
      </c>
      <c r="L292" s="646" t="s">
        <v>257</v>
      </c>
      <c r="M292" s="646" t="s">
        <v>257</v>
      </c>
      <c r="N292" s="646" t="s">
        <v>257</v>
      </c>
      <c r="O292" s="648" t="s">
        <v>257</v>
      </c>
      <c r="P292" s="648" t="s">
        <v>257</v>
      </c>
    </row>
    <row r="293" spans="1:16" x14ac:dyDescent="0.2">
      <c r="A293" s="691"/>
      <c r="B293" s="645"/>
      <c r="C293" s="648"/>
      <c r="D293" s="648"/>
      <c r="E293" s="648"/>
      <c r="F293" s="648"/>
      <c r="G293" s="648"/>
      <c r="H293" s="648"/>
      <c r="I293" s="648"/>
      <c r="J293" s="648"/>
      <c r="K293" s="648"/>
      <c r="L293" s="646"/>
      <c r="M293" s="648"/>
      <c r="N293" s="648"/>
      <c r="O293" s="648"/>
      <c r="P293" s="648"/>
    </row>
    <row r="294" spans="1:16" x14ac:dyDescent="0.2">
      <c r="A294" s="676" t="s">
        <v>163</v>
      </c>
      <c r="B294" s="692">
        <f>SUM(B296:B303)</f>
        <v>15102</v>
      </c>
      <c r="C294" s="689" t="s">
        <v>257</v>
      </c>
      <c r="D294" s="689" t="s">
        <v>257</v>
      </c>
      <c r="E294" s="689" t="s">
        <v>257</v>
      </c>
      <c r="F294" s="689" t="s">
        <v>257</v>
      </c>
      <c r="G294" s="689" t="s">
        <v>257</v>
      </c>
      <c r="H294" s="689" t="s">
        <v>257</v>
      </c>
      <c r="I294" s="689" t="s">
        <v>257</v>
      </c>
      <c r="J294" s="689" t="s">
        <v>257</v>
      </c>
      <c r="K294" s="689" t="s">
        <v>257</v>
      </c>
      <c r="L294" s="689">
        <f>SUM(L296:L304)</f>
        <v>16580</v>
      </c>
      <c r="M294" s="689" t="s">
        <v>257</v>
      </c>
      <c r="N294" s="689" t="s">
        <v>257</v>
      </c>
      <c r="O294" s="690" t="s">
        <v>257</v>
      </c>
      <c r="P294" s="690" t="s">
        <v>257</v>
      </c>
    </row>
    <row r="295" spans="1:16" x14ac:dyDescent="0.2">
      <c r="A295" s="644"/>
      <c r="B295" s="698"/>
      <c r="C295" s="648"/>
      <c r="D295" s="648"/>
      <c r="E295" s="648"/>
      <c r="F295" s="648"/>
      <c r="G295" s="648"/>
      <c r="H295" s="648"/>
      <c r="I295" s="648"/>
      <c r="J295" s="648"/>
      <c r="K295" s="648"/>
      <c r="L295" s="646"/>
      <c r="M295" s="646"/>
      <c r="N295" s="646"/>
      <c r="O295" s="648"/>
      <c r="P295" s="648"/>
    </row>
    <row r="296" spans="1:16" x14ac:dyDescent="0.2">
      <c r="A296" s="644" t="s">
        <v>653</v>
      </c>
      <c r="B296" s="645">
        <f t="shared" ref="B296:B304" si="15">SUM(C296:P296)</f>
        <v>1272</v>
      </c>
      <c r="C296" s="646" t="s">
        <v>257</v>
      </c>
      <c r="D296" s="646" t="s">
        <v>257</v>
      </c>
      <c r="E296" s="646" t="s">
        <v>257</v>
      </c>
      <c r="F296" s="646" t="s">
        <v>257</v>
      </c>
      <c r="G296" s="646" t="s">
        <v>257</v>
      </c>
      <c r="H296" s="646" t="s">
        <v>257</v>
      </c>
      <c r="I296" s="646" t="s">
        <v>257</v>
      </c>
      <c r="J296" s="646" t="s">
        <v>257</v>
      </c>
      <c r="K296" s="646" t="s">
        <v>257</v>
      </c>
      <c r="L296" s="648">
        <v>1272</v>
      </c>
      <c r="M296" s="646" t="s">
        <v>257</v>
      </c>
      <c r="N296" s="646" t="s">
        <v>257</v>
      </c>
      <c r="O296" s="648" t="s">
        <v>257</v>
      </c>
      <c r="P296" s="648" t="s">
        <v>257</v>
      </c>
    </row>
    <row r="297" spans="1:16" x14ac:dyDescent="0.2">
      <c r="A297" s="644" t="s">
        <v>649</v>
      </c>
      <c r="B297" s="645">
        <f t="shared" si="15"/>
        <v>3361</v>
      </c>
      <c r="C297" s="646" t="s">
        <v>257</v>
      </c>
      <c r="D297" s="646" t="s">
        <v>257</v>
      </c>
      <c r="E297" s="646" t="s">
        <v>257</v>
      </c>
      <c r="F297" s="646" t="s">
        <v>257</v>
      </c>
      <c r="G297" s="646" t="s">
        <v>257</v>
      </c>
      <c r="H297" s="646" t="s">
        <v>257</v>
      </c>
      <c r="I297" s="646" t="s">
        <v>257</v>
      </c>
      <c r="J297" s="646" t="s">
        <v>257</v>
      </c>
      <c r="K297" s="646" t="s">
        <v>257</v>
      </c>
      <c r="L297" s="648">
        <v>3361</v>
      </c>
      <c r="M297" s="646" t="s">
        <v>257</v>
      </c>
      <c r="N297" s="646" t="s">
        <v>257</v>
      </c>
      <c r="O297" s="648" t="s">
        <v>257</v>
      </c>
      <c r="P297" s="648" t="s">
        <v>257</v>
      </c>
    </row>
    <row r="298" spans="1:16" x14ac:dyDescent="0.2">
      <c r="A298" s="691" t="s">
        <v>432</v>
      </c>
      <c r="B298" s="645">
        <f t="shared" si="15"/>
        <v>1976</v>
      </c>
      <c r="C298" s="646" t="s">
        <v>257</v>
      </c>
      <c r="D298" s="646" t="s">
        <v>257</v>
      </c>
      <c r="E298" s="646" t="s">
        <v>257</v>
      </c>
      <c r="F298" s="646" t="s">
        <v>257</v>
      </c>
      <c r="G298" s="646" t="s">
        <v>257</v>
      </c>
      <c r="H298" s="646" t="s">
        <v>257</v>
      </c>
      <c r="I298" s="646" t="s">
        <v>257</v>
      </c>
      <c r="J298" s="646" t="s">
        <v>257</v>
      </c>
      <c r="K298" s="646" t="s">
        <v>257</v>
      </c>
      <c r="L298" s="648">
        <v>1976</v>
      </c>
      <c r="M298" s="646" t="s">
        <v>257</v>
      </c>
      <c r="N298" s="646" t="s">
        <v>257</v>
      </c>
      <c r="O298" s="648" t="s">
        <v>257</v>
      </c>
      <c r="P298" s="648" t="s">
        <v>257</v>
      </c>
    </row>
    <row r="299" spans="1:16" x14ac:dyDescent="0.2">
      <c r="A299" s="691" t="s">
        <v>656</v>
      </c>
      <c r="B299" s="645">
        <f t="shared" si="15"/>
        <v>2190</v>
      </c>
      <c r="C299" s="646" t="s">
        <v>257</v>
      </c>
      <c r="D299" s="646" t="s">
        <v>257</v>
      </c>
      <c r="E299" s="646" t="s">
        <v>257</v>
      </c>
      <c r="F299" s="646" t="s">
        <v>257</v>
      </c>
      <c r="G299" s="646" t="s">
        <v>257</v>
      </c>
      <c r="H299" s="646" t="s">
        <v>257</v>
      </c>
      <c r="I299" s="646" t="s">
        <v>257</v>
      </c>
      <c r="J299" s="646" t="s">
        <v>257</v>
      </c>
      <c r="K299" s="646" t="s">
        <v>257</v>
      </c>
      <c r="L299" s="648">
        <v>2190</v>
      </c>
      <c r="M299" s="646" t="s">
        <v>257</v>
      </c>
      <c r="N299" s="646" t="s">
        <v>257</v>
      </c>
      <c r="O299" s="648" t="s">
        <v>257</v>
      </c>
      <c r="P299" s="648" t="s">
        <v>257</v>
      </c>
    </row>
    <row r="300" spans="1:16" x14ac:dyDescent="0.2">
      <c r="A300" s="691" t="s">
        <v>666</v>
      </c>
      <c r="B300" s="645">
        <f t="shared" si="15"/>
        <v>2098</v>
      </c>
      <c r="C300" s="646" t="s">
        <v>257</v>
      </c>
      <c r="D300" s="646" t="s">
        <v>257</v>
      </c>
      <c r="E300" s="646" t="s">
        <v>257</v>
      </c>
      <c r="F300" s="646" t="s">
        <v>257</v>
      </c>
      <c r="G300" s="646" t="s">
        <v>257</v>
      </c>
      <c r="H300" s="646" t="s">
        <v>257</v>
      </c>
      <c r="I300" s="646" t="s">
        <v>257</v>
      </c>
      <c r="J300" s="646" t="s">
        <v>257</v>
      </c>
      <c r="K300" s="646" t="s">
        <v>257</v>
      </c>
      <c r="L300" s="648">
        <v>2098</v>
      </c>
      <c r="M300" s="646" t="s">
        <v>257</v>
      </c>
      <c r="N300" s="646" t="s">
        <v>257</v>
      </c>
      <c r="O300" s="648" t="s">
        <v>257</v>
      </c>
      <c r="P300" s="648" t="s">
        <v>257</v>
      </c>
    </row>
    <row r="301" spans="1:16" x14ac:dyDescent="0.2">
      <c r="A301" s="691" t="s">
        <v>177</v>
      </c>
      <c r="B301" s="645">
        <f t="shared" si="15"/>
        <v>1930</v>
      </c>
      <c r="C301" s="646" t="s">
        <v>257</v>
      </c>
      <c r="D301" s="646" t="s">
        <v>257</v>
      </c>
      <c r="E301" s="646" t="s">
        <v>257</v>
      </c>
      <c r="F301" s="646" t="s">
        <v>257</v>
      </c>
      <c r="G301" s="646" t="s">
        <v>257</v>
      </c>
      <c r="H301" s="646" t="s">
        <v>257</v>
      </c>
      <c r="I301" s="646" t="s">
        <v>257</v>
      </c>
      <c r="J301" s="646" t="s">
        <v>257</v>
      </c>
      <c r="K301" s="646" t="s">
        <v>257</v>
      </c>
      <c r="L301" s="648">
        <v>1930</v>
      </c>
      <c r="M301" s="646" t="s">
        <v>257</v>
      </c>
      <c r="N301" s="646" t="s">
        <v>257</v>
      </c>
      <c r="O301" s="648" t="s">
        <v>257</v>
      </c>
      <c r="P301" s="648" t="s">
        <v>257</v>
      </c>
    </row>
    <row r="302" spans="1:16" x14ac:dyDescent="0.2">
      <c r="A302" s="644" t="s">
        <v>180</v>
      </c>
      <c r="B302" s="645">
        <f t="shared" si="15"/>
        <v>1211</v>
      </c>
      <c r="C302" s="646" t="s">
        <v>257</v>
      </c>
      <c r="D302" s="646" t="s">
        <v>257</v>
      </c>
      <c r="E302" s="646" t="s">
        <v>257</v>
      </c>
      <c r="F302" s="646" t="s">
        <v>257</v>
      </c>
      <c r="G302" s="646" t="s">
        <v>257</v>
      </c>
      <c r="H302" s="646" t="s">
        <v>257</v>
      </c>
      <c r="I302" s="646" t="s">
        <v>257</v>
      </c>
      <c r="J302" s="646" t="s">
        <v>257</v>
      </c>
      <c r="K302" s="646" t="s">
        <v>257</v>
      </c>
      <c r="L302" s="647">
        <v>1211</v>
      </c>
      <c r="M302" s="646" t="s">
        <v>257</v>
      </c>
      <c r="N302" s="646" t="s">
        <v>257</v>
      </c>
      <c r="O302" s="648" t="s">
        <v>257</v>
      </c>
      <c r="P302" s="648" t="s">
        <v>257</v>
      </c>
    </row>
    <row r="303" spans="1:16" x14ac:dyDescent="0.2">
      <c r="A303" s="691" t="s">
        <v>643</v>
      </c>
      <c r="B303" s="645">
        <f t="shared" si="15"/>
        <v>1064</v>
      </c>
      <c r="C303" s="646" t="s">
        <v>257</v>
      </c>
      <c r="D303" s="646" t="s">
        <v>257</v>
      </c>
      <c r="E303" s="646" t="s">
        <v>257</v>
      </c>
      <c r="F303" s="646" t="s">
        <v>257</v>
      </c>
      <c r="G303" s="646" t="s">
        <v>257</v>
      </c>
      <c r="H303" s="646" t="s">
        <v>257</v>
      </c>
      <c r="I303" s="646" t="s">
        <v>257</v>
      </c>
      <c r="J303" s="646" t="s">
        <v>257</v>
      </c>
      <c r="K303" s="646" t="s">
        <v>257</v>
      </c>
      <c r="L303" s="648">
        <v>1064</v>
      </c>
      <c r="M303" s="646" t="s">
        <v>257</v>
      </c>
      <c r="N303" s="646" t="s">
        <v>257</v>
      </c>
      <c r="O303" s="648" t="s">
        <v>257</v>
      </c>
      <c r="P303" s="648" t="s">
        <v>257</v>
      </c>
    </row>
    <row r="304" spans="1:16" x14ac:dyDescent="0.2">
      <c r="A304" s="691" t="s">
        <v>645</v>
      </c>
      <c r="B304" s="645">
        <f t="shared" si="15"/>
        <v>1478</v>
      </c>
      <c r="C304" s="646" t="s">
        <v>257</v>
      </c>
      <c r="D304" s="646" t="s">
        <v>257</v>
      </c>
      <c r="E304" s="646" t="s">
        <v>257</v>
      </c>
      <c r="F304" s="646" t="s">
        <v>257</v>
      </c>
      <c r="G304" s="646" t="s">
        <v>257</v>
      </c>
      <c r="H304" s="646" t="s">
        <v>257</v>
      </c>
      <c r="I304" s="646" t="s">
        <v>257</v>
      </c>
      <c r="J304" s="646" t="s">
        <v>257</v>
      </c>
      <c r="K304" s="646" t="s">
        <v>257</v>
      </c>
      <c r="L304" s="648">
        <v>1478</v>
      </c>
      <c r="M304" s="646" t="s">
        <v>257</v>
      </c>
      <c r="N304" s="646" t="s">
        <v>257</v>
      </c>
      <c r="O304" s="646" t="s">
        <v>257</v>
      </c>
      <c r="P304" s="648" t="s">
        <v>257</v>
      </c>
    </row>
    <row r="305" spans="1:16" x14ac:dyDescent="0.2">
      <c r="A305" s="691"/>
      <c r="B305" s="698"/>
      <c r="C305" s="646"/>
      <c r="D305" s="646"/>
      <c r="E305" s="646"/>
      <c r="F305" s="646"/>
      <c r="G305" s="646"/>
      <c r="H305" s="646"/>
      <c r="I305" s="646"/>
      <c r="J305" s="646"/>
      <c r="K305" s="646"/>
      <c r="L305" s="646"/>
      <c r="M305" s="646"/>
      <c r="N305" s="646"/>
      <c r="O305" s="648"/>
      <c r="P305" s="648"/>
    </row>
    <row r="306" spans="1:16" x14ac:dyDescent="0.2">
      <c r="A306" s="676" t="s">
        <v>465</v>
      </c>
      <c r="B306" s="692">
        <f>SUM(B308:B313)</f>
        <v>8871</v>
      </c>
      <c r="C306" s="689" t="s">
        <v>257</v>
      </c>
      <c r="D306" s="689" t="s">
        <v>257</v>
      </c>
      <c r="E306" s="689" t="s">
        <v>257</v>
      </c>
      <c r="F306" s="689" t="s">
        <v>257</v>
      </c>
      <c r="G306" s="689" t="s">
        <v>257</v>
      </c>
      <c r="H306" s="689" t="s">
        <v>257</v>
      </c>
      <c r="I306" s="689" t="s">
        <v>257</v>
      </c>
      <c r="J306" s="689" t="s">
        <v>257</v>
      </c>
      <c r="K306" s="689" t="s">
        <v>257</v>
      </c>
      <c r="L306" s="689">
        <f>SUM(L308:L313)</f>
        <v>4611</v>
      </c>
      <c r="M306" s="689" t="s">
        <v>257</v>
      </c>
      <c r="N306" s="689">
        <f>SUM(N308:N313)</f>
        <v>4260</v>
      </c>
      <c r="O306" s="690" t="s">
        <v>257</v>
      </c>
      <c r="P306" s="690" t="s">
        <v>257</v>
      </c>
    </row>
    <row r="307" spans="1:16" x14ac:dyDescent="0.2">
      <c r="A307" s="644"/>
      <c r="B307" s="698"/>
      <c r="C307" s="646"/>
      <c r="D307" s="646"/>
      <c r="E307" s="646"/>
      <c r="F307" s="646"/>
      <c r="G307" s="646"/>
      <c r="H307" s="646"/>
      <c r="I307" s="646"/>
      <c r="J307" s="646"/>
      <c r="K307" s="646"/>
      <c r="L307" s="646"/>
      <c r="M307" s="646"/>
      <c r="N307" s="646"/>
      <c r="O307" s="648"/>
      <c r="P307" s="648"/>
    </row>
    <row r="308" spans="1:16" x14ac:dyDescent="0.2">
      <c r="A308" s="644" t="s">
        <v>846</v>
      </c>
      <c r="B308" s="645">
        <f t="shared" ref="B308:B313" si="16">SUM(C308:P308)</f>
        <v>1828</v>
      </c>
      <c r="C308" s="646" t="s">
        <v>257</v>
      </c>
      <c r="D308" s="646" t="s">
        <v>257</v>
      </c>
      <c r="E308" s="646" t="s">
        <v>257</v>
      </c>
      <c r="F308" s="646" t="s">
        <v>257</v>
      </c>
      <c r="G308" s="646" t="s">
        <v>257</v>
      </c>
      <c r="H308" s="646" t="s">
        <v>257</v>
      </c>
      <c r="I308" s="646" t="s">
        <v>257</v>
      </c>
      <c r="J308" s="646" t="s">
        <v>257</v>
      </c>
      <c r="K308" s="646" t="s">
        <v>257</v>
      </c>
      <c r="L308" s="647">
        <v>869</v>
      </c>
      <c r="M308" s="646" t="s">
        <v>257</v>
      </c>
      <c r="N308" s="647">
        <v>959</v>
      </c>
      <c r="O308" s="646" t="s">
        <v>257</v>
      </c>
      <c r="P308" s="646" t="s">
        <v>257</v>
      </c>
    </row>
    <row r="309" spans="1:16" s="664" customFormat="1" x14ac:dyDescent="0.2">
      <c r="A309" s="644" t="s">
        <v>698</v>
      </c>
      <c r="B309" s="645">
        <f t="shared" si="16"/>
        <v>1167</v>
      </c>
      <c r="C309" s="646" t="s">
        <v>257</v>
      </c>
      <c r="D309" s="646" t="s">
        <v>257</v>
      </c>
      <c r="E309" s="646" t="s">
        <v>257</v>
      </c>
      <c r="F309" s="646" t="s">
        <v>257</v>
      </c>
      <c r="G309" s="646" t="s">
        <v>257</v>
      </c>
      <c r="H309" s="646" t="s">
        <v>257</v>
      </c>
      <c r="I309" s="646" t="s">
        <v>257</v>
      </c>
      <c r="J309" s="646" t="s">
        <v>257</v>
      </c>
      <c r="K309" s="646" t="s">
        <v>257</v>
      </c>
      <c r="L309" s="647">
        <v>704</v>
      </c>
      <c r="M309" s="646" t="s">
        <v>257</v>
      </c>
      <c r="N309" s="647">
        <v>463</v>
      </c>
      <c r="O309" s="648" t="s">
        <v>257</v>
      </c>
      <c r="P309" s="648" t="s">
        <v>257</v>
      </c>
    </row>
    <row r="310" spans="1:16" x14ac:dyDescent="0.2">
      <c r="A310" s="644" t="s">
        <v>452</v>
      </c>
      <c r="B310" s="645">
        <f t="shared" si="16"/>
        <v>1845</v>
      </c>
      <c r="C310" s="646" t="s">
        <v>257</v>
      </c>
      <c r="D310" s="646" t="s">
        <v>257</v>
      </c>
      <c r="E310" s="646" t="s">
        <v>257</v>
      </c>
      <c r="F310" s="646" t="s">
        <v>257</v>
      </c>
      <c r="G310" s="646" t="s">
        <v>257</v>
      </c>
      <c r="H310" s="646" t="s">
        <v>257</v>
      </c>
      <c r="I310" s="646" t="s">
        <v>257</v>
      </c>
      <c r="J310" s="646" t="s">
        <v>257</v>
      </c>
      <c r="K310" s="646" t="s">
        <v>257</v>
      </c>
      <c r="L310" s="647">
        <v>1002</v>
      </c>
      <c r="M310" s="646" t="s">
        <v>257</v>
      </c>
      <c r="N310" s="647">
        <v>843</v>
      </c>
      <c r="O310" s="648" t="s">
        <v>257</v>
      </c>
      <c r="P310" s="648" t="s">
        <v>257</v>
      </c>
    </row>
    <row r="311" spans="1:16" x14ac:dyDescent="0.2">
      <c r="A311" s="644" t="s">
        <v>699</v>
      </c>
      <c r="B311" s="645">
        <f t="shared" si="16"/>
        <v>1529</v>
      </c>
      <c r="C311" s="646" t="s">
        <v>257</v>
      </c>
      <c r="D311" s="646" t="s">
        <v>257</v>
      </c>
      <c r="E311" s="646" t="s">
        <v>257</v>
      </c>
      <c r="F311" s="646" t="s">
        <v>257</v>
      </c>
      <c r="G311" s="646" t="s">
        <v>257</v>
      </c>
      <c r="H311" s="646" t="s">
        <v>257</v>
      </c>
      <c r="I311" s="646" t="s">
        <v>257</v>
      </c>
      <c r="J311" s="646" t="s">
        <v>257</v>
      </c>
      <c r="K311" s="646" t="s">
        <v>257</v>
      </c>
      <c r="L311" s="647">
        <v>759</v>
      </c>
      <c r="M311" s="646" t="s">
        <v>257</v>
      </c>
      <c r="N311" s="647">
        <v>770</v>
      </c>
      <c r="O311" s="648" t="s">
        <v>257</v>
      </c>
      <c r="P311" s="648" t="s">
        <v>257</v>
      </c>
    </row>
    <row r="312" spans="1:16" x14ac:dyDescent="0.2">
      <c r="A312" s="644" t="s">
        <v>459</v>
      </c>
      <c r="B312" s="645">
        <f t="shared" si="16"/>
        <v>1293</v>
      </c>
      <c r="C312" s="646" t="s">
        <v>257</v>
      </c>
      <c r="D312" s="646" t="s">
        <v>257</v>
      </c>
      <c r="E312" s="646" t="s">
        <v>257</v>
      </c>
      <c r="F312" s="646" t="s">
        <v>257</v>
      </c>
      <c r="G312" s="646" t="s">
        <v>257</v>
      </c>
      <c r="H312" s="646" t="s">
        <v>257</v>
      </c>
      <c r="I312" s="646" t="s">
        <v>257</v>
      </c>
      <c r="J312" s="646" t="s">
        <v>257</v>
      </c>
      <c r="K312" s="646" t="s">
        <v>257</v>
      </c>
      <c r="L312" s="647">
        <v>612</v>
      </c>
      <c r="M312" s="646" t="s">
        <v>257</v>
      </c>
      <c r="N312" s="647">
        <v>681</v>
      </c>
      <c r="O312" s="648" t="s">
        <v>257</v>
      </c>
      <c r="P312" s="648" t="s">
        <v>257</v>
      </c>
    </row>
    <row r="313" spans="1:16" x14ac:dyDescent="0.2">
      <c r="A313" s="644" t="s">
        <v>154</v>
      </c>
      <c r="B313" s="645">
        <f t="shared" si="16"/>
        <v>1209</v>
      </c>
      <c r="C313" s="646" t="s">
        <v>257</v>
      </c>
      <c r="D313" s="646" t="s">
        <v>257</v>
      </c>
      <c r="E313" s="646" t="s">
        <v>257</v>
      </c>
      <c r="F313" s="646" t="s">
        <v>257</v>
      </c>
      <c r="G313" s="646" t="s">
        <v>257</v>
      </c>
      <c r="H313" s="646" t="s">
        <v>257</v>
      </c>
      <c r="I313" s="646" t="s">
        <v>257</v>
      </c>
      <c r="J313" s="646" t="s">
        <v>257</v>
      </c>
      <c r="K313" s="646" t="s">
        <v>257</v>
      </c>
      <c r="L313" s="647">
        <v>665</v>
      </c>
      <c r="M313" s="646" t="s">
        <v>257</v>
      </c>
      <c r="N313" s="647">
        <v>544</v>
      </c>
      <c r="O313" s="648" t="s">
        <v>257</v>
      </c>
      <c r="P313" s="648" t="s">
        <v>257</v>
      </c>
    </row>
    <row r="314" spans="1:16" x14ac:dyDescent="0.2">
      <c r="A314" s="691"/>
      <c r="B314" s="698"/>
      <c r="C314" s="646"/>
      <c r="D314" s="646"/>
      <c r="E314" s="646"/>
      <c r="F314" s="646"/>
      <c r="G314" s="646"/>
      <c r="H314" s="646"/>
      <c r="I314" s="646"/>
      <c r="J314" s="646"/>
      <c r="K314" s="646"/>
      <c r="L314" s="646"/>
      <c r="M314" s="646"/>
      <c r="N314" s="646"/>
      <c r="O314" s="648"/>
      <c r="P314" s="648"/>
    </row>
    <row r="315" spans="1:16" x14ac:dyDescent="0.2">
      <c r="A315" s="676" t="s">
        <v>466</v>
      </c>
      <c r="B315" s="692">
        <f>SUM(B317:B321)</f>
        <v>14330</v>
      </c>
      <c r="C315" s="701">
        <f>SUM(C317:C321)</f>
        <v>1086</v>
      </c>
      <c r="D315" s="689">
        <f>SUM(D317:D321)</f>
        <v>11549</v>
      </c>
      <c r="E315" s="689" t="s">
        <v>257</v>
      </c>
      <c r="F315" s="689" t="s">
        <v>257</v>
      </c>
      <c r="G315" s="689" t="s">
        <v>257</v>
      </c>
      <c r="H315" s="689">
        <f>SUM(H317:H321)</f>
        <v>1695</v>
      </c>
      <c r="I315" s="689" t="s">
        <v>257</v>
      </c>
      <c r="J315" s="689" t="s">
        <v>257</v>
      </c>
      <c r="K315" s="689" t="s">
        <v>257</v>
      </c>
      <c r="L315" s="689" t="s">
        <v>257</v>
      </c>
      <c r="M315" s="689" t="s">
        <v>257</v>
      </c>
      <c r="N315" s="689" t="s">
        <v>257</v>
      </c>
      <c r="O315" s="690" t="s">
        <v>257</v>
      </c>
      <c r="P315" s="690" t="s">
        <v>257</v>
      </c>
    </row>
    <row r="316" spans="1:16" x14ac:dyDescent="0.2">
      <c r="A316" s="644"/>
      <c r="B316" s="698"/>
      <c r="C316" s="703"/>
      <c r="D316" s="646"/>
      <c r="E316" s="648"/>
      <c r="F316" s="648"/>
      <c r="G316" s="648"/>
      <c r="H316" s="646"/>
      <c r="I316" s="648"/>
      <c r="J316" s="648"/>
      <c r="K316" s="648"/>
      <c r="L316" s="646"/>
      <c r="M316" s="648"/>
      <c r="N316" s="648"/>
      <c r="O316" s="648"/>
      <c r="P316" s="648"/>
    </row>
    <row r="317" spans="1:16" s="664" customFormat="1" x14ac:dyDescent="0.2">
      <c r="A317" s="644" t="s">
        <v>432</v>
      </c>
      <c r="B317" s="645">
        <f>SUM(C317:P317)</f>
        <v>862</v>
      </c>
      <c r="C317" s="699">
        <v>481</v>
      </c>
      <c r="D317" s="647" t="s">
        <v>257</v>
      </c>
      <c r="E317" s="646" t="s">
        <v>257</v>
      </c>
      <c r="F317" s="646" t="s">
        <v>257</v>
      </c>
      <c r="G317" s="646" t="s">
        <v>257</v>
      </c>
      <c r="H317" s="647">
        <v>381</v>
      </c>
      <c r="I317" s="646" t="s">
        <v>257</v>
      </c>
      <c r="J317" s="646" t="s">
        <v>257</v>
      </c>
      <c r="K317" s="646" t="s">
        <v>257</v>
      </c>
      <c r="L317" s="646" t="s">
        <v>257</v>
      </c>
      <c r="M317" s="646" t="s">
        <v>257</v>
      </c>
      <c r="N317" s="646" t="s">
        <v>257</v>
      </c>
      <c r="O317" s="648" t="s">
        <v>257</v>
      </c>
      <c r="P317" s="648" t="s">
        <v>257</v>
      </c>
    </row>
    <row r="318" spans="1:16" x14ac:dyDescent="0.2">
      <c r="A318" s="644" t="s">
        <v>66</v>
      </c>
      <c r="B318" s="645">
        <f>SUM(C318:P318)</f>
        <v>6409</v>
      </c>
      <c r="C318" s="699">
        <v>191</v>
      </c>
      <c r="D318" s="647">
        <v>5903</v>
      </c>
      <c r="E318" s="646" t="s">
        <v>257</v>
      </c>
      <c r="F318" s="646" t="s">
        <v>257</v>
      </c>
      <c r="G318" s="646" t="s">
        <v>257</v>
      </c>
      <c r="H318" s="647">
        <v>315</v>
      </c>
      <c r="I318" s="646" t="s">
        <v>257</v>
      </c>
      <c r="J318" s="646" t="s">
        <v>257</v>
      </c>
      <c r="K318" s="646" t="s">
        <v>257</v>
      </c>
      <c r="L318" s="646" t="s">
        <v>257</v>
      </c>
      <c r="M318" s="646" t="s">
        <v>257</v>
      </c>
      <c r="N318" s="646" t="s">
        <v>257</v>
      </c>
      <c r="O318" s="648" t="s">
        <v>257</v>
      </c>
      <c r="P318" s="648" t="s">
        <v>257</v>
      </c>
    </row>
    <row r="319" spans="1:16" x14ac:dyDescent="0.2">
      <c r="A319" s="644" t="s">
        <v>640</v>
      </c>
      <c r="B319" s="645">
        <f>SUM(C319:P319)</f>
        <v>2685</v>
      </c>
      <c r="C319" s="699">
        <v>139</v>
      </c>
      <c r="D319" s="647">
        <v>2252</v>
      </c>
      <c r="E319" s="646" t="s">
        <v>257</v>
      </c>
      <c r="F319" s="646" t="s">
        <v>257</v>
      </c>
      <c r="G319" s="646" t="s">
        <v>257</v>
      </c>
      <c r="H319" s="647">
        <v>294</v>
      </c>
      <c r="I319" s="646" t="s">
        <v>257</v>
      </c>
      <c r="J319" s="646" t="s">
        <v>257</v>
      </c>
      <c r="K319" s="646" t="s">
        <v>257</v>
      </c>
      <c r="L319" s="646" t="s">
        <v>257</v>
      </c>
      <c r="M319" s="646" t="s">
        <v>257</v>
      </c>
      <c r="N319" s="646" t="s">
        <v>257</v>
      </c>
      <c r="O319" s="648" t="s">
        <v>257</v>
      </c>
      <c r="P319" s="648" t="s">
        <v>257</v>
      </c>
    </row>
    <row r="320" spans="1:16" x14ac:dyDescent="0.2">
      <c r="A320" s="644" t="s">
        <v>63</v>
      </c>
      <c r="B320" s="645">
        <f>SUM(C320:P320)</f>
        <v>1747</v>
      </c>
      <c r="C320" s="699">
        <v>175</v>
      </c>
      <c r="D320" s="647">
        <v>1403</v>
      </c>
      <c r="E320" s="646" t="s">
        <v>257</v>
      </c>
      <c r="F320" s="646" t="s">
        <v>257</v>
      </c>
      <c r="G320" s="646" t="s">
        <v>257</v>
      </c>
      <c r="H320" s="647">
        <v>169</v>
      </c>
      <c r="I320" s="646" t="s">
        <v>257</v>
      </c>
      <c r="J320" s="646" t="s">
        <v>257</v>
      </c>
      <c r="K320" s="646" t="s">
        <v>257</v>
      </c>
      <c r="L320" s="646" t="s">
        <v>257</v>
      </c>
      <c r="M320" s="646" t="s">
        <v>257</v>
      </c>
      <c r="N320" s="646" t="s">
        <v>257</v>
      </c>
      <c r="O320" s="648" t="s">
        <v>257</v>
      </c>
      <c r="P320" s="648" t="s">
        <v>257</v>
      </c>
    </row>
    <row r="321" spans="1:16" x14ac:dyDescent="0.2">
      <c r="A321" s="644" t="s">
        <v>645</v>
      </c>
      <c r="B321" s="645">
        <f>SUM(C321:P321)</f>
        <v>2627</v>
      </c>
      <c r="C321" s="699">
        <v>100</v>
      </c>
      <c r="D321" s="647">
        <v>1991</v>
      </c>
      <c r="E321" s="646" t="s">
        <v>257</v>
      </c>
      <c r="F321" s="646" t="s">
        <v>257</v>
      </c>
      <c r="G321" s="646" t="s">
        <v>257</v>
      </c>
      <c r="H321" s="647">
        <v>536</v>
      </c>
      <c r="I321" s="646" t="s">
        <v>257</v>
      </c>
      <c r="J321" s="646" t="s">
        <v>257</v>
      </c>
      <c r="K321" s="646" t="s">
        <v>257</v>
      </c>
      <c r="L321" s="646" t="s">
        <v>257</v>
      </c>
      <c r="M321" s="646" t="s">
        <v>257</v>
      </c>
      <c r="N321" s="646" t="s">
        <v>257</v>
      </c>
      <c r="O321" s="648" t="s">
        <v>257</v>
      </c>
      <c r="P321" s="648" t="s">
        <v>257</v>
      </c>
    </row>
    <row r="322" spans="1:16" x14ac:dyDescent="0.2">
      <c r="A322" s="644"/>
      <c r="B322" s="698"/>
      <c r="C322" s="703"/>
      <c r="D322" s="646"/>
      <c r="E322" s="646"/>
      <c r="F322" s="646"/>
      <c r="G322" s="646"/>
      <c r="H322" s="646"/>
      <c r="I322" s="646"/>
      <c r="J322" s="646"/>
      <c r="K322" s="646"/>
      <c r="L322" s="646"/>
      <c r="M322" s="646"/>
      <c r="N322" s="646"/>
      <c r="O322" s="648"/>
      <c r="P322" s="648"/>
    </row>
    <row r="323" spans="1:16" x14ac:dyDescent="0.2">
      <c r="A323" s="676" t="s">
        <v>467</v>
      </c>
      <c r="B323" s="692">
        <f>SUM(B325:B341,B342:B385)</f>
        <v>70160</v>
      </c>
      <c r="C323" s="701">
        <f>SUM(C325:C341,C342:C385)</f>
        <v>2971</v>
      </c>
      <c r="D323" s="689">
        <f>SUM(D325:D341,D342:D385)</f>
        <v>4151</v>
      </c>
      <c r="E323" s="689" t="s">
        <v>257</v>
      </c>
      <c r="F323" s="689" t="s">
        <v>257</v>
      </c>
      <c r="G323" s="689" t="s">
        <v>257</v>
      </c>
      <c r="H323" s="689">
        <f>SUM(H325:H341,H342:H385)</f>
        <v>4101</v>
      </c>
      <c r="I323" s="689" t="s">
        <v>257</v>
      </c>
      <c r="J323" s="689">
        <f>SUM(J325:J341,J342:J385)</f>
        <v>21183</v>
      </c>
      <c r="K323" s="689">
        <f>SUM(K325:K341,K342:K385)</f>
        <v>11415</v>
      </c>
      <c r="L323" s="689">
        <f>SUM(L325:L341,L342:L385)</f>
        <v>15158</v>
      </c>
      <c r="M323" s="689" t="s">
        <v>257</v>
      </c>
      <c r="N323" s="689">
        <f>SUM(N325:N341,N342:N385)</f>
        <v>11181</v>
      </c>
      <c r="O323" s="690" t="s">
        <v>257</v>
      </c>
      <c r="P323" s="690" t="s">
        <v>257</v>
      </c>
    </row>
    <row r="324" spans="1:16" x14ac:dyDescent="0.2">
      <c r="A324" s="644"/>
      <c r="B324" s="698"/>
      <c r="C324" s="646"/>
      <c r="D324" s="646"/>
      <c r="E324" s="648"/>
      <c r="F324" s="648"/>
      <c r="G324" s="646"/>
      <c r="H324" s="646"/>
      <c r="I324" s="648"/>
      <c r="J324" s="646"/>
      <c r="K324" s="646"/>
      <c r="L324" s="646"/>
      <c r="M324" s="648"/>
      <c r="N324" s="646"/>
      <c r="O324" s="648"/>
      <c r="P324" s="648"/>
    </row>
    <row r="325" spans="1:16" x14ac:dyDescent="0.2">
      <c r="A325" s="644" t="s">
        <v>431</v>
      </c>
      <c r="B325" s="645">
        <f t="shared" ref="B325:B341" si="17">SUM(C325:P325)</f>
        <v>1206</v>
      </c>
      <c r="C325" s="699">
        <v>138</v>
      </c>
      <c r="D325" s="647" t="s">
        <v>257</v>
      </c>
      <c r="E325" s="646" t="s">
        <v>257</v>
      </c>
      <c r="F325" s="646" t="s">
        <v>257</v>
      </c>
      <c r="G325" s="646" t="s">
        <v>257</v>
      </c>
      <c r="H325" s="648">
        <v>73</v>
      </c>
      <c r="I325" s="646" t="s">
        <v>257</v>
      </c>
      <c r="J325" s="648">
        <v>485</v>
      </c>
      <c r="K325" s="646" t="s">
        <v>257</v>
      </c>
      <c r="L325" s="648">
        <v>510</v>
      </c>
      <c r="M325" s="646" t="s">
        <v>257</v>
      </c>
      <c r="N325" s="646" t="s">
        <v>257</v>
      </c>
      <c r="O325" s="648" t="s">
        <v>257</v>
      </c>
      <c r="P325" s="648" t="s">
        <v>257</v>
      </c>
    </row>
    <row r="326" spans="1:16" x14ac:dyDescent="0.2">
      <c r="A326" s="644" t="s">
        <v>667</v>
      </c>
      <c r="B326" s="645">
        <f t="shared" si="17"/>
        <v>705</v>
      </c>
      <c r="C326" s="699">
        <v>85</v>
      </c>
      <c r="D326" s="647" t="s">
        <v>257</v>
      </c>
      <c r="E326" s="646" t="s">
        <v>257</v>
      </c>
      <c r="F326" s="646" t="s">
        <v>257</v>
      </c>
      <c r="G326" s="646" t="s">
        <v>257</v>
      </c>
      <c r="H326" s="648">
        <v>31</v>
      </c>
      <c r="I326" s="646" t="s">
        <v>257</v>
      </c>
      <c r="J326" s="648">
        <v>294</v>
      </c>
      <c r="K326" s="646" t="s">
        <v>257</v>
      </c>
      <c r="L326" s="648">
        <v>295</v>
      </c>
      <c r="M326" s="646" t="s">
        <v>257</v>
      </c>
      <c r="N326" s="646" t="s">
        <v>257</v>
      </c>
      <c r="O326" s="648" t="s">
        <v>257</v>
      </c>
      <c r="P326" s="648" t="s">
        <v>257</v>
      </c>
    </row>
    <row r="327" spans="1:16" x14ac:dyDescent="0.2">
      <c r="A327" s="644" t="s">
        <v>847</v>
      </c>
      <c r="B327" s="645">
        <f t="shared" si="17"/>
        <v>1372</v>
      </c>
      <c r="C327" s="699">
        <v>136</v>
      </c>
      <c r="D327" s="647" t="s">
        <v>257</v>
      </c>
      <c r="E327" s="646" t="s">
        <v>257</v>
      </c>
      <c r="F327" s="646" t="s">
        <v>257</v>
      </c>
      <c r="G327" s="646" t="s">
        <v>257</v>
      </c>
      <c r="H327" s="648">
        <v>46</v>
      </c>
      <c r="I327" s="646" t="s">
        <v>257</v>
      </c>
      <c r="J327" s="648">
        <v>500</v>
      </c>
      <c r="K327" s="646" t="s">
        <v>257</v>
      </c>
      <c r="L327" s="648">
        <v>690</v>
      </c>
      <c r="M327" s="646" t="s">
        <v>257</v>
      </c>
      <c r="N327" s="646" t="s">
        <v>257</v>
      </c>
      <c r="O327" s="648" t="s">
        <v>257</v>
      </c>
      <c r="P327" s="648" t="s">
        <v>257</v>
      </c>
    </row>
    <row r="328" spans="1:16" x14ac:dyDescent="0.2">
      <c r="A328" s="644" t="s">
        <v>848</v>
      </c>
      <c r="B328" s="645">
        <f t="shared" si="17"/>
        <v>1944</v>
      </c>
      <c r="C328" s="699">
        <v>108</v>
      </c>
      <c r="D328" s="647" t="s">
        <v>257</v>
      </c>
      <c r="E328" s="646" t="s">
        <v>257</v>
      </c>
      <c r="F328" s="646" t="s">
        <v>257</v>
      </c>
      <c r="G328" s="646" t="s">
        <v>257</v>
      </c>
      <c r="H328" s="648">
        <v>42</v>
      </c>
      <c r="I328" s="646" t="s">
        <v>257</v>
      </c>
      <c r="J328" s="648">
        <v>519</v>
      </c>
      <c r="K328" s="646" t="s">
        <v>257</v>
      </c>
      <c r="L328" s="648">
        <v>588</v>
      </c>
      <c r="M328" s="646" t="s">
        <v>257</v>
      </c>
      <c r="N328" s="648">
        <v>687</v>
      </c>
      <c r="O328" s="648" t="s">
        <v>257</v>
      </c>
      <c r="P328" s="648" t="s">
        <v>257</v>
      </c>
    </row>
    <row r="329" spans="1:16" x14ac:dyDescent="0.2">
      <c r="A329" s="644" t="s">
        <v>668</v>
      </c>
      <c r="B329" s="645">
        <f t="shared" si="17"/>
        <v>599</v>
      </c>
      <c r="C329" s="699">
        <v>10</v>
      </c>
      <c r="D329" s="647" t="s">
        <v>257</v>
      </c>
      <c r="E329" s="646" t="s">
        <v>257</v>
      </c>
      <c r="F329" s="646" t="s">
        <v>257</v>
      </c>
      <c r="G329" s="646" t="s">
        <v>257</v>
      </c>
      <c r="H329" s="648">
        <v>5</v>
      </c>
      <c r="I329" s="646" t="s">
        <v>257</v>
      </c>
      <c r="J329" s="648">
        <v>164</v>
      </c>
      <c r="K329" s="648">
        <v>75</v>
      </c>
      <c r="L329" s="648">
        <v>191</v>
      </c>
      <c r="M329" s="646" t="s">
        <v>257</v>
      </c>
      <c r="N329" s="648">
        <v>154</v>
      </c>
      <c r="O329" s="648" t="s">
        <v>257</v>
      </c>
      <c r="P329" s="648" t="s">
        <v>257</v>
      </c>
    </row>
    <row r="330" spans="1:16" x14ac:dyDescent="0.2">
      <c r="A330" s="644" t="s">
        <v>433</v>
      </c>
      <c r="B330" s="645">
        <f t="shared" si="17"/>
        <v>836</v>
      </c>
      <c r="C330" s="699">
        <v>146</v>
      </c>
      <c r="D330" s="647" t="s">
        <v>257</v>
      </c>
      <c r="E330" s="646" t="s">
        <v>257</v>
      </c>
      <c r="F330" s="646" t="s">
        <v>257</v>
      </c>
      <c r="G330" s="646" t="s">
        <v>257</v>
      </c>
      <c r="H330" s="648">
        <v>89</v>
      </c>
      <c r="I330" s="646" t="s">
        <v>257</v>
      </c>
      <c r="J330" s="648">
        <v>601</v>
      </c>
      <c r="K330" s="646" t="s">
        <v>257</v>
      </c>
      <c r="L330" s="646" t="s">
        <v>257</v>
      </c>
      <c r="M330" s="646" t="s">
        <v>257</v>
      </c>
      <c r="N330" s="646" t="s">
        <v>257</v>
      </c>
      <c r="O330" s="648" t="s">
        <v>257</v>
      </c>
      <c r="P330" s="648" t="s">
        <v>257</v>
      </c>
    </row>
    <row r="331" spans="1:16" x14ac:dyDescent="0.2">
      <c r="A331" s="644" t="s">
        <v>698</v>
      </c>
      <c r="B331" s="645">
        <f t="shared" si="17"/>
        <v>1075</v>
      </c>
      <c r="C331" s="699">
        <v>235</v>
      </c>
      <c r="D331" s="647" t="s">
        <v>257</v>
      </c>
      <c r="E331" s="646" t="s">
        <v>257</v>
      </c>
      <c r="F331" s="646" t="s">
        <v>257</v>
      </c>
      <c r="G331" s="646" t="s">
        <v>257</v>
      </c>
      <c r="H331" s="648">
        <v>151</v>
      </c>
      <c r="I331" s="646" t="s">
        <v>257</v>
      </c>
      <c r="J331" s="648">
        <v>689</v>
      </c>
      <c r="K331" s="646" t="s">
        <v>257</v>
      </c>
      <c r="L331" s="646" t="s">
        <v>257</v>
      </c>
      <c r="M331" s="646" t="s">
        <v>257</v>
      </c>
      <c r="N331" s="646" t="s">
        <v>257</v>
      </c>
      <c r="O331" s="648" t="s">
        <v>257</v>
      </c>
      <c r="P331" s="648" t="s">
        <v>257</v>
      </c>
    </row>
    <row r="332" spans="1:16" x14ac:dyDescent="0.2">
      <c r="A332" s="644" t="s">
        <v>669</v>
      </c>
      <c r="B332" s="645">
        <f t="shared" si="17"/>
        <v>3146</v>
      </c>
      <c r="C332" s="699">
        <v>117</v>
      </c>
      <c r="D332" s="647" t="s">
        <v>257</v>
      </c>
      <c r="E332" s="646" t="s">
        <v>257</v>
      </c>
      <c r="F332" s="646" t="s">
        <v>257</v>
      </c>
      <c r="G332" s="646" t="s">
        <v>257</v>
      </c>
      <c r="H332" s="648">
        <v>122</v>
      </c>
      <c r="I332" s="646" t="s">
        <v>257</v>
      </c>
      <c r="J332" s="648">
        <v>516</v>
      </c>
      <c r="K332" s="648">
        <v>1607</v>
      </c>
      <c r="L332" s="648">
        <v>304</v>
      </c>
      <c r="M332" s="646" t="s">
        <v>257</v>
      </c>
      <c r="N332" s="648">
        <v>480</v>
      </c>
      <c r="O332" s="648" t="s">
        <v>257</v>
      </c>
      <c r="P332" s="648" t="s">
        <v>257</v>
      </c>
    </row>
    <row r="333" spans="1:16" x14ac:dyDescent="0.2">
      <c r="A333" s="644" t="s">
        <v>849</v>
      </c>
      <c r="B333" s="645">
        <f t="shared" si="17"/>
        <v>671</v>
      </c>
      <c r="C333" s="699">
        <v>52</v>
      </c>
      <c r="D333" s="647" t="s">
        <v>257</v>
      </c>
      <c r="E333" s="646" t="s">
        <v>257</v>
      </c>
      <c r="F333" s="646" t="s">
        <v>257</v>
      </c>
      <c r="G333" s="646" t="s">
        <v>257</v>
      </c>
      <c r="H333" s="648">
        <v>35</v>
      </c>
      <c r="I333" s="646" t="s">
        <v>257</v>
      </c>
      <c r="J333" s="648">
        <v>161</v>
      </c>
      <c r="K333" s="648">
        <v>242</v>
      </c>
      <c r="L333" s="648">
        <v>100</v>
      </c>
      <c r="M333" s="646" t="s">
        <v>257</v>
      </c>
      <c r="N333" s="648">
        <v>81</v>
      </c>
      <c r="O333" s="648" t="s">
        <v>257</v>
      </c>
      <c r="P333" s="648" t="s">
        <v>257</v>
      </c>
    </row>
    <row r="334" spans="1:16" x14ac:dyDescent="0.2">
      <c r="A334" s="644" t="s">
        <v>60</v>
      </c>
      <c r="B334" s="645">
        <f t="shared" si="17"/>
        <v>1587</v>
      </c>
      <c r="C334" s="699">
        <v>41</v>
      </c>
      <c r="D334" s="647" t="s">
        <v>257</v>
      </c>
      <c r="E334" s="646" t="s">
        <v>257</v>
      </c>
      <c r="F334" s="646" t="s">
        <v>257</v>
      </c>
      <c r="G334" s="646" t="s">
        <v>257</v>
      </c>
      <c r="H334" s="648">
        <v>71</v>
      </c>
      <c r="I334" s="646" t="s">
        <v>257</v>
      </c>
      <c r="J334" s="648">
        <v>625</v>
      </c>
      <c r="K334" s="648">
        <v>382</v>
      </c>
      <c r="L334" s="648">
        <v>468</v>
      </c>
      <c r="M334" s="646" t="s">
        <v>257</v>
      </c>
      <c r="N334" s="646" t="s">
        <v>257</v>
      </c>
      <c r="O334" s="648" t="s">
        <v>257</v>
      </c>
      <c r="P334" s="648" t="s">
        <v>257</v>
      </c>
    </row>
    <row r="335" spans="1:16" x14ac:dyDescent="0.2">
      <c r="A335" s="644" t="s">
        <v>850</v>
      </c>
      <c r="B335" s="645">
        <f t="shared" si="17"/>
        <v>231</v>
      </c>
      <c r="C335" s="699">
        <v>11</v>
      </c>
      <c r="D335" s="647" t="s">
        <v>257</v>
      </c>
      <c r="E335" s="646" t="s">
        <v>257</v>
      </c>
      <c r="F335" s="646" t="s">
        <v>257</v>
      </c>
      <c r="G335" s="646" t="s">
        <v>257</v>
      </c>
      <c r="H335" s="648">
        <v>7</v>
      </c>
      <c r="I335" s="646" t="s">
        <v>257</v>
      </c>
      <c r="J335" s="648">
        <v>107</v>
      </c>
      <c r="K335" s="648">
        <v>20</v>
      </c>
      <c r="L335" s="648">
        <v>30</v>
      </c>
      <c r="M335" s="646" t="s">
        <v>257</v>
      </c>
      <c r="N335" s="648">
        <v>56</v>
      </c>
      <c r="O335" s="648" t="s">
        <v>257</v>
      </c>
      <c r="P335" s="648" t="s">
        <v>257</v>
      </c>
    </row>
    <row r="336" spans="1:16" x14ac:dyDescent="0.2">
      <c r="A336" s="644" t="s">
        <v>454</v>
      </c>
      <c r="B336" s="645">
        <f t="shared" si="17"/>
        <v>1115</v>
      </c>
      <c r="C336" s="699">
        <v>111</v>
      </c>
      <c r="D336" s="647" t="s">
        <v>257</v>
      </c>
      <c r="E336" s="646" t="s">
        <v>257</v>
      </c>
      <c r="F336" s="646" t="s">
        <v>257</v>
      </c>
      <c r="G336" s="646" t="s">
        <v>257</v>
      </c>
      <c r="H336" s="648">
        <v>37</v>
      </c>
      <c r="I336" s="646" t="s">
        <v>257</v>
      </c>
      <c r="J336" s="648">
        <v>408</v>
      </c>
      <c r="K336" s="648">
        <v>177</v>
      </c>
      <c r="L336" s="648">
        <v>226</v>
      </c>
      <c r="M336" s="646" t="s">
        <v>257</v>
      </c>
      <c r="N336" s="648">
        <v>156</v>
      </c>
      <c r="O336" s="648" t="s">
        <v>257</v>
      </c>
      <c r="P336" s="648" t="s">
        <v>257</v>
      </c>
    </row>
    <row r="337" spans="1:16" x14ac:dyDescent="0.2">
      <c r="A337" s="644" t="s">
        <v>448</v>
      </c>
      <c r="B337" s="645">
        <f t="shared" si="17"/>
        <v>4551</v>
      </c>
      <c r="C337" s="699">
        <v>87</v>
      </c>
      <c r="D337" s="647">
        <v>3305</v>
      </c>
      <c r="E337" s="646" t="s">
        <v>257</v>
      </c>
      <c r="F337" s="646" t="s">
        <v>257</v>
      </c>
      <c r="G337" s="646" t="s">
        <v>257</v>
      </c>
      <c r="H337" s="648">
        <v>247</v>
      </c>
      <c r="I337" s="646" t="s">
        <v>257</v>
      </c>
      <c r="J337" s="648">
        <v>396</v>
      </c>
      <c r="K337" s="646" t="s">
        <v>257</v>
      </c>
      <c r="L337" s="648">
        <v>516</v>
      </c>
      <c r="M337" s="646" t="s">
        <v>257</v>
      </c>
      <c r="N337" s="646" t="s">
        <v>257</v>
      </c>
      <c r="O337" s="648" t="s">
        <v>257</v>
      </c>
      <c r="P337" s="648" t="s">
        <v>257</v>
      </c>
    </row>
    <row r="338" spans="1:16" x14ac:dyDescent="0.2">
      <c r="A338" s="644" t="s">
        <v>670</v>
      </c>
      <c r="B338" s="645">
        <f t="shared" si="17"/>
        <v>507</v>
      </c>
      <c r="C338" s="699">
        <v>19</v>
      </c>
      <c r="D338" s="647" t="s">
        <v>257</v>
      </c>
      <c r="E338" s="646" t="s">
        <v>257</v>
      </c>
      <c r="F338" s="646" t="s">
        <v>257</v>
      </c>
      <c r="G338" s="646" t="s">
        <v>257</v>
      </c>
      <c r="H338" s="648">
        <v>32</v>
      </c>
      <c r="I338" s="646" t="s">
        <v>257</v>
      </c>
      <c r="J338" s="648">
        <v>90</v>
      </c>
      <c r="K338" s="648">
        <v>214</v>
      </c>
      <c r="L338" s="648">
        <v>63</v>
      </c>
      <c r="M338" s="646" t="s">
        <v>257</v>
      </c>
      <c r="N338" s="648">
        <v>89</v>
      </c>
      <c r="O338" s="648" t="s">
        <v>257</v>
      </c>
      <c r="P338" s="648" t="s">
        <v>257</v>
      </c>
    </row>
    <row r="339" spans="1:16" x14ac:dyDescent="0.2">
      <c r="A339" s="644" t="s">
        <v>671</v>
      </c>
      <c r="B339" s="645">
        <f t="shared" si="17"/>
        <v>895</v>
      </c>
      <c r="C339" s="699">
        <v>18</v>
      </c>
      <c r="D339" s="647" t="s">
        <v>257</v>
      </c>
      <c r="E339" s="646" t="s">
        <v>257</v>
      </c>
      <c r="F339" s="646" t="s">
        <v>257</v>
      </c>
      <c r="G339" s="646" t="s">
        <v>257</v>
      </c>
      <c r="H339" s="648">
        <v>22</v>
      </c>
      <c r="I339" s="646" t="s">
        <v>257</v>
      </c>
      <c r="J339" s="648">
        <v>195</v>
      </c>
      <c r="K339" s="648">
        <v>204</v>
      </c>
      <c r="L339" s="648">
        <v>173</v>
      </c>
      <c r="M339" s="646" t="s">
        <v>257</v>
      </c>
      <c r="N339" s="648">
        <v>283</v>
      </c>
      <c r="O339" s="648" t="s">
        <v>257</v>
      </c>
      <c r="P339" s="648" t="s">
        <v>257</v>
      </c>
    </row>
    <row r="340" spans="1:16" x14ac:dyDescent="0.2">
      <c r="A340" s="644" t="s">
        <v>672</v>
      </c>
      <c r="B340" s="645">
        <f t="shared" si="17"/>
        <v>468</v>
      </c>
      <c r="C340" s="699">
        <v>24</v>
      </c>
      <c r="D340" s="647" t="s">
        <v>257</v>
      </c>
      <c r="E340" s="646" t="s">
        <v>257</v>
      </c>
      <c r="F340" s="646" t="s">
        <v>257</v>
      </c>
      <c r="G340" s="646" t="s">
        <v>257</v>
      </c>
      <c r="H340" s="648">
        <v>33</v>
      </c>
      <c r="I340" s="646" t="s">
        <v>257</v>
      </c>
      <c r="J340" s="648">
        <v>180</v>
      </c>
      <c r="K340" s="648" t="s">
        <v>257</v>
      </c>
      <c r="L340" s="648">
        <v>105</v>
      </c>
      <c r="M340" s="646" t="s">
        <v>257</v>
      </c>
      <c r="N340" s="648">
        <v>126</v>
      </c>
      <c r="O340" s="648" t="s">
        <v>257</v>
      </c>
      <c r="P340" s="648" t="s">
        <v>257</v>
      </c>
    </row>
    <row r="341" spans="1:16" x14ac:dyDescent="0.2">
      <c r="A341" s="695" t="s">
        <v>851</v>
      </c>
      <c r="B341" s="645">
        <f t="shared" si="17"/>
        <v>1376</v>
      </c>
      <c r="C341" s="699">
        <v>73</v>
      </c>
      <c r="D341" s="647" t="s">
        <v>257</v>
      </c>
      <c r="E341" s="646" t="s">
        <v>257</v>
      </c>
      <c r="F341" s="646" t="s">
        <v>257</v>
      </c>
      <c r="G341" s="646" t="s">
        <v>257</v>
      </c>
      <c r="H341" s="648">
        <v>92</v>
      </c>
      <c r="I341" s="646" t="s">
        <v>257</v>
      </c>
      <c r="J341" s="648">
        <v>436</v>
      </c>
      <c r="K341" s="646" t="s">
        <v>257</v>
      </c>
      <c r="L341" s="648">
        <v>354</v>
      </c>
      <c r="M341" s="646" t="s">
        <v>257</v>
      </c>
      <c r="N341" s="648">
        <v>421</v>
      </c>
      <c r="O341" s="648" t="s">
        <v>257</v>
      </c>
      <c r="P341" s="648" t="s">
        <v>257</v>
      </c>
    </row>
    <row r="342" spans="1:16" x14ac:dyDescent="0.2">
      <c r="A342" s="644" t="s">
        <v>852</v>
      </c>
      <c r="B342" s="645">
        <f t="shared" ref="B342:B385" si="18">SUM(C342:P342)</f>
        <v>889</v>
      </c>
      <c r="C342" s="699">
        <v>33</v>
      </c>
      <c r="D342" s="647" t="s">
        <v>257</v>
      </c>
      <c r="E342" s="646" t="s">
        <v>257</v>
      </c>
      <c r="F342" s="646" t="s">
        <v>257</v>
      </c>
      <c r="G342" s="646" t="s">
        <v>257</v>
      </c>
      <c r="H342" s="648">
        <v>47</v>
      </c>
      <c r="I342" s="646" t="s">
        <v>257</v>
      </c>
      <c r="J342" s="648">
        <v>255</v>
      </c>
      <c r="K342" s="646" t="s">
        <v>257</v>
      </c>
      <c r="L342" s="648">
        <v>228</v>
      </c>
      <c r="M342" s="646" t="s">
        <v>257</v>
      </c>
      <c r="N342" s="648">
        <v>326</v>
      </c>
      <c r="O342" s="648" t="s">
        <v>257</v>
      </c>
      <c r="P342" s="648" t="s">
        <v>257</v>
      </c>
    </row>
    <row r="343" spans="1:16" x14ac:dyDescent="0.2">
      <c r="A343" s="644" t="s">
        <v>438</v>
      </c>
      <c r="B343" s="645">
        <f t="shared" si="18"/>
        <v>1313</v>
      </c>
      <c r="C343" s="699">
        <v>40</v>
      </c>
      <c r="D343" s="647" t="s">
        <v>257</v>
      </c>
      <c r="E343" s="646" t="s">
        <v>257</v>
      </c>
      <c r="F343" s="646" t="s">
        <v>257</v>
      </c>
      <c r="G343" s="646" t="s">
        <v>257</v>
      </c>
      <c r="H343" s="648">
        <v>49</v>
      </c>
      <c r="I343" s="646" t="s">
        <v>257</v>
      </c>
      <c r="J343" s="648">
        <v>300</v>
      </c>
      <c r="K343" s="648">
        <v>491</v>
      </c>
      <c r="L343" s="648">
        <v>157</v>
      </c>
      <c r="M343" s="646" t="s">
        <v>257</v>
      </c>
      <c r="N343" s="648">
        <v>276</v>
      </c>
      <c r="O343" s="648" t="s">
        <v>257</v>
      </c>
      <c r="P343" s="648" t="s">
        <v>257</v>
      </c>
    </row>
    <row r="344" spans="1:16" x14ac:dyDescent="0.2">
      <c r="A344" s="644" t="s">
        <v>853</v>
      </c>
      <c r="B344" s="645">
        <f t="shared" si="18"/>
        <v>788</v>
      </c>
      <c r="C344" s="699">
        <v>15</v>
      </c>
      <c r="D344" s="647" t="s">
        <v>257</v>
      </c>
      <c r="E344" s="646" t="s">
        <v>257</v>
      </c>
      <c r="F344" s="646" t="s">
        <v>257</v>
      </c>
      <c r="G344" s="646" t="s">
        <v>257</v>
      </c>
      <c r="H344" s="648">
        <v>8</v>
      </c>
      <c r="I344" s="646" t="s">
        <v>257</v>
      </c>
      <c r="J344" s="648">
        <v>107</v>
      </c>
      <c r="K344" s="648">
        <v>534</v>
      </c>
      <c r="L344" s="648">
        <v>47</v>
      </c>
      <c r="M344" s="646" t="s">
        <v>257</v>
      </c>
      <c r="N344" s="648">
        <v>77</v>
      </c>
      <c r="O344" s="648" t="s">
        <v>257</v>
      </c>
      <c r="P344" s="648" t="s">
        <v>257</v>
      </c>
    </row>
    <row r="345" spans="1:16" x14ac:dyDescent="0.2">
      <c r="A345" s="644" t="s">
        <v>673</v>
      </c>
      <c r="B345" s="645">
        <f t="shared" si="18"/>
        <v>889</v>
      </c>
      <c r="C345" s="699">
        <v>66</v>
      </c>
      <c r="D345" s="647" t="s">
        <v>257</v>
      </c>
      <c r="E345" s="646" t="s">
        <v>257</v>
      </c>
      <c r="F345" s="646" t="s">
        <v>257</v>
      </c>
      <c r="G345" s="646" t="s">
        <v>257</v>
      </c>
      <c r="H345" s="648">
        <v>62</v>
      </c>
      <c r="I345" s="646" t="s">
        <v>257</v>
      </c>
      <c r="J345" s="648">
        <v>245</v>
      </c>
      <c r="K345" s="646" t="s">
        <v>257</v>
      </c>
      <c r="L345" s="648">
        <v>290</v>
      </c>
      <c r="M345" s="646" t="s">
        <v>257</v>
      </c>
      <c r="N345" s="648">
        <v>226</v>
      </c>
      <c r="O345" s="648" t="s">
        <v>257</v>
      </c>
      <c r="P345" s="648" t="s">
        <v>257</v>
      </c>
    </row>
    <row r="346" spans="1:16" x14ac:dyDescent="0.2">
      <c r="A346" s="644" t="s">
        <v>444</v>
      </c>
      <c r="B346" s="645">
        <f t="shared" si="18"/>
        <v>993</v>
      </c>
      <c r="C346" s="699">
        <v>34</v>
      </c>
      <c r="D346" s="647" t="s">
        <v>257</v>
      </c>
      <c r="E346" s="646" t="s">
        <v>257</v>
      </c>
      <c r="F346" s="646" t="s">
        <v>257</v>
      </c>
      <c r="G346" s="646" t="s">
        <v>257</v>
      </c>
      <c r="H346" s="648">
        <v>76</v>
      </c>
      <c r="I346" s="646" t="s">
        <v>257</v>
      </c>
      <c r="J346" s="648">
        <v>396</v>
      </c>
      <c r="K346" s="648">
        <v>160</v>
      </c>
      <c r="L346" s="648">
        <v>327</v>
      </c>
      <c r="M346" s="646" t="s">
        <v>257</v>
      </c>
      <c r="N346" s="648">
        <v>0</v>
      </c>
      <c r="O346" s="648" t="s">
        <v>257</v>
      </c>
      <c r="P346" s="648" t="s">
        <v>257</v>
      </c>
    </row>
    <row r="347" spans="1:16" x14ac:dyDescent="0.2">
      <c r="A347" s="644" t="s">
        <v>442</v>
      </c>
      <c r="B347" s="645">
        <f t="shared" si="18"/>
        <v>788</v>
      </c>
      <c r="C347" s="699">
        <v>25</v>
      </c>
      <c r="D347" s="647" t="s">
        <v>257</v>
      </c>
      <c r="E347" s="646" t="s">
        <v>257</v>
      </c>
      <c r="F347" s="646" t="s">
        <v>257</v>
      </c>
      <c r="G347" s="646" t="s">
        <v>257</v>
      </c>
      <c r="H347" s="648">
        <v>25</v>
      </c>
      <c r="I347" s="646" t="s">
        <v>257</v>
      </c>
      <c r="J347" s="648">
        <v>255</v>
      </c>
      <c r="K347" s="648">
        <v>71</v>
      </c>
      <c r="L347" s="648">
        <v>178</v>
      </c>
      <c r="M347" s="646" t="s">
        <v>257</v>
      </c>
      <c r="N347" s="648">
        <v>234</v>
      </c>
      <c r="O347" s="648" t="s">
        <v>257</v>
      </c>
      <c r="P347" s="648" t="s">
        <v>257</v>
      </c>
    </row>
    <row r="348" spans="1:16" x14ac:dyDescent="0.2">
      <c r="A348" s="644" t="s">
        <v>443</v>
      </c>
      <c r="B348" s="645">
        <f t="shared" si="18"/>
        <v>687</v>
      </c>
      <c r="C348" s="699">
        <v>10</v>
      </c>
      <c r="D348" s="647" t="s">
        <v>257</v>
      </c>
      <c r="E348" s="646" t="s">
        <v>257</v>
      </c>
      <c r="F348" s="646" t="s">
        <v>257</v>
      </c>
      <c r="G348" s="646" t="s">
        <v>257</v>
      </c>
      <c r="H348" s="648">
        <v>64</v>
      </c>
      <c r="I348" s="646" t="s">
        <v>257</v>
      </c>
      <c r="J348" s="648">
        <v>203</v>
      </c>
      <c r="K348" s="648">
        <v>49</v>
      </c>
      <c r="L348" s="648">
        <v>184</v>
      </c>
      <c r="M348" s="646" t="s">
        <v>257</v>
      </c>
      <c r="N348" s="648">
        <v>177</v>
      </c>
      <c r="O348" s="648" t="s">
        <v>257</v>
      </c>
      <c r="P348" s="648" t="s">
        <v>257</v>
      </c>
    </row>
    <row r="349" spans="1:16" x14ac:dyDescent="0.2">
      <c r="A349" s="644" t="s">
        <v>312</v>
      </c>
      <c r="B349" s="645">
        <f t="shared" si="18"/>
        <v>1385</v>
      </c>
      <c r="C349" s="699">
        <v>13</v>
      </c>
      <c r="D349" s="647" t="s">
        <v>257</v>
      </c>
      <c r="E349" s="646" t="s">
        <v>257</v>
      </c>
      <c r="F349" s="646" t="s">
        <v>257</v>
      </c>
      <c r="G349" s="646" t="s">
        <v>257</v>
      </c>
      <c r="H349" s="648">
        <v>128</v>
      </c>
      <c r="I349" s="646" t="s">
        <v>257</v>
      </c>
      <c r="J349" s="648">
        <v>307</v>
      </c>
      <c r="K349" s="648">
        <v>302</v>
      </c>
      <c r="L349" s="648">
        <v>276</v>
      </c>
      <c r="M349" s="646" t="s">
        <v>257</v>
      </c>
      <c r="N349" s="648">
        <v>359</v>
      </c>
      <c r="O349" s="648" t="s">
        <v>257</v>
      </c>
      <c r="P349" s="648" t="s">
        <v>257</v>
      </c>
    </row>
    <row r="350" spans="1:16" x14ac:dyDescent="0.2">
      <c r="A350" s="644" t="s">
        <v>452</v>
      </c>
      <c r="B350" s="645">
        <f t="shared" si="18"/>
        <v>1254</v>
      </c>
      <c r="C350" s="699">
        <v>134</v>
      </c>
      <c r="D350" s="647" t="s">
        <v>257</v>
      </c>
      <c r="E350" s="646" t="s">
        <v>257</v>
      </c>
      <c r="F350" s="646" t="s">
        <v>257</v>
      </c>
      <c r="G350" s="646" t="s">
        <v>257</v>
      </c>
      <c r="H350" s="648">
        <v>167</v>
      </c>
      <c r="I350" s="646" t="s">
        <v>257</v>
      </c>
      <c r="J350" s="648">
        <v>953</v>
      </c>
      <c r="K350" s="646" t="s">
        <v>257</v>
      </c>
      <c r="L350" s="646" t="s">
        <v>257</v>
      </c>
      <c r="M350" s="646" t="s">
        <v>257</v>
      </c>
      <c r="N350" s="646" t="s">
        <v>257</v>
      </c>
      <c r="O350" s="648" t="s">
        <v>257</v>
      </c>
      <c r="P350" s="648" t="s">
        <v>257</v>
      </c>
    </row>
    <row r="351" spans="1:16" x14ac:dyDescent="0.2">
      <c r="A351" s="644" t="s">
        <v>674</v>
      </c>
      <c r="B351" s="645">
        <f t="shared" si="18"/>
        <v>1947</v>
      </c>
      <c r="C351" s="699">
        <v>35</v>
      </c>
      <c r="D351" s="647" t="s">
        <v>257</v>
      </c>
      <c r="E351" s="646" t="s">
        <v>257</v>
      </c>
      <c r="F351" s="646" t="s">
        <v>257</v>
      </c>
      <c r="G351" s="646" t="s">
        <v>257</v>
      </c>
      <c r="H351" s="648">
        <v>135</v>
      </c>
      <c r="I351" s="646" t="s">
        <v>257</v>
      </c>
      <c r="J351" s="648">
        <v>449</v>
      </c>
      <c r="K351" s="646" t="s">
        <v>257</v>
      </c>
      <c r="L351" s="648">
        <v>749</v>
      </c>
      <c r="M351" s="646" t="s">
        <v>257</v>
      </c>
      <c r="N351" s="648">
        <v>579</v>
      </c>
      <c r="O351" s="648" t="s">
        <v>257</v>
      </c>
      <c r="P351" s="648" t="s">
        <v>257</v>
      </c>
    </row>
    <row r="352" spans="1:16" x14ac:dyDescent="0.2">
      <c r="A352" s="644" t="s">
        <v>854</v>
      </c>
      <c r="B352" s="645">
        <f t="shared" si="18"/>
        <v>370</v>
      </c>
      <c r="C352" s="699">
        <v>15</v>
      </c>
      <c r="D352" s="647" t="s">
        <v>257</v>
      </c>
      <c r="E352" s="646" t="s">
        <v>257</v>
      </c>
      <c r="F352" s="646" t="s">
        <v>257</v>
      </c>
      <c r="G352" s="646" t="s">
        <v>257</v>
      </c>
      <c r="H352" s="648">
        <v>11</v>
      </c>
      <c r="I352" s="646" t="s">
        <v>257</v>
      </c>
      <c r="J352" s="648">
        <v>97</v>
      </c>
      <c r="K352" s="648">
        <v>83</v>
      </c>
      <c r="L352" s="648">
        <v>92</v>
      </c>
      <c r="M352" s="646" t="s">
        <v>257</v>
      </c>
      <c r="N352" s="648">
        <v>72</v>
      </c>
      <c r="O352" s="648" t="s">
        <v>257</v>
      </c>
      <c r="P352" s="648" t="s">
        <v>257</v>
      </c>
    </row>
    <row r="353" spans="1:16" x14ac:dyDescent="0.2">
      <c r="A353" s="644" t="s">
        <v>453</v>
      </c>
      <c r="B353" s="645">
        <f t="shared" si="18"/>
        <v>2274</v>
      </c>
      <c r="C353" s="699">
        <v>112</v>
      </c>
      <c r="D353" s="647" t="s">
        <v>257</v>
      </c>
      <c r="E353" s="646" t="s">
        <v>257</v>
      </c>
      <c r="F353" s="646" t="s">
        <v>257</v>
      </c>
      <c r="G353" s="646" t="s">
        <v>257</v>
      </c>
      <c r="H353" s="648">
        <v>193</v>
      </c>
      <c r="I353" s="646" t="s">
        <v>257</v>
      </c>
      <c r="J353" s="648">
        <v>707</v>
      </c>
      <c r="K353" s="648">
        <v>578</v>
      </c>
      <c r="L353" s="648">
        <v>684</v>
      </c>
      <c r="M353" s="646" t="s">
        <v>257</v>
      </c>
      <c r="N353" s="648" t="s">
        <v>257</v>
      </c>
      <c r="O353" s="648" t="s">
        <v>257</v>
      </c>
      <c r="P353" s="648" t="s">
        <v>257</v>
      </c>
    </row>
    <row r="354" spans="1:16" x14ac:dyDescent="0.2">
      <c r="A354" s="644" t="s">
        <v>855</v>
      </c>
      <c r="B354" s="645">
        <f t="shared" si="18"/>
        <v>651</v>
      </c>
      <c r="C354" s="699">
        <v>9</v>
      </c>
      <c r="D354" s="647" t="s">
        <v>257</v>
      </c>
      <c r="E354" s="646" t="s">
        <v>257</v>
      </c>
      <c r="F354" s="646" t="s">
        <v>257</v>
      </c>
      <c r="G354" s="646" t="s">
        <v>257</v>
      </c>
      <c r="H354" s="648">
        <v>28</v>
      </c>
      <c r="I354" s="646" t="s">
        <v>257</v>
      </c>
      <c r="J354" s="648">
        <v>218</v>
      </c>
      <c r="K354" s="648">
        <v>77</v>
      </c>
      <c r="L354" s="648">
        <v>159</v>
      </c>
      <c r="M354" s="646" t="s">
        <v>257</v>
      </c>
      <c r="N354" s="648">
        <v>160</v>
      </c>
      <c r="O354" s="648" t="s">
        <v>257</v>
      </c>
      <c r="P354" s="648" t="s">
        <v>257</v>
      </c>
    </row>
    <row r="355" spans="1:16" x14ac:dyDescent="0.2">
      <c r="A355" s="644" t="s">
        <v>856</v>
      </c>
      <c r="B355" s="645">
        <f t="shared" si="18"/>
        <v>1978</v>
      </c>
      <c r="C355" s="699">
        <v>67</v>
      </c>
      <c r="D355" s="647" t="s">
        <v>257</v>
      </c>
      <c r="E355" s="646" t="s">
        <v>257</v>
      </c>
      <c r="F355" s="646" t="s">
        <v>257</v>
      </c>
      <c r="G355" s="646" t="s">
        <v>257</v>
      </c>
      <c r="H355" s="648">
        <v>1</v>
      </c>
      <c r="I355" s="646" t="s">
        <v>257</v>
      </c>
      <c r="J355" s="648">
        <v>270</v>
      </c>
      <c r="K355" s="648">
        <v>1080</v>
      </c>
      <c r="L355" s="648">
        <v>253</v>
      </c>
      <c r="M355" s="646" t="s">
        <v>257</v>
      </c>
      <c r="N355" s="648">
        <v>307</v>
      </c>
      <c r="O355" s="648" t="s">
        <v>257</v>
      </c>
      <c r="P355" s="648" t="s">
        <v>257</v>
      </c>
    </row>
    <row r="356" spans="1:16" x14ac:dyDescent="0.2">
      <c r="A356" s="644" t="s">
        <v>675</v>
      </c>
      <c r="B356" s="645">
        <f t="shared" si="18"/>
        <v>1914</v>
      </c>
      <c r="C356" s="699">
        <v>83</v>
      </c>
      <c r="D356" s="647" t="s">
        <v>257</v>
      </c>
      <c r="E356" s="646" t="s">
        <v>257</v>
      </c>
      <c r="F356" s="646" t="s">
        <v>257</v>
      </c>
      <c r="G356" s="646" t="s">
        <v>257</v>
      </c>
      <c r="H356" s="648" t="s">
        <v>257</v>
      </c>
      <c r="I356" s="646" t="s">
        <v>257</v>
      </c>
      <c r="J356" s="648">
        <v>482</v>
      </c>
      <c r="K356" s="648">
        <v>421</v>
      </c>
      <c r="L356" s="648">
        <v>362</v>
      </c>
      <c r="M356" s="646" t="s">
        <v>257</v>
      </c>
      <c r="N356" s="648">
        <v>566</v>
      </c>
      <c r="O356" s="648" t="s">
        <v>257</v>
      </c>
      <c r="P356" s="648" t="s">
        <v>257</v>
      </c>
    </row>
    <row r="357" spans="1:16" x14ac:dyDescent="0.2">
      <c r="A357" s="644" t="s">
        <v>857</v>
      </c>
      <c r="B357" s="645">
        <f t="shared" si="18"/>
        <v>729</v>
      </c>
      <c r="C357" s="699">
        <v>21</v>
      </c>
      <c r="D357" s="647" t="s">
        <v>257</v>
      </c>
      <c r="E357" s="646" t="s">
        <v>257</v>
      </c>
      <c r="F357" s="646" t="s">
        <v>257</v>
      </c>
      <c r="G357" s="646" t="s">
        <v>257</v>
      </c>
      <c r="H357" s="648">
        <v>2</v>
      </c>
      <c r="I357" s="646" t="s">
        <v>257</v>
      </c>
      <c r="J357" s="648">
        <v>181</v>
      </c>
      <c r="K357" s="648">
        <v>176</v>
      </c>
      <c r="L357" s="648">
        <v>165</v>
      </c>
      <c r="M357" s="646" t="s">
        <v>257</v>
      </c>
      <c r="N357" s="648">
        <v>184</v>
      </c>
      <c r="O357" s="648" t="s">
        <v>257</v>
      </c>
      <c r="P357" s="648" t="s">
        <v>257</v>
      </c>
    </row>
    <row r="358" spans="1:16" x14ac:dyDescent="0.2">
      <c r="A358" s="644" t="s">
        <v>458</v>
      </c>
      <c r="B358" s="645">
        <f t="shared" si="18"/>
        <v>644</v>
      </c>
      <c r="C358" s="699">
        <v>147</v>
      </c>
      <c r="D358" s="647" t="s">
        <v>257</v>
      </c>
      <c r="E358" s="646" t="s">
        <v>257</v>
      </c>
      <c r="F358" s="646" t="s">
        <v>257</v>
      </c>
      <c r="G358" s="646" t="s">
        <v>257</v>
      </c>
      <c r="H358" s="648">
        <v>0</v>
      </c>
      <c r="I358" s="646" t="s">
        <v>257</v>
      </c>
      <c r="J358" s="648">
        <v>497</v>
      </c>
      <c r="K358" s="646" t="s">
        <v>257</v>
      </c>
      <c r="L358" s="646" t="s">
        <v>257</v>
      </c>
      <c r="M358" s="646" t="s">
        <v>257</v>
      </c>
      <c r="N358" s="646" t="s">
        <v>257</v>
      </c>
      <c r="O358" s="648" t="s">
        <v>257</v>
      </c>
      <c r="P358" s="648" t="s">
        <v>257</v>
      </c>
    </row>
    <row r="359" spans="1:16" x14ac:dyDescent="0.2">
      <c r="A359" s="644" t="s">
        <v>459</v>
      </c>
      <c r="B359" s="645">
        <f t="shared" si="18"/>
        <v>1320</v>
      </c>
      <c r="C359" s="699">
        <v>49</v>
      </c>
      <c r="D359" s="647" t="s">
        <v>257</v>
      </c>
      <c r="E359" s="646" t="s">
        <v>257</v>
      </c>
      <c r="F359" s="646" t="s">
        <v>257</v>
      </c>
      <c r="G359" s="646" t="s">
        <v>257</v>
      </c>
      <c r="H359" s="648">
        <v>77</v>
      </c>
      <c r="I359" s="646" t="s">
        <v>257</v>
      </c>
      <c r="J359" s="648">
        <v>627</v>
      </c>
      <c r="K359" s="648">
        <v>567</v>
      </c>
      <c r="L359" s="648" t="s">
        <v>257</v>
      </c>
      <c r="M359" s="646" t="s">
        <v>257</v>
      </c>
      <c r="N359" s="648" t="s">
        <v>257</v>
      </c>
      <c r="O359" s="648" t="s">
        <v>257</v>
      </c>
      <c r="P359" s="648" t="s">
        <v>257</v>
      </c>
    </row>
    <row r="360" spans="1:16" x14ac:dyDescent="0.2">
      <c r="A360" s="644" t="s">
        <v>858</v>
      </c>
      <c r="B360" s="645">
        <f t="shared" si="18"/>
        <v>963</v>
      </c>
      <c r="C360" s="699">
        <v>26</v>
      </c>
      <c r="D360" s="647" t="s">
        <v>257</v>
      </c>
      <c r="E360" s="646" t="s">
        <v>257</v>
      </c>
      <c r="F360" s="646" t="s">
        <v>257</v>
      </c>
      <c r="G360" s="646" t="s">
        <v>257</v>
      </c>
      <c r="H360" s="648">
        <v>68</v>
      </c>
      <c r="I360" s="646" t="s">
        <v>257</v>
      </c>
      <c r="J360" s="648">
        <v>284</v>
      </c>
      <c r="K360" s="648">
        <v>144</v>
      </c>
      <c r="L360" s="648">
        <v>244</v>
      </c>
      <c r="M360" s="646" t="s">
        <v>257</v>
      </c>
      <c r="N360" s="648">
        <v>197</v>
      </c>
      <c r="O360" s="648" t="s">
        <v>257</v>
      </c>
      <c r="P360" s="648" t="s">
        <v>257</v>
      </c>
    </row>
    <row r="361" spans="1:16" x14ac:dyDescent="0.2">
      <c r="A361" s="644" t="s">
        <v>676</v>
      </c>
      <c r="B361" s="645">
        <f t="shared" si="18"/>
        <v>1016</v>
      </c>
      <c r="C361" s="699">
        <v>16</v>
      </c>
      <c r="D361" s="647" t="s">
        <v>257</v>
      </c>
      <c r="E361" s="646" t="s">
        <v>257</v>
      </c>
      <c r="F361" s="646" t="s">
        <v>257</v>
      </c>
      <c r="G361" s="646" t="s">
        <v>257</v>
      </c>
      <c r="H361" s="648">
        <v>35</v>
      </c>
      <c r="I361" s="646" t="s">
        <v>257</v>
      </c>
      <c r="J361" s="648">
        <v>405</v>
      </c>
      <c r="K361" s="648">
        <v>106</v>
      </c>
      <c r="L361" s="648">
        <v>182</v>
      </c>
      <c r="M361" s="646" t="s">
        <v>257</v>
      </c>
      <c r="N361" s="648">
        <v>272</v>
      </c>
      <c r="O361" s="648" t="s">
        <v>257</v>
      </c>
      <c r="P361" s="648" t="s">
        <v>257</v>
      </c>
    </row>
    <row r="362" spans="1:16" x14ac:dyDescent="0.2">
      <c r="A362" s="644" t="s">
        <v>463</v>
      </c>
      <c r="B362" s="645">
        <f t="shared" si="18"/>
        <v>1071</v>
      </c>
      <c r="C362" s="699">
        <v>31</v>
      </c>
      <c r="D362" s="647" t="s">
        <v>257</v>
      </c>
      <c r="E362" s="646" t="s">
        <v>257</v>
      </c>
      <c r="F362" s="646" t="s">
        <v>257</v>
      </c>
      <c r="G362" s="646" t="s">
        <v>257</v>
      </c>
      <c r="H362" s="648">
        <v>139</v>
      </c>
      <c r="I362" s="646" t="s">
        <v>257</v>
      </c>
      <c r="J362" s="648">
        <v>341</v>
      </c>
      <c r="K362" s="648">
        <v>305</v>
      </c>
      <c r="L362" s="648">
        <v>255</v>
      </c>
      <c r="M362" s="646" t="s">
        <v>257</v>
      </c>
      <c r="N362" s="646" t="s">
        <v>257</v>
      </c>
      <c r="O362" s="648" t="s">
        <v>257</v>
      </c>
      <c r="P362" s="648" t="s">
        <v>257</v>
      </c>
    </row>
    <row r="363" spans="1:16" x14ac:dyDescent="0.2">
      <c r="A363" s="644" t="s">
        <v>859</v>
      </c>
      <c r="B363" s="645">
        <f t="shared" si="18"/>
        <v>709</v>
      </c>
      <c r="C363" s="699">
        <v>27</v>
      </c>
      <c r="D363" s="647" t="s">
        <v>257</v>
      </c>
      <c r="E363" s="646" t="s">
        <v>257</v>
      </c>
      <c r="F363" s="646" t="s">
        <v>257</v>
      </c>
      <c r="G363" s="646" t="s">
        <v>257</v>
      </c>
      <c r="H363" s="648">
        <v>60</v>
      </c>
      <c r="I363" s="646" t="s">
        <v>257</v>
      </c>
      <c r="J363" s="648">
        <v>194</v>
      </c>
      <c r="K363" s="648">
        <v>88</v>
      </c>
      <c r="L363" s="648">
        <v>141</v>
      </c>
      <c r="M363" s="646" t="s">
        <v>257</v>
      </c>
      <c r="N363" s="648">
        <v>199</v>
      </c>
      <c r="O363" s="648" t="s">
        <v>257</v>
      </c>
      <c r="P363" s="648" t="s">
        <v>257</v>
      </c>
    </row>
    <row r="364" spans="1:16" x14ac:dyDescent="0.2">
      <c r="A364" s="644" t="s">
        <v>677</v>
      </c>
      <c r="B364" s="645">
        <f t="shared" si="18"/>
        <v>866</v>
      </c>
      <c r="C364" s="699">
        <v>18</v>
      </c>
      <c r="D364" s="647" t="s">
        <v>257</v>
      </c>
      <c r="E364" s="646" t="s">
        <v>257</v>
      </c>
      <c r="F364" s="646" t="s">
        <v>257</v>
      </c>
      <c r="G364" s="646" t="s">
        <v>257</v>
      </c>
      <c r="H364" s="648">
        <v>58</v>
      </c>
      <c r="I364" s="646" t="s">
        <v>257</v>
      </c>
      <c r="J364" s="648">
        <v>222</v>
      </c>
      <c r="K364" s="648">
        <v>245</v>
      </c>
      <c r="L364" s="648">
        <v>122</v>
      </c>
      <c r="M364" s="646" t="s">
        <v>257</v>
      </c>
      <c r="N364" s="648">
        <v>201</v>
      </c>
      <c r="O364" s="648" t="s">
        <v>257</v>
      </c>
      <c r="P364" s="648" t="s">
        <v>257</v>
      </c>
    </row>
    <row r="365" spans="1:16" x14ac:dyDescent="0.2">
      <c r="A365" s="644" t="s">
        <v>678</v>
      </c>
      <c r="B365" s="645">
        <f t="shared" si="18"/>
        <v>396</v>
      </c>
      <c r="C365" s="699">
        <v>19</v>
      </c>
      <c r="D365" s="647" t="s">
        <v>257</v>
      </c>
      <c r="E365" s="646" t="s">
        <v>257</v>
      </c>
      <c r="F365" s="646" t="s">
        <v>257</v>
      </c>
      <c r="G365" s="646" t="s">
        <v>257</v>
      </c>
      <c r="H365" s="648">
        <v>22</v>
      </c>
      <c r="I365" s="646" t="s">
        <v>257</v>
      </c>
      <c r="J365" s="648">
        <v>130</v>
      </c>
      <c r="K365" s="648">
        <v>45</v>
      </c>
      <c r="L365" s="648">
        <v>88</v>
      </c>
      <c r="M365" s="646" t="s">
        <v>257</v>
      </c>
      <c r="N365" s="648">
        <v>92</v>
      </c>
      <c r="O365" s="648" t="s">
        <v>257</v>
      </c>
      <c r="P365" s="648" t="s">
        <v>257</v>
      </c>
    </row>
    <row r="366" spans="1:16" x14ac:dyDescent="0.2">
      <c r="A366" s="644" t="s">
        <v>679</v>
      </c>
      <c r="B366" s="645">
        <f t="shared" si="18"/>
        <v>1752</v>
      </c>
      <c r="C366" s="699">
        <v>65</v>
      </c>
      <c r="D366" s="647" t="s">
        <v>257</v>
      </c>
      <c r="E366" s="646" t="s">
        <v>257</v>
      </c>
      <c r="F366" s="646" t="s">
        <v>257</v>
      </c>
      <c r="G366" s="646" t="s">
        <v>257</v>
      </c>
      <c r="H366" s="648">
        <v>159</v>
      </c>
      <c r="I366" s="646" t="s">
        <v>257</v>
      </c>
      <c r="J366" s="648">
        <v>349</v>
      </c>
      <c r="K366" s="648">
        <v>281</v>
      </c>
      <c r="L366" s="648">
        <v>293</v>
      </c>
      <c r="M366" s="646" t="s">
        <v>257</v>
      </c>
      <c r="N366" s="648">
        <v>605</v>
      </c>
      <c r="O366" s="648" t="s">
        <v>257</v>
      </c>
      <c r="P366" s="648" t="s">
        <v>257</v>
      </c>
    </row>
    <row r="367" spans="1:16" x14ac:dyDescent="0.2">
      <c r="A367" s="644" t="s">
        <v>860</v>
      </c>
      <c r="B367" s="645">
        <f t="shared" si="18"/>
        <v>189</v>
      </c>
      <c r="C367" s="699">
        <v>5</v>
      </c>
      <c r="D367" s="647" t="s">
        <v>257</v>
      </c>
      <c r="E367" s="646" t="s">
        <v>257</v>
      </c>
      <c r="F367" s="646" t="s">
        <v>257</v>
      </c>
      <c r="G367" s="646" t="s">
        <v>257</v>
      </c>
      <c r="H367" s="648">
        <v>8</v>
      </c>
      <c r="I367" s="646" t="s">
        <v>257</v>
      </c>
      <c r="J367" s="648">
        <v>44</v>
      </c>
      <c r="K367" s="648">
        <v>31</v>
      </c>
      <c r="L367" s="648">
        <v>58</v>
      </c>
      <c r="M367" s="646" t="s">
        <v>257</v>
      </c>
      <c r="N367" s="648">
        <v>43</v>
      </c>
      <c r="O367" s="648" t="s">
        <v>257</v>
      </c>
      <c r="P367" s="648" t="s">
        <v>257</v>
      </c>
    </row>
    <row r="368" spans="1:16" x14ac:dyDescent="0.2">
      <c r="A368" s="644" t="s">
        <v>680</v>
      </c>
      <c r="B368" s="645">
        <f t="shared" si="18"/>
        <v>1030</v>
      </c>
      <c r="C368" s="699">
        <v>17</v>
      </c>
      <c r="D368" s="647" t="s">
        <v>257</v>
      </c>
      <c r="E368" s="646" t="s">
        <v>257</v>
      </c>
      <c r="F368" s="646" t="s">
        <v>257</v>
      </c>
      <c r="G368" s="646" t="s">
        <v>257</v>
      </c>
      <c r="H368" s="648" t="s">
        <v>257</v>
      </c>
      <c r="I368" s="646" t="s">
        <v>257</v>
      </c>
      <c r="J368" s="648">
        <v>298</v>
      </c>
      <c r="K368" s="646" t="s">
        <v>257</v>
      </c>
      <c r="L368" s="648">
        <v>323</v>
      </c>
      <c r="M368" s="646" t="s">
        <v>257</v>
      </c>
      <c r="N368" s="648">
        <v>392</v>
      </c>
      <c r="O368" s="648" t="s">
        <v>257</v>
      </c>
      <c r="P368" s="648" t="s">
        <v>257</v>
      </c>
    </row>
    <row r="369" spans="1:16" x14ac:dyDescent="0.2">
      <c r="A369" s="644" t="s">
        <v>681</v>
      </c>
      <c r="B369" s="645">
        <f t="shared" si="18"/>
        <v>394</v>
      </c>
      <c r="C369" s="699">
        <v>16</v>
      </c>
      <c r="D369" s="647" t="s">
        <v>257</v>
      </c>
      <c r="E369" s="646" t="s">
        <v>257</v>
      </c>
      <c r="F369" s="646" t="s">
        <v>257</v>
      </c>
      <c r="G369" s="646" t="s">
        <v>257</v>
      </c>
      <c r="H369" s="648" t="s">
        <v>257</v>
      </c>
      <c r="I369" s="646" t="s">
        <v>257</v>
      </c>
      <c r="J369" s="648">
        <v>151</v>
      </c>
      <c r="K369" s="646" t="s">
        <v>257</v>
      </c>
      <c r="L369" s="648">
        <v>109</v>
      </c>
      <c r="M369" s="646" t="s">
        <v>257</v>
      </c>
      <c r="N369" s="648">
        <v>118</v>
      </c>
      <c r="O369" s="648" t="s">
        <v>257</v>
      </c>
      <c r="P369" s="648" t="s">
        <v>257</v>
      </c>
    </row>
    <row r="370" spans="1:16" x14ac:dyDescent="0.2">
      <c r="A370" s="644" t="s">
        <v>134</v>
      </c>
      <c r="B370" s="645">
        <f t="shared" si="18"/>
        <v>1601</v>
      </c>
      <c r="C370" s="699">
        <v>58</v>
      </c>
      <c r="D370" s="647" t="s">
        <v>257</v>
      </c>
      <c r="E370" s="646" t="s">
        <v>257</v>
      </c>
      <c r="F370" s="646" t="s">
        <v>257</v>
      </c>
      <c r="G370" s="646" t="s">
        <v>257</v>
      </c>
      <c r="H370" s="648">
        <v>102</v>
      </c>
      <c r="I370" s="646" t="s">
        <v>257</v>
      </c>
      <c r="J370" s="648">
        <v>373</v>
      </c>
      <c r="K370" s="648">
        <v>539</v>
      </c>
      <c r="L370" s="648">
        <v>214</v>
      </c>
      <c r="M370" s="646" t="s">
        <v>257</v>
      </c>
      <c r="N370" s="648">
        <v>315</v>
      </c>
      <c r="O370" s="648" t="s">
        <v>257</v>
      </c>
      <c r="P370" s="648" t="s">
        <v>257</v>
      </c>
    </row>
    <row r="371" spans="1:16" x14ac:dyDescent="0.2">
      <c r="A371" s="644" t="s">
        <v>861</v>
      </c>
      <c r="B371" s="645">
        <f t="shared" si="18"/>
        <v>513</v>
      </c>
      <c r="C371" s="699">
        <v>15</v>
      </c>
      <c r="D371" s="647" t="s">
        <v>257</v>
      </c>
      <c r="E371" s="646" t="s">
        <v>257</v>
      </c>
      <c r="F371" s="646" t="s">
        <v>257</v>
      </c>
      <c r="G371" s="646" t="s">
        <v>257</v>
      </c>
      <c r="H371" s="648">
        <v>20</v>
      </c>
      <c r="I371" s="646" t="s">
        <v>257</v>
      </c>
      <c r="J371" s="648">
        <v>198</v>
      </c>
      <c r="K371" s="648">
        <v>44</v>
      </c>
      <c r="L371" s="648">
        <v>89</v>
      </c>
      <c r="M371" s="646" t="s">
        <v>257</v>
      </c>
      <c r="N371" s="648">
        <v>147</v>
      </c>
      <c r="O371" s="648" t="s">
        <v>257</v>
      </c>
      <c r="P371" s="648" t="s">
        <v>257</v>
      </c>
    </row>
    <row r="372" spans="1:16" x14ac:dyDescent="0.2">
      <c r="A372" s="644" t="s">
        <v>843</v>
      </c>
      <c r="B372" s="645">
        <f t="shared" si="18"/>
        <v>654</v>
      </c>
      <c r="C372" s="699">
        <v>10</v>
      </c>
      <c r="D372" s="647" t="s">
        <v>257</v>
      </c>
      <c r="E372" s="646" t="s">
        <v>257</v>
      </c>
      <c r="F372" s="646" t="s">
        <v>257</v>
      </c>
      <c r="G372" s="646" t="s">
        <v>257</v>
      </c>
      <c r="H372" s="648">
        <v>59</v>
      </c>
      <c r="I372" s="646" t="s">
        <v>257</v>
      </c>
      <c r="J372" s="648">
        <v>233</v>
      </c>
      <c r="K372" s="648">
        <v>113</v>
      </c>
      <c r="L372" s="648">
        <v>97</v>
      </c>
      <c r="M372" s="646" t="s">
        <v>257</v>
      </c>
      <c r="N372" s="648">
        <v>142</v>
      </c>
      <c r="O372" s="648" t="s">
        <v>257</v>
      </c>
      <c r="P372" s="648" t="s">
        <v>257</v>
      </c>
    </row>
    <row r="373" spans="1:16" x14ac:dyDescent="0.2">
      <c r="A373" s="644" t="s">
        <v>862</v>
      </c>
      <c r="B373" s="645">
        <f>SUM(C373:P373)</f>
        <v>258</v>
      </c>
      <c r="C373" s="699">
        <v>4</v>
      </c>
      <c r="D373" s="647" t="s">
        <v>257</v>
      </c>
      <c r="E373" s="646" t="s">
        <v>257</v>
      </c>
      <c r="F373" s="646" t="s">
        <v>257</v>
      </c>
      <c r="G373" s="646" t="s">
        <v>257</v>
      </c>
      <c r="H373" s="648">
        <v>39</v>
      </c>
      <c r="I373" s="646" t="s">
        <v>257</v>
      </c>
      <c r="J373" s="648">
        <v>44</v>
      </c>
      <c r="K373" s="648">
        <v>34</v>
      </c>
      <c r="L373" s="648">
        <v>84</v>
      </c>
      <c r="M373" s="646" t="s">
        <v>257</v>
      </c>
      <c r="N373" s="648">
        <v>53</v>
      </c>
      <c r="O373" s="648" t="s">
        <v>257</v>
      </c>
      <c r="P373" s="648" t="s">
        <v>257</v>
      </c>
    </row>
    <row r="374" spans="1:16" x14ac:dyDescent="0.2">
      <c r="A374" s="644" t="s">
        <v>658</v>
      </c>
      <c r="B374" s="645">
        <f t="shared" si="18"/>
        <v>1357</v>
      </c>
      <c r="C374" s="699">
        <v>49</v>
      </c>
      <c r="D374" s="647" t="s">
        <v>257</v>
      </c>
      <c r="E374" s="646" t="s">
        <v>257</v>
      </c>
      <c r="F374" s="646" t="s">
        <v>257</v>
      </c>
      <c r="G374" s="646" t="s">
        <v>257</v>
      </c>
      <c r="H374" s="648">
        <v>96</v>
      </c>
      <c r="I374" s="646" t="s">
        <v>257</v>
      </c>
      <c r="J374" s="648">
        <v>456</v>
      </c>
      <c r="K374" s="648">
        <v>360</v>
      </c>
      <c r="L374" s="648">
        <v>396</v>
      </c>
      <c r="M374" s="646" t="s">
        <v>257</v>
      </c>
      <c r="N374" s="646" t="s">
        <v>257</v>
      </c>
      <c r="O374" s="648" t="s">
        <v>257</v>
      </c>
      <c r="P374" s="648" t="s">
        <v>257</v>
      </c>
    </row>
    <row r="375" spans="1:16" x14ac:dyDescent="0.2">
      <c r="A375" s="644" t="s">
        <v>863</v>
      </c>
      <c r="B375" s="645">
        <f t="shared" si="18"/>
        <v>1000</v>
      </c>
      <c r="C375" s="699">
        <v>10</v>
      </c>
      <c r="D375" s="647" t="s">
        <v>257</v>
      </c>
      <c r="E375" s="646" t="s">
        <v>257</v>
      </c>
      <c r="F375" s="646" t="s">
        <v>257</v>
      </c>
      <c r="G375" s="646" t="s">
        <v>257</v>
      </c>
      <c r="H375" s="648">
        <v>47</v>
      </c>
      <c r="I375" s="646"/>
      <c r="J375" s="648">
        <v>281</v>
      </c>
      <c r="K375" s="648">
        <v>200</v>
      </c>
      <c r="L375" s="648">
        <v>209</v>
      </c>
      <c r="M375" s="646" t="s">
        <v>257</v>
      </c>
      <c r="N375" s="646">
        <v>253</v>
      </c>
      <c r="O375" s="648"/>
      <c r="P375" s="648"/>
    </row>
    <row r="376" spans="1:16" x14ac:dyDescent="0.2">
      <c r="A376" s="644" t="s">
        <v>143</v>
      </c>
      <c r="B376" s="645">
        <f t="shared" si="18"/>
        <v>1886</v>
      </c>
      <c r="C376" s="699">
        <v>37</v>
      </c>
      <c r="D376" s="647">
        <v>846</v>
      </c>
      <c r="E376" s="646" t="s">
        <v>257</v>
      </c>
      <c r="F376" s="646" t="s">
        <v>257</v>
      </c>
      <c r="G376" s="646" t="s">
        <v>257</v>
      </c>
      <c r="H376" s="648">
        <v>42</v>
      </c>
      <c r="I376" s="646" t="s">
        <v>257</v>
      </c>
      <c r="J376" s="648">
        <v>427</v>
      </c>
      <c r="K376" s="648">
        <v>200</v>
      </c>
      <c r="L376" s="648">
        <v>334</v>
      </c>
      <c r="M376" s="646" t="s">
        <v>257</v>
      </c>
      <c r="N376" s="646" t="s">
        <v>257</v>
      </c>
      <c r="O376" s="648" t="s">
        <v>257</v>
      </c>
      <c r="P376" s="648" t="s">
        <v>257</v>
      </c>
    </row>
    <row r="377" spans="1:16" x14ac:dyDescent="0.2">
      <c r="A377" s="644" t="s">
        <v>682</v>
      </c>
      <c r="B377" s="645">
        <f t="shared" si="18"/>
        <v>999</v>
      </c>
      <c r="C377" s="699">
        <v>26</v>
      </c>
      <c r="D377" s="647" t="s">
        <v>257</v>
      </c>
      <c r="E377" s="646" t="s">
        <v>257</v>
      </c>
      <c r="F377" s="646" t="s">
        <v>257</v>
      </c>
      <c r="G377" s="646" t="s">
        <v>257</v>
      </c>
      <c r="H377" s="648">
        <v>60</v>
      </c>
      <c r="I377" s="646" t="s">
        <v>257</v>
      </c>
      <c r="J377" s="648">
        <v>300</v>
      </c>
      <c r="K377" s="648">
        <v>340</v>
      </c>
      <c r="L377" s="648">
        <v>273</v>
      </c>
      <c r="M377" s="646" t="s">
        <v>257</v>
      </c>
      <c r="N377" s="646" t="s">
        <v>257</v>
      </c>
      <c r="O377" s="648" t="s">
        <v>257</v>
      </c>
      <c r="P377" s="648" t="s">
        <v>257</v>
      </c>
    </row>
    <row r="378" spans="1:16" x14ac:dyDescent="0.2">
      <c r="A378" s="644" t="s">
        <v>67</v>
      </c>
      <c r="B378" s="645">
        <f t="shared" si="18"/>
        <v>1785</v>
      </c>
      <c r="C378" s="699">
        <v>36</v>
      </c>
      <c r="D378" s="647" t="s">
        <v>257</v>
      </c>
      <c r="E378" s="646" t="s">
        <v>257</v>
      </c>
      <c r="F378" s="646" t="s">
        <v>257</v>
      </c>
      <c r="G378" s="646" t="s">
        <v>257</v>
      </c>
      <c r="H378" s="648">
        <v>117</v>
      </c>
      <c r="I378" s="646" t="s">
        <v>257</v>
      </c>
      <c r="J378" s="648">
        <v>601</v>
      </c>
      <c r="K378" s="648">
        <v>379</v>
      </c>
      <c r="L378" s="648">
        <v>652</v>
      </c>
      <c r="M378" s="646" t="s">
        <v>257</v>
      </c>
      <c r="N378" s="646" t="s">
        <v>257</v>
      </c>
      <c r="O378" s="648" t="s">
        <v>257</v>
      </c>
      <c r="P378" s="648" t="s">
        <v>257</v>
      </c>
    </row>
    <row r="379" spans="1:16" x14ac:dyDescent="0.2">
      <c r="A379" s="644" t="s">
        <v>139</v>
      </c>
      <c r="B379" s="645">
        <f t="shared" si="18"/>
        <v>993</v>
      </c>
      <c r="C379" s="699">
        <v>21</v>
      </c>
      <c r="D379" s="647" t="s">
        <v>257</v>
      </c>
      <c r="E379" s="646" t="s">
        <v>257</v>
      </c>
      <c r="F379" s="646" t="s">
        <v>257</v>
      </c>
      <c r="G379" s="646" t="s">
        <v>257</v>
      </c>
      <c r="H379" s="648">
        <v>41</v>
      </c>
      <c r="I379" s="646" t="s">
        <v>257</v>
      </c>
      <c r="J379" s="648">
        <v>441</v>
      </c>
      <c r="K379" s="648">
        <v>168</v>
      </c>
      <c r="L379" s="648">
        <v>322</v>
      </c>
      <c r="M379" s="646" t="s">
        <v>257</v>
      </c>
      <c r="N379" s="646" t="s">
        <v>257</v>
      </c>
      <c r="O379" s="648" t="s">
        <v>257</v>
      </c>
      <c r="P379" s="648" t="s">
        <v>257</v>
      </c>
    </row>
    <row r="380" spans="1:16" x14ac:dyDescent="0.2">
      <c r="A380" s="644" t="s">
        <v>146</v>
      </c>
      <c r="B380" s="645">
        <f t="shared" si="18"/>
        <v>1433</v>
      </c>
      <c r="C380" s="699">
        <v>40</v>
      </c>
      <c r="D380" s="647" t="s">
        <v>257</v>
      </c>
      <c r="E380" s="646" t="s">
        <v>257</v>
      </c>
      <c r="F380" s="646" t="s">
        <v>257</v>
      </c>
      <c r="G380" s="646" t="s">
        <v>257</v>
      </c>
      <c r="H380" s="648">
        <v>56</v>
      </c>
      <c r="I380" s="646" t="s">
        <v>257</v>
      </c>
      <c r="J380" s="648">
        <v>405</v>
      </c>
      <c r="K380" s="648">
        <v>156</v>
      </c>
      <c r="L380" s="648">
        <v>313</v>
      </c>
      <c r="M380" s="646" t="s">
        <v>257</v>
      </c>
      <c r="N380" s="648">
        <v>463</v>
      </c>
      <c r="O380" s="648" t="s">
        <v>257</v>
      </c>
      <c r="P380" s="648" t="s">
        <v>257</v>
      </c>
    </row>
    <row r="381" spans="1:16" x14ac:dyDescent="0.2">
      <c r="A381" s="644" t="s">
        <v>864</v>
      </c>
      <c r="B381" s="645">
        <f>SUM(C381:P381)</f>
        <v>409</v>
      </c>
      <c r="C381" s="699">
        <v>6</v>
      </c>
      <c r="D381" s="647" t="s">
        <v>257</v>
      </c>
      <c r="E381" s="646" t="s">
        <v>257</v>
      </c>
      <c r="F381" s="646" t="s">
        <v>257</v>
      </c>
      <c r="G381" s="646" t="s">
        <v>257</v>
      </c>
      <c r="H381" s="648">
        <v>8</v>
      </c>
      <c r="I381" s="646" t="s">
        <v>257</v>
      </c>
      <c r="J381" s="648">
        <v>96</v>
      </c>
      <c r="K381" s="648">
        <v>18</v>
      </c>
      <c r="L381" s="648">
        <v>131</v>
      </c>
      <c r="M381" s="646" t="s">
        <v>257</v>
      </c>
      <c r="N381" s="648">
        <v>150</v>
      </c>
      <c r="O381" s="648" t="s">
        <v>257</v>
      </c>
      <c r="P381" s="648" t="s">
        <v>257</v>
      </c>
    </row>
    <row r="382" spans="1:16" x14ac:dyDescent="0.2">
      <c r="A382" s="644" t="s">
        <v>150</v>
      </c>
      <c r="B382" s="645">
        <f t="shared" si="18"/>
        <v>1275</v>
      </c>
      <c r="C382" s="699">
        <v>16</v>
      </c>
      <c r="D382" s="647" t="s">
        <v>257</v>
      </c>
      <c r="E382" s="646" t="s">
        <v>257</v>
      </c>
      <c r="F382" s="646" t="s">
        <v>257</v>
      </c>
      <c r="G382" s="646" t="s">
        <v>257</v>
      </c>
      <c r="H382" s="648">
        <v>75</v>
      </c>
      <c r="I382" s="646" t="s">
        <v>257</v>
      </c>
      <c r="J382" s="648">
        <v>367</v>
      </c>
      <c r="K382" s="647">
        <v>109</v>
      </c>
      <c r="L382" s="648">
        <v>301</v>
      </c>
      <c r="M382" s="646" t="s">
        <v>257</v>
      </c>
      <c r="N382" s="648">
        <v>407</v>
      </c>
      <c r="O382" s="648" t="s">
        <v>257</v>
      </c>
      <c r="P382" s="648" t="s">
        <v>257</v>
      </c>
    </row>
    <row r="383" spans="1:16" x14ac:dyDescent="0.2">
      <c r="A383" s="644" t="s">
        <v>683</v>
      </c>
      <c r="B383" s="645">
        <f t="shared" si="18"/>
        <v>1804</v>
      </c>
      <c r="C383" s="699">
        <v>20</v>
      </c>
      <c r="D383" s="647" t="s">
        <v>257</v>
      </c>
      <c r="E383" s="646" t="s">
        <v>257</v>
      </c>
      <c r="F383" s="646" t="s">
        <v>257</v>
      </c>
      <c r="G383" s="646" t="s">
        <v>257</v>
      </c>
      <c r="H383" s="648">
        <v>75</v>
      </c>
      <c r="I383" s="646" t="s">
        <v>257</v>
      </c>
      <c r="J383" s="648">
        <v>588</v>
      </c>
      <c r="K383" s="646" t="s">
        <v>257</v>
      </c>
      <c r="L383" s="648">
        <v>560</v>
      </c>
      <c r="M383" s="646" t="s">
        <v>257</v>
      </c>
      <c r="N383" s="648">
        <v>561</v>
      </c>
      <c r="O383" s="648" t="s">
        <v>257</v>
      </c>
      <c r="P383" s="648" t="s">
        <v>257</v>
      </c>
    </row>
    <row r="384" spans="1:16" x14ac:dyDescent="0.2">
      <c r="A384" s="644" t="s">
        <v>684</v>
      </c>
      <c r="B384" s="645">
        <f t="shared" si="18"/>
        <v>1683</v>
      </c>
      <c r="C384" s="699">
        <v>23</v>
      </c>
      <c r="D384" s="647" t="s">
        <v>257</v>
      </c>
      <c r="E384" s="646" t="s">
        <v>257</v>
      </c>
      <c r="F384" s="646" t="s">
        <v>257</v>
      </c>
      <c r="G384" s="646" t="s">
        <v>257</v>
      </c>
      <c r="H384" s="648">
        <v>107</v>
      </c>
      <c r="I384" s="646" t="s">
        <v>257</v>
      </c>
      <c r="J384" s="648">
        <v>454</v>
      </c>
      <c r="K384" s="646" t="s">
        <v>257</v>
      </c>
      <c r="L384" s="648">
        <v>604</v>
      </c>
      <c r="M384" s="646" t="s">
        <v>257</v>
      </c>
      <c r="N384" s="648">
        <v>495</v>
      </c>
      <c r="O384" s="648" t="s">
        <v>257</v>
      </c>
      <c r="P384" s="648" t="s">
        <v>257</v>
      </c>
    </row>
    <row r="385" spans="1:18" x14ac:dyDescent="0.2">
      <c r="A385" s="644" t="s">
        <v>154</v>
      </c>
      <c r="B385" s="645">
        <f t="shared" si="18"/>
        <v>1027</v>
      </c>
      <c r="C385" s="699">
        <v>41</v>
      </c>
      <c r="D385" s="647" t="s">
        <v>257</v>
      </c>
      <c r="E385" s="646" t="s">
        <v>257</v>
      </c>
      <c r="F385" s="646" t="s">
        <v>257</v>
      </c>
      <c r="G385" s="646" t="s">
        <v>257</v>
      </c>
      <c r="H385" s="648">
        <v>400</v>
      </c>
      <c r="I385" s="646" t="s">
        <v>257</v>
      </c>
      <c r="J385" s="648">
        <v>586</v>
      </c>
      <c r="K385" s="646" t="s">
        <v>257</v>
      </c>
      <c r="L385" s="646" t="s">
        <v>257</v>
      </c>
      <c r="M385" s="646" t="s">
        <v>257</v>
      </c>
      <c r="N385" s="646" t="s">
        <v>257</v>
      </c>
      <c r="O385" s="648" t="s">
        <v>257</v>
      </c>
      <c r="P385" s="648" t="s">
        <v>257</v>
      </c>
    </row>
    <row r="386" spans="1:18" x14ac:dyDescent="0.2">
      <c r="A386" s="644"/>
      <c r="B386" s="698"/>
      <c r="C386" s="699"/>
      <c r="D386" s="647"/>
      <c r="E386" s="646"/>
      <c r="F386" s="646"/>
      <c r="G386" s="646"/>
      <c r="H386" s="647"/>
      <c r="I386" s="646"/>
      <c r="J386" s="647"/>
      <c r="K386" s="646"/>
      <c r="L386" s="646"/>
      <c r="M386" s="646"/>
      <c r="N386" s="647"/>
      <c r="O386" s="648"/>
      <c r="P386" s="648"/>
    </row>
    <row r="387" spans="1:18" s="664" customFormat="1" x14ac:dyDescent="0.2">
      <c r="A387" s="676" t="s">
        <v>379</v>
      </c>
      <c r="B387" s="709">
        <f>SUM(B389:B391)</f>
        <v>7756</v>
      </c>
      <c r="C387" s="710">
        <f>SUM(C389:C391)</f>
        <v>256</v>
      </c>
      <c r="D387" s="702">
        <f>SUM(D389:D391)</f>
        <v>4974</v>
      </c>
      <c r="E387" s="702" t="str">
        <f>+E390</f>
        <v>-</v>
      </c>
      <c r="F387" s="702" t="str">
        <f>+F390</f>
        <v>-</v>
      </c>
      <c r="G387" s="702" t="str">
        <f>+G390</f>
        <v>-</v>
      </c>
      <c r="H387" s="702">
        <f>SUM(H389:H391)</f>
        <v>498</v>
      </c>
      <c r="I387" s="702" t="str">
        <f>+I390</f>
        <v>-</v>
      </c>
      <c r="J387" s="702" t="str">
        <f>+J390</f>
        <v>-</v>
      </c>
      <c r="K387" s="702">
        <f>SUM(K389:K391)</f>
        <v>2028</v>
      </c>
      <c r="L387" s="702" t="str">
        <f>+L390</f>
        <v>-</v>
      </c>
      <c r="M387" s="702" t="str">
        <f>+M390</f>
        <v>-</v>
      </c>
      <c r="N387" s="702" t="str">
        <f>+N390</f>
        <v>-</v>
      </c>
      <c r="O387" s="702" t="str">
        <f>+O390</f>
        <v>-</v>
      </c>
      <c r="P387" s="702" t="str">
        <f>+P390</f>
        <v>-</v>
      </c>
      <c r="R387" s="649"/>
    </row>
    <row r="388" spans="1:18" x14ac:dyDescent="0.2">
      <c r="A388" s="644"/>
      <c r="B388" s="698"/>
      <c r="C388" s="699"/>
      <c r="D388" s="647"/>
      <c r="E388" s="646"/>
      <c r="F388" s="646"/>
      <c r="G388" s="646"/>
      <c r="H388" s="647"/>
      <c r="I388" s="646"/>
      <c r="J388" s="647"/>
      <c r="K388" s="646"/>
      <c r="L388" s="646"/>
      <c r="M388" s="646"/>
      <c r="N388" s="647"/>
      <c r="O388" s="648"/>
      <c r="P388" s="648"/>
    </row>
    <row r="389" spans="1:18" x14ac:dyDescent="0.2">
      <c r="A389" s="644" t="s">
        <v>655</v>
      </c>
      <c r="B389" s="645">
        <f>SUM(C389:P389)</f>
        <v>3590</v>
      </c>
      <c r="C389" s="699">
        <v>104</v>
      </c>
      <c r="D389" s="647">
        <v>2158</v>
      </c>
      <c r="E389" s="646" t="s">
        <v>257</v>
      </c>
      <c r="F389" s="646" t="s">
        <v>257</v>
      </c>
      <c r="G389" s="646" t="s">
        <v>257</v>
      </c>
      <c r="H389" s="646">
        <v>297</v>
      </c>
      <c r="I389" s="646" t="s">
        <v>257</v>
      </c>
      <c r="J389" s="646" t="s">
        <v>257</v>
      </c>
      <c r="K389" s="648">
        <v>1031</v>
      </c>
      <c r="L389" s="646" t="s">
        <v>257</v>
      </c>
      <c r="M389" s="646" t="s">
        <v>257</v>
      </c>
      <c r="N389" s="646" t="s">
        <v>257</v>
      </c>
      <c r="O389" s="646" t="s">
        <v>257</v>
      </c>
      <c r="P389" s="646" t="s">
        <v>257</v>
      </c>
    </row>
    <row r="390" spans="1:18" x14ac:dyDescent="0.2">
      <c r="A390" s="644" t="s">
        <v>325</v>
      </c>
      <c r="B390" s="645">
        <f>SUM(C390:P390)</f>
        <v>850</v>
      </c>
      <c r="C390" s="699">
        <v>152</v>
      </c>
      <c r="D390" s="647" t="s">
        <v>257</v>
      </c>
      <c r="E390" s="646" t="s">
        <v>257</v>
      </c>
      <c r="F390" s="646" t="s">
        <v>257</v>
      </c>
      <c r="G390" s="646" t="s">
        <v>257</v>
      </c>
      <c r="H390" s="647">
        <v>201</v>
      </c>
      <c r="I390" s="646" t="s">
        <v>257</v>
      </c>
      <c r="J390" s="646" t="s">
        <v>257</v>
      </c>
      <c r="K390" s="646">
        <v>497</v>
      </c>
      <c r="L390" s="646" t="s">
        <v>257</v>
      </c>
      <c r="M390" s="646" t="s">
        <v>257</v>
      </c>
      <c r="N390" s="646" t="s">
        <v>257</v>
      </c>
      <c r="O390" s="648" t="s">
        <v>257</v>
      </c>
      <c r="P390" s="648" t="s">
        <v>257</v>
      </c>
    </row>
    <row r="391" spans="1:18" x14ac:dyDescent="0.2">
      <c r="A391" s="644" t="s">
        <v>65</v>
      </c>
      <c r="B391" s="645">
        <f>SUM(C391:P391)</f>
        <v>3316</v>
      </c>
      <c r="C391" s="706" t="s">
        <v>257</v>
      </c>
      <c r="D391" s="648">
        <v>2816</v>
      </c>
      <c r="E391" s="646" t="s">
        <v>257</v>
      </c>
      <c r="F391" s="646" t="s">
        <v>257</v>
      </c>
      <c r="G391" s="646" t="s">
        <v>257</v>
      </c>
      <c r="H391" s="646" t="s">
        <v>257</v>
      </c>
      <c r="I391" s="646" t="s">
        <v>257</v>
      </c>
      <c r="J391" s="646" t="s">
        <v>257</v>
      </c>
      <c r="K391" s="648">
        <v>500</v>
      </c>
      <c r="L391" s="646" t="s">
        <v>257</v>
      </c>
      <c r="M391" s="646" t="s">
        <v>257</v>
      </c>
      <c r="N391" s="646" t="s">
        <v>257</v>
      </c>
      <c r="O391" s="646" t="s">
        <v>257</v>
      </c>
      <c r="P391" s="646" t="s">
        <v>257</v>
      </c>
    </row>
    <row r="392" spans="1:18" x14ac:dyDescent="0.2">
      <c r="A392" s="691"/>
      <c r="B392" s="645"/>
      <c r="C392" s="700"/>
      <c r="D392" s="648"/>
      <c r="E392" s="646"/>
      <c r="F392" s="648"/>
      <c r="G392" s="646"/>
      <c r="H392" s="648"/>
      <c r="I392" s="646"/>
      <c r="J392" s="648"/>
      <c r="K392" s="648"/>
      <c r="L392" s="646"/>
      <c r="M392" s="648"/>
      <c r="N392" s="648"/>
      <c r="O392" s="648"/>
      <c r="P392" s="648"/>
    </row>
    <row r="393" spans="1:18" x14ac:dyDescent="0.2">
      <c r="A393" s="676" t="s">
        <v>380</v>
      </c>
      <c r="B393" s="692">
        <f>SUM(B395:B461)</f>
        <v>179941</v>
      </c>
      <c r="C393" s="689" t="s">
        <v>257</v>
      </c>
      <c r="D393" s="689" t="s">
        <v>257</v>
      </c>
      <c r="E393" s="689" t="s">
        <v>257</v>
      </c>
      <c r="F393" s="689" t="s">
        <v>257</v>
      </c>
      <c r="G393" s="689" t="s">
        <v>257</v>
      </c>
      <c r="H393" s="689" t="s">
        <v>257</v>
      </c>
      <c r="I393" s="689">
        <f>SUM(I395:I461)</f>
        <v>170836</v>
      </c>
      <c r="J393" s="689" t="s">
        <v>257</v>
      </c>
      <c r="K393" s="689" t="s">
        <v>257</v>
      </c>
      <c r="L393" s="689" t="s">
        <v>257</v>
      </c>
      <c r="M393" s="689">
        <f>SUM(M395:M461)</f>
        <v>9105</v>
      </c>
      <c r="N393" s="689" t="s">
        <v>257</v>
      </c>
      <c r="O393" s="690" t="s">
        <v>257</v>
      </c>
      <c r="P393" s="690" t="s">
        <v>257</v>
      </c>
    </row>
    <row r="394" spans="1:18" x14ac:dyDescent="0.2">
      <c r="A394" s="644"/>
      <c r="B394" s="698"/>
      <c r="C394" s="646"/>
      <c r="D394" s="646"/>
      <c r="E394" s="646"/>
      <c r="F394" s="646"/>
      <c r="G394" s="646"/>
      <c r="H394" s="646"/>
      <c r="I394" s="648"/>
      <c r="J394" s="646"/>
      <c r="K394" s="646"/>
      <c r="L394" s="646"/>
      <c r="M394" s="646"/>
      <c r="N394" s="646"/>
      <c r="O394" s="648"/>
      <c r="P394" s="648"/>
    </row>
    <row r="395" spans="1:18" x14ac:dyDescent="0.2">
      <c r="A395" s="644" t="s">
        <v>865</v>
      </c>
      <c r="B395" s="645">
        <f t="shared" ref="B395:B461" si="19">SUM(C395:P395)</f>
        <v>6178</v>
      </c>
      <c r="C395" s="646" t="s">
        <v>257</v>
      </c>
      <c r="D395" s="646" t="s">
        <v>257</v>
      </c>
      <c r="E395" s="646" t="s">
        <v>257</v>
      </c>
      <c r="F395" s="646" t="s">
        <v>257</v>
      </c>
      <c r="G395" s="646" t="s">
        <v>257</v>
      </c>
      <c r="H395" s="646" t="s">
        <v>257</v>
      </c>
      <c r="I395" s="647">
        <v>6178</v>
      </c>
      <c r="J395" s="646" t="s">
        <v>257</v>
      </c>
      <c r="K395" s="646" t="s">
        <v>257</v>
      </c>
      <c r="L395" s="646" t="s">
        <v>257</v>
      </c>
      <c r="M395" s="646" t="s">
        <v>257</v>
      </c>
      <c r="N395" s="646" t="s">
        <v>257</v>
      </c>
      <c r="O395" s="648" t="s">
        <v>257</v>
      </c>
      <c r="P395" s="648" t="s">
        <v>257</v>
      </c>
    </row>
    <row r="396" spans="1:18" x14ac:dyDescent="0.2">
      <c r="A396" s="644" t="s">
        <v>720</v>
      </c>
      <c r="B396" s="645">
        <f t="shared" si="19"/>
        <v>5594</v>
      </c>
      <c r="C396" s="646" t="s">
        <v>257</v>
      </c>
      <c r="D396" s="646" t="s">
        <v>257</v>
      </c>
      <c r="E396" s="646" t="s">
        <v>257</v>
      </c>
      <c r="F396" s="646" t="s">
        <v>257</v>
      </c>
      <c r="G396" s="646" t="s">
        <v>257</v>
      </c>
      <c r="H396" s="646" t="s">
        <v>257</v>
      </c>
      <c r="I396" s="647">
        <v>5594</v>
      </c>
      <c r="J396" s="646" t="s">
        <v>257</v>
      </c>
      <c r="K396" s="646" t="s">
        <v>257</v>
      </c>
      <c r="L396" s="646" t="s">
        <v>257</v>
      </c>
      <c r="M396" s="646" t="s">
        <v>257</v>
      </c>
      <c r="N396" s="646" t="s">
        <v>257</v>
      </c>
      <c r="O396" s="648" t="s">
        <v>257</v>
      </c>
      <c r="P396" s="648" t="s">
        <v>257</v>
      </c>
    </row>
    <row r="397" spans="1:18" x14ac:dyDescent="0.2">
      <c r="A397" s="644" t="s">
        <v>424</v>
      </c>
      <c r="B397" s="645">
        <f t="shared" si="19"/>
        <v>2895</v>
      </c>
      <c r="C397" s="646" t="s">
        <v>257</v>
      </c>
      <c r="D397" s="646" t="s">
        <v>257</v>
      </c>
      <c r="E397" s="646" t="s">
        <v>257</v>
      </c>
      <c r="F397" s="646" t="s">
        <v>257</v>
      </c>
      <c r="G397" s="646" t="s">
        <v>257</v>
      </c>
      <c r="H397" s="646" t="s">
        <v>257</v>
      </c>
      <c r="I397" s="647">
        <v>2895</v>
      </c>
      <c r="J397" s="646" t="s">
        <v>257</v>
      </c>
      <c r="K397" s="646" t="s">
        <v>257</v>
      </c>
      <c r="L397" s="646" t="s">
        <v>257</v>
      </c>
      <c r="M397" s="646" t="s">
        <v>257</v>
      </c>
      <c r="N397" s="646" t="s">
        <v>257</v>
      </c>
      <c r="O397" s="648" t="s">
        <v>257</v>
      </c>
      <c r="P397" s="648" t="s">
        <v>257</v>
      </c>
    </row>
    <row r="398" spans="1:18" x14ac:dyDescent="0.2">
      <c r="A398" s="644" t="s">
        <v>770</v>
      </c>
      <c r="B398" s="645">
        <f t="shared" si="19"/>
        <v>146</v>
      </c>
      <c r="C398" s="646" t="s">
        <v>257</v>
      </c>
      <c r="D398" s="646" t="s">
        <v>257</v>
      </c>
      <c r="E398" s="646" t="s">
        <v>257</v>
      </c>
      <c r="F398" s="646" t="s">
        <v>257</v>
      </c>
      <c r="G398" s="646" t="s">
        <v>257</v>
      </c>
      <c r="H398" s="646" t="s">
        <v>257</v>
      </c>
      <c r="I398" s="647">
        <v>146</v>
      </c>
      <c r="J398" s="646" t="s">
        <v>257</v>
      </c>
      <c r="K398" s="646" t="s">
        <v>257</v>
      </c>
      <c r="L398" s="646" t="s">
        <v>257</v>
      </c>
      <c r="M398" s="646" t="s">
        <v>257</v>
      </c>
      <c r="N398" s="646" t="s">
        <v>257</v>
      </c>
      <c r="O398" s="648" t="s">
        <v>257</v>
      </c>
      <c r="P398" s="648" t="s">
        <v>257</v>
      </c>
    </row>
    <row r="399" spans="1:18" x14ac:dyDescent="0.2">
      <c r="A399" s="644" t="s">
        <v>721</v>
      </c>
      <c r="B399" s="645">
        <f t="shared" si="19"/>
        <v>164</v>
      </c>
      <c r="C399" s="646" t="s">
        <v>257</v>
      </c>
      <c r="D399" s="646" t="s">
        <v>257</v>
      </c>
      <c r="E399" s="646" t="s">
        <v>257</v>
      </c>
      <c r="F399" s="646" t="s">
        <v>257</v>
      </c>
      <c r="G399" s="646" t="s">
        <v>257</v>
      </c>
      <c r="H399" s="646" t="s">
        <v>257</v>
      </c>
      <c r="I399" s="647">
        <v>164</v>
      </c>
      <c r="J399" s="646" t="s">
        <v>257</v>
      </c>
      <c r="K399" s="646" t="s">
        <v>257</v>
      </c>
      <c r="L399" s="646" t="s">
        <v>257</v>
      </c>
      <c r="M399" s="646" t="s">
        <v>257</v>
      </c>
      <c r="N399" s="646" t="s">
        <v>257</v>
      </c>
      <c r="O399" s="648" t="s">
        <v>257</v>
      </c>
      <c r="P399" s="648" t="s">
        <v>257</v>
      </c>
    </row>
    <row r="400" spans="1:18" x14ac:dyDescent="0.2">
      <c r="A400" s="695" t="s">
        <v>308</v>
      </c>
      <c r="B400" s="645">
        <f t="shared" si="19"/>
        <v>85</v>
      </c>
      <c r="C400" s="646" t="s">
        <v>257</v>
      </c>
      <c r="D400" s="646" t="s">
        <v>257</v>
      </c>
      <c r="E400" s="646" t="s">
        <v>257</v>
      </c>
      <c r="F400" s="646" t="s">
        <v>257</v>
      </c>
      <c r="G400" s="646" t="s">
        <v>257</v>
      </c>
      <c r="H400" s="646" t="s">
        <v>257</v>
      </c>
      <c r="I400" s="647">
        <v>85</v>
      </c>
      <c r="J400" s="646" t="s">
        <v>257</v>
      </c>
      <c r="K400" s="646" t="s">
        <v>257</v>
      </c>
      <c r="L400" s="646" t="s">
        <v>257</v>
      </c>
      <c r="M400" s="646" t="s">
        <v>257</v>
      </c>
      <c r="N400" s="646" t="s">
        <v>257</v>
      </c>
      <c r="O400" s="646" t="s">
        <v>257</v>
      </c>
      <c r="P400" s="648" t="s">
        <v>257</v>
      </c>
    </row>
    <row r="401" spans="1:16" x14ac:dyDescent="0.2">
      <c r="A401" s="695" t="s">
        <v>309</v>
      </c>
      <c r="B401" s="645">
        <f t="shared" si="19"/>
        <v>1644</v>
      </c>
      <c r="C401" s="646" t="s">
        <v>257</v>
      </c>
      <c r="D401" s="646" t="s">
        <v>257</v>
      </c>
      <c r="E401" s="646" t="s">
        <v>257</v>
      </c>
      <c r="F401" s="646" t="s">
        <v>257</v>
      </c>
      <c r="G401" s="646" t="s">
        <v>257</v>
      </c>
      <c r="H401" s="646" t="s">
        <v>257</v>
      </c>
      <c r="I401" s="647">
        <v>1644</v>
      </c>
      <c r="J401" s="646" t="s">
        <v>257</v>
      </c>
      <c r="K401" s="646" t="s">
        <v>257</v>
      </c>
      <c r="L401" s="646" t="s">
        <v>257</v>
      </c>
      <c r="M401" s="646" t="s">
        <v>257</v>
      </c>
      <c r="N401" s="646" t="s">
        <v>257</v>
      </c>
      <c r="O401" s="646" t="s">
        <v>257</v>
      </c>
      <c r="P401" s="648" t="s">
        <v>257</v>
      </c>
    </row>
    <row r="402" spans="1:16" x14ac:dyDescent="0.2">
      <c r="A402" s="695" t="s">
        <v>866</v>
      </c>
      <c r="B402" s="645">
        <f t="shared" si="19"/>
        <v>3381</v>
      </c>
      <c r="C402" s="646" t="s">
        <v>257</v>
      </c>
      <c r="D402" s="646" t="s">
        <v>257</v>
      </c>
      <c r="E402" s="646" t="s">
        <v>257</v>
      </c>
      <c r="F402" s="646" t="s">
        <v>257</v>
      </c>
      <c r="G402" s="646" t="s">
        <v>257</v>
      </c>
      <c r="H402" s="646" t="s">
        <v>257</v>
      </c>
      <c r="I402" s="647">
        <v>3381</v>
      </c>
      <c r="J402" s="646" t="s">
        <v>257</v>
      </c>
      <c r="K402" s="646" t="s">
        <v>257</v>
      </c>
      <c r="L402" s="646" t="s">
        <v>257</v>
      </c>
      <c r="M402" s="646" t="s">
        <v>257</v>
      </c>
      <c r="N402" s="646" t="s">
        <v>257</v>
      </c>
      <c r="O402" s="646" t="s">
        <v>257</v>
      </c>
      <c r="P402" s="648" t="s">
        <v>257</v>
      </c>
    </row>
    <row r="403" spans="1:16" x14ac:dyDescent="0.2">
      <c r="A403" s="695" t="s">
        <v>311</v>
      </c>
      <c r="B403" s="645">
        <f t="shared" si="19"/>
        <v>1408</v>
      </c>
      <c r="C403" s="646" t="s">
        <v>257</v>
      </c>
      <c r="D403" s="646" t="s">
        <v>257</v>
      </c>
      <c r="E403" s="646" t="s">
        <v>257</v>
      </c>
      <c r="F403" s="646" t="s">
        <v>257</v>
      </c>
      <c r="G403" s="646" t="s">
        <v>257</v>
      </c>
      <c r="H403" s="646" t="s">
        <v>257</v>
      </c>
      <c r="I403" s="647">
        <v>1408</v>
      </c>
      <c r="J403" s="646" t="s">
        <v>257</v>
      </c>
      <c r="K403" s="646" t="s">
        <v>257</v>
      </c>
      <c r="L403" s="646" t="s">
        <v>257</v>
      </c>
      <c r="M403" s="646" t="s">
        <v>257</v>
      </c>
      <c r="N403" s="646" t="s">
        <v>257</v>
      </c>
      <c r="O403" s="646" t="s">
        <v>257</v>
      </c>
      <c r="P403" s="648" t="s">
        <v>257</v>
      </c>
    </row>
    <row r="404" spans="1:16" x14ac:dyDescent="0.2">
      <c r="A404" s="695" t="s">
        <v>425</v>
      </c>
      <c r="B404" s="645">
        <f t="shared" si="19"/>
        <v>28</v>
      </c>
      <c r="C404" s="646" t="s">
        <v>257</v>
      </c>
      <c r="D404" s="646" t="s">
        <v>257</v>
      </c>
      <c r="E404" s="646" t="s">
        <v>257</v>
      </c>
      <c r="F404" s="646" t="s">
        <v>257</v>
      </c>
      <c r="G404" s="646" t="s">
        <v>257</v>
      </c>
      <c r="H404" s="646" t="s">
        <v>257</v>
      </c>
      <c r="I404" s="647">
        <v>28</v>
      </c>
      <c r="J404" s="646" t="s">
        <v>257</v>
      </c>
      <c r="K404" s="646" t="s">
        <v>257</v>
      </c>
      <c r="L404" s="646" t="s">
        <v>257</v>
      </c>
      <c r="M404" s="646" t="s">
        <v>257</v>
      </c>
      <c r="N404" s="646" t="s">
        <v>257</v>
      </c>
      <c r="O404" s="646" t="s">
        <v>257</v>
      </c>
      <c r="P404" s="648" t="s">
        <v>257</v>
      </c>
    </row>
    <row r="405" spans="1:16" x14ac:dyDescent="0.2">
      <c r="A405" s="695" t="s">
        <v>702</v>
      </c>
      <c r="B405" s="645">
        <f t="shared" si="19"/>
        <v>56</v>
      </c>
      <c r="C405" s="646" t="s">
        <v>257</v>
      </c>
      <c r="D405" s="646" t="s">
        <v>257</v>
      </c>
      <c r="E405" s="646" t="s">
        <v>257</v>
      </c>
      <c r="F405" s="646" t="s">
        <v>257</v>
      </c>
      <c r="G405" s="646" t="s">
        <v>257</v>
      </c>
      <c r="H405" s="646" t="s">
        <v>257</v>
      </c>
      <c r="I405" s="647">
        <v>56</v>
      </c>
      <c r="J405" s="646" t="s">
        <v>257</v>
      </c>
      <c r="K405" s="646" t="s">
        <v>257</v>
      </c>
      <c r="L405" s="646" t="s">
        <v>257</v>
      </c>
      <c r="M405" s="646" t="s">
        <v>257</v>
      </c>
      <c r="N405" s="646" t="s">
        <v>257</v>
      </c>
      <c r="O405" s="646" t="s">
        <v>257</v>
      </c>
      <c r="P405" s="648" t="s">
        <v>257</v>
      </c>
    </row>
    <row r="406" spans="1:16" x14ac:dyDescent="0.2">
      <c r="A406" s="695" t="s">
        <v>426</v>
      </c>
      <c r="B406" s="645">
        <f t="shared" si="19"/>
        <v>1554</v>
      </c>
      <c r="C406" s="646" t="s">
        <v>257</v>
      </c>
      <c r="D406" s="646" t="s">
        <v>257</v>
      </c>
      <c r="E406" s="646" t="s">
        <v>257</v>
      </c>
      <c r="F406" s="646" t="s">
        <v>257</v>
      </c>
      <c r="G406" s="646" t="s">
        <v>257</v>
      </c>
      <c r="H406" s="646" t="s">
        <v>257</v>
      </c>
      <c r="I406" s="647">
        <v>1476</v>
      </c>
      <c r="J406" s="646" t="s">
        <v>257</v>
      </c>
      <c r="K406" s="646" t="s">
        <v>257</v>
      </c>
      <c r="L406" s="646" t="s">
        <v>257</v>
      </c>
      <c r="M406" s="646">
        <v>78</v>
      </c>
      <c r="N406" s="646" t="s">
        <v>257</v>
      </c>
      <c r="O406" s="646" t="s">
        <v>257</v>
      </c>
      <c r="P406" s="648" t="s">
        <v>257</v>
      </c>
    </row>
    <row r="407" spans="1:16" x14ac:dyDescent="0.2">
      <c r="A407" s="644" t="s">
        <v>649</v>
      </c>
      <c r="B407" s="645">
        <f t="shared" si="19"/>
        <v>13848</v>
      </c>
      <c r="C407" s="646" t="s">
        <v>257</v>
      </c>
      <c r="D407" s="646" t="s">
        <v>257</v>
      </c>
      <c r="E407" s="646" t="s">
        <v>257</v>
      </c>
      <c r="F407" s="646" t="s">
        <v>257</v>
      </c>
      <c r="G407" s="646" t="s">
        <v>257</v>
      </c>
      <c r="H407" s="646" t="s">
        <v>257</v>
      </c>
      <c r="I407" s="647">
        <v>13848</v>
      </c>
      <c r="J407" s="646" t="s">
        <v>257</v>
      </c>
      <c r="K407" s="646" t="s">
        <v>257</v>
      </c>
      <c r="L407" s="646" t="s">
        <v>257</v>
      </c>
      <c r="M407" s="646" t="s">
        <v>257</v>
      </c>
      <c r="N407" s="646" t="s">
        <v>257</v>
      </c>
      <c r="O407" s="648" t="s">
        <v>257</v>
      </c>
      <c r="P407" s="648" t="s">
        <v>257</v>
      </c>
    </row>
    <row r="408" spans="1:16" x14ac:dyDescent="0.2">
      <c r="A408" s="644" t="s">
        <v>867</v>
      </c>
      <c r="B408" s="645">
        <f t="shared" si="19"/>
        <v>1022</v>
      </c>
      <c r="C408" s="646" t="s">
        <v>257</v>
      </c>
      <c r="D408" s="646" t="s">
        <v>257</v>
      </c>
      <c r="E408" s="646" t="s">
        <v>257</v>
      </c>
      <c r="F408" s="646" t="s">
        <v>257</v>
      </c>
      <c r="G408" s="646" t="s">
        <v>257</v>
      </c>
      <c r="H408" s="646" t="s">
        <v>257</v>
      </c>
      <c r="I408" s="647">
        <v>1022</v>
      </c>
      <c r="J408" s="646" t="s">
        <v>257</v>
      </c>
      <c r="K408" s="646" t="s">
        <v>257</v>
      </c>
      <c r="L408" s="646" t="s">
        <v>257</v>
      </c>
      <c r="M408" s="646" t="s">
        <v>257</v>
      </c>
      <c r="N408" s="646" t="s">
        <v>257</v>
      </c>
      <c r="O408" s="648" t="s">
        <v>257</v>
      </c>
      <c r="P408" s="648" t="s">
        <v>257</v>
      </c>
    </row>
    <row r="409" spans="1:16" x14ac:dyDescent="0.2">
      <c r="A409" s="644" t="s">
        <v>431</v>
      </c>
      <c r="B409" s="645">
        <f t="shared" si="19"/>
        <v>4444</v>
      </c>
      <c r="C409" s="646" t="s">
        <v>257</v>
      </c>
      <c r="D409" s="646" t="s">
        <v>257</v>
      </c>
      <c r="E409" s="646" t="s">
        <v>257</v>
      </c>
      <c r="F409" s="646" t="s">
        <v>257</v>
      </c>
      <c r="G409" s="646" t="s">
        <v>257</v>
      </c>
      <c r="H409" s="646" t="s">
        <v>257</v>
      </c>
      <c r="I409" s="647">
        <v>4444</v>
      </c>
      <c r="J409" s="646" t="s">
        <v>257</v>
      </c>
      <c r="K409" s="646" t="s">
        <v>257</v>
      </c>
      <c r="L409" s="646" t="s">
        <v>257</v>
      </c>
      <c r="M409" s="646" t="s">
        <v>257</v>
      </c>
      <c r="N409" s="646" t="s">
        <v>257</v>
      </c>
      <c r="O409" s="648" t="s">
        <v>257</v>
      </c>
      <c r="P409" s="648" t="s">
        <v>257</v>
      </c>
    </row>
    <row r="410" spans="1:16" x14ac:dyDescent="0.2">
      <c r="A410" s="644" t="s">
        <v>432</v>
      </c>
      <c r="B410" s="645">
        <f t="shared" si="19"/>
        <v>6085</v>
      </c>
      <c r="C410" s="646" t="s">
        <v>257</v>
      </c>
      <c r="D410" s="646" t="s">
        <v>257</v>
      </c>
      <c r="E410" s="646" t="s">
        <v>257</v>
      </c>
      <c r="F410" s="646" t="s">
        <v>257</v>
      </c>
      <c r="G410" s="646" t="s">
        <v>257</v>
      </c>
      <c r="H410" s="646" t="s">
        <v>257</v>
      </c>
      <c r="I410" s="647">
        <v>6085</v>
      </c>
      <c r="J410" s="646" t="s">
        <v>257</v>
      </c>
      <c r="K410" s="646" t="s">
        <v>257</v>
      </c>
      <c r="L410" s="646" t="s">
        <v>257</v>
      </c>
      <c r="M410" s="646" t="s">
        <v>257</v>
      </c>
      <c r="N410" s="646" t="s">
        <v>257</v>
      </c>
      <c r="O410" s="648" t="s">
        <v>257</v>
      </c>
      <c r="P410" s="648" t="s">
        <v>257</v>
      </c>
    </row>
    <row r="411" spans="1:16" x14ac:dyDescent="0.2">
      <c r="A411" s="644" t="s">
        <v>433</v>
      </c>
      <c r="B411" s="645">
        <f t="shared" si="19"/>
        <v>4684</v>
      </c>
      <c r="C411" s="646" t="s">
        <v>257</v>
      </c>
      <c r="D411" s="646" t="s">
        <v>257</v>
      </c>
      <c r="E411" s="646" t="s">
        <v>257</v>
      </c>
      <c r="F411" s="646" t="s">
        <v>257</v>
      </c>
      <c r="G411" s="646" t="s">
        <v>257</v>
      </c>
      <c r="H411" s="646" t="s">
        <v>257</v>
      </c>
      <c r="I411" s="647">
        <v>4684</v>
      </c>
      <c r="J411" s="646" t="s">
        <v>257</v>
      </c>
      <c r="K411" s="646" t="s">
        <v>257</v>
      </c>
      <c r="L411" s="646" t="s">
        <v>257</v>
      </c>
      <c r="M411" s="646" t="s">
        <v>257</v>
      </c>
      <c r="N411" s="646" t="s">
        <v>257</v>
      </c>
      <c r="O411" s="648" t="s">
        <v>257</v>
      </c>
      <c r="P411" s="648" t="s">
        <v>257</v>
      </c>
    </row>
    <row r="412" spans="1:16" x14ac:dyDescent="0.2">
      <c r="A412" s="644" t="s">
        <v>434</v>
      </c>
      <c r="B412" s="645">
        <f t="shared" si="19"/>
        <v>796</v>
      </c>
      <c r="C412" s="646" t="s">
        <v>257</v>
      </c>
      <c r="D412" s="646" t="s">
        <v>257</v>
      </c>
      <c r="E412" s="646" t="s">
        <v>257</v>
      </c>
      <c r="F412" s="646" t="s">
        <v>257</v>
      </c>
      <c r="G412" s="646" t="s">
        <v>257</v>
      </c>
      <c r="H412" s="646" t="s">
        <v>257</v>
      </c>
      <c r="I412" s="647">
        <v>796</v>
      </c>
      <c r="J412" s="646" t="s">
        <v>257</v>
      </c>
      <c r="K412" s="646" t="s">
        <v>257</v>
      </c>
      <c r="L412" s="646" t="s">
        <v>257</v>
      </c>
      <c r="M412" s="646" t="s">
        <v>257</v>
      </c>
      <c r="N412" s="646" t="s">
        <v>257</v>
      </c>
      <c r="O412" s="648" t="s">
        <v>257</v>
      </c>
      <c r="P412" s="648" t="s">
        <v>257</v>
      </c>
    </row>
    <row r="413" spans="1:16" x14ac:dyDescent="0.2">
      <c r="A413" s="705" t="s">
        <v>685</v>
      </c>
      <c r="B413" s="645">
        <f t="shared" si="19"/>
        <v>2875</v>
      </c>
      <c r="C413" s="646" t="s">
        <v>257</v>
      </c>
      <c r="D413" s="646" t="s">
        <v>257</v>
      </c>
      <c r="E413" s="646" t="s">
        <v>257</v>
      </c>
      <c r="F413" s="646" t="s">
        <v>257</v>
      </c>
      <c r="G413" s="646" t="s">
        <v>257</v>
      </c>
      <c r="H413" s="646" t="s">
        <v>257</v>
      </c>
      <c r="I413" s="647" t="s">
        <v>257</v>
      </c>
      <c r="J413" s="646" t="s">
        <v>257</v>
      </c>
      <c r="K413" s="646" t="s">
        <v>257</v>
      </c>
      <c r="L413" s="646" t="s">
        <v>257</v>
      </c>
      <c r="M413" s="646">
        <v>2875</v>
      </c>
      <c r="N413" s="646" t="s">
        <v>257</v>
      </c>
      <c r="O413" s="648" t="s">
        <v>257</v>
      </c>
      <c r="P413" s="648" t="s">
        <v>257</v>
      </c>
    </row>
    <row r="414" spans="1:16" x14ac:dyDescent="0.2">
      <c r="A414" s="705" t="s">
        <v>66</v>
      </c>
      <c r="B414" s="645">
        <f t="shared" si="19"/>
        <v>4104</v>
      </c>
      <c r="C414" s="646" t="s">
        <v>257</v>
      </c>
      <c r="D414" s="646" t="s">
        <v>257</v>
      </c>
      <c r="E414" s="646" t="s">
        <v>257</v>
      </c>
      <c r="F414" s="646" t="s">
        <v>257</v>
      </c>
      <c r="G414" s="646" t="s">
        <v>257</v>
      </c>
      <c r="H414" s="646" t="s">
        <v>257</v>
      </c>
      <c r="I414" s="647">
        <v>3771</v>
      </c>
      <c r="J414" s="646" t="s">
        <v>257</v>
      </c>
      <c r="K414" s="646" t="s">
        <v>257</v>
      </c>
      <c r="L414" s="646" t="s">
        <v>257</v>
      </c>
      <c r="M414" s="646">
        <v>333</v>
      </c>
      <c r="N414" s="646" t="s">
        <v>257</v>
      </c>
      <c r="O414" s="648" t="s">
        <v>257</v>
      </c>
      <c r="P414" s="648" t="s">
        <v>257</v>
      </c>
    </row>
    <row r="415" spans="1:16" x14ac:dyDescent="0.2">
      <c r="A415" s="705" t="s">
        <v>833</v>
      </c>
      <c r="B415" s="645">
        <f t="shared" si="19"/>
        <v>662</v>
      </c>
      <c r="C415" s="646" t="s">
        <v>257</v>
      </c>
      <c r="D415" s="646" t="s">
        <v>257</v>
      </c>
      <c r="E415" s="646" t="s">
        <v>257</v>
      </c>
      <c r="F415" s="646" t="s">
        <v>257</v>
      </c>
      <c r="G415" s="646" t="s">
        <v>257</v>
      </c>
      <c r="H415" s="646" t="s">
        <v>257</v>
      </c>
      <c r="I415" s="647">
        <v>662</v>
      </c>
      <c r="J415" s="646" t="s">
        <v>257</v>
      </c>
      <c r="K415" s="646" t="s">
        <v>257</v>
      </c>
      <c r="L415" s="646" t="s">
        <v>257</v>
      </c>
      <c r="M415" s="646" t="s">
        <v>257</v>
      </c>
      <c r="N415" s="646" t="s">
        <v>257</v>
      </c>
      <c r="O415" s="646" t="s">
        <v>257</v>
      </c>
      <c r="P415" s="648" t="s">
        <v>257</v>
      </c>
    </row>
    <row r="416" spans="1:16" x14ac:dyDescent="0.2">
      <c r="A416" s="705" t="s">
        <v>454</v>
      </c>
      <c r="B416" s="645">
        <f t="shared" si="19"/>
        <v>667</v>
      </c>
      <c r="C416" s="646" t="s">
        <v>257</v>
      </c>
      <c r="D416" s="646" t="s">
        <v>257</v>
      </c>
      <c r="E416" s="646" t="s">
        <v>257</v>
      </c>
      <c r="F416" s="646" t="s">
        <v>257</v>
      </c>
      <c r="G416" s="646" t="s">
        <v>257</v>
      </c>
      <c r="H416" s="646" t="s">
        <v>257</v>
      </c>
      <c r="I416" s="647">
        <v>667</v>
      </c>
      <c r="J416" s="646" t="s">
        <v>257</v>
      </c>
      <c r="K416" s="646" t="s">
        <v>257</v>
      </c>
      <c r="L416" s="646" t="s">
        <v>257</v>
      </c>
      <c r="M416" s="646" t="s">
        <v>257</v>
      </c>
      <c r="N416" s="646" t="s">
        <v>257</v>
      </c>
      <c r="O416" s="648" t="s">
        <v>257</v>
      </c>
      <c r="P416" s="648" t="s">
        <v>257</v>
      </c>
    </row>
    <row r="417" spans="1:16" x14ac:dyDescent="0.2">
      <c r="A417" s="705" t="s">
        <v>656</v>
      </c>
      <c r="B417" s="645">
        <f t="shared" si="19"/>
        <v>11472</v>
      </c>
      <c r="C417" s="646" t="s">
        <v>257</v>
      </c>
      <c r="D417" s="646" t="s">
        <v>257</v>
      </c>
      <c r="E417" s="646"/>
      <c r="F417" s="646" t="s">
        <v>257</v>
      </c>
      <c r="G417" s="646" t="s">
        <v>257</v>
      </c>
      <c r="H417" s="646" t="s">
        <v>257</v>
      </c>
      <c r="I417" s="647">
        <v>10858</v>
      </c>
      <c r="J417" s="646" t="s">
        <v>257</v>
      </c>
      <c r="K417" s="646" t="s">
        <v>257</v>
      </c>
      <c r="L417" s="646" t="s">
        <v>257</v>
      </c>
      <c r="M417" s="646">
        <v>614</v>
      </c>
      <c r="N417" s="646" t="s">
        <v>257</v>
      </c>
      <c r="O417" s="648"/>
      <c r="P417" s="648"/>
    </row>
    <row r="418" spans="1:16" x14ac:dyDescent="0.2">
      <c r="A418" s="644" t="s">
        <v>703</v>
      </c>
      <c r="B418" s="645">
        <f t="shared" si="19"/>
        <v>517</v>
      </c>
      <c r="C418" s="646" t="s">
        <v>257</v>
      </c>
      <c r="D418" s="646" t="s">
        <v>257</v>
      </c>
      <c r="E418" s="646" t="s">
        <v>257</v>
      </c>
      <c r="F418" s="646" t="s">
        <v>257</v>
      </c>
      <c r="G418" s="646" t="s">
        <v>257</v>
      </c>
      <c r="H418" s="646" t="s">
        <v>257</v>
      </c>
      <c r="I418" s="647">
        <v>517</v>
      </c>
      <c r="J418" s="646" t="s">
        <v>257</v>
      </c>
      <c r="K418" s="646" t="s">
        <v>257</v>
      </c>
      <c r="L418" s="646" t="s">
        <v>257</v>
      </c>
      <c r="M418" s="646" t="s">
        <v>257</v>
      </c>
      <c r="N418" s="646" t="s">
        <v>257</v>
      </c>
      <c r="O418" s="648" t="s">
        <v>257</v>
      </c>
      <c r="P418" s="648" t="s">
        <v>257</v>
      </c>
    </row>
    <row r="419" spans="1:16" x14ac:dyDescent="0.2">
      <c r="A419" s="705" t="s">
        <v>438</v>
      </c>
      <c r="B419" s="645">
        <f t="shared" si="19"/>
        <v>1828</v>
      </c>
      <c r="C419" s="646" t="s">
        <v>257</v>
      </c>
      <c r="D419" s="646" t="s">
        <v>257</v>
      </c>
      <c r="E419" s="646" t="s">
        <v>257</v>
      </c>
      <c r="F419" s="646" t="s">
        <v>257</v>
      </c>
      <c r="G419" s="646" t="s">
        <v>257</v>
      </c>
      <c r="H419" s="646" t="s">
        <v>257</v>
      </c>
      <c r="I419" s="647">
        <v>1828</v>
      </c>
      <c r="J419" s="646" t="s">
        <v>257</v>
      </c>
      <c r="K419" s="646" t="s">
        <v>257</v>
      </c>
      <c r="L419" s="646" t="s">
        <v>257</v>
      </c>
      <c r="M419" s="646" t="s">
        <v>257</v>
      </c>
      <c r="N419" s="646" t="s">
        <v>257</v>
      </c>
      <c r="O419" s="646" t="s">
        <v>257</v>
      </c>
      <c r="P419" s="648" t="s">
        <v>257</v>
      </c>
    </row>
    <row r="420" spans="1:16" x14ac:dyDescent="0.2">
      <c r="A420" s="644" t="s">
        <v>448</v>
      </c>
      <c r="B420" s="645">
        <f t="shared" si="19"/>
        <v>2672</v>
      </c>
      <c r="C420" s="646" t="s">
        <v>257</v>
      </c>
      <c r="D420" s="646" t="s">
        <v>257</v>
      </c>
      <c r="E420" s="646" t="s">
        <v>257</v>
      </c>
      <c r="F420" s="646" t="s">
        <v>257</v>
      </c>
      <c r="G420" s="646" t="s">
        <v>257</v>
      </c>
      <c r="H420" s="646" t="s">
        <v>257</v>
      </c>
      <c r="I420" s="647">
        <v>2515</v>
      </c>
      <c r="J420" s="646" t="s">
        <v>257</v>
      </c>
      <c r="K420" s="646" t="s">
        <v>257</v>
      </c>
      <c r="L420" s="646" t="s">
        <v>257</v>
      </c>
      <c r="M420" s="646">
        <v>157</v>
      </c>
      <c r="N420" s="646" t="s">
        <v>257</v>
      </c>
      <c r="O420" s="648" t="s">
        <v>257</v>
      </c>
      <c r="P420" s="648" t="s">
        <v>257</v>
      </c>
    </row>
    <row r="421" spans="1:16" x14ac:dyDescent="0.2">
      <c r="A421" s="644" t="s">
        <v>63</v>
      </c>
      <c r="B421" s="645">
        <f t="shared" si="19"/>
        <v>2671</v>
      </c>
      <c r="C421" s="646" t="s">
        <v>257</v>
      </c>
      <c r="D421" s="646" t="s">
        <v>257</v>
      </c>
      <c r="E421" s="646" t="s">
        <v>257</v>
      </c>
      <c r="F421" s="646" t="s">
        <v>257</v>
      </c>
      <c r="G421" s="646" t="s">
        <v>257</v>
      </c>
      <c r="H421" s="646" t="s">
        <v>257</v>
      </c>
      <c r="I421" s="647">
        <v>2514</v>
      </c>
      <c r="J421" s="646" t="s">
        <v>257</v>
      </c>
      <c r="K421" s="646" t="s">
        <v>257</v>
      </c>
      <c r="L421" s="646" t="s">
        <v>257</v>
      </c>
      <c r="M421" s="646">
        <v>157</v>
      </c>
      <c r="N421" s="646" t="s">
        <v>257</v>
      </c>
      <c r="O421" s="648" t="s">
        <v>257</v>
      </c>
      <c r="P421" s="648" t="s">
        <v>257</v>
      </c>
    </row>
    <row r="422" spans="1:16" x14ac:dyDescent="0.2">
      <c r="A422" s="644" t="s">
        <v>686</v>
      </c>
      <c r="B422" s="645">
        <f t="shared" si="19"/>
        <v>413</v>
      </c>
      <c r="C422" s="646" t="s">
        <v>257</v>
      </c>
      <c r="D422" s="646" t="s">
        <v>257</v>
      </c>
      <c r="E422" s="646" t="s">
        <v>257</v>
      </c>
      <c r="F422" s="646" t="s">
        <v>257</v>
      </c>
      <c r="G422" s="646" t="s">
        <v>257</v>
      </c>
      <c r="H422" s="646" t="s">
        <v>257</v>
      </c>
      <c r="I422" s="647">
        <v>413</v>
      </c>
      <c r="J422" s="646" t="s">
        <v>257</v>
      </c>
      <c r="K422" s="646" t="s">
        <v>257</v>
      </c>
      <c r="L422" s="646" t="s">
        <v>257</v>
      </c>
      <c r="M422" s="646" t="s">
        <v>257</v>
      </c>
      <c r="N422" s="646" t="s">
        <v>257</v>
      </c>
      <c r="O422" s="648" t="s">
        <v>257</v>
      </c>
      <c r="P422" s="648" t="s">
        <v>257</v>
      </c>
    </row>
    <row r="423" spans="1:16" x14ac:dyDescent="0.2">
      <c r="A423" s="644" t="s">
        <v>640</v>
      </c>
      <c r="B423" s="645">
        <f t="shared" si="19"/>
        <v>5374</v>
      </c>
      <c r="C423" s="646" t="s">
        <v>257</v>
      </c>
      <c r="D423" s="646" t="s">
        <v>257</v>
      </c>
      <c r="E423" s="646" t="s">
        <v>257</v>
      </c>
      <c r="F423" s="646" t="s">
        <v>257</v>
      </c>
      <c r="G423" s="646" t="s">
        <v>257</v>
      </c>
      <c r="H423" s="646" t="s">
        <v>257</v>
      </c>
      <c r="I423" s="647">
        <v>4839</v>
      </c>
      <c r="J423" s="646" t="s">
        <v>257</v>
      </c>
      <c r="K423" s="646" t="s">
        <v>257</v>
      </c>
      <c r="L423" s="646" t="s">
        <v>257</v>
      </c>
      <c r="M423" s="646">
        <v>535</v>
      </c>
      <c r="N423" s="646" t="s">
        <v>257</v>
      </c>
      <c r="O423" s="648" t="s">
        <v>257</v>
      </c>
      <c r="P423" s="648" t="s">
        <v>257</v>
      </c>
    </row>
    <row r="424" spans="1:16" x14ac:dyDescent="0.2">
      <c r="A424" s="644" t="s">
        <v>835</v>
      </c>
      <c r="B424" s="645">
        <f t="shared" si="19"/>
        <v>674</v>
      </c>
      <c r="C424" s="646" t="s">
        <v>257</v>
      </c>
      <c r="D424" s="646" t="s">
        <v>257</v>
      </c>
      <c r="E424" s="646" t="s">
        <v>257</v>
      </c>
      <c r="F424" s="646" t="s">
        <v>257</v>
      </c>
      <c r="G424" s="646" t="s">
        <v>257</v>
      </c>
      <c r="H424" s="646" t="s">
        <v>257</v>
      </c>
      <c r="I424" s="647">
        <v>674</v>
      </c>
      <c r="J424" s="646" t="s">
        <v>257</v>
      </c>
      <c r="K424" s="646" t="s">
        <v>257</v>
      </c>
      <c r="L424" s="646" t="s">
        <v>257</v>
      </c>
      <c r="M424" s="646" t="s">
        <v>257</v>
      </c>
      <c r="N424" s="646" t="s">
        <v>257</v>
      </c>
      <c r="O424" s="648"/>
      <c r="P424" s="648"/>
    </row>
    <row r="425" spans="1:16" x14ac:dyDescent="0.2">
      <c r="A425" s="644" t="s">
        <v>312</v>
      </c>
      <c r="B425" s="645">
        <f t="shared" si="19"/>
        <v>1015</v>
      </c>
      <c r="C425" s="646" t="s">
        <v>257</v>
      </c>
      <c r="D425" s="646" t="s">
        <v>257</v>
      </c>
      <c r="E425" s="646" t="s">
        <v>257</v>
      </c>
      <c r="F425" s="646" t="s">
        <v>257</v>
      </c>
      <c r="G425" s="646" t="s">
        <v>257</v>
      </c>
      <c r="H425" s="646" t="s">
        <v>257</v>
      </c>
      <c r="I425" s="647">
        <v>1015</v>
      </c>
      <c r="J425" s="646" t="s">
        <v>257</v>
      </c>
      <c r="K425" s="646" t="s">
        <v>257</v>
      </c>
      <c r="L425" s="646" t="s">
        <v>257</v>
      </c>
      <c r="M425" s="646" t="s">
        <v>257</v>
      </c>
      <c r="N425" s="646" t="s">
        <v>257</v>
      </c>
      <c r="O425" s="646" t="s">
        <v>257</v>
      </c>
      <c r="P425" s="648" t="s">
        <v>257</v>
      </c>
    </row>
    <row r="426" spans="1:16" x14ac:dyDescent="0.2">
      <c r="A426" s="644" t="s">
        <v>444</v>
      </c>
      <c r="B426" s="645">
        <f t="shared" si="19"/>
        <v>1637</v>
      </c>
      <c r="C426" s="646" t="s">
        <v>257</v>
      </c>
      <c r="D426" s="646" t="s">
        <v>257</v>
      </c>
      <c r="E426" s="646" t="s">
        <v>257</v>
      </c>
      <c r="F426" s="646" t="s">
        <v>257</v>
      </c>
      <c r="G426" s="646" t="s">
        <v>257</v>
      </c>
      <c r="H426" s="646" t="s">
        <v>257</v>
      </c>
      <c r="I426" s="647">
        <v>1637</v>
      </c>
      <c r="J426" s="646" t="s">
        <v>257</v>
      </c>
      <c r="K426" s="646" t="s">
        <v>257</v>
      </c>
      <c r="L426" s="646" t="s">
        <v>257</v>
      </c>
      <c r="M426" s="646" t="s">
        <v>257</v>
      </c>
      <c r="N426" s="646" t="s">
        <v>257</v>
      </c>
      <c r="O426" s="648" t="s">
        <v>257</v>
      </c>
      <c r="P426" s="648" t="s">
        <v>257</v>
      </c>
    </row>
    <row r="427" spans="1:16" x14ac:dyDescent="0.2">
      <c r="A427" s="644" t="s">
        <v>442</v>
      </c>
      <c r="B427" s="645">
        <f t="shared" si="19"/>
        <v>867</v>
      </c>
      <c r="C427" s="646" t="s">
        <v>257</v>
      </c>
      <c r="D427" s="646" t="s">
        <v>257</v>
      </c>
      <c r="E427" s="646" t="s">
        <v>257</v>
      </c>
      <c r="F427" s="646" t="s">
        <v>257</v>
      </c>
      <c r="G427" s="646" t="s">
        <v>257</v>
      </c>
      <c r="H427" s="646" t="s">
        <v>257</v>
      </c>
      <c r="I427" s="647">
        <v>867</v>
      </c>
      <c r="J427" s="646" t="s">
        <v>257</v>
      </c>
      <c r="K427" s="646" t="s">
        <v>257</v>
      </c>
      <c r="L427" s="646" t="s">
        <v>257</v>
      </c>
      <c r="M427" s="646" t="s">
        <v>257</v>
      </c>
      <c r="N427" s="646" t="s">
        <v>257</v>
      </c>
      <c r="O427" s="648" t="s">
        <v>257</v>
      </c>
      <c r="P427" s="648" t="s">
        <v>257</v>
      </c>
    </row>
    <row r="428" spans="1:16" x14ac:dyDescent="0.2">
      <c r="A428" s="644" t="s">
        <v>443</v>
      </c>
      <c r="B428" s="645">
        <f t="shared" si="19"/>
        <v>745</v>
      </c>
      <c r="C428" s="646" t="s">
        <v>257</v>
      </c>
      <c r="D428" s="646" t="s">
        <v>257</v>
      </c>
      <c r="E428" s="646" t="s">
        <v>257</v>
      </c>
      <c r="F428" s="646" t="s">
        <v>257</v>
      </c>
      <c r="G428" s="646" t="s">
        <v>257</v>
      </c>
      <c r="H428" s="646" t="s">
        <v>257</v>
      </c>
      <c r="I428" s="647">
        <v>745</v>
      </c>
      <c r="J428" s="646" t="s">
        <v>257</v>
      </c>
      <c r="K428" s="646" t="s">
        <v>257</v>
      </c>
      <c r="L428" s="646" t="s">
        <v>257</v>
      </c>
      <c r="M428" s="646" t="s">
        <v>257</v>
      </c>
      <c r="N428" s="646" t="s">
        <v>257</v>
      </c>
      <c r="O428" s="648" t="s">
        <v>257</v>
      </c>
      <c r="P428" s="648" t="s">
        <v>257</v>
      </c>
    </row>
    <row r="429" spans="1:16" x14ac:dyDescent="0.2">
      <c r="A429" s="644" t="s">
        <v>176</v>
      </c>
      <c r="B429" s="645">
        <f t="shared" si="19"/>
        <v>10332</v>
      </c>
      <c r="C429" s="646" t="s">
        <v>257</v>
      </c>
      <c r="D429" s="646" t="s">
        <v>257</v>
      </c>
      <c r="E429" s="646" t="s">
        <v>257</v>
      </c>
      <c r="F429" s="646" t="s">
        <v>257</v>
      </c>
      <c r="G429" s="646" t="s">
        <v>257</v>
      </c>
      <c r="H429" s="646" t="s">
        <v>257</v>
      </c>
      <c r="I429" s="647">
        <v>9497</v>
      </c>
      <c r="J429" s="646" t="s">
        <v>257</v>
      </c>
      <c r="K429" s="646" t="s">
        <v>257</v>
      </c>
      <c r="L429" s="646" t="s">
        <v>257</v>
      </c>
      <c r="M429" s="646">
        <v>835</v>
      </c>
      <c r="N429" s="646" t="s">
        <v>257</v>
      </c>
      <c r="O429" s="648"/>
      <c r="P429" s="648"/>
    </row>
    <row r="430" spans="1:16" x14ac:dyDescent="0.2">
      <c r="A430" s="644" t="s">
        <v>641</v>
      </c>
      <c r="B430" s="645">
        <f t="shared" si="19"/>
        <v>299</v>
      </c>
      <c r="C430" s="646" t="s">
        <v>257</v>
      </c>
      <c r="D430" s="646" t="s">
        <v>257</v>
      </c>
      <c r="E430" s="646" t="s">
        <v>257</v>
      </c>
      <c r="F430" s="646" t="s">
        <v>257</v>
      </c>
      <c r="G430" s="646" t="s">
        <v>257</v>
      </c>
      <c r="H430" s="646" t="s">
        <v>257</v>
      </c>
      <c r="I430" s="647">
        <v>299</v>
      </c>
      <c r="J430" s="646" t="s">
        <v>257</v>
      </c>
      <c r="K430" s="646" t="s">
        <v>257</v>
      </c>
      <c r="L430" s="646" t="s">
        <v>257</v>
      </c>
      <c r="M430" s="646" t="s">
        <v>257</v>
      </c>
      <c r="N430" s="646" t="s">
        <v>257</v>
      </c>
      <c r="O430" s="648" t="s">
        <v>257</v>
      </c>
      <c r="P430" s="648" t="s">
        <v>257</v>
      </c>
    </row>
    <row r="431" spans="1:16" x14ac:dyDescent="0.2">
      <c r="A431" s="644" t="s">
        <v>452</v>
      </c>
      <c r="B431" s="645">
        <f t="shared" si="19"/>
        <v>2665</v>
      </c>
      <c r="C431" s="646" t="s">
        <v>257</v>
      </c>
      <c r="D431" s="646" t="s">
        <v>257</v>
      </c>
      <c r="E431" s="646" t="s">
        <v>257</v>
      </c>
      <c r="F431" s="646" t="s">
        <v>257</v>
      </c>
      <c r="G431" s="646" t="s">
        <v>257</v>
      </c>
      <c r="H431" s="646" t="s">
        <v>257</v>
      </c>
      <c r="I431" s="647">
        <v>2665</v>
      </c>
      <c r="J431" s="646" t="s">
        <v>257</v>
      </c>
      <c r="K431" s="646" t="s">
        <v>257</v>
      </c>
      <c r="L431" s="646" t="s">
        <v>257</v>
      </c>
      <c r="M431" s="646" t="s">
        <v>257</v>
      </c>
      <c r="N431" s="646" t="s">
        <v>257</v>
      </c>
      <c r="O431" s="648" t="s">
        <v>257</v>
      </c>
      <c r="P431" s="648" t="s">
        <v>257</v>
      </c>
    </row>
    <row r="432" spans="1:16" x14ac:dyDescent="0.2">
      <c r="A432" s="644" t="s">
        <v>594</v>
      </c>
      <c r="B432" s="645">
        <f t="shared" si="19"/>
        <v>291</v>
      </c>
      <c r="C432" s="646" t="s">
        <v>257</v>
      </c>
      <c r="D432" s="646" t="s">
        <v>257</v>
      </c>
      <c r="E432" s="646" t="s">
        <v>257</v>
      </c>
      <c r="F432" s="646" t="s">
        <v>257</v>
      </c>
      <c r="G432" s="646" t="s">
        <v>257</v>
      </c>
      <c r="H432" s="646" t="s">
        <v>257</v>
      </c>
      <c r="I432" s="647">
        <v>291</v>
      </c>
      <c r="J432" s="646" t="s">
        <v>257</v>
      </c>
      <c r="K432" s="646" t="s">
        <v>257</v>
      </c>
      <c r="L432" s="646" t="s">
        <v>257</v>
      </c>
      <c r="M432" s="646" t="s">
        <v>257</v>
      </c>
      <c r="N432" s="646" t="s">
        <v>257</v>
      </c>
      <c r="O432" s="648" t="s">
        <v>257</v>
      </c>
      <c r="P432" s="648" t="s">
        <v>257</v>
      </c>
    </row>
    <row r="433" spans="1:16" x14ac:dyDescent="0.2">
      <c r="A433" s="644" t="s">
        <v>453</v>
      </c>
      <c r="B433" s="645">
        <f t="shared" si="19"/>
        <v>3257</v>
      </c>
      <c r="C433" s="646" t="s">
        <v>257</v>
      </c>
      <c r="D433" s="646" t="s">
        <v>257</v>
      </c>
      <c r="E433" s="646" t="s">
        <v>257</v>
      </c>
      <c r="F433" s="646" t="s">
        <v>257</v>
      </c>
      <c r="G433" s="646" t="s">
        <v>257</v>
      </c>
      <c r="H433" s="646" t="s">
        <v>257</v>
      </c>
      <c r="I433" s="647">
        <v>3134</v>
      </c>
      <c r="J433" s="646" t="s">
        <v>257</v>
      </c>
      <c r="K433" s="646" t="s">
        <v>257</v>
      </c>
      <c r="L433" s="646" t="s">
        <v>257</v>
      </c>
      <c r="M433" s="646">
        <v>123</v>
      </c>
      <c r="N433" s="646" t="s">
        <v>257</v>
      </c>
      <c r="O433" s="648" t="s">
        <v>257</v>
      </c>
      <c r="P433" s="648" t="s">
        <v>257</v>
      </c>
    </row>
    <row r="434" spans="1:16" x14ac:dyDescent="0.2">
      <c r="A434" s="644" t="s">
        <v>399</v>
      </c>
      <c r="B434" s="645">
        <f t="shared" si="19"/>
        <v>9737</v>
      </c>
      <c r="C434" s="646" t="s">
        <v>257</v>
      </c>
      <c r="D434" s="646" t="s">
        <v>257</v>
      </c>
      <c r="E434" s="646" t="s">
        <v>257</v>
      </c>
      <c r="F434" s="646" t="s">
        <v>257</v>
      </c>
      <c r="G434" s="646" t="s">
        <v>257</v>
      </c>
      <c r="H434" s="646" t="s">
        <v>257</v>
      </c>
      <c r="I434" s="647">
        <v>9136</v>
      </c>
      <c r="J434" s="646" t="s">
        <v>257</v>
      </c>
      <c r="K434" s="646" t="s">
        <v>257</v>
      </c>
      <c r="L434" s="646" t="s">
        <v>257</v>
      </c>
      <c r="M434" s="646">
        <v>601</v>
      </c>
      <c r="N434" s="646" t="s">
        <v>257</v>
      </c>
      <c r="O434" s="648"/>
      <c r="P434" s="648"/>
    </row>
    <row r="435" spans="1:16" x14ac:dyDescent="0.2">
      <c r="A435" s="644" t="s">
        <v>704</v>
      </c>
      <c r="B435" s="645">
        <f t="shared" si="19"/>
        <v>569</v>
      </c>
      <c r="C435" s="646" t="s">
        <v>257</v>
      </c>
      <c r="D435" s="646" t="s">
        <v>257</v>
      </c>
      <c r="E435" s="646" t="s">
        <v>257</v>
      </c>
      <c r="F435" s="646" t="s">
        <v>257</v>
      </c>
      <c r="G435" s="646" t="s">
        <v>257</v>
      </c>
      <c r="H435" s="646" t="s">
        <v>257</v>
      </c>
      <c r="I435" s="647">
        <v>569</v>
      </c>
      <c r="J435" s="646" t="s">
        <v>257</v>
      </c>
      <c r="K435" s="646" t="s">
        <v>257</v>
      </c>
      <c r="L435" s="646" t="s">
        <v>257</v>
      </c>
      <c r="M435" s="646" t="s">
        <v>257</v>
      </c>
      <c r="N435" s="646" t="s">
        <v>257</v>
      </c>
      <c r="O435" s="648" t="s">
        <v>257</v>
      </c>
      <c r="P435" s="648" t="s">
        <v>257</v>
      </c>
    </row>
    <row r="436" spans="1:16" x14ac:dyDescent="0.2">
      <c r="A436" s="644" t="s">
        <v>458</v>
      </c>
      <c r="B436" s="645">
        <f t="shared" si="19"/>
        <v>1778</v>
      </c>
      <c r="C436" s="646" t="s">
        <v>257</v>
      </c>
      <c r="D436" s="646" t="s">
        <v>257</v>
      </c>
      <c r="E436" s="646" t="s">
        <v>257</v>
      </c>
      <c r="F436" s="646" t="s">
        <v>257</v>
      </c>
      <c r="G436" s="646" t="s">
        <v>257</v>
      </c>
      <c r="H436" s="646" t="s">
        <v>257</v>
      </c>
      <c r="I436" s="647">
        <v>1778</v>
      </c>
      <c r="J436" s="646" t="s">
        <v>257</v>
      </c>
      <c r="K436" s="646" t="s">
        <v>257</v>
      </c>
      <c r="L436" s="646" t="s">
        <v>257</v>
      </c>
      <c r="M436" s="646" t="s">
        <v>257</v>
      </c>
      <c r="N436" s="646" t="s">
        <v>257</v>
      </c>
      <c r="O436" s="648" t="s">
        <v>257</v>
      </c>
      <c r="P436" s="648" t="s">
        <v>257</v>
      </c>
    </row>
    <row r="437" spans="1:16" x14ac:dyDescent="0.2">
      <c r="A437" s="644" t="s">
        <v>459</v>
      </c>
      <c r="B437" s="645">
        <f t="shared" si="19"/>
        <v>2325</v>
      </c>
      <c r="C437" s="646" t="s">
        <v>257</v>
      </c>
      <c r="D437" s="646" t="s">
        <v>257</v>
      </c>
      <c r="E437" s="646" t="s">
        <v>257</v>
      </c>
      <c r="F437" s="646" t="s">
        <v>257</v>
      </c>
      <c r="G437" s="646" t="s">
        <v>257</v>
      </c>
      <c r="H437" s="646" t="s">
        <v>257</v>
      </c>
      <c r="I437" s="647">
        <v>2325</v>
      </c>
      <c r="J437" s="646" t="s">
        <v>257</v>
      </c>
      <c r="K437" s="646" t="s">
        <v>257</v>
      </c>
      <c r="L437" s="646" t="s">
        <v>257</v>
      </c>
      <c r="M437" s="646" t="s">
        <v>257</v>
      </c>
      <c r="N437" s="646" t="s">
        <v>257</v>
      </c>
      <c r="O437" s="648" t="s">
        <v>257</v>
      </c>
      <c r="P437" s="648" t="s">
        <v>257</v>
      </c>
    </row>
    <row r="438" spans="1:16" x14ac:dyDescent="0.2">
      <c r="A438" s="644" t="s">
        <v>655</v>
      </c>
      <c r="B438" s="645">
        <f t="shared" si="19"/>
        <v>5284</v>
      </c>
      <c r="C438" s="646" t="s">
        <v>257</v>
      </c>
      <c r="D438" s="646" t="s">
        <v>257</v>
      </c>
      <c r="E438" s="646" t="s">
        <v>257</v>
      </c>
      <c r="F438" s="646" t="s">
        <v>257</v>
      </c>
      <c r="G438" s="646" t="s">
        <v>257</v>
      </c>
      <c r="H438" s="646" t="s">
        <v>257</v>
      </c>
      <c r="I438" s="647">
        <v>4980</v>
      </c>
      <c r="J438" s="646" t="s">
        <v>257</v>
      </c>
      <c r="K438" s="646" t="s">
        <v>257</v>
      </c>
      <c r="L438" s="646" t="s">
        <v>257</v>
      </c>
      <c r="M438" s="646">
        <v>304</v>
      </c>
      <c r="N438" s="646" t="s">
        <v>257</v>
      </c>
      <c r="O438" s="648" t="s">
        <v>257</v>
      </c>
      <c r="P438" s="648" t="s">
        <v>257</v>
      </c>
    </row>
    <row r="439" spans="1:16" x14ac:dyDescent="0.2">
      <c r="A439" s="644" t="s">
        <v>705</v>
      </c>
      <c r="B439" s="645">
        <f t="shared" si="19"/>
        <v>483</v>
      </c>
      <c r="C439" s="646" t="s">
        <v>257</v>
      </c>
      <c r="D439" s="646" t="s">
        <v>257</v>
      </c>
      <c r="E439" s="646" t="s">
        <v>257</v>
      </c>
      <c r="F439" s="646" t="s">
        <v>257</v>
      </c>
      <c r="G439" s="646" t="s">
        <v>257</v>
      </c>
      <c r="H439" s="646" t="s">
        <v>257</v>
      </c>
      <c r="I439" s="647">
        <v>483</v>
      </c>
      <c r="J439" s="646" t="s">
        <v>257</v>
      </c>
      <c r="K439" s="646" t="s">
        <v>257</v>
      </c>
      <c r="L439" s="646" t="s">
        <v>257</v>
      </c>
      <c r="M439" s="646" t="s">
        <v>257</v>
      </c>
      <c r="N439" s="646" t="s">
        <v>257</v>
      </c>
      <c r="O439" s="648" t="s">
        <v>257</v>
      </c>
      <c r="P439" s="648" t="s">
        <v>257</v>
      </c>
    </row>
    <row r="440" spans="1:16" x14ac:dyDescent="0.2">
      <c r="A440" s="644" t="s">
        <v>463</v>
      </c>
      <c r="B440" s="645">
        <f t="shared" si="19"/>
        <v>3194</v>
      </c>
      <c r="C440" s="646" t="s">
        <v>257</v>
      </c>
      <c r="D440" s="646" t="s">
        <v>257</v>
      </c>
      <c r="E440" s="646" t="s">
        <v>257</v>
      </c>
      <c r="F440" s="646" t="s">
        <v>257</v>
      </c>
      <c r="G440" s="646" t="s">
        <v>257</v>
      </c>
      <c r="H440" s="646" t="s">
        <v>257</v>
      </c>
      <c r="I440" s="647">
        <v>2990</v>
      </c>
      <c r="J440" s="646" t="s">
        <v>257</v>
      </c>
      <c r="K440" s="646" t="s">
        <v>257</v>
      </c>
      <c r="L440" s="646" t="s">
        <v>257</v>
      </c>
      <c r="M440" s="646">
        <v>204</v>
      </c>
      <c r="N440" s="646" t="s">
        <v>257</v>
      </c>
      <c r="O440" s="648" t="s">
        <v>257</v>
      </c>
      <c r="P440" s="648" t="s">
        <v>257</v>
      </c>
    </row>
    <row r="441" spans="1:16" x14ac:dyDescent="0.2">
      <c r="A441" s="644" t="s">
        <v>325</v>
      </c>
      <c r="B441" s="645">
        <f t="shared" si="19"/>
        <v>3665</v>
      </c>
      <c r="C441" s="646" t="s">
        <v>257</v>
      </c>
      <c r="D441" s="646" t="s">
        <v>257</v>
      </c>
      <c r="E441" s="646" t="s">
        <v>257</v>
      </c>
      <c r="F441" s="646" t="s">
        <v>257</v>
      </c>
      <c r="G441" s="646" t="s">
        <v>257</v>
      </c>
      <c r="H441" s="646" t="s">
        <v>257</v>
      </c>
      <c r="I441" s="647">
        <v>3560</v>
      </c>
      <c r="J441" s="646" t="s">
        <v>257</v>
      </c>
      <c r="K441" s="646" t="s">
        <v>257</v>
      </c>
      <c r="L441" s="646" t="s">
        <v>257</v>
      </c>
      <c r="M441" s="646">
        <v>105</v>
      </c>
      <c r="N441" s="646" t="s">
        <v>257</v>
      </c>
      <c r="O441" s="648" t="s">
        <v>257</v>
      </c>
      <c r="P441" s="648" t="s">
        <v>257</v>
      </c>
    </row>
    <row r="442" spans="1:16" x14ac:dyDescent="0.2">
      <c r="A442" s="644" t="s">
        <v>65</v>
      </c>
      <c r="B442" s="645">
        <f t="shared" si="19"/>
        <v>4346</v>
      </c>
      <c r="C442" s="646" t="s">
        <v>257</v>
      </c>
      <c r="D442" s="646" t="s">
        <v>257</v>
      </c>
      <c r="E442" s="646" t="s">
        <v>257</v>
      </c>
      <c r="F442" s="646" t="s">
        <v>257</v>
      </c>
      <c r="G442" s="646" t="s">
        <v>257</v>
      </c>
      <c r="H442" s="646" t="s">
        <v>257</v>
      </c>
      <c r="I442" s="647">
        <v>4181</v>
      </c>
      <c r="J442" s="646" t="s">
        <v>257</v>
      </c>
      <c r="K442" s="646" t="s">
        <v>257</v>
      </c>
      <c r="L442" s="646" t="s">
        <v>257</v>
      </c>
      <c r="M442" s="646">
        <v>165</v>
      </c>
      <c r="N442" s="646" t="s">
        <v>257</v>
      </c>
      <c r="O442" s="648" t="s">
        <v>257</v>
      </c>
      <c r="P442" s="648" t="s">
        <v>257</v>
      </c>
    </row>
    <row r="443" spans="1:16" x14ac:dyDescent="0.2">
      <c r="A443" s="644" t="s">
        <v>382</v>
      </c>
      <c r="B443" s="645">
        <f t="shared" si="19"/>
        <v>540</v>
      </c>
      <c r="C443" s="646" t="s">
        <v>257</v>
      </c>
      <c r="D443" s="646" t="s">
        <v>257</v>
      </c>
      <c r="E443" s="646" t="s">
        <v>257</v>
      </c>
      <c r="F443" s="646" t="s">
        <v>257</v>
      </c>
      <c r="G443" s="646" t="s">
        <v>257</v>
      </c>
      <c r="H443" s="646" t="s">
        <v>257</v>
      </c>
      <c r="I443" s="647">
        <v>540</v>
      </c>
      <c r="J443" s="646" t="s">
        <v>257</v>
      </c>
      <c r="K443" s="646" t="s">
        <v>257</v>
      </c>
      <c r="L443" s="646" t="s">
        <v>257</v>
      </c>
      <c r="M443" s="646" t="s">
        <v>257</v>
      </c>
      <c r="N443" s="646" t="s">
        <v>257</v>
      </c>
      <c r="O443" s="648" t="s">
        <v>257</v>
      </c>
      <c r="P443" s="648" t="s">
        <v>257</v>
      </c>
    </row>
    <row r="444" spans="1:16" x14ac:dyDescent="0.2">
      <c r="A444" s="644" t="s">
        <v>180</v>
      </c>
      <c r="B444" s="645">
        <f t="shared" si="19"/>
        <v>6442</v>
      </c>
      <c r="C444" s="646" t="s">
        <v>257</v>
      </c>
      <c r="D444" s="646" t="s">
        <v>257</v>
      </c>
      <c r="E444" s="646" t="s">
        <v>257</v>
      </c>
      <c r="F444" s="646" t="s">
        <v>257</v>
      </c>
      <c r="G444" s="646" t="s">
        <v>257</v>
      </c>
      <c r="H444" s="646" t="s">
        <v>257</v>
      </c>
      <c r="I444" s="647">
        <v>5973</v>
      </c>
      <c r="J444" s="646" t="s">
        <v>257</v>
      </c>
      <c r="K444" s="646" t="s">
        <v>257</v>
      </c>
      <c r="L444" s="646" t="s">
        <v>257</v>
      </c>
      <c r="M444" s="646">
        <v>469</v>
      </c>
      <c r="N444" s="646" t="s">
        <v>257</v>
      </c>
      <c r="O444" s="648" t="s">
        <v>257</v>
      </c>
      <c r="P444" s="648" t="s">
        <v>257</v>
      </c>
    </row>
    <row r="445" spans="1:16" x14ac:dyDescent="0.2">
      <c r="A445" s="644" t="s">
        <v>836</v>
      </c>
      <c r="B445" s="645">
        <f t="shared" si="19"/>
        <v>567</v>
      </c>
      <c r="C445" s="646" t="s">
        <v>257</v>
      </c>
      <c r="D445" s="646" t="s">
        <v>257</v>
      </c>
      <c r="E445" s="646" t="s">
        <v>257</v>
      </c>
      <c r="F445" s="646" t="s">
        <v>257</v>
      </c>
      <c r="G445" s="646" t="s">
        <v>257</v>
      </c>
      <c r="H445" s="646" t="s">
        <v>257</v>
      </c>
      <c r="I445" s="647">
        <v>567</v>
      </c>
      <c r="J445" s="646" t="s">
        <v>257</v>
      </c>
      <c r="K445" s="646" t="s">
        <v>257</v>
      </c>
      <c r="L445" s="646" t="s">
        <v>257</v>
      </c>
      <c r="M445" s="646" t="s">
        <v>257</v>
      </c>
      <c r="N445" s="646" t="s">
        <v>257</v>
      </c>
      <c r="O445" s="648" t="s">
        <v>257</v>
      </c>
      <c r="P445" s="648" t="s">
        <v>257</v>
      </c>
    </row>
    <row r="446" spans="1:16" x14ac:dyDescent="0.2">
      <c r="A446" s="644" t="s">
        <v>134</v>
      </c>
      <c r="B446" s="645">
        <f t="shared" si="19"/>
        <v>1810</v>
      </c>
      <c r="C446" s="646" t="s">
        <v>257</v>
      </c>
      <c r="D446" s="646" t="s">
        <v>257</v>
      </c>
      <c r="E446" s="646" t="s">
        <v>257</v>
      </c>
      <c r="F446" s="646" t="s">
        <v>257</v>
      </c>
      <c r="G446" s="646" t="s">
        <v>257</v>
      </c>
      <c r="H446" s="646" t="s">
        <v>257</v>
      </c>
      <c r="I446" s="647">
        <v>1810</v>
      </c>
      <c r="J446" s="646" t="s">
        <v>257</v>
      </c>
      <c r="K446" s="646" t="s">
        <v>257</v>
      </c>
      <c r="L446" s="646" t="s">
        <v>257</v>
      </c>
      <c r="M446" s="646" t="s">
        <v>257</v>
      </c>
      <c r="N446" s="646" t="s">
        <v>257</v>
      </c>
      <c r="O446" s="648" t="s">
        <v>257</v>
      </c>
      <c r="P446" s="648" t="s">
        <v>257</v>
      </c>
    </row>
    <row r="447" spans="1:16" x14ac:dyDescent="0.2">
      <c r="A447" s="644" t="s">
        <v>843</v>
      </c>
      <c r="B447" s="645">
        <f t="shared" si="19"/>
        <v>853</v>
      </c>
      <c r="C447" s="646" t="s">
        <v>257</v>
      </c>
      <c r="D447" s="646" t="s">
        <v>257</v>
      </c>
      <c r="E447" s="646" t="s">
        <v>257</v>
      </c>
      <c r="F447" s="646" t="s">
        <v>257</v>
      </c>
      <c r="G447" s="646" t="s">
        <v>257</v>
      </c>
      <c r="H447" s="646" t="s">
        <v>257</v>
      </c>
      <c r="I447" s="647">
        <v>853</v>
      </c>
      <c r="J447" s="646" t="s">
        <v>257</v>
      </c>
      <c r="K447" s="646" t="s">
        <v>257</v>
      </c>
      <c r="L447" s="646" t="s">
        <v>257</v>
      </c>
      <c r="M447" s="646" t="s">
        <v>257</v>
      </c>
      <c r="N447" s="646" t="s">
        <v>257</v>
      </c>
      <c r="O447" s="648" t="s">
        <v>257</v>
      </c>
      <c r="P447" s="648" t="s">
        <v>257</v>
      </c>
    </row>
    <row r="448" spans="1:16" x14ac:dyDescent="0.2">
      <c r="A448" s="644" t="s">
        <v>658</v>
      </c>
      <c r="B448" s="645">
        <f t="shared" si="19"/>
        <v>2616</v>
      </c>
      <c r="C448" s="646" t="s">
        <v>257</v>
      </c>
      <c r="D448" s="646" t="s">
        <v>257</v>
      </c>
      <c r="E448" s="646" t="s">
        <v>257</v>
      </c>
      <c r="F448" s="646" t="s">
        <v>257</v>
      </c>
      <c r="G448" s="646" t="s">
        <v>257</v>
      </c>
      <c r="H448" s="646" t="s">
        <v>257</v>
      </c>
      <c r="I448" s="647">
        <v>2481</v>
      </c>
      <c r="J448" s="646" t="s">
        <v>257</v>
      </c>
      <c r="K448" s="646" t="s">
        <v>257</v>
      </c>
      <c r="L448" s="646" t="s">
        <v>257</v>
      </c>
      <c r="M448" s="646">
        <v>135</v>
      </c>
      <c r="N448" s="646" t="s">
        <v>257</v>
      </c>
      <c r="O448" s="648" t="s">
        <v>257</v>
      </c>
      <c r="P448" s="648" t="s">
        <v>257</v>
      </c>
    </row>
    <row r="449" spans="1:16" x14ac:dyDescent="0.2">
      <c r="A449" s="644" t="s">
        <v>143</v>
      </c>
      <c r="B449" s="645">
        <f t="shared" si="19"/>
        <v>2416</v>
      </c>
      <c r="C449" s="646" t="s">
        <v>257</v>
      </c>
      <c r="D449" s="646" t="s">
        <v>257</v>
      </c>
      <c r="E449" s="646" t="s">
        <v>257</v>
      </c>
      <c r="F449" s="646" t="s">
        <v>257</v>
      </c>
      <c r="G449" s="646" t="s">
        <v>257</v>
      </c>
      <c r="H449" s="646" t="s">
        <v>257</v>
      </c>
      <c r="I449" s="647">
        <v>2299</v>
      </c>
      <c r="J449" s="646" t="s">
        <v>257</v>
      </c>
      <c r="K449" s="646" t="s">
        <v>257</v>
      </c>
      <c r="L449" s="646" t="s">
        <v>257</v>
      </c>
      <c r="M449" s="646">
        <v>117</v>
      </c>
      <c r="N449" s="646" t="s">
        <v>257</v>
      </c>
      <c r="O449" s="648" t="s">
        <v>257</v>
      </c>
      <c r="P449" s="648" t="s">
        <v>257</v>
      </c>
    </row>
    <row r="450" spans="1:16" x14ac:dyDescent="0.2">
      <c r="A450" s="644" t="s">
        <v>144</v>
      </c>
      <c r="B450" s="645">
        <f t="shared" si="19"/>
        <v>1877</v>
      </c>
      <c r="C450" s="646" t="s">
        <v>257</v>
      </c>
      <c r="D450" s="646" t="s">
        <v>257</v>
      </c>
      <c r="E450" s="646" t="s">
        <v>257</v>
      </c>
      <c r="F450" s="646" t="s">
        <v>257</v>
      </c>
      <c r="G450" s="646" t="s">
        <v>257</v>
      </c>
      <c r="H450" s="646" t="s">
        <v>257</v>
      </c>
      <c r="I450" s="647">
        <v>1801</v>
      </c>
      <c r="J450" s="646" t="s">
        <v>257</v>
      </c>
      <c r="K450" s="646" t="s">
        <v>257</v>
      </c>
      <c r="L450" s="646" t="s">
        <v>257</v>
      </c>
      <c r="M450" s="646">
        <v>76</v>
      </c>
      <c r="N450" s="646" t="s">
        <v>257</v>
      </c>
      <c r="O450" s="648" t="s">
        <v>257</v>
      </c>
      <c r="P450" s="648" t="s">
        <v>257</v>
      </c>
    </row>
    <row r="451" spans="1:16" x14ac:dyDescent="0.2">
      <c r="A451" s="644" t="s">
        <v>687</v>
      </c>
      <c r="B451" s="645">
        <f t="shared" si="19"/>
        <v>89</v>
      </c>
      <c r="C451" s="646" t="s">
        <v>257</v>
      </c>
      <c r="D451" s="646" t="s">
        <v>257</v>
      </c>
      <c r="E451" s="646" t="s">
        <v>257</v>
      </c>
      <c r="F451" s="646" t="s">
        <v>257</v>
      </c>
      <c r="G451" s="646" t="s">
        <v>257</v>
      </c>
      <c r="H451" s="646" t="s">
        <v>257</v>
      </c>
      <c r="I451" s="647">
        <v>89</v>
      </c>
      <c r="J451" s="646" t="s">
        <v>257</v>
      </c>
      <c r="K451" s="646" t="s">
        <v>257</v>
      </c>
      <c r="L451" s="646" t="s">
        <v>257</v>
      </c>
      <c r="M451" s="646" t="s">
        <v>257</v>
      </c>
      <c r="N451" s="646" t="s">
        <v>257</v>
      </c>
      <c r="O451" s="648" t="s">
        <v>257</v>
      </c>
      <c r="P451" s="648" t="s">
        <v>257</v>
      </c>
    </row>
    <row r="452" spans="1:16" x14ac:dyDescent="0.2">
      <c r="A452" s="644" t="s">
        <v>67</v>
      </c>
      <c r="B452" s="645">
        <f t="shared" si="19"/>
        <v>2062</v>
      </c>
      <c r="C452" s="646" t="s">
        <v>257</v>
      </c>
      <c r="D452" s="646" t="s">
        <v>257</v>
      </c>
      <c r="E452" s="646" t="s">
        <v>257</v>
      </c>
      <c r="F452" s="646" t="s">
        <v>257</v>
      </c>
      <c r="G452" s="646" t="s">
        <v>257</v>
      </c>
      <c r="H452" s="646" t="s">
        <v>257</v>
      </c>
      <c r="I452" s="647">
        <v>1879</v>
      </c>
      <c r="J452" s="646" t="s">
        <v>257</v>
      </c>
      <c r="K452" s="646" t="s">
        <v>257</v>
      </c>
      <c r="L452" s="646" t="s">
        <v>257</v>
      </c>
      <c r="M452" s="646">
        <v>183</v>
      </c>
      <c r="N452" s="646" t="s">
        <v>257</v>
      </c>
      <c r="O452" s="648" t="s">
        <v>257</v>
      </c>
      <c r="P452" s="648" t="s">
        <v>257</v>
      </c>
    </row>
    <row r="453" spans="1:16" x14ac:dyDescent="0.2">
      <c r="A453" s="644" t="s">
        <v>706</v>
      </c>
      <c r="B453" s="645">
        <f t="shared" si="19"/>
        <v>255</v>
      </c>
      <c r="C453" s="646" t="s">
        <v>257</v>
      </c>
      <c r="D453" s="646" t="s">
        <v>257</v>
      </c>
      <c r="E453" s="646" t="s">
        <v>257</v>
      </c>
      <c r="F453" s="646" t="s">
        <v>257</v>
      </c>
      <c r="G453" s="646" t="s">
        <v>257</v>
      </c>
      <c r="H453" s="646" t="s">
        <v>257</v>
      </c>
      <c r="I453" s="647">
        <v>255</v>
      </c>
      <c r="J453" s="646" t="s">
        <v>257</v>
      </c>
      <c r="K453" s="646" t="s">
        <v>257</v>
      </c>
      <c r="L453" s="646" t="s">
        <v>257</v>
      </c>
      <c r="M453" s="646" t="s">
        <v>257</v>
      </c>
      <c r="N453" s="646" t="s">
        <v>257</v>
      </c>
      <c r="O453" s="648" t="s">
        <v>257</v>
      </c>
      <c r="P453" s="648" t="s">
        <v>257</v>
      </c>
    </row>
    <row r="454" spans="1:16" x14ac:dyDescent="0.2">
      <c r="A454" s="644" t="s">
        <v>146</v>
      </c>
      <c r="B454" s="645">
        <f t="shared" si="19"/>
        <v>1186</v>
      </c>
      <c r="C454" s="646" t="s">
        <v>257</v>
      </c>
      <c r="D454" s="646" t="s">
        <v>257</v>
      </c>
      <c r="E454" s="646" t="s">
        <v>257</v>
      </c>
      <c r="F454" s="646" t="s">
        <v>257</v>
      </c>
      <c r="G454" s="646" t="s">
        <v>257</v>
      </c>
      <c r="H454" s="646" t="s">
        <v>257</v>
      </c>
      <c r="I454" s="647">
        <v>1186</v>
      </c>
      <c r="J454" s="646" t="s">
        <v>257</v>
      </c>
      <c r="K454" s="646" t="s">
        <v>257</v>
      </c>
      <c r="L454" s="646" t="s">
        <v>257</v>
      </c>
      <c r="M454" s="646" t="s">
        <v>257</v>
      </c>
      <c r="N454" s="646" t="s">
        <v>257</v>
      </c>
      <c r="O454" s="648" t="s">
        <v>257</v>
      </c>
      <c r="P454" s="648" t="s">
        <v>257</v>
      </c>
    </row>
    <row r="455" spans="1:16" x14ac:dyDescent="0.2">
      <c r="A455" s="644" t="s">
        <v>139</v>
      </c>
      <c r="B455" s="645">
        <f t="shared" si="19"/>
        <v>1319</v>
      </c>
      <c r="C455" s="646" t="s">
        <v>257</v>
      </c>
      <c r="D455" s="646" t="s">
        <v>257</v>
      </c>
      <c r="E455" s="646" t="s">
        <v>257</v>
      </c>
      <c r="F455" s="646" t="s">
        <v>257</v>
      </c>
      <c r="G455" s="646" t="s">
        <v>257</v>
      </c>
      <c r="H455" s="646" t="s">
        <v>257</v>
      </c>
      <c r="I455" s="647">
        <v>1319</v>
      </c>
      <c r="J455" s="646" t="s">
        <v>257</v>
      </c>
      <c r="K455" s="646" t="s">
        <v>257</v>
      </c>
      <c r="L455" s="646" t="s">
        <v>257</v>
      </c>
      <c r="M455" s="646" t="s">
        <v>257</v>
      </c>
      <c r="N455" s="646" t="s">
        <v>257</v>
      </c>
      <c r="O455" s="648" t="s">
        <v>257</v>
      </c>
      <c r="P455" s="648" t="s">
        <v>257</v>
      </c>
    </row>
    <row r="456" spans="1:16" x14ac:dyDescent="0.2">
      <c r="A456" s="644" t="s">
        <v>643</v>
      </c>
      <c r="B456" s="645">
        <f t="shared" si="19"/>
        <v>5848</v>
      </c>
      <c r="C456" s="646" t="s">
        <v>257</v>
      </c>
      <c r="D456" s="646" t="s">
        <v>257</v>
      </c>
      <c r="E456" s="646" t="s">
        <v>257</v>
      </c>
      <c r="F456" s="646" t="s">
        <v>257</v>
      </c>
      <c r="G456" s="646" t="s">
        <v>257</v>
      </c>
      <c r="H456" s="646" t="s">
        <v>257</v>
      </c>
      <c r="I456" s="647">
        <v>5364</v>
      </c>
      <c r="J456" s="646" t="s">
        <v>257</v>
      </c>
      <c r="K456" s="646" t="s">
        <v>257</v>
      </c>
      <c r="L456" s="646" t="s">
        <v>257</v>
      </c>
      <c r="M456" s="646">
        <v>484</v>
      </c>
      <c r="N456" s="646" t="s">
        <v>257</v>
      </c>
      <c r="O456" s="648" t="s">
        <v>257</v>
      </c>
      <c r="P456" s="648" t="s">
        <v>257</v>
      </c>
    </row>
    <row r="457" spans="1:16" x14ac:dyDescent="0.2">
      <c r="A457" s="644" t="s">
        <v>868</v>
      </c>
      <c r="B457" s="645">
        <f t="shared" si="19"/>
        <v>291</v>
      </c>
      <c r="C457" s="646" t="s">
        <v>257</v>
      </c>
      <c r="D457" s="646" t="s">
        <v>257</v>
      </c>
      <c r="E457" s="646" t="s">
        <v>257</v>
      </c>
      <c r="F457" s="646" t="s">
        <v>257</v>
      </c>
      <c r="G457" s="646" t="s">
        <v>257</v>
      </c>
      <c r="H457" s="646" t="s">
        <v>257</v>
      </c>
      <c r="I457" s="647">
        <v>291</v>
      </c>
      <c r="J457" s="646" t="s">
        <v>257</v>
      </c>
      <c r="K457" s="646" t="s">
        <v>257</v>
      </c>
      <c r="L457" s="646" t="s">
        <v>257</v>
      </c>
      <c r="M457" s="646" t="s">
        <v>257</v>
      </c>
      <c r="N457" s="646" t="s">
        <v>257</v>
      </c>
      <c r="O457" s="648" t="s">
        <v>257</v>
      </c>
      <c r="P457" s="648" t="s">
        <v>257</v>
      </c>
    </row>
    <row r="458" spans="1:16" x14ac:dyDescent="0.2">
      <c r="A458" s="644" t="s">
        <v>150</v>
      </c>
      <c r="B458" s="645">
        <f t="shared" si="19"/>
        <v>1319</v>
      </c>
      <c r="C458" s="646" t="s">
        <v>257</v>
      </c>
      <c r="D458" s="646" t="s">
        <v>257</v>
      </c>
      <c r="E458" s="646" t="s">
        <v>257</v>
      </c>
      <c r="F458" s="646" t="s">
        <v>257</v>
      </c>
      <c r="G458" s="646" t="s">
        <v>257</v>
      </c>
      <c r="H458" s="646" t="s">
        <v>257</v>
      </c>
      <c r="I458" s="647">
        <v>1319</v>
      </c>
      <c r="J458" s="646" t="s">
        <v>257</v>
      </c>
      <c r="K458" s="646" t="s">
        <v>257</v>
      </c>
      <c r="L458" s="646" t="s">
        <v>257</v>
      </c>
      <c r="M458" s="646" t="s">
        <v>257</v>
      </c>
      <c r="N458" s="646" t="s">
        <v>257</v>
      </c>
      <c r="O458" s="648" t="s">
        <v>257</v>
      </c>
      <c r="P458" s="648" t="s">
        <v>257</v>
      </c>
    </row>
    <row r="459" spans="1:16" x14ac:dyDescent="0.2">
      <c r="A459" s="644" t="s">
        <v>645</v>
      </c>
      <c r="B459" s="645">
        <f t="shared" si="19"/>
        <v>6775</v>
      </c>
      <c r="C459" s="646" t="s">
        <v>257</v>
      </c>
      <c r="D459" s="646" t="s">
        <v>257</v>
      </c>
      <c r="E459" s="646" t="s">
        <v>257</v>
      </c>
      <c r="F459" s="646" t="s">
        <v>257</v>
      </c>
      <c r="G459" s="646" t="s">
        <v>257</v>
      </c>
      <c r="H459" s="646" t="s">
        <v>257</v>
      </c>
      <c r="I459" s="647">
        <v>6220</v>
      </c>
      <c r="J459" s="646" t="s">
        <v>257</v>
      </c>
      <c r="K459" s="646" t="s">
        <v>257</v>
      </c>
      <c r="L459" s="646" t="s">
        <v>257</v>
      </c>
      <c r="M459" s="646">
        <v>555</v>
      </c>
      <c r="N459" s="646" t="s">
        <v>257</v>
      </c>
      <c r="O459" s="648" t="s">
        <v>257</v>
      </c>
      <c r="P459" s="648" t="s">
        <v>257</v>
      </c>
    </row>
    <row r="460" spans="1:16" x14ac:dyDescent="0.2">
      <c r="A460" s="644" t="s">
        <v>646</v>
      </c>
      <c r="B460" s="645">
        <f t="shared" si="19"/>
        <v>735</v>
      </c>
      <c r="C460" s="646" t="s">
        <v>257</v>
      </c>
      <c r="D460" s="646" t="s">
        <v>257</v>
      </c>
      <c r="E460" s="646" t="s">
        <v>257</v>
      </c>
      <c r="F460" s="646" t="s">
        <v>257</v>
      </c>
      <c r="G460" s="646" t="s">
        <v>257</v>
      </c>
      <c r="H460" s="646" t="s">
        <v>257</v>
      </c>
      <c r="I460" s="647">
        <v>735</v>
      </c>
      <c r="J460" s="646" t="s">
        <v>257</v>
      </c>
      <c r="K460" s="646" t="s">
        <v>257</v>
      </c>
      <c r="L460" s="646" t="s">
        <v>257</v>
      </c>
      <c r="M460" s="646" t="s">
        <v>257</v>
      </c>
      <c r="N460" s="646" t="s">
        <v>257</v>
      </c>
      <c r="O460" s="648" t="s">
        <v>257</v>
      </c>
      <c r="P460" s="648" t="s">
        <v>257</v>
      </c>
    </row>
    <row r="461" spans="1:16" x14ac:dyDescent="0.2">
      <c r="A461" s="644" t="s">
        <v>154</v>
      </c>
      <c r="B461" s="645">
        <f t="shared" si="19"/>
        <v>2511</v>
      </c>
      <c r="C461" s="646" t="s">
        <v>257</v>
      </c>
      <c r="D461" s="646" t="s">
        <v>257</v>
      </c>
      <c r="E461" s="646" t="s">
        <v>257</v>
      </c>
      <c r="F461" s="646" t="s">
        <v>257</v>
      </c>
      <c r="G461" s="646" t="s">
        <v>257</v>
      </c>
      <c r="H461" s="646" t="s">
        <v>257</v>
      </c>
      <c r="I461" s="647">
        <v>2511</v>
      </c>
      <c r="J461" s="646" t="s">
        <v>257</v>
      </c>
      <c r="K461" s="646" t="s">
        <v>257</v>
      </c>
      <c r="L461" s="646" t="s">
        <v>257</v>
      </c>
      <c r="M461" s="646" t="s">
        <v>257</v>
      </c>
      <c r="N461" s="646" t="s">
        <v>257</v>
      </c>
      <c r="O461" s="648" t="s">
        <v>257</v>
      </c>
      <c r="P461" s="648" t="s">
        <v>257</v>
      </c>
    </row>
    <row r="462" spans="1:16" s="720" customFormat="1" x14ac:dyDescent="0.2">
      <c r="A462" s="711"/>
      <c r="B462" s="712"/>
      <c r="C462" s="713"/>
      <c r="D462" s="714"/>
      <c r="E462" s="714"/>
      <c r="F462" s="714"/>
      <c r="G462" s="714"/>
      <c r="H462" s="715"/>
      <c r="I462" s="714"/>
      <c r="J462" s="715"/>
      <c r="K462" s="715"/>
      <c r="L462" s="716"/>
      <c r="M462" s="717"/>
      <c r="N462" s="717"/>
      <c r="O462" s="718"/>
      <c r="P462" s="719"/>
    </row>
    <row r="463" spans="1:16" x14ac:dyDescent="0.2">
      <c r="A463" s="805" t="s">
        <v>869</v>
      </c>
      <c r="B463" s="805"/>
      <c r="C463" s="805"/>
      <c r="D463" s="806"/>
      <c r="E463" s="806"/>
      <c r="F463" s="806"/>
      <c r="G463" s="806"/>
      <c r="H463" s="806"/>
      <c r="I463" s="806"/>
      <c r="J463" s="806"/>
      <c r="K463" s="806"/>
      <c r="L463" s="806"/>
      <c r="M463" s="806"/>
      <c r="N463" s="806"/>
      <c r="O463" s="806"/>
      <c r="P463" s="806"/>
    </row>
    <row r="464" spans="1:16" x14ac:dyDescent="0.2">
      <c r="A464" s="806" t="s">
        <v>870</v>
      </c>
      <c r="B464" s="806"/>
      <c r="C464" s="806"/>
      <c r="D464" s="806"/>
      <c r="E464" s="806"/>
      <c r="F464" s="806"/>
      <c r="G464" s="806"/>
      <c r="H464" s="806"/>
      <c r="I464" s="806"/>
      <c r="J464" s="806"/>
      <c r="K464" s="806"/>
      <c r="L464" s="806"/>
      <c r="M464" s="806"/>
      <c r="N464" s="806"/>
      <c r="O464" s="806"/>
      <c r="P464" s="806"/>
    </row>
    <row r="465" spans="1:16" x14ac:dyDescent="0.2">
      <c r="A465" s="806" t="s">
        <v>104</v>
      </c>
      <c r="B465" s="806"/>
      <c r="C465" s="806"/>
      <c r="D465" s="806"/>
      <c r="E465" s="806"/>
      <c r="F465" s="806"/>
      <c r="G465" s="806"/>
      <c r="H465" s="806"/>
      <c r="I465" s="806"/>
      <c r="J465" s="806"/>
      <c r="K465" s="806"/>
      <c r="L465" s="806"/>
      <c r="M465" s="806"/>
      <c r="N465" s="806"/>
      <c r="O465" s="806"/>
      <c r="P465" s="806"/>
    </row>
    <row r="466" spans="1:16" hidden="1" x14ac:dyDescent="0.2">
      <c r="A466" s="649"/>
      <c r="B466" s="648"/>
      <c r="C466" s="667"/>
      <c r="D466" s="667"/>
      <c r="E466" s="667"/>
      <c r="F466" s="667"/>
      <c r="G466" s="667"/>
      <c r="H466" s="668"/>
      <c r="I466" s="667"/>
      <c r="J466" s="668"/>
      <c r="K466" s="668"/>
      <c r="L466" s="669"/>
      <c r="M466" s="670"/>
    </row>
    <row r="467" spans="1:16" x14ac:dyDescent="0.2"/>
    <row r="468" spans="1:16" x14ac:dyDescent="0.2"/>
  </sheetData>
  <sheetProtection selectLockedCells="1" selectUnlockedCells="1"/>
  <dataConsolidate/>
  <mergeCells count="18">
    <mergeCell ref="A3:P3"/>
    <mergeCell ref="A4:P4"/>
    <mergeCell ref="A5:P5"/>
    <mergeCell ref="A6:P6"/>
    <mergeCell ref="C8:P8"/>
    <mergeCell ref="A8:A10"/>
    <mergeCell ref="B8:B10"/>
    <mergeCell ref="A463:P463"/>
    <mergeCell ref="A464:P464"/>
    <mergeCell ref="A465:P465"/>
    <mergeCell ref="I9:I10"/>
    <mergeCell ref="P9:P10"/>
    <mergeCell ref="K9:K10"/>
    <mergeCell ref="H9:H10"/>
    <mergeCell ref="G9:G10"/>
    <mergeCell ref="F9:F10"/>
    <mergeCell ref="D9:D10"/>
    <mergeCell ref="C9:C10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scale="32" firstPageNumber="0" orientation="portrait" horizontalDpi="300" verticalDpi="300" r:id="rId1"/>
  <headerFooter alignWithMargins="0"/>
  <rowBreaks count="3" manualBreakCount="3">
    <brk id="202" max="15" man="1"/>
    <brk id="293" max="15" man="1"/>
    <brk id="386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466"/>
  <sheetViews>
    <sheetView zoomScale="70" zoomScaleNormal="70" workbookViewId="0">
      <selection activeCell="A12" sqref="A12"/>
    </sheetView>
  </sheetViews>
  <sheetFormatPr baseColWidth="10" defaultColWidth="0" defaultRowHeight="15.75" zeroHeight="1" x14ac:dyDescent="0.25"/>
  <cols>
    <col min="1" max="1" width="81.28515625" style="218" customWidth="1"/>
    <col min="2" max="2" width="11.85546875" style="17" bestFit="1" customWidth="1"/>
    <col min="3" max="3" width="9.85546875" style="17" bestFit="1" customWidth="1"/>
    <col min="4" max="4" width="11.140625" style="17" customWidth="1"/>
    <col min="5" max="5" width="11.5703125" style="17" bestFit="1" customWidth="1"/>
    <col min="6" max="6" width="11" style="17" bestFit="1" customWidth="1"/>
    <col min="7" max="7" width="13.140625" style="17" customWidth="1"/>
    <col min="8" max="8" width="13.28515625" style="17" customWidth="1"/>
    <col min="9" max="9" width="11.7109375" style="17" bestFit="1" customWidth="1"/>
    <col min="10" max="10" width="15.85546875" style="17" bestFit="1" customWidth="1"/>
    <col min="11" max="11" width="13.85546875" style="17" customWidth="1"/>
    <col min="12" max="12" width="20.140625" style="17" customWidth="1"/>
    <col min="13" max="13" width="15.140625" style="17" customWidth="1"/>
    <col min="14" max="14" width="14.7109375" style="39" bestFit="1" customWidth="1"/>
    <col min="15" max="15" width="13" style="40" bestFit="1" customWidth="1"/>
    <col min="16" max="16" width="13.5703125" style="40" customWidth="1"/>
    <col min="17" max="17" width="11.42578125" style="66" hidden="1" customWidth="1"/>
    <col min="18" max="24" width="0" style="66" hidden="1" customWidth="1"/>
    <col min="25" max="16384" width="13.140625" style="66" hidden="1"/>
  </cols>
  <sheetData>
    <row r="1" spans="1:23" s="106" customFormat="1" x14ac:dyDescent="0.25">
      <c r="A1" s="604" t="s">
        <v>383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23" s="216" customFormat="1" x14ac:dyDescent="0.25">
      <c r="A2" s="63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23" s="216" customFormat="1" x14ac:dyDescent="0.25">
      <c r="A3" s="836" t="s">
        <v>878</v>
      </c>
      <c r="B3" s="836"/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6"/>
    </row>
    <row r="4" spans="1:23" s="216" customFormat="1" x14ac:dyDescent="0.25">
      <c r="A4" s="836" t="s">
        <v>631</v>
      </c>
      <c r="B4" s="836"/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</row>
    <row r="5" spans="1:23" s="216" customFormat="1" x14ac:dyDescent="0.25">
      <c r="A5" s="836" t="s">
        <v>625</v>
      </c>
      <c r="B5" s="836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</row>
    <row r="6" spans="1:23" s="216" customFormat="1" x14ac:dyDescent="0.25">
      <c r="A6" s="836" t="s">
        <v>626</v>
      </c>
      <c r="B6" s="836"/>
      <c r="C6" s="836"/>
      <c r="D6" s="836"/>
      <c r="E6" s="836"/>
      <c r="F6" s="836"/>
      <c r="G6" s="836"/>
      <c r="H6" s="836"/>
      <c r="I6" s="836"/>
      <c r="J6" s="836"/>
      <c r="K6" s="836"/>
      <c r="L6" s="836"/>
      <c r="M6" s="836"/>
      <c r="N6" s="836"/>
      <c r="O6" s="836"/>
      <c r="P6" s="836"/>
    </row>
    <row r="7" spans="1:23" s="216" customFormat="1" x14ac:dyDescent="0.25">
      <c r="A7" s="605"/>
      <c r="B7" s="636"/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40"/>
      <c r="P7" s="607"/>
    </row>
    <row r="8" spans="1:23" x14ac:dyDescent="0.25">
      <c r="A8" s="837" t="s">
        <v>779</v>
      </c>
      <c r="B8" s="828" t="s">
        <v>513</v>
      </c>
      <c r="C8" s="835" t="s">
        <v>777</v>
      </c>
      <c r="D8" s="835"/>
      <c r="E8" s="835"/>
      <c r="F8" s="835"/>
      <c r="G8" s="835"/>
      <c r="H8" s="835"/>
      <c r="I8" s="835"/>
      <c r="J8" s="835"/>
      <c r="K8" s="835"/>
      <c r="L8" s="835"/>
      <c r="M8" s="835"/>
      <c r="N8" s="835"/>
      <c r="O8" s="835"/>
      <c r="P8" s="835"/>
    </row>
    <row r="9" spans="1:23" ht="20.25" customHeight="1" x14ac:dyDescent="0.25">
      <c r="A9" s="838"/>
      <c r="B9" s="830"/>
      <c r="C9" s="828" t="s">
        <v>231</v>
      </c>
      <c r="D9" s="828" t="s">
        <v>244</v>
      </c>
      <c r="E9" s="608" t="s">
        <v>245</v>
      </c>
      <c r="F9" s="828" t="s">
        <v>162</v>
      </c>
      <c r="G9" s="828" t="s">
        <v>246</v>
      </c>
      <c r="H9" s="828" t="s">
        <v>165</v>
      </c>
      <c r="I9" s="831" t="s">
        <v>923</v>
      </c>
      <c r="J9" s="609" t="s">
        <v>247</v>
      </c>
      <c r="K9" s="828" t="s">
        <v>167</v>
      </c>
      <c r="L9" s="608" t="s">
        <v>248</v>
      </c>
      <c r="M9" s="608" t="s">
        <v>249</v>
      </c>
      <c r="N9" s="610" t="s">
        <v>250</v>
      </c>
      <c r="O9" s="611" t="s">
        <v>251</v>
      </c>
      <c r="P9" s="833" t="s">
        <v>252</v>
      </c>
    </row>
    <row r="10" spans="1:23" ht="25.5" customHeight="1" x14ac:dyDescent="0.25">
      <c r="A10" s="839"/>
      <c r="B10" s="829"/>
      <c r="C10" s="829"/>
      <c r="D10" s="830"/>
      <c r="E10" s="608" t="s">
        <v>253</v>
      </c>
      <c r="F10" s="830"/>
      <c r="G10" s="830"/>
      <c r="H10" s="830"/>
      <c r="I10" s="832"/>
      <c r="J10" s="612" t="s">
        <v>254</v>
      </c>
      <c r="K10" s="830"/>
      <c r="L10" s="608" t="s">
        <v>255</v>
      </c>
      <c r="M10" s="608" t="s">
        <v>924</v>
      </c>
      <c r="N10" s="610" t="s">
        <v>256</v>
      </c>
      <c r="O10" s="611" t="s">
        <v>254</v>
      </c>
      <c r="P10" s="834"/>
    </row>
    <row r="11" spans="1:23" x14ac:dyDescent="0.25">
      <c r="A11" s="613"/>
      <c r="B11" s="637"/>
      <c r="C11" s="614"/>
      <c r="D11" s="615"/>
      <c r="E11" s="616"/>
      <c r="F11" s="616"/>
      <c r="G11" s="616"/>
      <c r="H11" s="615"/>
      <c r="I11" s="616"/>
      <c r="J11" s="616"/>
      <c r="K11" s="615"/>
      <c r="L11" s="616"/>
      <c r="M11" s="616"/>
      <c r="N11" s="616"/>
      <c r="O11" s="617"/>
      <c r="P11" s="617"/>
    </row>
    <row r="12" spans="1:23" x14ac:dyDescent="0.25">
      <c r="A12" s="618" t="s">
        <v>157</v>
      </c>
      <c r="B12" s="619">
        <f>SUM(C12:P12)</f>
        <v>762600</v>
      </c>
      <c r="C12" s="472">
        <f>SUM(C62,C77,C203,C237,C315,C323,C387)</f>
        <v>19355</v>
      </c>
      <c r="D12" s="472">
        <f>SUM(D77+D90+D237+D315+D323+D387)</f>
        <v>74323</v>
      </c>
      <c r="E12" s="472">
        <f>SUM(E84)</f>
        <v>15113</v>
      </c>
      <c r="F12" s="472">
        <f>SUM(F94,F203,F225)</f>
        <v>28547</v>
      </c>
      <c r="G12" s="472">
        <f>SUM(G62,G125,G203)</f>
        <v>3835</v>
      </c>
      <c r="H12" s="472">
        <f>SUM(H138,H203,H248,H315,H323,H387)</f>
        <v>40935</v>
      </c>
      <c r="I12" s="472">
        <f>SUM(I18,I150,I393)</f>
        <v>329366</v>
      </c>
      <c r="J12" s="472">
        <f>SUM(J258,J323)</f>
        <v>44413</v>
      </c>
      <c r="K12" s="472">
        <f>SUM(K277,K323,K387,K258)</f>
        <v>75235</v>
      </c>
      <c r="L12" s="472">
        <f>SUM(L258,L294,L306,L323)</f>
        <v>29025</v>
      </c>
      <c r="M12" s="472">
        <f>SUM(M191,M203,M225,M393)</f>
        <v>20825</v>
      </c>
      <c r="N12" s="472">
        <f>SUM(N110,N203,N225,N306,N323)</f>
        <v>62125</v>
      </c>
      <c r="O12" s="620">
        <f>SUM(O16)</f>
        <v>18541</v>
      </c>
      <c r="P12" s="620">
        <f>SUM(P14)</f>
        <v>962</v>
      </c>
    </row>
    <row r="13" spans="1:23" s="216" customFormat="1" x14ac:dyDescent="0.25">
      <c r="A13" s="621"/>
      <c r="B13" s="622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V13" s="66"/>
      <c r="W13" s="66"/>
    </row>
    <row r="14" spans="1:23" s="216" customFormat="1" x14ac:dyDescent="0.25">
      <c r="A14" s="621" t="s">
        <v>688</v>
      </c>
      <c r="B14" s="622">
        <f>SUM(C14:P14)</f>
        <v>962</v>
      </c>
      <c r="C14" s="41" t="s">
        <v>257</v>
      </c>
      <c r="D14" s="41" t="s">
        <v>257</v>
      </c>
      <c r="E14" s="41" t="s">
        <v>257</v>
      </c>
      <c r="F14" s="41" t="s">
        <v>257</v>
      </c>
      <c r="G14" s="41" t="s">
        <v>257</v>
      </c>
      <c r="H14" s="41" t="s">
        <v>257</v>
      </c>
      <c r="I14" s="41" t="s">
        <v>257</v>
      </c>
      <c r="J14" s="41" t="s">
        <v>257</v>
      </c>
      <c r="K14" s="41" t="s">
        <v>257</v>
      </c>
      <c r="L14" s="41" t="s">
        <v>257</v>
      </c>
      <c r="M14" s="41" t="s">
        <v>257</v>
      </c>
      <c r="N14" s="41" t="s">
        <v>257</v>
      </c>
      <c r="O14" s="41" t="s">
        <v>257</v>
      </c>
      <c r="P14" s="41">
        <v>962</v>
      </c>
      <c r="V14" s="66"/>
      <c r="W14" s="66"/>
    </row>
    <row r="15" spans="1:23" x14ac:dyDescent="0.25">
      <c r="A15" s="621"/>
      <c r="B15" s="622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23" x14ac:dyDescent="0.25">
      <c r="A16" s="621" t="s">
        <v>832</v>
      </c>
      <c r="B16" s="622">
        <f>SUM(C16:P16)</f>
        <v>18541</v>
      </c>
      <c r="C16" s="41" t="s">
        <v>257</v>
      </c>
      <c r="D16" s="41" t="s">
        <v>257</v>
      </c>
      <c r="E16" s="41" t="s">
        <v>257</v>
      </c>
      <c r="F16" s="41" t="s">
        <v>257</v>
      </c>
      <c r="G16" s="41" t="s">
        <v>257</v>
      </c>
      <c r="H16" s="41" t="s">
        <v>257</v>
      </c>
      <c r="I16" s="41" t="s">
        <v>257</v>
      </c>
      <c r="J16" s="41" t="s">
        <v>257</v>
      </c>
      <c r="K16" s="41" t="s">
        <v>257</v>
      </c>
      <c r="L16" s="41" t="s">
        <v>257</v>
      </c>
      <c r="M16" s="41" t="s">
        <v>257</v>
      </c>
      <c r="N16" s="41" t="s">
        <v>257</v>
      </c>
      <c r="O16" s="41">
        <v>18541</v>
      </c>
      <c r="P16" s="620" t="s">
        <v>257</v>
      </c>
    </row>
    <row r="17" spans="1:23" x14ac:dyDescent="0.25">
      <c r="A17" s="621"/>
      <c r="B17" s="622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23" x14ac:dyDescent="0.25">
      <c r="A18" s="613" t="s">
        <v>258</v>
      </c>
      <c r="B18" s="623">
        <f>SUM(B20:B58)</f>
        <v>19860</v>
      </c>
      <c r="C18" s="472" t="s">
        <v>257</v>
      </c>
      <c r="D18" s="472" t="s">
        <v>257</v>
      </c>
      <c r="E18" s="472" t="s">
        <v>257</v>
      </c>
      <c r="F18" s="472" t="s">
        <v>257</v>
      </c>
      <c r="G18" s="472" t="s">
        <v>257</v>
      </c>
      <c r="H18" s="472" t="s">
        <v>257</v>
      </c>
      <c r="I18" s="472">
        <f>SUM(I20:I58)</f>
        <v>19860</v>
      </c>
      <c r="J18" s="472" t="s">
        <v>257</v>
      </c>
      <c r="K18" s="472" t="s">
        <v>257</v>
      </c>
      <c r="L18" s="472" t="s">
        <v>257</v>
      </c>
      <c r="M18" s="472" t="s">
        <v>257</v>
      </c>
      <c r="N18" s="472" t="s">
        <v>257</v>
      </c>
      <c r="O18" s="620" t="s">
        <v>257</v>
      </c>
      <c r="P18" s="620" t="s">
        <v>257</v>
      </c>
    </row>
    <row r="19" spans="1:23" x14ac:dyDescent="0.25">
      <c r="A19" s="613"/>
      <c r="B19" s="623"/>
      <c r="C19" s="620"/>
      <c r="D19" s="620"/>
      <c r="E19" s="620"/>
      <c r="F19" s="620"/>
      <c r="G19" s="620"/>
      <c r="H19" s="620"/>
      <c r="I19" s="472"/>
      <c r="J19" s="620"/>
      <c r="K19" s="620"/>
      <c r="L19" s="620"/>
      <c r="M19" s="620"/>
      <c r="N19" s="620"/>
      <c r="O19" s="41"/>
      <c r="P19" s="41"/>
    </row>
    <row r="20" spans="1:23" x14ac:dyDescent="0.25">
      <c r="A20" s="624" t="s">
        <v>653</v>
      </c>
      <c r="B20" s="622">
        <f>SUM(C20:P20)</f>
        <v>1302</v>
      </c>
      <c r="C20" s="474" t="s">
        <v>257</v>
      </c>
      <c r="D20" s="474" t="s">
        <v>257</v>
      </c>
      <c r="E20" s="474" t="s">
        <v>257</v>
      </c>
      <c r="F20" s="474" t="s">
        <v>257</v>
      </c>
      <c r="G20" s="474" t="s">
        <v>257</v>
      </c>
      <c r="H20" s="474" t="s">
        <v>257</v>
      </c>
      <c r="I20" s="625">
        <v>1302</v>
      </c>
      <c r="J20" s="474" t="s">
        <v>257</v>
      </c>
      <c r="K20" s="474" t="s">
        <v>257</v>
      </c>
      <c r="L20" s="474" t="s">
        <v>257</v>
      </c>
      <c r="M20" s="474" t="s">
        <v>257</v>
      </c>
      <c r="N20" s="474" t="s">
        <v>257</v>
      </c>
      <c r="O20" s="41" t="s">
        <v>257</v>
      </c>
      <c r="P20" s="41" t="s">
        <v>257</v>
      </c>
    </row>
    <row r="21" spans="1:23" x14ac:dyDescent="0.25">
      <c r="A21" s="624" t="s">
        <v>637</v>
      </c>
      <c r="B21" s="622">
        <f t="shared" ref="B21:B58" si="0">SUM(C21:P21)</f>
        <v>1309</v>
      </c>
      <c r="C21" s="474" t="s">
        <v>257</v>
      </c>
      <c r="D21" s="474" t="s">
        <v>257</v>
      </c>
      <c r="E21" s="474" t="s">
        <v>257</v>
      </c>
      <c r="F21" s="474" t="s">
        <v>257</v>
      </c>
      <c r="G21" s="474" t="s">
        <v>257</v>
      </c>
      <c r="H21" s="474" t="s">
        <v>257</v>
      </c>
      <c r="I21" s="625">
        <v>1309</v>
      </c>
      <c r="J21" s="474" t="s">
        <v>257</v>
      </c>
      <c r="K21" s="474" t="s">
        <v>257</v>
      </c>
      <c r="L21" s="474" t="s">
        <v>257</v>
      </c>
      <c r="M21" s="474" t="s">
        <v>257</v>
      </c>
      <c r="N21" s="474" t="s">
        <v>257</v>
      </c>
      <c r="O21" s="41" t="s">
        <v>257</v>
      </c>
      <c r="P21" s="41" t="s">
        <v>257</v>
      </c>
    </row>
    <row r="22" spans="1:23" x14ac:dyDescent="0.25">
      <c r="A22" s="624" t="s">
        <v>433</v>
      </c>
      <c r="B22" s="622">
        <f t="shared" si="0"/>
        <v>851</v>
      </c>
      <c r="C22" s="474" t="s">
        <v>257</v>
      </c>
      <c r="D22" s="474" t="s">
        <v>257</v>
      </c>
      <c r="E22" s="474" t="s">
        <v>257</v>
      </c>
      <c r="F22" s="474" t="s">
        <v>257</v>
      </c>
      <c r="G22" s="474" t="s">
        <v>257</v>
      </c>
      <c r="H22" s="474" t="s">
        <v>257</v>
      </c>
      <c r="I22" s="625">
        <v>851</v>
      </c>
      <c r="J22" s="474" t="s">
        <v>257</v>
      </c>
      <c r="K22" s="474" t="s">
        <v>257</v>
      </c>
      <c r="L22" s="474" t="s">
        <v>257</v>
      </c>
      <c r="M22" s="474" t="s">
        <v>257</v>
      </c>
      <c r="N22" s="474" t="s">
        <v>257</v>
      </c>
      <c r="O22" s="41" t="s">
        <v>257</v>
      </c>
      <c r="P22" s="41" t="s">
        <v>257</v>
      </c>
    </row>
    <row r="23" spans="1:23" x14ac:dyDescent="0.25">
      <c r="A23" s="624" t="s">
        <v>432</v>
      </c>
      <c r="B23" s="622">
        <f t="shared" si="0"/>
        <v>565</v>
      </c>
      <c r="C23" s="474" t="s">
        <v>257</v>
      </c>
      <c r="D23" s="474" t="s">
        <v>257</v>
      </c>
      <c r="E23" s="474" t="s">
        <v>257</v>
      </c>
      <c r="F23" s="474" t="s">
        <v>257</v>
      </c>
      <c r="G23" s="474" t="s">
        <v>257</v>
      </c>
      <c r="H23" s="474" t="s">
        <v>257</v>
      </c>
      <c r="I23" s="625">
        <v>565</v>
      </c>
      <c r="J23" s="474" t="s">
        <v>257</v>
      </c>
      <c r="K23" s="474" t="s">
        <v>257</v>
      </c>
      <c r="L23" s="474" t="s">
        <v>257</v>
      </c>
      <c r="M23" s="474" t="s">
        <v>257</v>
      </c>
      <c r="N23" s="474" t="s">
        <v>257</v>
      </c>
      <c r="O23" s="41" t="s">
        <v>257</v>
      </c>
      <c r="P23" s="41" t="s">
        <v>257</v>
      </c>
    </row>
    <row r="24" spans="1:23" x14ac:dyDescent="0.25">
      <c r="A24" s="624" t="s">
        <v>649</v>
      </c>
      <c r="B24" s="622">
        <f t="shared" si="0"/>
        <v>577</v>
      </c>
      <c r="C24" s="474" t="s">
        <v>257</v>
      </c>
      <c r="D24" s="474" t="s">
        <v>257</v>
      </c>
      <c r="E24" s="474" t="s">
        <v>257</v>
      </c>
      <c r="F24" s="474" t="s">
        <v>257</v>
      </c>
      <c r="G24" s="474" t="s">
        <v>257</v>
      </c>
      <c r="H24" s="474" t="s">
        <v>257</v>
      </c>
      <c r="I24" s="625">
        <v>577</v>
      </c>
      <c r="J24" s="474" t="s">
        <v>257</v>
      </c>
      <c r="K24" s="474" t="s">
        <v>257</v>
      </c>
      <c r="L24" s="474" t="s">
        <v>257</v>
      </c>
      <c r="M24" s="474" t="s">
        <v>257</v>
      </c>
      <c r="N24" s="474" t="s">
        <v>257</v>
      </c>
      <c r="O24" s="41" t="s">
        <v>257</v>
      </c>
      <c r="P24" s="41" t="s">
        <v>257</v>
      </c>
      <c r="V24" s="216"/>
      <c r="W24" s="216"/>
    </row>
    <row r="25" spans="1:23" x14ac:dyDescent="0.25">
      <c r="A25" s="624" t="s">
        <v>638</v>
      </c>
      <c r="B25" s="622">
        <f t="shared" si="0"/>
        <v>1055</v>
      </c>
      <c r="C25" s="474" t="s">
        <v>257</v>
      </c>
      <c r="D25" s="474" t="s">
        <v>257</v>
      </c>
      <c r="E25" s="474" t="s">
        <v>257</v>
      </c>
      <c r="F25" s="474" t="s">
        <v>257</v>
      </c>
      <c r="G25" s="474" t="s">
        <v>257</v>
      </c>
      <c r="H25" s="474" t="s">
        <v>257</v>
      </c>
      <c r="I25" s="625">
        <v>1055</v>
      </c>
      <c r="J25" s="474" t="s">
        <v>257</v>
      </c>
      <c r="K25" s="474" t="s">
        <v>257</v>
      </c>
      <c r="L25" s="474" t="s">
        <v>257</v>
      </c>
      <c r="M25" s="474" t="s">
        <v>257</v>
      </c>
      <c r="N25" s="474" t="s">
        <v>257</v>
      </c>
      <c r="O25" s="41" t="s">
        <v>257</v>
      </c>
      <c r="P25" s="41" t="s">
        <v>257</v>
      </c>
      <c r="V25" s="216"/>
      <c r="W25" s="216"/>
    </row>
    <row r="26" spans="1:23" x14ac:dyDescent="0.25">
      <c r="A26" s="624" t="s">
        <v>66</v>
      </c>
      <c r="B26" s="622">
        <f t="shared" si="0"/>
        <v>715</v>
      </c>
      <c r="C26" s="474" t="s">
        <v>257</v>
      </c>
      <c r="D26" s="474" t="s">
        <v>257</v>
      </c>
      <c r="E26" s="474" t="s">
        <v>257</v>
      </c>
      <c r="F26" s="474" t="s">
        <v>257</v>
      </c>
      <c r="G26" s="474" t="s">
        <v>257</v>
      </c>
      <c r="H26" s="474" t="s">
        <v>257</v>
      </c>
      <c r="I26" s="625">
        <v>715</v>
      </c>
      <c r="J26" s="474" t="s">
        <v>257</v>
      </c>
      <c r="K26" s="474" t="s">
        <v>257</v>
      </c>
      <c r="L26" s="474" t="s">
        <v>257</v>
      </c>
      <c r="M26" s="474" t="s">
        <v>257</v>
      </c>
      <c r="N26" s="474" t="s">
        <v>257</v>
      </c>
      <c r="O26" s="41" t="s">
        <v>257</v>
      </c>
      <c r="P26" s="41" t="s">
        <v>257</v>
      </c>
      <c r="V26" s="216"/>
      <c r="W26" s="216"/>
    </row>
    <row r="27" spans="1:23" x14ac:dyDescent="0.25">
      <c r="A27" s="624" t="s">
        <v>833</v>
      </c>
      <c r="B27" s="622">
        <f t="shared" si="0"/>
        <v>570</v>
      </c>
      <c r="C27" s="474" t="s">
        <v>257</v>
      </c>
      <c r="D27" s="474" t="s">
        <v>257</v>
      </c>
      <c r="E27" s="474" t="s">
        <v>257</v>
      </c>
      <c r="F27" s="474" t="s">
        <v>257</v>
      </c>
      <c r="G27" s="474" t="s">
        <v>257</v>
      </c>
      <c r="H27" s="474" t="s">
        <v>257</v>
      </c>
      <c r="I27" s="625">
        <v>570</v>
      </c>
      <c r="J27" s="474" t="s">
        <v>257</v>
      </c>
      <c r="K27" s="474" t="s">
        <v>257</v>
      </c>
      <c r="L27" s="474" t="s">
        <v>257</v>
      </c>
      <c r="M27" s="474" t="s">
        <v>257</v>
      </c>
      <c r="N27" s="474" t="s">
        <v>257</v>
      </c>
      <c r="O27" s="41" t="s">
        <v>257</v>
      </c>
      <c r="P27" s="41" t="s">
        <v>257</v>
      </c>
    </row>
    <row r="28" spans="1:23" x14ac:dyDescent="0.25">
      <c r="A28" s="624" t="s">
        <v>656</v>
      </c>
      <c r="B28" s="622">
        <f t="shared" si="0"/>
        <v>865</v>
      </c>
      <c r="C28" s="474" t="s">
        <v>257</v>
      </c>
      <c r="D28" s="474" t="s">
        <v>257</v>
      </c>
      <c r="E28" s="474" t="s">
        <v>257</v>
      </c>
      <c r="F28" s="474" t="s">
        <v>257</v>
      </c>
      <c r="G28" s="474" t="s">
        <v>257</v>
      </c>
      <c r="H28" s="474" t="s">
        <v>257</v>
      </c>
      <c r="I28" s="625">
        <v>865</v>
      </c>
      <c r="J28" s="474" t="s">
        <v>257</v>
      </c>
      <c r="K28" s="474" t="s">
        <v>257</v>
      </c>
      <c r="L28" s="474" t="s">
        <v>257</v>
      </c>
      <c r="M28" s="474" t="s">
        <v>257</v>
      </c>
      <c r="N28" s="474" t="s">
        <v>257</v>
      </c>
      <c r="O28" s="41" t="s">
        <v>257</v>
      </c>
      <c r="P28" s="41" t="s">
        <v>257</v>
      </c>
    </row>
    <row r="29" spans="1:23" x14ac:dyDescent="0.25">
      <c r="A29" s="624" t="s">
        <v>834</v>
      </c>
      <c r="B29" s="622">
        <f t="shared" si="0"/>
        <v>443</v>
      </c>
      <c r="C29" s="474" t="s">
        <v>257</v>
      </c>
      <c r="D29" s="474" t="s">
        <v>257</v>
      </c>
      <c r="E29" s="474" t="s">
        <v>257</v>
      </c>
      <c r="F29" s="474" t="s">
        <v>257</v>
      </c>
      <c r="G29" s="474" t="s">
        <v>257</v>
      </c>
      <c r="H29" s="474" t="s">
        <v>257</v>
      </c>
      <c r="I29" s="625">
        <v>443</v>
      </c>
      <c r="J29" s="474" t="s">
        <v>257</v>
      </c>
      <c r="K29" s="474" t="s">
        <v>257</v>
      </c>
      <c r="L29" s="474" t="s">
        <v>257</v>
      </c>
      <c r="M29" s="474" t="s">
        <v>257</v>
      </c>
      <c r="N29" s="474" t="s">
        <v>257</v>
      </c>
      <c r="O29" s="41" t="s">
        <v>257</v>
      </c>
      <c r="P29" s="41" t="s">
        <v>257</v>
      </c>
    </row>
    <row r="30" spans="1:23" x14ac:dyDescent="0.25">
      <c r="A30" s="624" t="s">
        <v>63</v>
      </c>
      <c r="B30" s="622">
        <f t="shared" si="0"/>
        <v>204</v>
      </c>
      <c r="C30" s="474" t="s">
        <v>257</v>
      </c>
      <c r="D30" s="474" t="s">
        <v>257</v>
      </c>
      <c r="E30" s="474" t="s">
        <v>257</v>
      </c>
      <c r="F30" s="474" t="s">
        <v>257</v>
      </c>
      <c r="G30" s="474" t="s">
        <v>257</v>
      </c>
      <c r="H30" s="474" t="s">
        <v>257</v>
      </c>
      <c r="I30" s="625">
        <v>204</v>
      </c>
      <c r="J30" s="474" t="s">
        <v>257</v>
      </c>
      <c r="K30" s="474" t="s">
        <v>257</v>
      </c>
      <c r="L30" s="474" t="s">
        <v>257</v>
      </c>
      <c r="M30" s="474" t="s">
        <v>257</v>
      </c>
      <c r="N30" s="474" t="s">
        <v>257</v>
      </c>
      <c r="O30" s="41" t="s">
        <v>257</v>
      </c>
      <c r="P30" s="41" t="s">
        <v>257</v>
      </c>
    </row>
    <row r="31" spans="1:23" x14ac:dyDescent="0.25">
      <c r="A31" s="624" t="s">
        <v>686</v>
      </c>
      <c r="B31" s="622">
        <f t="shared" si="0"/>
        <v>243</v>
      </c>
      <c r="C31" s="474" t="s">
        <v>257</v>
      </c>
      <c r="D31" s="474" t="s">
        <v>257</v>
      </c>
      <c r="E31" s="474" t="s">
        <v>257</v>
      </c>
      <c r="F31" s="474" t="s">
        <v>257</v>
      </c>
      <c r="G31" s="474" t="s">
        <v>257</v>
      </c>
      <c r="H31" s="474" t="s">
        <v>257</v>
      </c>
      <c r="I31" s="625">
        <v>243</v>
      </c>
      <c r="J31" s="474" t="s">
        <v>257</v>
      </c>
      <c r="K31" s="474" t="s">
        <v>257</v>
      </c>
      <c r="L31" s="474" t="s">
        <v>257</v>
      </c>
      <c r="M31" s="474" t="s">
        <v>257</v>
      </c>
      <c r="N31" s="474" t="s">
        <v>257</v>
      </c>
      <c r="O31" s="41" t="s">
        <v>257</v>
      </c>
      <c r="P31" s="41" t="s">
        <v>257</v>
      </c>
    </row>
    <row r="32" spans="1:23" x14ac:dyDescent="0.25">
      <c r="A32" s="624" t="s">
        <v>448</v>
      </c>
      <c r="B32" s="622">
        <f t="shared" si="0"/>
        <v>188</v>
      </c>
      <c r="C32" s="474" t="s">
        <v>257</v>
      </c>
      <c r="D32" s="474" t="s">
        <v>257</v>
      </c>
      <c r="E32" s="474" t="s">
        <v>257</v>
      </c>
      <c r="F32" s="474" t="s">
        <v>257</v>
      </c>
      <c r="G32" s="474" t="s">
        <v>257</v>
      </c>
      <c r="H32" s="474" t="s">
        <v>257</v>
      </c>
      <c r="I32" s="625">
        <v>188</v>
      </c>
      <c r="J32" s="474" t="s">
        <v>257</v>
      </c>
      <c r="K32" s="474" t="s">
        <v>257</v>
      </c>
      <c r="L32" s="474" t="s">
        <v>257</v>
      </c>
      <c r="M32" s="474" t="s">
        <v>257</v>
      </c>
      <c r="N32" s="474" t="s">
        <v>257</v>
      </c>
      <c r="O32" s="41" t="s">
        <v>257</v>
      </c>
      <c r="P32" s="41" t="s">
        <v>257</v>
      </c>
    </row>
    <row r="33" spans="1:23" x14ac:dyDescent="0.25">
      <c r="A33" s="624" t="s">
        <v>640</v>
      </c>
      <c r="B33" s="622">
        <f t="shared" si="0"/>
        <v>548</v>
      </c>
      <c r="C33" s="474" t="s">
        <v>257</v>
      </c>
      <c r="D33" s="474" t="s">
        <v>257</v>
      </c>
      <c r="E33" s="474" t="s">
        <v>257</v>
      </c>
      <c r="F33" s="474" t="s">
        <v>257</v>
      </c>
      <c r="G33" s="474" t="s">
        <v>257</v>
      </c>
      <c r="H33" s="474" t="s">
        <v>257</v>
      </c>
      <c r="I33" s="625">
        <v>548</v>
      </c>
      <c r="J33" s="474" t="s">
        <v>257</v>
      </c>
      <c r="K33" s="474" t="s">
        <v>257</v>
      </c>
      <c r="L33" s="474" t="s">
        <v>257</v>
      </c>
      <c r="M33" s="474" t="s">
        <v>257</v>
      </c>
      <c r="N33" s="474" t="s">
        <v>257</v>
      </c>
      <c r="O33" s="41" t="s">
        <v>257</v>
      </c>
      <c r="P33" s="41" t="s">
        <v>257</v>
      </c>
    </row>
    <row r="34" spans="1:23" x14ac:dyDescent="0.25">
      <c r="A34" s="624" t="s">
        <v>835</v>
      </c>
      <c r="B34" s="622">
        <f t="shared" si="0"/>
        <v>317</v>
      </c>
      <c r="C34" s="474" t="s">
        <v>257</v>
      </c>
      <c r="D34" s="474" t="s">
        <v>257</v>
      </c>
      <c r="E34" s="474" t="s">
        <v>257</v>
      </c>
      <c r="F34" s="474" t="s">
        <v>257</v>
      </c>
      <c r="G34" s="474" t="s">
        <v>257</v>
      </c>
      <c r="H34" s="474" t="s">
        <v>257</v>
      </c>
      <c r="I34" s="625">
        <v>317</v>
      </c>
      <c r="J34" s="474" t="s">
        <v>257</v>
      </c>
      <c r="K34" s="474" t="s">
        <v>257</v>
      </c>
      <c r="L34" s="474" t="s">
        <v>257</v>
      </c>
      <c r="M34" s="474" t="s">
        <v>257</v>
      </c>
      <c r="N34" s="474" t="s">
        <v>257</v>
      </c>
      <c r="O34" s="41" t="s">
        <v>257</v>
      </c>
      <c r="P34" s="41" t="s">
        <v>257</v>
      </c>
    </row>
    <row r="35" spans="1:23" x14ac:dyDescent="0.25">
      <c r="A35" s="624" t="s">
        <v>176</v>
      </c>
      <c r="B35" s="622">
        <f t="shared" si="0"/>
        <v>1180</v>
      </c>
      <c r="C35" s="474" t="s">
        <v>257</v>
      </c>
      <c r="D35" s="474" t="s">
        <v>257</v>
      </c>
      <c r="E35" s="474" t="s">
        <v>257</v>
      </c>
      <c r="F35" s="474" t="s">
        <v>257</v>
      </c>
      <c r="G35" s="474" t="s">
        <v>257</v>
      </c>
      <c r="H35" s="474" t="s">
        <v>257</v>
      </c>
      <c r="I35" s="625">
        <v>1180</v>
      </c>
      <c r="J35" s="474" t="s">
        <v>257</v>
      </c>
      <c r="K35" s="474" t="s">
        <v>257</v>
      </c>
      <c r="L35" s="474" t="s">
        <v>257</v>
      </c>
      <c r="M35" s="474" t="s">
        <v>257</v>
      </c>
      <c r="N35" s="474" t="s">
        <v>257</v>
      </c>
      <c r="O35" s="41" t="s">
        <v>257</v>
      </c>
      <c r="P35" s="41" t="s">
        <v>257</v>
      </c>
    </row>
    <row r="36" spans="1:23" x14ac:dyDescent="0.25">
      <c r="A36" s="624" t="s">
        <v>641</v>
      </c>
      <c r="B36" s="622">
        <f t="shared" si="0"/>
        <v>404</v>
      </c>
      <c r="C36" s="474" t="s">
        <v>257</v>
      </c>
      <c r="D36" s="474" t="s">
        <v>257</v>
      </c>
      <c r="E36" s="474" t="s">
        <v>257</v>
      </c>
      <c r="F36" s="474" t="s">
        <v>257</v>
      </c>
      <c r="G36" s="474" t="s">
        <v>257</v>
      </c>
      <c r="H36" s="474" t="s">
        <v>257</v>
      </c>
      <c r="I36" s="625">
        <v>404</v>
      </c>
      <c r="J36" s="474" t="s">
        <v>257</v>
      </c>
      <c r="K36" s="474" t="s">
        <v>257</v>
      </c>
      <c r="L36" s="474" t="s">
        <v>257</v>
      </c>
      <c r="M36" s="474" t="s">
        <v>257</v>
      </c>
      <c r="N36" s="474" t="s">
        <v>257</v>
      </c>
      <c r="O36" s="41" t="s">
        <v>257</v>
      </c>
      <c r="P36" s="41" t="s">
        <v>257</v>
      </c>
    </row>
    <row r="37" spans="1:23" x14ac:dyDescent="0.25">
      <c r="A37" s="624" t="s">
        <v>453</v>
      </c>
      <c r="B37" s="622">
        <f t="shared" si="0"/>
        <v>183</v>
      </c>
      <c r="C37" s="474" t="s">
        <v>257</v>
      </c>
      <c r="D37" s="474" t="s">
        <v>257</v>
      </c>
      <c r="E37" s="474" t="s">
        <v>257</v>
      </c>
      <c r="F37" s="474" t="s">
        <v>257</v>
      </c>
      <c r="G37" s="474" t="s">
        <v>257</v>
      </c>
      <c r="H37" s="474" t="s">
        <v>257</v>
      </c>
      <c r="I37" s="625">
        <v>183</v>
      </c>
      <c r="J37" s="474" t="s">
        <v>257</v>
      </c>
      <c r="K37" s="474" t="s">
        <v>257</v>
      </c>
      <c r="L37" s="474" t="s">
        <v>257</v>
      </c>
      <c r="M37" s="474" t="s">
        <v>257</v>
      </c>
      <c r="N37" s="474" t="s">
        <v>257</v>
      </c>
      <c r="O37" s="41" t="s">
        <v>257</v>
      </c>
      <c r="P37" s="41" t="s">
        <v>257</v>
      </c>
    </row>
    <row r="38" spans="1:23" x14ac:dyDescent="0.25">
      <c r="A38" s="624" t="s">
        <v>399</v>
      </c>
      <c r="B38" s="622">
        <f t="shared" si="0"/>
        <v>572</v>
      </c>
      <c r="C38" s="474" t="s">
        <v>257</v>
      </c>
      <c r="D38" s="474" t="s">
        <v>257</v>
      </c>
      <c r="E38" s="474" t="s">
        <v>257</v>
      </c>
      <c r="F38" s="474" t="s">
        <v>257</v>
      </c>
      <c r="G38" s="474" t="s">
        <v>257</v>
      </c>
      <c r="H38" s="474" t="s">
        <v>257</v>
      </c>
      <c r="I38" s="625">
        <v>572</v>
      </c>
      <c r="J38" s="474" t="s">
        <v>257</v>
      </c>
      <c r="K38" s="474" t="s">
        <v>257</v>
      </c>
      <c r="L38" s="474" t="s">
        <v>257</v>
      </c>
      <c r="M38" s="474" t="s">
        <v>257</v>
      </c>
      <c r="N38" s="474" t="s">
        <v>257</v>
      </c>
      <c r="O38" s="41" t="s">
        <v>257</v>
      </c>
      <c r="P38" s="41" t="s">
        <v>257</v>
      </c>
    </row>
    <row r="39" spans="1:23" x14ac:dyDescent="0.25">
      <c r="A39" s="624" t="s">
        <v>704</v>
      </c>
      <c r="B39" s="622">
        <f t="shared" si="0"/>
        <v>578</v>
      </c>
      <c r="C39" s="474" t="s">
        <v>257</v>
      </c>
      <c r="D39" s="474" t="s">
        <v>257</v>
      </c>
      <c r="E39" s="474" t="s">
        <v>257</v>
      </c>
      <c r="F39" s="474" t="s">
        <v>257</v>
      </c>
      <c r="G39" s="474" t="s">
        <v>257</v>
      </c>
      <c r="H39" s="474" t="s">
        <v>257</v>
      </c>
      <c r="I39" s="625">
        <v>578</v>
      </c>
      <c r="J39" s="474" t="s">
        <v>257</v>
      </c>
      <c r="K39" s="474" t="s">
        <v>257</v>
      </c>
      <c r="L39" s="474" t="s">
        <v>257</v>
      </c>
      <c r="M39" s="474" t="s">
        <v>257</v>
      </c>
      <c r="N39" s="474" t="s">
        <v>257</v>
      </c>
      <c r="O39" s="41" t="s">
        <v>257</v>
      </c>
      <c r="P39" s="41" t="s">
        <v>257</v>
      </c>
      <c r="V39" s="216"/>
      <c r="W39" s="216"/>
    </row>
    <row r="40" spans="1:23" x14ac:dyDescent="0.25">
      <c r="A40" s="624" t="s">
        <v>459</v>
      </c>
      <c r="B40" s="622">
        <f t="shared" si="0"/>
        <v>155</v>
      </c>
      <c r="C40" s="474" t="s">
        <v>257</v>
      </c>
      <c r="D40" s="474" t="s">
        <v>257</v>
      </c>
      <c r="E40" s="474" t="s">
        <v>257</v>
      </c>
      <c r="F40" s="474" t="s">
        <v>257</v>
      </c>
      <c r="G40" s="474" t="s">
        <v>257</v>
      </c>
      <c r="H40" s="474" t="s">
        <v>257</v>
      </c>
      <c r="I40" s="625">
        <v>155</v>
      </c>
      <c r="J40" s="474" t="s">
        <v>257</v>
      </c>
      <c r="K40" s="474" t="s">
        <v>257</v>
      </c>
      <c r="L40" s="474" t="s">
        <v>257</v>
      </c>
      <c r="M40" s="474" t="s">
        <v>257</v>
      </c>
      <c r="N40" s="474" t="s">
        <v>257</v>
      </c>
      <c r="O40" s="41" t="s">
        <v>257</v>
      </c>
      <c r="P40" s="41" t="s">
        <v>257</v>
      </c>
    </row>
    <row r="41" spans="1:23" x14ac:dyDescent="0.25">
      <c r="A41" s="624" t="s">
        <v>655</v>
      </c>
      <c r="B41" s="622">
        <f t="shared" si="0"/>
        <v>538</v>
      </c>
      <c r="C41" s="474" t="s">
        <v>257</v>
      </c>
      <c r="D41" s="474" t="s">
        <v>257</v>
      </c>
      <c r="E41" s="474" t="s">
        <v>257</v>
      </c>
      <c r="F41" s="474" t="s">
        <v>257</v>
      </c>
      <c r="G41" s="474" t="s">
        <v>257</v>
      </c>
      <c r="H41" s="474" t="s">
        <v>257</v>
      </c>
      <c r="I41" s="625">
        <v>538</v>
      </c>
      <c r="J41" s="474" t="s">
        <v>257</v>
      </c>
      <c r="K41" s="474" t="s">
        <v>257</v>
      </c>
      <c r="L41" s="474" t="s">
        <v>257</v>
      </c>
      <c r="M41" s="474" t="s">
        <v>257</v>
      </c>
      <c r="N41" s="474" t="s">
        <v>257</v>
      </c>
      <c r="O41" s="41" t="s">
        <v>257</v>
      </c>
      <c r="P41" s="41" t="s">
        <v>257</v>
      </c>
    </row>
    <row r="42" spans="1:23" x14ac:dyDescent="0.25">
      <c r="A42" s="624" t="s">
        <v>705</v>
      </c>
      <c r="B42" s="622">
        <f t="shared" si="0"/>
        <v>379</v>
      </c>
      <c r="C42" s="474" t="s">
        <v>257</v>
      </c>
      <c r="D42" s="474" t="s">
        <v>257</v>
      </c>
      <c r="E42" s="474" t="s">
        <v>257</v>
      </c>
      <c r="F42" s="474" t="s">
        <v>257</v>
      </c>
      <c r="G42" s="474" t="s">
        <v>257</v>
      </c>
      <c r="H42" s="474" t="s">
        <v>257</v>
      </c>
      <c r="I42" s="625">
        <v>379</v>
      </c>
      <c r="J42" s="474" t="s">
        <v>257</v>
      </c>
      <c r="K42" s="474" t="s">
        <v>257</v>
      </c>
      <c r="L42" s="474" t="s">
        <v>257</v>
      </c>
      <c r="M42" s="474" t="s">
        <v>257</v>
      </c>
      <c r="N42" s="474" t="s">
        <v>257</v>
      </c>
      <c r="O42" s="41" t="s">
        <v>257</v>
      </c>
      <c r="P42" s="41" t="s">
        <v>257</v>
      </c>
    </row>
    <row r="43" spans="1:23" x14ac:dyDescent="0.25">
      <c r="A43" s="624" t="s">
        <v>463</v>
      </c>
      <c r="B43" s="622">
        <f t="shared" si="0"/>
        <v>179</v>
      </c>
      <c r="C43" s="474" t="s">
        <v>257</v>
      </c>
      <c r="D43" s="474" t="s">
        <v>257</v>
      </c>
      <c r="E43" s="474" t="s">
        <v>257</v>
      </c>
      <c r="F43" s="474" t="s">
        <v>257</v>
      </c>
      <c r="G43" s="474" t="s">
        <v>257</v>
      </c>
      <c r="H43" s="474" t="s">
        <v>257</v>
      </c>
      <c r="I43" s="625">
        <v>179</v>
      </c>
      <c r="J43" s="474" t="s">
        <v>257</v>
      </c>
      <c r="K43" s="474" t="s">
        <v>257</v>
      </c>
      <c r="L43" s="474" t="s">
        <v>257</v>
      </c>
      <c r="M43" s="474" t="s">
        <v>257</v>
      </c>
      <c r="N43" s="474" t="s">
        <v>257</v>
      </c>
      <c r="O43" s="41" t="s">
        <v>257</v>
      </c>
      <c r="P43" s="41" t="s">
        <v>257</v>
      </c>
    </row>
    <row r="44" spans="1:23" x14ac:dyDescent="0.25">
      <c r="A44" s="624" t="s">
        <v>325</v>
      </c>
      <c r="B44" s="622">
        <f t="shared" si="0"/>
        <v>233</v>
      </c>
      <c r="C44" s="474" t="s">
        <v>257</v>
      </c>
      <c r="D44" s="474" t="s">
        <v>257</v>
      </c>
      <c r="E44" s="474" t="s">
        <v>257</v>
      </c>
      <c r="F44" s="474" t="s">
        <v>257</v>
      </c>
      <c r="G44" s="474" t="s">
        <v>257</v>
      </c>
      <c r="H44" s="474" t="s">
        <v>257</v>
      </c>
      <c r="I44" s="625">
        <v>233</v>
      </c>
      <c r="J44" s="474" t="s">
        <v>257</v>
      </c>
      <c r="K44" s="474" t="s">
        <v>257</v>
      </c>
      <c r="L44" s="474" t="s">
        <v>257</v>
      </c>
      <c r="M44" s="474" t="s">
        <v>257</v>
      </c>
      <c r="N44" s="474" t="s">
        <v>257</v>
      </c>
      <c r="O44" s="41" t="s">
        <v>257</v>
      </c>
      <c r="P44" s="41" t="s">
        <v>257</v>
      </c>
    </row>
    <row r="45" spans="1:23" x14ac:dyDescent="0.25">
      <c r="A45" s="624" t="s">
        <v>65</v>
      </c>
      <c r="B45" s="622">
        <f t="shared" si="0"/>
        <v>389</v>
      </c>
      <c r="C45" s="474" t="s">
        <v>257</v>
      </c>
      <c r="D45" s="474" t="s">
        <v>257</v>
      </c>
      <c r="E45" s="474" t="s">
        <v>257</v>
      </c>
      <c r="F45" s="474" t="s">
        <v>257</v>
      </c>
      <c r="G45" s="474" t="s">
        <v>257</v>
      </c>
      <c r="H45" s="474" t="s">
        <v>257</v>
      </c>
      <c r="I45" s="625">
        <v>389</v>
      </c>
      <c r="J45" s="474" t="s">
        <v>257</v>
      </c>
      <c r="K45" s="474" t="s">
        <v>257</v>
      </c>
      <c r="L45" s="474" t="s">
        <v>257</v>
      </c>
      <c r="M45" s="474" t="s">
        <v>257</v>
      </c>
      <c r="N45" s="474" t="s">
        <v>257</v>
      </c>
      <c r="O45" s="41" t="s">
        <v>257</v>
      </c>
      <c r="P45" s="41" t="s">
        <v>257</v>
      </c>
    </row>
    <row r="46" spans="1:23" x14ac:dyDescent="0.25">
      <c r="A46" s="624" t="s">
        <v>382</v>
      </c>
      <c r="B46" s="622">
        <f t="shared" si="0"/>
        <v>367</v>
      </c>
      <c r="C46" s="474" t="s">
        <v>257</v>
      </c>
      <c r="D46" s="474" t="s">
        <v>257</v>
      </c>
      <c r="E46" s="474" t="s">
        <v>257</v>
      </c>
      <c r="F46" s="474" t="s">
        <v>257</v>
      </c>
      <c r="G46" s="474" t="s">
        <v>257</v>
      </c>
      <c r="H46" s="474" t="s">
        <v>257</v>
      </c>
      <c r="I46" s="625">
        <v>367</v>
      </c>
      <c r="J46" s="474" t="s">
        <v>257</v>
      </c>
      <c r="K46" s="474" t="s">
        <v>257</v>
      </c>
      <c r="L46" s="474" t="s">
        <v>257</v>
      </c>
      <c r="M46" s="474" t="s">
        <v>257</v>
      </c>
      <c r="N46" s="474" t="s">
        <v>257</v>
      </c>
      <c r="O46" s="41" t="s">
        <v>257</v>
      </c>
      <c r="P46" s="41" t="s">
        <v>257</v>
      </c>
    </row>
    <row r="47" spans="1:23" x14ac:dyDescent="0.25">
      <c r="A47" s="211" t="s">
        <v>180</v>
      </c>
      <c r="B47" s="622">
        <f t="shared" si="0"/>
        <v>732</v>
      </c>
      <c r="C47" s="474" t="s">
        <v>257</v>
      </c>
      <c r="D47" s="474" t="s">
        <v>257</v>
      </c>
      <c r="E47" s="474" t="s">
        <v>257</v>
      </c>
      <c r="F47" s="474" t="s">
        <v>257</v>
      </c>
      <c r="G47" s="474" t="s">
        <v>257</v>
      </c>
      <c r="H47" s="474" t="s">
        <v>257</v>
      </c>
      <c r="I47" s="625">
        <v>732</v>
      </c>
      <c r="J47" s="474" t="s">
        <v>257</v>
      </c>
      <c r="K47" s="474" t="s">
        <v>257</v>
      </c>
      <c r="L47" s="474" t="s">
        <v>257</v>
      </c>
      <c r="M47" s="474" t="s">
        <v>257</v>
      </c>
      <c r="N47" s="474" t="s">
        <v>257</v>
      </c>
      <c r="O47" s="41" t="s">
        <v>257</v>
      </c>
      <c r="P47" s="41" t="s">
        <v>257</v>
      </c>
    </row>
    <row r="48" spans="1:23" x14ac:dyDescent="0.25">
      <c r="A48" s="211" t="s">
        <v>836</v>
      </c>
      <c r="B48" s="622">
        <f t="shared" si="0"/>
        <v>529</v>
      </c>
      <c r="C48" s="474" t="s">
        <v>257</v>
      </c>
      <c r="D48" s="474" t="s">
        <v>257</v>
      </c>
      <c r="E48" s="474" t="s">
        <v>257</v>
      </c>
      <c r="F48" s="474" t="s">
        <v>257</v>
      </c>
      <c r="G48" s="474" t="s">
        <v>257</v>
      </c>
      <c r="H48" s="474" t="s">
        <v>257</v>
      </c>
      <c r="I48" s="625">
        <v>529</v>
      </c>
      <c r="J48" s="474" t="s">
        <v>257</v>
      </c>
      <c r="K48" s="474" t="s">
        <v>257</v>
      </c>
      <c r="L48" s="474" t="s">
        <v>257</v>
      </c>
      <c r="M48" s="474" t="s">
        <v>257</v>
      </c>
      <c r="N48" s="474" t="s">
        <v>257</v>
      </c>
      <c r="O48" s="41" t="s">
        <v>257</v>
      </c>
      <c r="P48" s="41" t="s">
        <v>257</v>
      </c>
    </row>
    <row r="49" spans="1:23" x14ac:dyDescent="0.25">
      <c r="A49" s="211" t="s">
        <v>658</v>
      </c>
      <c r="B49" s="622">
        <f t="shared" si="0"/>
        <v>139</v>
      </c>
      <c r="C49" s="474" t="s">
        <v>257</v>
      </c>
      <c r="D49" s="474" t="s">
        <v>257</v>
      </c>
      <c r="E49" s="474" t="s">
        <v>257</v>
      </c>
      <c r="F49" s="474" t="s">
        <v>257</v>
      </c>
      <c r="G49" s="474" t="s">
        <v>257</v>
      </c>
      <c r="H49" s="474" t="s">
        <v>257</v>
      </c>
      <c r="I49" s="625">
        <v>139</v>
      </c>
      <c r="J49" s="474" t="s">
        <v>257</v>
      </c>
      <c r="K49" s="474" t="s">
        <v>257</v>
      </c>
      <c r="L49" s="474" t="s">
        <v>257</v>
      </c>
      <c r="M49" s="474" t="s">
        <v>257</v>
      </c>
      <c r="N49" s="474" t="s">
        <v>257</v>
      </c>
      <c r="O49" s="41" t="s">
        <v>257</v>
      </c>
      <c r="P49" s="41" t="s">
        <v>257</v>
      </c>
    </row>
    <row r="50" spans="1:23" x14ac:dyDescent="0.25">
      <c r="A50" s="211" t="s">
        <v>143</v>
      </c>
      <c r="B50" s="622">
        <f t="shared" si="0"/>
        <v>201</v>
      </c>
      <c r="C50" s="474" t="s">
        <v>257</v>
      </c>
      <c r="D50" s="474" t="s">
        <v>257</v>
      </c>
      <c r="E50" s="474" t="s">
        <v>257</v>
      </c>
      <c r="F50" s="474" t="s">
        <v>257</v>
      </c>
      <c r="G50" s="474" t="s">
        <v>257</v>
      </c>
      <c r="H50" s="474" t="s">
        <v>257</v>
      </c>
      <c r="I50" s="625">
        <v>201</v>
      </c>
      <c r="J50" s="474" t="s">
        <v>257</v>
      </c>
      <c r="K50" s="474" t="s">
        <v>257</v>
      </c>
      <c r="L50" s="474" t="s">
        <v>257</v>
      </c>
      <c r="M50" s="474" t="s">
        <v>257</v>
      </c>
      <c r="N50" s="474" t="s">
        <v>257</v>
      </c>
      <c r="O50" s="41" t="s">
        <v>257</v>
      </c>
      <c r="P50" s="41" t="s">
        <v>257</v>
      </c>
    </row>
    <row r="51" spans="1:23" x14ac:dyDescent="0.25">
      <c r="A51" s="211" t="s">
        <v>144</v>
      </c>
      <c r="B51" s="622">
        <f t="shared" si="0"/>
        <v>226</v>
      </c>
      <c r="C51" s="474" t="s">
        <v>257</v>
      </c>
      <c r="D51" s="474" t="s">
        <v>257</v>
      </c>
      <c r="E51" s="474" t="s">
        <v>257</v>
      </c>
      <c r="F51" s="474" t="s">
        <v>257</v>
      </c>
      <c r="G51" s="474" t="s">
        <v>257</v>
      </c>
      <c r="H51" s="474" t="s">
        <v>257</v>
      </c>
      <c r="I51" s="625">
        <v>226</v>
      </c>
      <c r="J51" s="474" t="s">
        <v>257</v>
      </c>
      <c r="K51" s="474" t="s">
        <v>257</v>
      </c>
      <c r="L51" s="474" t="s">
        <v>257</v>
      </c>
      <c r="M51" s="474" t="s">
        <v>257</v>
      </c>
      <c r="N51" s="474" t="s">
        <v>257</v>
      </c>
      <c r="O51" s="41" t="s">
        <v>257</v>
      </c>
      <c r="P51" s="41" t="s">
        <v>257</v>
      </c>
    </row>
    <row r="52" spans="1:23" x14ac:dyDescent="0.25">
      <c r="A52" s="211" t="s">
        <v>67</v>
      </c>
      <c r="B52" s="622">
        <f t="shared" si="0"/>
        <v>240</v>
      </c>
      <c r="C52" s="474" t="s">
        <v>257</v>
      </c>
      <c r="D52" s="474" t="s">
        <v>257</v>
      </c>
      <c r="E52" s="474" t="s">
        <v>257</v>
      </c>
      <c r="F52" s="474" t="s">
        <v>257</v>
      </c>
      <c r="G52" s="474" t="s">
        <v>257</v>
      </c>
      <c r="H52" s="474" t="s">
        <v>257</v>
      </c>
      <c r="I52" s="625">
        <v>240</v>
      </c>
      <c r="J52" s="474" t="s">
        <v>257</v>
      </c>
      <c r="K52" s="474" t="s">
        <v>257</v>
      </c>
      <c r="L52" s="474" t="s">
        <v>257</v>
      </c>
      <c r="M52" s="474" t="s">
        <v>257</v>
      </c>
      <c r="N52" s="474" t="s">
        <v>257</v>
      </c>
      <c r="O52" s="41" t="s">
        <v>257</v>
      </c>
      <c r="P52" s="41" t="s">
        <v>257</v>
      </c>
    </row>
    <row r="53" spans="1:23" x14ac:dyDescent="0.25">
      <c r="A53" s="211" t="s">
        <v>706</v>
      </c>
      <c r="B53" s="622">
        <f t="shared" si="0"/>
        <v>190</v>
      </c>
      <c r="C53" s="474" t="s">
        <v>257</v>
      </c>
      <c r="D53" s="474" t="s">
        <v>257</v>
      </c>
      <c r="E53" s="474" t="s">
        <v>257</v>
      </c>
      <c r="F53" s="474" t="s">
        <v>257</v>
      </c>
      <c r="G53" s="474" t="s">
        <v>257</v>
      </c>
      <c r="H53" s="474" t="s">
        <v>257</v>
      </c>
      <c r="I53" s="625">
        <v>190</v>
      </c>
      <c r="J53" s="474" t="s">
        <v>257</v>
      </c>
      <c r="K53" s="474" t="s">
        <v>257</v>
      </c>
      <c r="L53" s="474" t="s">
        <v>257</v>
      </c>
      <c r="M53" s="474" t="s">
        <v>257</v>
      </c>
      <c r="N53" s="474" t="s">
        <v>257</v>
      </c>
      <c r="O53" s="41" t="s">
        <v>257</v>
      </c>
      <c r="P53" s="41" t="s">
        <v>257</v>
      </c>
      <c r="V53" s="216"/>
      <c r="W53" s="216"/>
    </row>
    <row r="54" spans="1:23" x14ac:dyDescent="0.25">
      <c r="A54" s="624" t="s">
        <v>643</v>
      </c>
      <c r="B54" s="622">
        <f t="shared" si="0"/>
        <v>921</v>
      </c>
      <c r="C54" s="474" t="s">
        <v>257</v>
      </c>
      <c r="D54" s="474" t="s">
        <v>257</v>
      </c>
      <c r="E54" s="474" t="s">
        <v>257</v>
      </c>
      <c r="F54" s="474" t="s">
        <v>257</v>
      </c>
      <c r="G54" s="474" t="s">
        <v>257</v>
      </c>
      <c r="H54" s="474" t="s">
        <v>257</v>
      </c>
      <c r="I54" s="625">
        <v>921</v>
      </c>
      <c r="J54" s="474" t="s">
        <v>257</v>
      </c>
      <c r="K54" s="474" t="s">
        <v>257</v>
      </c>
      <c r="L54" s="474" t="s">
        <v>257</v>
      </c>
      <c r="M54" s="474" t="s">
        <v>257</v>
      </c>
      <c r="N54" s="474" t="s">
        <v>257</v>
      </c>
      <c r="O54" s="41" t="s">
        <v>257</v>
      </c>
      <c r="P54" s="41" t="s">
        <v>257</v>
      </c>
    </row>
    <row r="55" spans="1:23" s="216" customFormat="1" x14ac:dyDescent="0.25">
      <c r="A55" s="624" t="s">
        <v>644</v>
      </c>
      <c r="B55" s="622">
        <f t="shared" si="0"/>
        <v>416</v>
      </c>
      <c r="C55" s="474" t="s">
        <v>257</v>
      </c>
      <c r="D55" s="474" t="s">
        <v>257</v>
      </c>
      <c r="E55" s="474" t="s">
        <v>257</v>
      </c>
      <c r="F55" s="474" t="s">
        <v>257</v>
      </c>
      <c r="G55" s="474" t="s">
        <v>257</v>
      </c>
      <c r="H55" s="474" t="s">
        <v>257</v>
      </c>
      <c r="I55" s="625">
        <v>416</v>
      </c>
      <c r="J55" s="474" t="s">
        <v>257</v>
      </c>
      <c r="K55" s="474" t="s">
        <v>257</v>
      </c>
      <c r="L55" s="474" t="s">
        <v>257</v>
      </c>
      <c r="M55" s="474" t="s">
        <v>257</v>
      </c>
      <c r="N55" s="474" t="s">
        <v>257</v>
      </c>
      <c r="O55" s="41" t="s">
        <v>257</v>
      </c>
      <c r="P55" s="41" t="s">
        <v>257</v>
      </c>
      <c r="V55" s="66"/>
      <c r="W55" s="66"/>
    </row>
    <row r="56" spans="1:23" s="216" customFormat="1" x14ac:dyDescent="0.25">
      <c r="A56" s="624" t="s">
        <v>645</v>
      </c>
      <c r="B56" s="622">
        <f t="shared" si="0"/>
        <v>547</v>
      </c>
      <c r="C56" s="474" t="s">
        <v>257</v>
      </c>
      <c r="D56" s="474" t="s">
        <v>257</v>
      </c>
      <c r="E56" s="474" t="s">
        <v>257</v>
      </c>
      <c r="F56" s="474" t="s">
        <v>257</v>
      </c>
      <c r="G56" s="474" t="s">
        <v>257</v>
      </c>
      <c r="H56" s="474" t="s">
        <v>257</v>
      </c>
      <c r="I56" s="625">
        <v>547</v>
      </c>
      <c r="J56" s="474" t="s">
        <v>257</v>
      </c>
      <c r="K56" s="474" t="s">
        <v>257</v>
      </c>
      <c r="L56" s="474" t="s">
        <v>257</v>
      </c>
      <c r="M56" s="474" t="s">
        <v>257</v>
      </c>
      <c r="N56" s="474" t="s">
        <v>257</v>
      </c>
      <c r="O56" s="41" t="s">
        <v>257</v>
      </c>
      <c r="P56" s="41" t="s">
        <v>257</v>
      </c>
      <c r="V56" s="66"/>
      <c r="W56" s="66"/>
    </row>
    <row r="57" spans="1:23" s="216" customFormat="1" x14ac:dyDescent="0.25">
      <c r="A57" s="624" t="s">
        <v>646</v>
      </c>
      <c r="B57" s="622">
        <f t="shared" si="0"/>
        <v>657</v>
      </c>
      <c r="C57" s="474" t="s">
        <v>257</v>
      </c>
      <c r="D57" s="474" t="s">
        <v>257</v>
      </c>
      <c r="E57" s="474" t="s">
        <v>257</v>
      </c>
      <c r="F57" s="474" t="s">
        <v>257</v>
      </c>
      <c r="G57" s="474" t="s">
        <v>257</v>
      </c>
      <c r="H57" s="474" t="s">
        <v>257</v>
      </c>
      <c r="I57" s="625">
        <v>657</v>
      </c>
      <c r="J57" s="474" t="s">
        <v>257</v>
      </c>
      <c r="K57" s="474" t="s">
        <v>257</v>
      </c>
      <c r="L57" s="474" t="s">
        <v>257</v>
      </c>
      <c r="M57" s="474" t="s">
        <v>257</v>
      </c>
      <c r="N57" s="474" t="s">
        <v>257</v>
      </c>
      <c r="O57" s="41" t="s">
        <v>257</v>
      </c>
      <c r="P57" s="41" t="s">
        <v>257</v>
      </c>
      <c r="V57" s="66"/>
      <c r="W57" s="66"/>
    </row>
    <row r="58" spans="1:23" x14ac:dyDescent="0.25">
      <c r="A58" s="624" t="s">
        <v>154</v>
      </c>
      <c r="B58" s="622">
        <f t="shared" si="0"/>
        <v>153</v>
      </c>
      <c r="C58" s="474" t="s">
        <v>257</v>
      </c>
      <c r="D58" s="474" t="s">
        <v>257</v>
      </c>
      <c r="E58" s="474" t="s">
        <v>257</v>
      </c>
      <c r="F58" s="474" t="s">
        <v>257</v>
      </c>
      <c r="G58" s="474" t="s">
        <v>257</v>
      </c>
      <c r="H58" s="474" t="s">
        <v>257</v>
      </c>
      <c r="I58" s="625">
        <v>153</v>
      </c>
      <c r="J58" s="474" t="s">
        <v>257</v>
      </c>
      <c r="K58" s="474" t="s">
        <v>257</v>
      </c>
      <c r="L58" s="474" t="s">
        <v>257</v>
      </c>
      <c r="M58" s="474" t="s">
        <v>257</v>
      </c>
      <c r="N58" s="474" t="s">
        <v>257</v>
      </c>
      <c r="O58" s="41" t="s">
        <v>257</v>
      </c>
      <c r="P58" s="41" t="s">
        <v>257</v>
      </c>
    </row>
    <row r="59" spans="1:23" x14ac:dyDescent="0.25">
      <c r="A59" s="621"/>
      <c r="B59" s="622"/>
      <c r="C59" s="41"/>
      <c r="D59" s="41"/>
      <c r="E59" s="41"/>
      <c r="F59" s="41"/>
      <c r="G59" s="41"/>
      <c r="H59" s="41"/>
      <c r="I59" s="41"/>
      <c r="J59" s="474"/>
      <c r="K59" s="474"/>
      <c r="L59" s="474"/>
      <c r="M59" s="474"/>
      <c r="N59" s="474"/>
      <c r="O59" s="41"/>
      <c r="P59" s="41"/>
    </row>
    <row r="60" spans="1:23" x14ac:dyDescent="0.25">
      <c r="A60" s="613" t="s">
        <v>350</v>
      </c>
      <c r="B60" s="619"/>
      <c r="C60" s="620"/>
      <c r="D60" s="620"/>
      <c r="E60" s="620"/>
      <c r="F60" s="620"/>
      <c r="G60" s="620"/>
      <c r="H60" s="620"/>
      <c r="I60" s="620"/>
      <c r="J60" s="620"/>
      <c r="K60" s="620"/>
      <c r="L60" s="474"/>
      <c r="M60" s="620"/>
      <c r="N60" s="620"/>
      <c r="O60" s="41"/>
      <c r="P60" s="41"/>
    </row>
    <row r="61" spans="1:23" x14ac:dyDescent="0.25">
      <c r="A61" s="613"/>
      <c r="B61" s="619"/>
      <c r="C61" s="620"/>
      <c r="D61" s="620"/>
      <c r="E61" s="620"/>
      <c r="F61" s="620"/>
      <c r="G61" s="620"/>
      <c r="H61" s="620"/>
      <c r="I61" s="620"/>
      <c r="J61" s="620"/>
      <c r="K61" s="620"/>
      <c r="L61" s="474"/>
      <c r="M61" s="620"/>
      <c r="N61" s="620"/>
      <c r="O61" s="41"/>
      <c r="P61" s="41"/>
    </row>
    <row r="62" spans="1:23" x14ac:dyDescent="0.25">
      <c r="A62" s="613" t="s">
        <v>351</v>
      </c>
      <c r="B62" s="477">
        <f>SUM(B64:B75)</f>
        <v>6857</v>
      </c>
      <c r="C62" s="472">
        <f>SUM(C64:C75)</f>
        <v>6630</v>
      </c>
      <c r="D62" s="472" t="s">
        <v>257</v>
      </c>
      <c r="E62" s="472" t="s">
        <v>257</v>
      </c>
      <c r="F62" s="472" t="s">
        <v>257</v>
      </c>
      <c r="G62" s="472">
        <f>SUM(G64:G75)</f>
        <v>227</v>
      </c>
      <c r="H62" s="472" t="s">
        <v>257</v>
      </c>
      <c r="I62" s="472" t="s">
        <v>257</v>
      </c>
      <c r="J62" s="472" t="s">
        <v>257</v>
      </c>
      <c r="K62" s="472" t="s">
        <v>257</v>
      </c>
      <c r="L62" s="472" t="s">
        <v>257</v>
      </c>
      <c r="M62" s="472" t="s">
        <v>257</v>
      </c>
      <c r="N62" s="472" t="s">
        <v>257</v>
      </c>
      <c r="O62" s="620" t="s">
        <v>257</v>
      </c>
      <c r="P62" s="620" t="s">
        <v>257</v>
      </c>
    </row>
    <row r="63" spans="1:23" x14ac:dyDescent="0.25">
      <c r="A63" s="626"/>
      <c r="B63" s="627"/>
      <c r="C63" s="474"/>
      <c r="D63" s="474"/>
      <c r="E63" s="41"/>
      <c r="F63" s="41"/>
      <c r="G63" s="41"/>
      <c r="H63" s="41"/>
      <c r="I63" s="41"/>
      <c r="J63" s="41"/>
      <c r="K63" s="41"/>
      <c r="L63" s="474"/>
      <c r="M63" s="41"/>
      <c r="N63" s="474"/>
      <c r="O63" s="41"/>
      <c r="P63" s="41"/>
    </row>
    <row r="64" spans="1:23" x14ac:dyDescent="0.25">
      <c r="A64" s="626" t="s">
        <v>659</v>
      </c>
      <c r="B64" s="622">
        <f t="shared" ref="B64:B75" si="1">SUM(C64:P64)</f>
        <v>503</v>
      </c>
      <c r="C64" s="474">
        <v>503</v>
      </c>
      <c r="D64" s="625" t="s">
        <v>257</v>
      </c>
      <c r="E64" s="474" t="s">
        <v>257</v>
      </c>
      <c r="F64" s="474" t="s">
        <v>257</v>
      </c>
      <c r="G64" s="474" t="s">
        <v>257</v>
      </c>
      <c r="H64" s="474" t="s">
        <v>257</v>
      </c>
      <c r="I64" s="474" t="s">
        <v>257</v>
      </c>
      <c r="J64" s="474" t="s">
        <v>257</v>
      </c>
      <c r="K64" s="474" t="s">
        <v>257</v>
      </c>
      <c r="L64" s="474" t="s">
        <v>257</v>
      </c>
      <c r="M64" s="474" t="s">
        <v>257</v>
      </c>
      <c r="N64" s="474" t="s">
        <v>257</v>
      </c>
      <c r="O64" s="41" t="s">
        <v>257</v>
      </c>
      <c r="P64" s="41" t="s">
        <v>257</v>
      </c>
    </row>
    <row r="65" spans="1:23" x14ac:dyDescent="0.25">
      <c r="A65" s="626" t="s">
        <v>647</v>
      </c>
      <c r="B65" s="622">
        <f t="shared" si="1"/>
        <v>353</v>
      </c>
      <c r="C65" s="474">
        <v>353</v>
      </c>
      <c r="D65" s="625" t="s">
        <v>257</v>
      </c>
      <c r="E65" s="474" t="s">
        <v>257</v>
      </c>
      <c r="F65" s="474" t="s">
        <v>257</v>
      </c>
      <c r="G65" s="474" t="s">
        <v>257</v>
      </c>
      <c r="H65" s="474" t="s">
        <v>257</v>
      </c>
      <c r="I65" s="474" t="s">
        <v>257</v>
      </c>
      <c r="J65" s="474" t="s">
        <v>257</v>
      </c>
      <c r="K65" s="474" t="s">
        <v>257</v>
      </c>
      <c r="L65" s="474" t="s">
        <v>257</v>
      </c>
      <c r="M65" s="474" t="s">
        <v>257</v>
      </c>
      <c r="N65" s="474" t="s">
        <v>257</v>
      </c>
      <c r="O65" s="41" t="s">
        <v>257</v>
      </c>
      <c r="P65" s="41" t="s">
        <v>257</v>
      </c>
    </row>
    <row r="66" spans="1:23" x14ac:dyDescent="0.25">
      <c r="A66" s="626" t="s">
        <v>648</v>
      </c>
      <c r="B66" s="622">
        <f t="shared" si="1"/>
        <v>614</v>
      </c>
      <c r="C66" s="474">
        <v>614</v>
      </c>
      <c r="D66" s="625" t="s">
        <v>257</v>
      </c>
      <c r="E66" s="474" t="s">
        <v>257</v>
      </c>
      <c r="F66" s="474" t="s">
        <v>257</v>
      </c>
      <c r="G66" s="474" t="s">
        <v>257</v>
      </c>
      <c r="H66" s="474" t="s">
        <v>257</v>
      </c>
      <c r="I66" s="474" t="s">
        <v>257</v>
      </c>
      <c r="J66" s="474" t="s">
        <v>257</v>
      </c>
      <c r="K66" s="474" t="s">
        <v>257</v>
      </c>
      <c r="L66" s="474" t="s">
        <v>257</v>
      </c>
      <c r="M66" s="474" t="s">
        <v>257</v>
      </c>
      <c r="N66" s="474" t="s">
        <v>257</v>
      </c>
      <c r="O66" s="41" t="s">
        <v>257</v>
      </c>
      <c r="P66" s="41" t="s">
        <v>257</v>
      </c>
    </row>
    <row r="67" spans="1:23" x14ac:dyDescent="0.25">
      <c r="A67" s="626" t="s">
        <v>837</v>
      </c>
      <c r="B67" s="622">
        <f t="shared" si="1"/>
        <v>1030</v>
      </c>
      <c r="C67" s="474">
        <v>1030</v>
      </c>
      <c r="D67" s="625" t="s">
        <v>257</v>
      </c>
      <c r="E67" s="474" t="s">
        <v>257</v>
      </c>
      <c r="F67" s="474" t="s">
        <v>257</v>
      </c>
      <c r="G67" s="474" t="s">
        <v>257</v>
      </c>
      <c r="H67" s="474" t="s">
        <v>257</v>
      </c>
      <c r="I67" s="474" t="s">
        <v>257</v>
      </c>
      <c r="J67" s="474" t="s">
        <v>257</v>
      </c>
      <c r="K67" s="474" t="s">
        <v>257</v>
      </c>
      <c r="L67" s="474" t="s">
        <v>257</v>
      </c>
      <c r="M67" s="474" t="s">
        <v>257</v>
      </c>
      <c r="N67" s="474" t="s">
        <v>257</v>
      </c>
      <c r="O67" s="41" t="s">
        <v>257</v>
      </c>
      <c r="P67" s="41" t="s">
        <v>257</v>
      </c>
    </row>
    <row r="68" spans="1:23" x14ac:dyDescent="0.25">
      <c r="A68" s="626" t="s">
        <v>649</v>
      </c>
      <c r="B68" s="622">
        <f t="shared" si="1"/>
        <v>767</v>
      </c>
      <c r="C68" s="628">
        <v>767</v>
      </c>
      <c r="D68" s="625" t="s">
        <v>257</v>
      </c>
      <c r="E68" s="474" t="s">
        <v>257</v>
      </c>
      <c r="F68" s="474" t="s">
        <v>257</v>
      </c>
      <c r="G68" s="625" t="s">
        <v>257</v>
      </c>
      <c r="H68" s="474" t="s">
        <v>257</v>
      </c>
      <c r="I68" s="474" t="s">
        <v>257</v>
      </c>
      <c r="J68" s="474" t="s">
        <v>257</v>
      </c>
      <c r="K68" s="474" t="s">
        <v>257</v>
      </c>
      <c r="L68" s="474" t="s">
        <v>257</v>
      </c>
      <c r="M68" s="474" t="s">
        <v>257</v>
      </c>
      <c r="N68" s="474" t="s">
        <v>257</v>
      </c>
      <c r="O68" s="41" t="s">
        <v>257</v>
      </c>
      <c r="P68" s="41" t="s">
        <v>257</v>
      </c>
    </row>
    <row r="69" spans="1:23" x14ac:dyDescent="0.25">
      <c r="A69" s="626" t="s">
        <v>650</v>
      </c>
      <c r="B69" s="622">
        <f t="shared" si="1"/>
        <v>33</v>
      </c>
      <c r="C69" s="628">
        <v>33</v>
      </c>
      <c r="D69" s="625" t="s">
        <v>257</v>
      </c>
      <c r="E69" s="474" t="s">
        <v>257</v>
      </c>
      <c r="F69" s="474" t="s">
        <v>257</v>
      </c>
      <c r="G69" s="474" t="s">
        <v>257</v>
      </c>
      <c r="H69" s="474" t="s">
        <v>257</v>
      </c>
      <c r="I69" s="474" t="s">
        <v>257</v>
      </c>
      <c r="J69" s="474" t="s">
        <v>257</v>
      </c>
      <c r="K69" s="474" t="s">
        <v>257</v>
      </c>
      <c r="L69" s="474" t="s">
        <v>257</v>
      </c>
      <c r="M69" s="474" t="s">
        <v>257</v>
      </c>
      <c r="N69" s="474" t="s">
        <v>257</v>
      </c>
      <c r="O69" s="41" t="s">
        <v>257</v>
      </c>
      <c r="P69" s="41" t="s">
        <v>257</v>
      </c>
    </row>
    <row r="70" spans="1:23" s="216" customFormat="1" x14ac:dyDescent="0.25">
      <c r="A70" s="626" t="s">
        <v>656</v>
      </c>
      <c r="B70" s="622">
        <f t="shared" si="1"/>
        <v>1040</v>
      </c>
      <c r="C70" s="628">
        <v>1040</v>
      </c>
      <c r="D70" s="625" t="s">
        <v>257</v>
      </c>
      <c r="E70" s="474" t="s">
        <v>257</v>
      </c>
      <c r="F70" s="474" t="s">
        <v>257</v>
      </c>
      <c r="G70" s="474" t="s">
        <v>257</v>
      </c>
      <c r="H70" s="474" t="s">
        <v>257</v>
      </c>
      <c r="I70" s="474" t="s">
        <v>257</v>
      </c>
      <c r="J70" s="474" t="s">
        <v>257</v>
      </c>
      <c r="K70" s="474" t="s">
        <v>257</v>
      </c>
      <c r="L70" s="474" t="s">
        <v>257</v>
      </c>
      <c r="M70" s="474" t="s">
        <v>257</v>
      </c>
      <c r="N70" s="474" t="s">
        <v>257</v>
      </c>
      <c r="O70" s="41" t="s">
        <v>257</v>
      </c>
      <c r="P70" s="41" t="s">
        <v>257</v>
      </c>
      <c r="V70" s="66"/>
      <c r="W70" s="66"/>
    </row>
    <row r="71" spans="1:23" x14ac:dyDescent="0.25">
      <c r="A71" s="626" t="s">
        <v>176</v>
      </c>
      <c r="B71" s="622">
        <f t="shared" si="1"/>
        <v>611</v>
      </c>
      <c r="C71" s="628">
        <v>611</v>
      </c>
      <c r="D71" s="625" t="s">
        <v>257</v>
      </c>
      <c r="E71" s="474" t="s">
        <v>257</v>
      </c>
      <c r="F71" s="474" t="s">
        <v>257</v>
      </c>
      <c r="G71" s="625" t="s">
        <v>257</v>
      </c>
      <c r="H71" s="474" t="s">
        <v>257</v>
      </c>
      <c r="I71" s="474" t="s">
        <v>257</v>
      </c>
      <c r="J71" s="474" t="s">
        <v>257</v>
      </c>
      <c r="K71" s="474" t="s">
        <v>257</v>
      </c>
      <c r="L71" s="474" t="s">
        <v>257</v>
      </c>
      <c r="M71" s="474" t="s">
        <v>257</v>
      </c>
      <c r="N71" s="474" t="s">
        <v>257</v>
      </c>
      <c r="O71" s="41" t="s">
        <v>257</v>
      </c>
      <c r="P71" s="41" t="s">
        <v>257</v>
      </c>
    </row>
    <row r="72" spans="1:23" x14ac:dyDescent="0.25">
      <c r="A72" s="626" t="s">
        <v>399</v>
      </c>
      <c r="B72" s="622">
        <f t="shared" si="1"/>
        <v>659</v>
      </c>
      <c r="C72" s="628">
        <v>659</v>
      </c>
      <c r="D72" s="625" t="s">
        <v>257</v>
      </c>
      <c r="E72" s="474" t="s">
        <v>257</v>
      </c>
      <c r="F72" s="474" t="s">
        <v>257</v>
      </c>
      <c r="G72" s="474" t="s">
        <v>257</v>
      </c>
      <c r="H72" s="474" t="s">
        <v>257</v>
      </c>
      <c r="I72" s="474" t="s">
        <v>257</v>
      </c>
      <c r="J72" s="474" t="s">
        <v>257</v>
      </c>
      <c r="K72" s="474" t="s">
        <v>257</v>
      </c>
      <c r="L72" s="474" t="s">
        <v>257</v>
      </c>
      <c r="M72" s="474" t="s">
        <v>257</v>
      </c>
      <c r="N72" s="474" t="s">
        <v>257</v>
      </c>
      <c r="O72" s="41" t="s">
        <v>257</v>
      </c>
      <c r="P72" s="41" t="s">
        <v>257</v>
      </c>
    </row>
    <row r="73" spans="1:23" x14ac:dyDescent="0.25">
      <c r="A73" s="626" t="s">
        <v>180</v>
      </c>
      <c r="B73" s="622">
        <f t="shared" si="1"/>
        <v>804</v>
      </c>
      <c r="C73" s="628">
        <v>577</v>
      </c>
      <c r="D73" s="625" t="s">
        <v>257</v>
      </c>
      <c r="E73" s="474" t="s">
        <v>257</v>
      </c>
      <c r="F73" s="474" t="s">
        <v>257</v>
      </c>
      <c r="G73" s="625">
        <v>227</v>
      </c>
      <c r="H73" s="474" t="s">
        <v>257</v>
      </c>
      <c r="I73" s="474" t="s">
        <v>257</v>
      </c>
      <c r="J73" s="474" t="s">
        <v>257</v>
      </c>
      <c r="K73" s="474" t="s">
        <v>257</v>
      </c>
      <c r="L73" s="474" t="s">
        <v>257</v>
      </c>
      <c r="M73" s="474" t="s">
        <v>257</v>
      </c>
      <c r="N73" s="474" t="s">
        <v>257</v>
      </c>
      <c r="O73" s="41" t="s">
        <v>257</v>
      </c>
      <c r="P73" s="41" t="s">
        <v>257</v>
      </c>
    </row>
    <row r="74" spans="1:23" x14ac:dyDescent="0.25">
      <c r="A74" s="626" t="s">
        <v>643</v>
      </c>
      <c r="B74" s="622">
        <f t="shared" si="1"/>
        <v>245</v>
      </c>
      <c r="C74" s="628">
        <v>245</v>
      </c>
      <c r="D74" s="625" t="s">
        <v>257</v>
      </c>
      <c r="E74" s="474" t="s">
        <v>257</v>
      </c>
      <c r="F74" s="474" t="s">
        <v>257</v>
      </c>
      <c r="G74" s="474" t="s">
        <v>257</v>
      </c>
      <c r="H74" s="474" t="s">
        <v>257</v>
      </c>
      <c r="I74" s="474" t="s">
        <v>257</v>
      </c>
      <c r="J74" s="474" t="s">
        <v>257</v>
      </c>
      <c r="K74" s="474" t="s">
        <v>257</v>
      </c>
      <c r="L74" s="474" t="s">
        <v>257</v>
      </c>
      <c r="M74" s="474" t="s">
        <v>257</v>
      </c>
      <c r="N74" s="474" t="s">
        <v>257</v>
      </c>
      <c r="O74" s="41" t="s">
        <v>257</v>
      </c>
      <c r="P74" s="41" t="s">
        <v>257</v>
      </c>
    </row>
    <row r="75" spans="1:23" x14ac:dyDescent="0.25">
      <c r="A75" s="626" t="s">
        <v>645</v>
      </c>
      <c r="B75" s="622">
        <f t="shared" si="1"/>
        <v>198</v>
      </c>
      <c r="C75" s="628">
        <v>198</v>
      </c>
      <c r="D75" s="625" t="s">
        <v>257</v>
      </c>
      <c r="E75" s="474" t="s">
        <v>257</v>
      </c>
      <c r="F75" s="474" t="s">
        <v>257</v>
      </c>
      <c r="G75" s="474" t="s">
        <v>257</v>
      </c>
      <c r="H75" s="474" t="s">
        <v>257</v>
      </c>
      <c r="I75" s="474" t="s">
        <v>257</v>
      </c>
      <c r="J75" s="474" t="s">
        <v>257</v>
      </c>
      <c r="K75" s="474" t="s">
        <v>257</v>
      </c>
      <c r="L75" s="474" t="s">
        <v>257</v>
      </c>
      <c r="M75" s="474" t="s">
        <v>257</v>
      </c>
      <c r="N75" s="474" t="s">
        <v>257</v>
      </c>
      <c r="O75" s="41" t="s">
        <v>257</v>
      </c>
      <c r="P75" s="41" t="s">
        <v>257</v>
      </c>
    </row>
    <row r="76" spans="1:23" x14ac:dyDescent="0.25">
      <c r="A76" s="621"/>
      <c r="B76" s="622"/>
      <c r="C76" s="629"/>
      <c r="D76" s="41"/>
      <c r="E76" s="41"/>
      <c r="F76" s="41"/>
      <c r="G76" s="41"/>
      <c r="H76" s="41"/>
      <c r="I76" s="41"/>
      <c r="J76" s="41"/>
      <c r="K76" s="41"/>
      <c r="L76" s="474"/>
      <c r="M76" s="41"/>
      <c r="N76" s="41"/>
      <c r="O76" s="41"/>
      <c r="P76" s="41"/>
    </row>
    <row r="77" spans="1:23" x14ac:dyDescent="0.25">
      <c r="A77" s="613" t="s">
        <v>159</v>
      </c>
      <c r="B77" s="623">
        <f>SUM(B79:B82)</f>
        <v>34466</v>
      </c>
      <c r="C77" s="471" t="s">
        <v>257</v>
      </c>
      <c r="D77" s="472">
        <f>SUM(D79:D82)</f>
        <v>34466</v>
      </c>
      <c r="E77" s="474" t="s">
        <v>257</v>
      </c>
      <c r="F77" s="472" t="s">
        <v>257</v>
      </c>
      <c r="G77" s="472" t="s">
        <v>257</v>
      </c>
      <c r="H77" s="472" t="s">
        <v>257</v>
      </c>
      <c r="I77" s="472" t="s">
        <v>257</v>
      </c>
      <c r="J77" s="472" t="s">
        <v>257</v>
      </c>
      <c r="K77" s="472" t="s">
        <v>257</v>
      </c>
      <c r="L77" s="472" t="s">
        <v>257</v>
      </c>
      <c r="M77" s="472" t="s">
        <v>257</v>
      </c>
      <c r="N77" s="472" t="s">
        <v>257</v>
      </c>
      <c r="O77" s="620" t="s">
        <v>257</v>
      </c>
      <c r="P77" s="620" t="s">
        <v>257</v>
      </c>
    </row>
    <row r="78" spans="1:23" x14ac:dyDescent="0.25">
      <c r="A78" s="621"/>
      <c r="B78" s="622"/>
      <c r="C78" s="629"/>
      <c r="D78" s="41"/>
      <c r="E78" s="41"/>
      <c r="F78" s="41"/>
      <c r="G78" s="41"/>
      <c r="H78" s="41"/>
      <c r="I78" s="41"/>
      <c r="J78" s="41"/>
      <c r="K78" s="41"/>
      <c r="L78" s="474"/>
      <c r="M78" s="41"/>
      <c r="N78" s="41"/>
      <c r="O78" s="41"/>
      <c r="P78" s="41"/>
    </row>
    <row r="79" spans="1:23" x14ac:dyDescent="0.25">
      <c r="A79" s="626" t="s">
        <v>689</v>
      </c>
      <c r="B79" s="622">
        <f>SUM(C79:P79)</f>
        <v>4527</v>
      </c>
      <c r="C79" s="628" t="s">
        <v>257</v>
      </c>
      <c r="D79" s="625">
        <v>4527</v>
      </c>
      <c r="E79" s="474" t="s">
        <v>257</v>
      </c>
      <c r="F79" s="474" t="s">
        <v>257</v>
      </c>
      <c r="G79" s="474" t="s">
        <v>257</v>
      </c>
      <c r="H79" s="474" t="s">
        <v>257</v>
      </c>
      <c r="I79" s="474" t="s">
        <v>257</v>
      </c>
      <c r="J79" s="474" t="s">
        <v>257</v>
      </c>
      <c r="K79" s="474" t="s">
        <v>257</v>
      </c>
      <c r="L79" s="474" t="s">
        <v>257</v>
      </c>
      <c r="M79" s="474" t="s">
        <v>257</v>
      </c>
      <c r="N79" s="474" t="s">
        <v>257</v>
      </c>
      <c r="O79" s="41" t="s">
        <v>257</v>
      </c>
      <c r="P79" s="41" t="s">
        <v>257</v>
      </c>
    </row>
    <row r="80" spans="1:23" x14ac:dyDescent="0.25">
      <c r="A80" s="626" t="s">
        <v>690</v>
      </c>
      <c r="B80" s="622">
        <f>SUM(C80:P80)</f>
        <v>5800</v>
      </c>
      <c r="C80" s="474" t="s">
        <v>257</v>
      </c>
      <c r="D80" s="625">
        <v>5800</v>
      </c>
      <c r="E80" s="474" t="s">
        <v>257</v>
      </c>
      <c r="F80" s="474" t="s">
        <v>257</v>
      </c>
      <c r="G80" s="474" t="s">
        <v>257</v>
      </c>
      <c r="H80" s="474" t="s">
        <v>257</v>
      </c>
      <c r="I80" s="474" t="s">
        <v>257</v>
      </c>
      <c r="J80" s="474" t="s">
        <v>257</v>
      </c>
      <c r="K80" s="474" t="s">
        <v>257</v>
      </c>
      <c r="L80" s="474" t="s">
        <v>257</v>
      </c>
      <c r="M80" s="474" t="s">
        <v>257</v>
      </c>
      <c r="N80" s="474" t="s">
        <v>257</v>
      </c>
      <c r="O80" s="41" t="s">
        <v>257</v>
      </c>
      <c r="P80" s="41" t="s">
        <v>257</v>
      </c>
      <c r="V80" s="216"/>
      <c r="W80" s="216"/>
    </row>
    <row r="81" spans="1:23" x14ac:dyDescent="0.25">
      <c r="A81" s="626" t="s">
        <v>691</v>
      </c>
      <c r="B81" s="622">
        <f>SUM(C81:P81)</f>
        <v>3493</v>
      </c>
      <c r="C81" s="474" t="s">
        <v>257</v>
      </c>
      <c r="D81" s="625">
        <v>3493</v>
      </c>
      <c r="E81" s="474" t="s">
        <v>257</v>
      </c>
      <c r="F81" s="474" t="s">
        <v>257</v>
      </c>
      <c r="G81" s="474" t="s">
        <v>257</v>
      </c>
      <c r="H81" s="474" t="s">
        <v>257</v>
      </c>
      <c r="I81" s="474" t="s">
        <v>257</v>
      </c>
      <c r="J81" s="474" t="s">
        <v>257</v>
      </c>
      <c r="K81" s="474" t="s">
        <v>257</v>
      </c>
      <c r="L81" s="474" t="s">
        <v>257</v>
      </c>
      <c r="M81" s="474" t="s">
        <v>257</v>
      </c>
      <c r="N81" s="474" t="s">
        <v>257</v>
      </c>
      <c r="O81" s="41" t="s">
        <v>257</v>
      </c>
      <c r="P81" s="41" t="s">
        <v>257</v>
      </c>
    </row>
    <row r="82" spans="1:23" x14ac:dyDescent="0.25">
      <c r="A82" s="626" t="s">
        <v>838</v>
      </c>
      <c r="B82" s="622">
        <f>SUM(C82:P82)</f>
        <v>20646</v>
      </c>
      <c r="C82" s="474" t="s">
        <v>257</v>
      </c>
      <c r="D82" s="474">
        <v>20646</v>
      </c>
      <c r="E82" s="474" t="s">
        <v>257</v>
      </c>
      <c r="F82" s="474" t="s">
        <v>257</v>
      </c>
      <c r="G82" s="474" t="s">
        <v>257</v>
      </c>
      <c r="H82" s="474" t="s">
        <v>257</v>
      </c>
      <c r="I82" s="474" t="s">
        <v>257</v>
      </c>
      <c r="J82" s="474" t="s">
        <v>257</v>
      </c>
      <c r="K82" s="474" t="s">
        <v>257</v>
      </c>
      <c r="L82" s="474" t="s">
        <v>257</v>
      </c>
      <c r="M82" s="474" t="s">
        <v>257</v>
      </c>
      <c r="N82" s="474" t="s">
        <v>257</v>
      </c>
      <c r="O82" s="474" t="s">
        <v>257</v>
      </c>
      <c r="P82" s="474" t="s">
        <v>257</v>
      </c>
      <c r="V82" s="217"/>
      <c r="W82" s="217"/>
    </row>
    <row r="83" spans="1:23" x14ac:dyDescent="0.25">
      <c r="A83" s="621"/>
      <c r="B83" s="622"/>
      <c r="C83" s="629"/>
      <c r="D83" s="41"/>
      <c r="E83" s="41"/>
      <c r="F83" s="41"/>
      <c r="G83" s="41"/>
      <c r="H83" s="41"/>
      <c r="I83" s="41"/>
      <c r="J83" s="41"/>
      <c r="K83" s="41"/>
      <c r="L83" s="474"/>
      <c r="M83" s="41"/>
      <c r="N83" s="41"/>
      <c r="O83" s="41"/>
      <c r="P83" s="41"/>
    </row>
    <row r="84" spans="1:23" s="216" customFormat="1" x14ac:dyDescent="0.25">
      <c r="A84" s="613" t="s">
        <v>316</v>
      </c>
      <c r="B84" s="623">
        <f>SUM(B86:B88)</f>
        <v>15113</v>
      </c>
      <c r="C84" s="471" t="s">
        <v>257</v>
      </c>
      <c r="D84" s="472" t="s">
        <v>257</v>
      </c>
      <c r="E84" s="630">
        <f>SUM(E86:E88)</f>
        <v>15113</v>
      </c>
      <c r="F84" s="472" t="s">
        <v>257</v>
      </c>
      <c r="G84" s="472" t="s">
        <v>257</v>
      </c>
      <c r="H84" s="472" t="s">
        <v>257</v>
      </c>
      <c r="I84" s="472" t="s">
        <v>257</v>
      </c>
      <c r="J84" s="472" t="s">
        <v>257</v>
      </c>
      <c r="K84" s="472" t="s">
        <v>257</v>
      </c>
      <c r="L84" s="472" t="s">
        <v>257</v>
      </c>
      <c r="M84" s="472" t="s">
        <v>257</v>
      </c>
      <c r="N84" s="472" t="s">
        <v>257</v>
      </c>
      <c r="O84" s="620" t="s">
        <v>257</v>
      </c>
      <c r="P84" s="620" t="s">
        <v>257</v>
      </c>
      <c r="V84" s="66"/>
      <c r="W84" s="66"/>
    </row>
    <row r="85" spans="1:23" x14ac:dyDescent="0.25">
      <c r="A85" s="626"/>
      <c r="B85" s="627"/>
      <c r="C85" s="629"/>
      <c r="D85" s="41"/>
      <c r="E85" s="474"/>
      <c r="F85" s="41"/>
      <c r="G85" s="41"/>
      <c r="H85" s="41"/>
      <c r="I85" s="41"/>
      <c r="J85" s="41"/>
      <c r="K85" s="41"/>
      <c r="L85" s="474"/>
      <c r="M85" s="41"/>
      <c r="N85" s="41"/>
      <c r="O85" s="41"/>
      <c r="P85" s="41"/>
    </row>
    <row r="86" spans="1:23" x14ac:dyDescent="0.25">
      <c r="A86" s="626" t="s">
        <v>692</v>
      </c>
      <c r="B86" s="622">
        <f>SUM(C86:P86)</f>
        <v>250</v>
      </c>
      <c r="C86" s="473" t="s">
        <v>257</v>
      </c>
      <c r="D86" s="474" t="s">
        <v>257</v>
      </c>
      <c r="E86" s="625">
        <v>250</v>
      </c>
      <c r="F86" s="474" t="s">
        <v>257</v>
      </c>
      <c r="G86" s="474" t="s">
        <v>257</v>
      </c>
      <c r="H86" s="474" t="s">
        <v>257</v>
      </c>
      <c r="I86" s="474" t="s">
        <v>257</v>
      </c>
      <c r="J86" s="474" t="s">
        <v>257</v>
      </c>
      <c r="K86" s="474" t="s">
        <v>257</v>
      </c>
      <c r="L86" s="474" t="s">
        <v>257</v>
      </c>
      <c r="M86" s="474" t="s">
        <v>257</v>
      </c>
      <c r="N86" s="474" t="s">
        <v>257</v>
      </c>
      <c r="O86" s="41" t="s">
        <v>257</v>
      </c>
      <c r="P86" s="41" t="s">
        <v>257</v>
      </c>
    </row>
    <row r="87" spans="1:23" x14ac:dyDescent="0.25">
      <c r="A87" s="626" t="s">
        <v>693</v>
      </c>
      <c r="B87" s="622">
        <f>SUM(C87:P87)</f>
        <v>2475</v>
      </c>
      <c r="C87" s="473" t="s">
        <v>257</v>
      </c>
      <c r="D87" s="474" t="s">
        <v>257</v>
      </c>
      <c r="E87" s="625">
        <v>2475</v>
      </c>
      <c r="F87" s="474" t="s">
        <v>257</v>
      </c>
      <c r="G87" s="474" t="s">
        <v>257</v>
      </c>
      <c r="H87" s="474" t="s">
        <v>257</v>
      </c>
      <c r="I87" s="474" t="s">
        <v>257</v>
      </c>
      <c r="J87" s="474" t="s">
        <v>257</v>
      </c>
      <c r="K87" s="474" t="s">
        <v>257</v>
      </c>
      <c r="L87" s="474" t="s">
        <v>257</v>
      </c>
      <c r="M87" s="474" t="s">
        <v>257</v>
      </c>
      <c r="N87" s="474" t="s">
        <v>257</v>
      </c>
      <c r="O87" s="41" t="s">
        <v>257</v>
      </c>
      <c r="P87" s="41" t="s">
        <v>257</v>
      </c>
    </row>
    <row r="88" spans="1:23" x14ac:dyDescent="0.25">
      <c r="A88" s="626" t="s">
        <v>694</v>
      </c>
      <c r="B88" s="622">
        <f>SUM(C88:P88)</f>
        <v>12388</v>
      </c>
      <c r="C88" s="473" t="s">
        <v>257</v>
      </c>
      <c r="D88" s="474" t="s">
        <v>257</v>
      </c>
      <c r="E88" s="625">
        <v>12388</v>
      </c>
      <c r="F88" s="474" t="s">
        <v>257</v>
      </c>
      <c r="G88" s="474" t="s">
        <v>257</v>
      </c>
      <c r="H88" s="474" t="s">
        <v>257</v>
      </c>
      <c r="I88" s="474" t="s">
        <v>257</v>
      </c>
      <c r="J88" s="474" t="s">
        <v>257</v>
      </c>
      <c r="K88" s="474" t="s">
        <v>257</v>
      </c>
      <c r="L88" s="474" t="s">
        <v>257</v>
      </c>
      <c r="M88" s="474" t="s">
        <v>257</v>
      </c>
      <c r="N88" s="474" t="s">
        <v>257</v>
      </c>
      <c r="O88" s="41" t="s">
        <v>257</v>
      </c>
      <c r="P88" s="41" t="s">
        <v>257</v>
      </c>
    </row>
    <row r="89" spans="1:23" x14ac:dyDescent="0.25">
      <c r="A89" s="621"/>
      <c r="B89" s="622"/>
      <c r="C89" s="41"/>
      <c r="D89" s="41"/>
      <c r="E89" s="41"/>
      <c r="F89" s="41"/>
      <c r="G89" s="41"/>
      <c r="H89" s="41"/>
      <c r="I89" s="41"/>
      <c r="J89" s="41"/>
      <c r="K89" s="41"/>
      <c r="L89" s="474"/>
      <c r="M89" s="41"/>
      <c r="N89" s="41"/>
      <c r="O89" s="41"/>
      <c r="P89" s="41"/>
    </row>
    <row r="90" spans="1:23" x14ac:dyDescent="0.25">
      <c r="A90" s="613" t="s">
        <v>317</v>
      </c>
      <c r="B90" s="623">
        <f>SUM(B92:B92)</f>
        <v>10071</v>
      </c>
      <c r="C90" s="472" t="s">
        <v>257</v>
      </c>
      <c r="D90" s="630">
        <f>SUM(D92:D92)</f>
        <v>10071</v>
      </c>
      <c r="E90" s="472" t="s">
        <v>257</v>
      </c>
      <c r="F90" s="472" t="s">
        <v>257</v>
      </c>
      <c r="G90" s="472" t="s">
        <v>257</v>
      </c>
      <c r="H90" s="472" t="s">
        <v>257</v>
      </c>
      <c r="I90" s="472" t="s">
        <v>257</v>
      </c>
      <c r="J90" s="472" t="s">
        <v>257</v>
      </c>
      <c r="K90" s="472" t="s">
        <v>257</v>
      </c>
      <c r="L90" s="472" t="s">
        <v>257</v>
      </c>
      <c r="M90" s="472" t="s">
        <v>257</v>
      </c>
      <c r="N90" s="472" t="s">
        <v>257</v>
      </c>
      <c r="O90" s="620" t="s">
        <v>257</v>
      </c>
      <c r="P90" s="620" t="s">
        <v>257</v>
      </c>
    </row>
    <row r="91" spans="1:23" x14ac:dyDescent="0.25">
      <c r="A91" s="626"/>
      <c r="B91" s="627"/>
      <c r="C91" s="41"/>
      <c r="D91" s="41"/>
      <c r="E91" s="474"/>
      <c r="F91" s="41"/>
      <c r="G91" s="41"/>
      <c r="H91" s="41"/>
      <c r="I91" s="41"/>
      <c r="J91" s="41"/>
      <c r="K91" s="41"/>
      <c r="L91" s="474"/>
      <c r="M91" s="41"/>
      <c r="N91" s="41"/>
      <c r="O91" s="41"/>
      <c r="P91" s="41"/>
    </row>
    <row r="92" spans="1:23" x14ac:dyDescent="0.25">
      <c r="A92" s="626" t="s">
        <v>651</v>
      </c>
      <c r="B92" s="622">
        <f>SUM(C92:P92)</f>
        <v>10071</v>
      </c>
      <c r="C92" s="474" t="s">
        <v>257</v>
      </c>
      <c r="D92" s="474">
        <v>10071</v>
      </c>
      <c r="E92" s="474" t="s">
        <v>257</v>
      </c>
      <c r="F92" s="474" t="s">
        <v>257</v>
      </c>
      <c r="G92" s="474" t="s">
        <v>257</v>
      </c>
      <c r="H92" s="474" t="s">
        <v>257</v>
      </c>
      <c r="I92" s="474" t="s">
        <v>257</v>
      </c>
      <c r="J92" s="474" t="s">
        <v>257</v>
      </c>
      <c r="K92" s="474" t="s">
        <v>257</v>
      </c>
      <c r="L92" s="474" t="s">
        <v>257</v>
      </c>
      <c r="M92" s="474" t="s">
        <v>257</v>
      </c>
      <c r="N92" s="474" t="s">
        <v>257</v>
      </c>
      <c r="O92" s="41" t="s">
        <v>257</v>
      </c>
      <c r="P92" s="41" t="s">
        <v>257</v>
      </c>
    </row>
    <row r="93" spans="1:23" x14ac:dyDescent="0.25">
      <c r="A93" s="621"/>
      <c r="B93" s="622"/>
      <c r="C93" s="41"/>
      <c r="D93" s="41"/>
      <c r="E93" s="41"/>
      <c r="F93" s="41"/>
      <c r="G93" s="41"/>
      <c r="H93" s="41"/>
      <c r="I93" s="41"/>
      <c r="J93" s="41"/>
      <c r="K93" s="41"/>
      <c r="L93" s="474"/>
      <c r="M93" s="41"/>
      <c r="N93" s="41"/>
      <c r="O93" s="41"/>
      <c r="P93" s="41"/>
      <c r="V93" s="216"/>
      <c r="W93" s="216"/>
    </row>
    <row r="94" spans="1:23" x14ac:dyDescent="0.25">
      <c r="A94" s="613" t="s">
        <v>162</v>
      </c>
      <c r="B94" s="623">
        <f>SUM(B96:B108)</f>
        <v>21361</v>
      </c>
      <c r="C94" s="472" t="s">
        <v>257</v>
      </c>
      <c r="D94" s="472" t="s">
        <v>257</v>
      </c>
      <c r="E94" s="472" t="s">
        <v>257</v>
      </c>
      <c r="F94" s="472">
        <f>SUM(F96:F108)</f>
        <v>21361</v>
      </c>
      <c r="G94" s="472" t="s">
        <v>257</v>
      </c>
      <c r="H94" s="472" t="s">
        <v>257</v>
      </c>
      <c r="I94" s="472" t="s">
        <v>257</v>
      </c>
      <c r="J94" s="472" t="s">
        <v>257</v>
      </c>
      <c r="K94" s="472" t="s">
        <v>257</v>
      </c>
      <c r="L94" s="472" t="s">
        <v>257</v>
      </c>
      <c r="M94" s="472" t="s">
        <v>257</v>
      </c>
      <c r="N94" s="472" t="s">
        <v>257</v>
      </c>
      <c r="O94" s="620" t="s">
        <v>257</v>
      </c>
      <c r="P94" s="620" t="s">
        <v>257</v>
      </c>
    </row>
    <row r="95" spans="1:23" x14ac:dyDescent="0.25">
      <c r="A95" s="626"/>
      <c r="B95" s="627"/>
      <c r="C95" s="41"/>
      <c r="D95" s="41"/>
      <c r="E95" s="41"/>
      <c r="F95" s="474"/>
      <c r="G95" s="41"/>
      <c r="H95" s="41"/>
      <c r="I95" s="41"/>
      <c r="J95" s="41"/>
      <c r="K95" s="41"/>
      <c r="L95" s="474"/>
      <c r="M95" s="41"/>
      <c r="N95" s="474"/>
      <c r="O95" s="41"/>
      <c r="P95" s="41"/>
    </row>
    <row r="96" spans="1:23" x14ac:dyDescent="0.25">
      <c r="A96" s="626" t="s">
        <v>659</v>
      </c>
      <c r="B96" s="622">
        <f t="shared" ref="B96:B108" si="2">SUM(C96:P96)</f>
        <v>1279</v>
      </c>
      <c r="C96" s="474" t="s">
        <v>257</v>
      </c>
      <c r="D96" s="474" t="s">
        <v>257</v>
      </c>
      <c r="E96" s="474" t="s">
        <v>257</v>
      </c>
      <c r="F96" s="41">
        <v>1279</v>
      </c>
      <c r="G96" s="474" t="s">
        <v>257</v>
      </c>
      <c r="H96" s="474" t="s">
        <v>257</v>
      </c>
      <c r="I96" s="474" t="s">
        <v>257</v>
      </c>
      <c r="J96" s="474" t="s">
        <v>257</v>
      </c>
      <c r="K96" s="474" t="s">
        <v>257</v>
      </c>
      <c r="L96" s="474" t="s">
        <v>257</v>
      </c>
      <c r="M96" s="474" t="s">
        <v>257</v>
      </c>
      <c r="N96" s="474" t="s">
        <v>257</v>
      </c>
      <c r="O96" s="41" t="s">
        <v>257</v>
      </c>
      <c r="P96" s="41" t="s">
        <v>257</v>
      </c>
    </row>
    <row r="97" spans="1:23" x14ac:dyDescent="0.25">
      <c r="A97" s="626" t="s">
        <v>647</v>
      </c>
      <c r="B97" s="622">
        <f t="shared" si="2"/>
        <v>1172</v>
      </c>
      <c r="C97" s="474" t="s">
        <v>257</v>
      </c>
      <c r="D97" s="474" t="s">
        <v>257</v>
      </c>
      <c r="E97" s="474" t="s">
        <v>257</v>
      </c>
      <c r="F97" s="41">
        <v>1172</v>
      </c>
      <c r="G97" s="474" t="s">
        <v>257</v>
      </c>
      <c r="H97" s="474" t="s">
        <v>257</v>
      </c>
      <c r="I97" s="474" t="s">
        <v>257</v>
      </c>
      <c r="J97" s="474" t="s">
        <v>257</v>
      </c>
      <c r="K97" s="474" t="s">
        <v>257</v>
      </c>
      <c r="L97" s="474" t="s">
        <v>257</v>
      </c>
      <c r="M97" s="474" t="s">
        <v>257</v>
      </c>
      <c r="N97" s="474" t="s">
        <v>257</v>
      </c>
      <c r="O97" s="41" t="s">
        <v>257</v>
      </c>
      <c r="P97" s="41" t="s">
        <v>257</v>
      </c>
    </row>
    <row r="98" spans="1:23" x14ac:dyDescent="0.25">
      <c r="A98" s="626" t="s">
        <v>652</v>
      </c>
      <c r="B98" s="622">
        <f t="shared" si="2"/>
        <v>949</v>
      </c>
      <c r="C98" s="474" t="s">
        <v>257</v>
      </c>
      <c r="D98" s="474" t="s">
        <v>257</v>
      </c>
      <c r="E98" s="474" t="s">
        <v>257</v>
      </c>
      <c r="F98" s="41">
        <v>949</v>
      </c>
      <c r="G98" s="474" t="s">
        <v>257</v>
      </c>
      <c r="H98" s="474" t="s">
        <v>257</v>
      </c>
      <c r="I98" s="474" t="s">
        <v>257</v>
      </c>
      <c r="J98" s="474" t="s">
        <v>257</v>
      </c>
      <c r="K98" s="474" t="s">
        <v>257</v>
      </c>
      <c r="L98" s="474" t="s">
        <v>257</v>
      </c>
      <c r="M98" s="474" t="s">
        <v>257</v>
      </c>
      <c r="N98" s="474" t="s">
        <v>257</v>
      </c>
      <c r="O98" s="41" t="s">
        <v>257</v>
      </c>
      <c r="P98" s="41" t="s">
        <v>257</v>
      </c>
    </row>
    <row r="99" spans="1:23" x14ac:dyDescent="0.25">
      <c r="A99" s="626" t="s">
        <v>649</v>
      </c>
      <c r="B99" s="622">
        <f t="shared" si="2"/>
        <v>2426</v>
      </c>
      <c r="C99" s="474" t="s">
        <v>257</v>
      </c>
      <c r="D99" s="474" t="s">
        <v>257</v>
      </c>
      <c r="E99" s="474" t="s">
        <v>257</v>
      </c>
      <c r="F99" s="41">
        <v>2426</v>
      </c>
      <c r="G99" s="474" t="s">
        <v>257</v>
      </c>
      <c r="H99" s="474" t="s">
        <v>257</v>
      </c>
      <c r="I99" s="474" t="s">
        <v>257</v>
      </c>
      <c r="J99" s="474" t="s">
        <v>257</v>
      </c>
      <c r="K99" s="474" t="s">
        <v>257</v>
      </c>
      <c r="L99" s="474" t="s">
        <v>257</v>
      </c>
      <c r="M99" s="474" t="s">
        <v>257</v>
      </c>
      <c r="N99" s="474" t="s">
        <v>257</v>
      </c>
      <c r="O99" s="41" t="s">
        <v>257</v>
      </c>
      <c r="P99" s="41" t="s">
        <v>257</v>
      </c>
    </row>
    <row r="100" spans="1:23" x14ac:dyDescent="0.25">
      <c r="A100" s="626" t="s">
        <v>432</v>
      </c>
      <c r="B100" s="622">
        <f t="shared" si="2"/>
        <v>2015</v>
      </c>
      <c r="C100" s="474" t="s">
        <v>257</v>
      </c>
      <c r="D100" s="474" t="s">
        <v>257</v>
      </c>
      <c r="E100" s="474" t="s">
        <v>257</v>
      </c>
      <c r="F100" s="41">
        <v>2015</v>
      </c>
      <c r="G100" s="474" t="s">
        <v>257</v>
      </c>
      <c r="H100" s="474" t="s">
        <v>257</v>
      </c>
      <c r="I100" s="474" t="s">
        <v>257</v>
      </c>
      <c r="J100" s="474" t="s">
        <v>257</v>
      </c>
      <c r="K100" s="474" t="s">
        <v>257</v>
      </c>
      <c r="L100" s="474" t="s">
        <v>257</v>
      </c>
      <c r="M100" s="474" t="s">
        <v>257</v>
      </c>
      <c r="N100" s="474" t="s">
        <v>257</v>
      </c>
      <c r="O100" s="41" t="s">
        <v>257</v>
      </c>
      <c r="P100" s="41" t="s">
        <v>257</v>
      </c>
      <c r="V100" s="216"/>
      <c r="W100" s="216"/>
    </row>
    <row r="101" spans="1:23" x14ac:dyDescent="0.25">
      <c r="A101" s="626" t="s">
        <v>656</v>
      </c>
      <c r="B101" s="622">
        <f t="shared" si="2"/>
        <v>2095</v>
      </c>
      <c r="C101" s="474" t="s">
        <v>257</v>
      </c>
      <c r="D101" s="474" t="s">
        <v>257</v>
      </c>
      <c r="E101" s="474" t="s">
        <v>257</v>
      </c>
      <c r="F101" s="41">
        <v>2095</v>
      </c>
      <c r="G101" s="474" t="s">
        <v>257</v>
      </c>
      <c r="H101" s="474" t="s">
        <v>257</v>
      </c>
      <c r="I101" s="474" t="s">
        <v>257</v>
      </c>
      <c r="J101" s="474" t="s">
        <v>257</v>
      </c>
      <c r="K101" s="474" t="s">
        <v>257</v>
      </c>
      <c r="L101" s="474" t="s">
        <v>257</v>
      </c>
      <c r="M101" s="474" t="s">
        <v>257</v>
      </c>
      <c r="N101" s="474" t="s">
        <v>257</v>
      </c>
      <c r="O101" s="41" t="s">
        <v>257</v>
      </c>
      <c r="P101" s="41" t="s">
        <v>257</v>
      </c>
      <c r="V101" s="216"/>
      <c r="W101" s="216"/>
    </row>
    <row r="102" spans="1:23" x14ac:dyDescent="0.25">
      <c r="A102" s="626" t="s">
        <v>640</v>
      </c>
      <c r="B102" s="622">
        <f t="shared" si="2"/>
        <v>1272</v>
      </c>
      <c r="C102" s="474" t="s">
        <v>257</v>
      </c>
      <c r="D102" s="474" t="s">
        <v>257</v>
      </c>
      <c r="E102" s="474" t="s">
        <v>257</v>
      </c>
      <c r="F102" s="41">
        <v>1272</v>
      </c>
      <c r="G102" s="474" t="s">
        <v>257</v>
      </c>
      <c r="H102" s="474" t="s">
        <v>257</v>
      </c>
      <c r="I102" s="474" t="s">
        <v>257</v>
      </c>
      <c r="J102" s="474" t="s">
        <v>257</v>
      </c>
      <c r="K102" s="474" t="s">
        <v>257</v>
      </c>
      <c r="L102" s="474" t="s">
        <v>257</v>
      </c>
      <c r="M102" s="474" t="s">
        <v>257</v>
      </c>
      <c r="N102" s="474" t="s">
        <v>257</v>
      </c>
      <c r="O102" s="41" t="s">
        <v>257</v>
      </c>
      <c r="P102" s="41" t="s">
        <v>257</v>
      </c>
      <c r="V102" s="216"/>
      <c r="W102" s="216"/>
    </row>
    <row r="103" spans="1:23" x14ac:dyDescent="0.25">
      <c r="A103" s="626" t="s">
        <v>176</v>
      </c>
      <c r="B103" s="622">
        <f t="shared" si="2"/>
        <v>2967</v>
      </c>
      <c r="C103" s="474" t="s">
        <v>257</v>
      </c>
      <c r="D103" s="474" t="s">
        <v>257</v>
      </c>
      <c r="E103" s="474" t="s">
        <v>257</v>
      </c>
      <c r="F103" s="41">
        <v>2967</v>
      </c>
      <c r="G103" s="474" t="s">
        <v>257</v>
      </c>
      <c r="H103" s="474" t="s">
        <v>257</v>
      </c>
      <c r="I103" s="474" t="s">
        <v>257</v>
      </c>
      <c r="J103" s="474" t="s">
        <v>257</v>
      </c>
      <c r="K103" s="474" t="s">
        <v>257</v>
      </c>
      <c r="L103" s="474" t="s">
        <v>257</v>
      </c>
      <c r="M103" s="474" t="s">
        <v>257</v>
      </c>
      <c r="N103" s="474" t="s">
        <v>257</v>
      </c>
      <c r="O103" s="41" t="s">
        <v>257</v>
      </c>
      <c r="P103" s="41" t="s">
        <v>257</v>
      </c>
      <c r="V103" s="216"/>
      <c r="W103" s="216"/>
    </row>
    <row r="104" spans="1:23" x14ac:dyDescent="0.25">
      <c r="A104" s="626" t="s">
        <v>399</v>
      </c>
      <c r="B104" s="622">
        <f t="shared" si="2"/>
        <v>2400</v>
      </c>
      <c r="C104" s="474" t="s">
        <v>257</v>
      </c>
      <c r="D104" s="474" t="s">
        <v>257</v>
      </c>
      <c r="E104" s="474" t="s">
        <v>257</v>
      </c>
      <c r="F104" s="41">
        <v>2400</v>
      </c>
      <c r="G104" s="474" t="s">
        <v>257</v>
      </c>
      <c r="H104" s="474" t="s">
        <v>257</v>
      </c>
      <c r="I104" s="474" t="s">
        <v>257</v>
      </c>
      <c r="J104" s="474" t="s">
        <v>257</v>
      </c>
      <c r="K104" s="474" t="s">
        <v>257</v>
      </c>
      <c r="L104" s="474" t="s">
        <v>257</v>
      </c>
      <c r="M104" s="474" t="s">
        <v>257</v>
      </c>
      <c r="N104" s="474" t="s">
        <v>257</v>
      </c>
      <c r="O104" s="41" t="s">
        <v>257</v>
      </c>
      <c r="P104" s="41" t="s">
        <v>257</v>
      </c>
    </row>
    <row r="105" spans="1:23" x14ac:dyDescent="0.25">
      <c r="A105" s="626" t="s">
        <v>180</v>
      </c>
      <c r="B105" s="622">
        <f t="shared" si="2"/>
        <v>1186</v>
      </c>
      <c r="C105" s="474" t="s">
        <v>257</v>
      </c>
      <c r="D105" s="474" t="s">
        <v>257</v>
      </c>
      <c r="E105" s="474" t="s">
        <v>257</v>
      </c>
      <c r="F105" s="41">
        <v>1186</v>
      </c>
      <c r="G105" s="474" t="s">
        <v>257</v>
      </c>
      <c r="H105" s="474" t="s">
        <v>257</v>
      </c>
      <c r="I105" s="474" t="s">
        <v>257</v>
      </c>
      <c r="J105" s="474" t="s">
        <v>257</v>
      </c>
      <c r="K105" s="474" t="s">
        <v>257</v>
      </c>
      <c r="L105" s="474" t="s">
        <v>257</v>
      </c>
      <c r="M105" s="474" t="s">
        <v>257</v>
      </c>
      <c r="N105" s="474" t="s">
        <v>257</v>
      </c>
      <c r="O105" s="41" t="s">
        <v>257</v>
      </c>
      <c r="P105" s="41" t="s">
        <v>257</v>
      </c>
    </row>
    <row r="106" spans="1:23" s="655" customFormat="1" x14ac:dyDescent="0.25">
      <c r="A106" s="650" t="s">
        <v>66</v>
      </c>
      <c r="B106" s="651">
        <f t="shared" si="2"/>
        <v>920</v>
      </c>
      <c r="C106" s="652" t="s">
        <v>257</v>
      </c>
      <c r="D106" s="652" t="s">
        <v>257</v>
      </c>
      <c r="E106" s="652" t="s">
        <v>257</v>
      </c>
      <c r="F106" s="653">
        <v>920</v>
      </c>
      <c r="G106" s="652" t="s">
        <v>257</v>
      </c>
      <c r="H106" s="652" t="s">
        <v>257</v>
      </c>
      <c r="I106" s="652" t="s">
        <v>257</v>
      </c>
      <c r="J106" s="652" t="s">
        <v>257</v>
      </c>
      <c r="K106" s="652" t="s">
        <v>257</v>
      </c>
      <c r="L106" s="652" t="s">
        <v>257</v>
      </c>
      <c r="M106" s="652" t="s">
        <v>257</v>
      </c>
      <c r="N106" s="652" t="s">
        <v>257</v>
      </c>
      <c r="O106" s="654" t="s">
        <v>257</v>
      </c>
      <c r="P106" s="654" t="s">
        <v>257</v>
      </c>
    </row>
    <row r="107" spans="1:23" x14ac:dyDescent="0.25">
      <c r="A107" s="626" t="s">
        <v>643</v>
      </c>
      <c r="B107" s="622">
        <f>SUM(C107:P107)</f>
        <v>694</v>
      </c>
      <c r="C107" s="474" t="s">
        <v>257</v>
      </c>
      <c r="D107" s="474" t="s">
        <v>257</v>
      </c>
      <c r="E107" s="474" t="s">
        <v>257</v>
      </c>
      <c r="F107" s="41">
        <v>694</v>
      </c>
      <c r="G107" s="474" t="s">
        <v>257</v>
      </c>
      <c r="H107" s="474" t="s">
        <v>257</v>
      </c>
      <c r="I107" s="474" t="s">
        <v>257</v>
      </c>
      <c r="J107" s="474" t="s">
        <v>257</v>
      </c>
      <c r="K107" s="474" t="s">
        <v>257</v>
      </c>
      <c r="L107" s="474" t="s">
        <v>257</v>
      </c>
      <c r="M107" s="474" t="s">
        <v>257</v>
      </c>
      <c r="N107" s="474" t="s">
        <v>257</v>
      </c>
      <c r="O107" s="41" t="s">
        <v>257</v>
      </c>
      <c r="P107" s="41" t="s">
        <v>257</v>
      </c>
    </row>
    <row r="108" spans="1:23" x14ac:dyDescent="0.25">
      <c r="A108" s="626" t="s">
        <v>645</v>
      </c>
      <c r="B108" s="622">
        <f t="shared" si="2"/>
        <v>1986</v>
      </c>
      <c r="C108" s="474" t="s">
        <v>257</v>
      </c>
      <c r="D108" s="474" t="s">
        <v>257</v>
      </c>
      <c r="E108" s="474" t="s">
        <v>257</v>
      </c>
      <c r="F108" s="41">
        <v>1986</v>
      </c>
      <c r="G108" s="474" t="s">
        <v>257</v>
      </c>
      <c r="H108" s="474" t="s">
        <v>257</v>
      </c>
      <c r="I108" s="474" t="s">
        <v>257</v>
      </c>
      <c r="J108" s="474" t="s">
        <v>257</v>
      </c>
      <c r="K108" s="474" t="s">
        <v>257</v>
      </c>
      <c r="L108" s="474" t="s">
        <v>257</v>
      </c>
      <c r="M108" s="474" t="s">
        <v>257</v>
      </c>
      <c r="N108" s="474" t="s">
        <v>257</v>
      </c>
      <c r="O108" s="41" t="s">
        <v>257</v>
      </c>
      <c r="P108" s="41" t="s">
        <v>257</v>
      </c>
    </row>
    <row r="109" spans="1:23" x14ac:dyDescent="0.25">
      <c r="A109" s="626"/>
      <c r="B109" s="627"/>
      <c r="C109" s="474"/>
      <c r="D109" s="474"/>
      <c r="E109" s="474"/>
      <c r="F109" s="474"/>
      <c r="G109" s="474"/>
      <c r="H109" s="474"/>
      <c r="I109" s="474"/>
      <c r="J109" s="474"/>
      <c r="K109" s="474"/>
      <c r="L109" s="474"/>
      <c r="M109" s="474"/>
      <c r="N109" s="474"/>
      <c r="O109" s="41"/>
      <c r="P109" s="41"/>
    </row>
    <row r="110" spans="1:23" x14ac:dyDescent="0.25">
      <c r="A110" s="613" t="s">
        <v>164</v>
      </c>
      <c r="B110" s="623">
        <f>SUM(B112:B123)</f>
        <v>33295</v>
      </c>
      <c r="C110" s="472" t="s">
        <v>257</v>
      </c>
      <c r="D110" s="472" t="s">
        <v>257</v>
      </c>
      <c r="E110" s="472" t="s">
        <v>257</v>
      </c>
      <c r="F110" s="472" t="s">
        <v>257</v>
      </c>
      <c r="G110" s="472" t="s">
        <v>257</v>
      </c>
      <c r="H110" s="472" t="s">
        <v>257</v>
      </c>
      <c r="I110" s="472" t="s">
        <v>257</v>
      </c>
      <c r="J110" s="472" t="s">
        <v>257</v>
      </c>
      <c r="K110" s="472" t="s">
        <v>257</v>
      </c>
      <c r="L110" s="472" t="s">
        <v>257</v>
      </c>
      <c r="M110" s="472" t="s">
        <v>257</v>
      </c>
      <c r="N110" s="472">
        <f>SUM(N112:N123)</f>
        <v>33295</v>
      </c>
      <c r="O110" s="620" t="s">
        <v>257</v>
      </c>
      <c r="P110" s="620" t="s">
        <v>257</v>
      </c>
    </row>
    <row r="111" spans="1:23" x14ac:dyDescent="0.25">
      <c r="A111" s="626"/>
      <c r="B111" s="627"/>
      <c r="C111" s="41"/>
      <c r="D111" s="41"/>
      <c r="E111" s="41"/>
      <c r="F111" s="474"/>
      <c r="G111" s="41"/>
      <c r="H111" s="41"/>
      <c r="I111" s="41"/>
      <c r="J111" s="41"/>
      <c r="K111" s="41"/>
      <c r="L111" s="474"/>
      <c r="M111" s="41"/>
      <c r="N111" s="474"/>
      <c r="O111" s="41"/>
      <c r="P111" s="41"/>
    </row>
    <row r="112" spans="1:23" s="216" customFormat="1" x14ac:dyDescent="0.25">
      <c r="A112" s="626" t="s">
        <v>653</v>
      </c>
      <c r="B112" s="622">
        <f t="shared" ref="B112:B123" si="3">SUM(C112:P112)</f>
        <v>2243</v>
      </c>
      <c r="C112" s="474" t="s">
        <v>257</v>
      </c>
      <c r="D112" s="474" t="s">
        <v>257</v>
      </c>
      <c r="E112" s="474" t="s">
        <v>257</v>
      </c>
      <c r="F112" s="474" t="s">
        <v>257</v>
      </c>
      <c r="G112" s="474" t="s">
        <v>257</v>
      </c>
      <c r="H112" s="474" t="s">
        <v>257</v>
      </c>
      <c r="I112" s="474" t="s">
        <v>257</v>
      </c>
      <c r="J112" s="474" t="s">
        <v>257</v>
      </c>
      <c r="K112" s="474" t="s">
        <v>257</v>
      </c>
      <c r="L112" s="474" t="s">
        <v>257</v>
      </c>
      <c r="M112" s="474" t="s">
        <v>257</v>
      </c>
      <c r="N112" s="41">
        <v>2243</v>
      </c>
      <c r="O112" s="41" t="s">
        <v>257</v>
      </c>
      <c r="P112" s="41" t="s">
        <v>257</v>
      </c>
      <c r="V112" s="66"/>
      <c r="W112" s="66"/>
    </row>
    <row r="113" spans="1:23" x14ac:dyDescent="0.25">
      <c r="A113" s="626" t="s">
        <v>649</v>
      </c>
      <c r="B113" s="622">
        <f t="shared" si="3"/>
        <v>7582</v>
      </c>
      <c r="C113" s="474" t="s">
        <v>257</v>
      </c>
      <c r="D113" s="474" t="s">
        <v>257</v>
      </c>
      <c r="E113" s="474" t="s">
        <v>257</v>
      </c>
      <c r="F113" s="474" t="s">
        <v>257</v>
      </c>
      <c r="G113" s="474" t="s">
        <v>257</v>
      </c>
      <c r="H113" s="474" t="s">
        <v>257</v>
      </c>
      <c r="I113" s="474" t="s">
        <v>257</v>
      </c>
      <c r="J113" s="474" t="s">
        <v>257</v>
      </c>
      <c r="K113" s="474" t="s">
        <v>257</v>
      </c>
      <c r="L113" s="474" t="s">
        <v>257</v>
      </c>
      <c r="M113" s="474" t="s">
        <v>257</v>
      </c>
      <c r="N113" s="41">
        <v>7582</v>
      </c>
      <c r="O113" s="41" t="s">
        <v>257</v>
      </c>
      <c r="P113" s="41" t="s">
        <v>257</v>
      </c>
    </row>
    <row r="114" spans="1:23" s="217" customFormat="1" x14ac:dyDescent="0.25">
      <c r="A114" s="626" t="s">
        <v>432</v>
      </c>
      <c r="B114" s="622">
        <f t="shared" si="3"/>
        <v>2766</v>
      </c>
      <c r="C114" s="474" t="s">
        <v>257</v>
      </c>
      <c r="D114" s="474" t="s">
        <v>257</v>
      </c>
      <c r="E114" s="474" t="s">
        <v>257</v>
      </c>
      <c r="F114" s="474" t="s">
        <v>257</v>
      </c>
      <c r="G114" s="474" t="s">
        <v>257</v>
      </c>
      <c r="H114" s="474" t="s">
        <v>257</v>
      </c>
      <c r="I114" s="474" t="s">
        <v>257</v>
      </c>
      <c r="J114" s="474" t="s">
        <v>257</v>
      </c>
      <c r="K114" s="474" t="s">
        <v>257</v>
      </c>
      <c r="L114" s="474" t="s">
        <v>257</v>
      </c>
      <c r="M114" s="474" t="s">
        <v>257</v>
      </c>
      <c r="N114" s="41">
        <v>2766</v>
      </c>
      <c r="O114" s="41" t="s">
        <v>257</v>
      </c>
      <c r="P114" s="41" t="s">
        <v>257</v>
      </c>
      <c r="V114" s="66"/>
      <c r="W114" s="66"/>
    </row>
    <row r="115" spans="1:23" x14ac:dyDescent="0.25">
      <c r="A115" s="626" t="s">
        <v>431</v>
      </c>
      <c r="B115" s="622">
        <f t="shared" si="3"/>
        <v>2742</v>
      </c>
      <c r="C115" s="474" t="s">
        <v>257</v>
      </c>
      <c r="D115" s="474" t="s">
        <v>257</v>
      </c>
      <c r="E115" s="474" t="s">
        <v>257</v>
      </c>
      <c r="F115" s="474" t="s">
        <v>257</v>
      </c>
      <c r="G115" s="474" t="s">
        <v>257</v>
      </c>
      <c r="H115" s="474" t="s">
        <v>257</v>
      </c>
      <c r="I115" s="474" t="s">
        <v>257</v>
      </c>
      <c r="J115" s="474" t="s">
        <v>257</v>
      </c>
      <c r="K115" s="474" t="s">
        <v>257</v>
      </c>
      <c r="L115" s="474" t="s">
        <v>257</v>
      </c>
      <c r="M115" s="474" t="s">
        <v>257</v>
      </c>
      <c r="N115" s="41">
        <v>2742</v>
      </c>
      <c r="O115" s="41" t="s">
        <v>257</v>
      </c>
      <c r="P115" s="41" t="s">
        <v>257</v>
      </c>
    </row>
    <row r="116" spans="1:23" x14ac:dyDescent="0.25">
      <c r="A116" s="626" t="s">
        <v>839</v>
      </c>
      <c r="B116" s="622">
        <f t="shared" si="3"/>
        <v>1930</v>
      </c>
      <c r="C116" s="474" t="s">
        <v>257</v>
      </c>
      <c r="D116" s="474" t="s">
        <v>257</v>
      </c>
      <c r="E116" s="474" t="s">
        <v>257</v>
      </c>
      <c r="F116" s="474" t="s">
        <v>257</v>
      </c>
      <c r="G116" s="474" t="s">
        <v>257</v>
      </c>
      <c r="H116" s="474" t="s">
        <v>257</v>
      </c>
      <c r="I116" s="474" t="s">
        <v>257</v>
      </c>
      <c r="J116" s="474" t="s">
        <v>257</v>
      </c>
      <c r="K116" s="474" t="s">
        <v>257</v>
      </c>
      <c r="L116" s="474" t="s">
        <v>257</v>
      </c>
      <c r="M116" s="474" t="s">
        <v>257</v>
      </c>
      <c r="N116" s="41">
        <v>1930</v>
      </c>
      <c r="O116" s="41" t="s">
        <v>257</v>
      </c>
      <c r="P116" s="41" t="s">
        <v>257</v>
      </c>
    </row>
    <row r="117" spans="1:23" x14ac:dyDescent="0.25">
      <c r="A117" s="626" t="s">
        <v>656</v>
      </c>
      <c r="B117" s="622">
        <f t="shared" si="3"/>
        <v>4239</v>
      </c>
      <c r="C117" s="474" t="s">
        <v>257</v>
      </c>
      <c r="D117" s="474" t="s">
        <v>257</v>
      </c>
      <c r="E117" s="474" t="s">
        <v>257</v>
      </c>
      <c r="F117" s="474" t="s">
        <v>257</v>
      </c>
      <c r="G117" s="474" t="s">
        <v>257</v>
      </c>
      <c r="H117" s="474" t="s">
        <v>257</v>
      </c>
      <c r="I117" s="474" t="s">
        <v>257</v>
      </c>
      <c r="J117" s="474" t="s">
        <v>257</v>
      </c>
      <c r="K117" s="474" t="s">
        <v>257</v>
      </c>
      <c r="L117" s="474" t="s">
        <v>257</v>
      </c>
      <c r="M117" s="474" t="s">
        <v>257</v>
      </c>
      <c r="N117" s="41">
        <v>4239</v>
      </c>
      <c r="O117" s="41" t="s">
        <v>257</v>
      </c>
      <c r="P117" s="41" t="s">
        <v>257</v>
      </c>
    </row>
    <row r="118" spans="1:23" x14ac:dyDescent="0.25">
      <c r="A118" s="626" t="s">
        <v>654</v>
      </c>
      <c r="B118" s="622">
        <f t="shared" si="3"/>
        <v>2154</v>
      </c>
      <c r="C118" s="474" t="s">
        <v>257</v>
      </c>
      <c r="D118" s="474" t="s">
        <v>257</v>
      </c>
      <c r="E118" s="474" t="s">
        <v>257</v>
      </c>
      <c r="F118" s="474" t="s">
        <v>257</v>
      </c>
      <c r="G118" s="474" t="s">
        <v>257</v>
      </c>
      <c r="H118" s="474" t="s">
        <v>257</v>
      </c>
      <c r="I118" s="474" t="s">
        <v>257</v>
      </c>
      <c r="J118" s="474" t="s">
        <v>257</v>
      </c>
      <c r="K118" s="474" t="s">
        <v>257</v>
      </c>
      <c r="L118" s="474" t="s">
        <v>257</v>
      </c>
      <c r="M118" s="474" t="s">
        <v>257</v>
      </c>
      <c r="N118" s="41">
        <v>2154</v>
      </c>
      <c r="O118" s="41" t="s">
        <v>257</v>
      </c>
      <c r="P118" s="41" t="s">
        <v>257</v>
      </c>
    </row>
    <row r="119" spans="1:23" x14ac:dyDescent="0.25">
      <c r="A119" s="626" t="s">
        <v>176</v>
      </c>
      <c r="B119" s="622">
        <f t="shared" si="3"/>
        <v>2823</v>
      </c>
      <c r="C119" s="474" t="s">
        <v>257</v>
      </c>
      <c r="D119" s="474" t="s">
        <v>257</v>
      </c>
      <c r="E119" s="474" t="s">
        <v>257</v>
      </c>
      <c r="F119" s="474" t="s">
        <v>257</v>
      </c>
      <c r="G119" s="474" t="s">
        <v>257</v>
      </c>
      <c r="H119" s="474" t="s">
        <v>257</v>
      </c>
      <c r="I119" s="474" t="s">
        <v>257</v>
      </c>
      <c r="J119" s="474" t="s">
        <v>257</v>
      </c>
      <c r="K119" s="474" t="s">
        <v>257</v>
      </c>
      <c r="L119" s="474" t="s">
        <v>257</v>
      </c>
      <c r="M119" s="474" t="s">
        <v>257</v>
      </c>
      <c r="N119" s="41">
        <v>2823</v>
      </c>
      <c r="O119" s="41" t="s">
        <v>257</v>
      </c>
      <c r="P119" s="41" t="s">
        <v>257</v>
      </c>
    </row>
    <row r="120" spans="1:23" x14ac:dyDescent="0.25">
      <c r="A120" s="626" t="s">
        <v>399</v>
      </c>
      <c r="B120" s="622">
        <f t="shared" si="3"/>
        <v>2722</v>
      </c>
      <c r="C120" s="474" t="s">
        <v>257</v>
      </c>
      <c r="D120" s="474" t="s">
        <v>257</v>
      </c>
      <c r="E120" s="474" t="s">
        <v>257</v>
      </c>
      <c r="F120" s="474" t="s">
        <v>257</v>
      </c>
      <c r="G120" s="474" t="s">
        <v>257</v>
      </c>
      <c r="H120" s="474" t="s">
        <v>257</v>
      </c>
      <c r="I120" s="474" t="s">
        <v>257</v>
      </c>
      <c r="J120" s="474" t="s">
        <v>257</v>
      </c>
      <c r="K120" s="474" t="s">
        <v>257</v>
      </c>
      <c r="L120" s="474" t="s">
        <v>257</v>
      </c>
      <c r="M120" s="474" t="s">
        <v>257</v>
      </c>
      <c r="N120" s="41">
        <v>2722</v>
      </c>
      <c r="O120" s="41" t="s">
        <v>257</v>
      </c>
      <c r="P120" s="41" t="s">
        <v>257</v>
      </c>
    </row>
    <row r="121" spans="1:23" x14ac:dyDescent="0.25">
      <c r="A121" s="626" t="s">
        <v>180</v>
      </c>
      <c r="B121" s="622">
        <f t="shared" si="3"/>
        <v>1092</v>
      </c>
      <c r="C121" s="474" t="s">
        <v>257</v>
      </c>
      <c r="D121" s="474" t="s">
        <v>257</v>
      </c>
      <c r="E121" s="474" t="s">
        <v>257</v>
      </c>
      <c r="F121" s="474" t="s">
        <v>257</v>
      </c>
      <c r="G121" s="474" t="s">
        <v>257</v>
      </c>
      <c r="H121" s="474" t="s">
        <v>257</v>
      </c>
      <c r="I121" s="474" t="s">
        <v>257</v>
      </c>
      <c r="J121" s="474" t="s">
        <v>257</v>
      </c>
      <c r="K121" s="474" t="s">
        <v>257</v>
      </c>
      <c r="L121" s="474" t="s">
        <v>257</v>
      </c>
      <c r="M121" s="474" t="s">
        <v>257</v>
      </c>
      <c r="N121" s="41">
        <v>1092</v>
      </c>
      <c r="O121" s="41" t="s">
        <v>257</v>
      </c>
      <c r="P121" s="41" t="s">
        <v>257</v>
      </c>
    </row>
    <row r="122" spans="1:23" x14ac:dyDescent="0.25">
      <c r="A122" s="626" t="s">
        <v>643</v>
      </c>
      <c r="B122" s="622">
        <f t="shared" si="3"/>
        <v>927</v>
      </c>
      <c r="C122" s="474" t="s">
        <v>257</v>
      </c>
      <c r="D122" s="474" t="s">
        <v>257</v>
      </c>
      <c r="E122" s="474" t="s">
        <v>257</v>
      </c>
      <c r="F122" s="474" t="s">
        <v>257</v>
      </c>
      <c r="G122" s="474" t="s">
        <v>257</v>
      </c>
      <c r="H122" s="474" t="s">
        <v>257</v>
      </c>
      <c r="I122" s="474" t="s">
        <v>257</v>
      </c>
      <c r="J122" s="474" t="s">
        <v>257</v>
      </c>
      <c r="K122" s="474" t="s">
        <v>257</v>
      </c>
      <c r="L122" s="474" t="s">
        <v>257</v>
      </c>
      <c r="M122" s="474" t="s">
        <v>257</v>
      </c>
      <c r="N122" s="41">
        <v>927</v>
      </c>
      <c r="O122" s="41" t="s">
        <v>257</v>
      </c>
      <c r="P122" s="41" t="s">
        <v>257</v>
      </c>
    </row>
    <row r="123" spans="1:23" x14ac:dyDescent="0.25">
      <c r="A123" s="626" t="s">
        <v>645</v>
      </c>
      <c r="B123" s="622">
        <f t="shared" si="3"/>
        <v>2075</v>
      </c>
      <c r="C123" s="474" t="s">
        <v>257</v>
      </c>
      <c r="D123" s="474" t="s">
        <v>257</v>
      </c>
      <c r="E123" s="474" t="s">
        <v>257</v>
      </c>
      <c r="F123" s="474" t="s">
        <v>257</v>
      </c>
      <c r="G123" s="474" t="s">
        <v>257</v>
      </c>
      <c r="H123" s="474" t="s">
        <v>257</v>
      </c>
      <c r="I123" s="474" t="s">
        <v>257</v>
      </c>
      <c r="J123" s="474" t="s">
        <v>257</v>
      </c>
      <c r="K123" s="474" t="s">
        <v>257</v>
      </c>
      <c r="L123" s="474" t="s">
        <v>257</v>
      </c>
      <c r="M123" s="474" t="s">
        <v>257</v>
      </c>
      <c r="N123" s="41">
        <v>2075</v>
      </c>
      <c r="O123" s="41" t="s">
        <v>257</v>
      </c>
      <c r="P123" s="41" t="s">
        <v>257</v>
      </c>
    </row>
    <row r="124" spans="1:23" x14ac:dyDescent="0.25">
      <c r="A124" s="626"/>
      <c r="B124" s="627"/>
      <c r="C124" s="474"/>
      <c r="D124" s="474"/>
      <c r="E124" s="474"/>
      <c r="F124" s="474"/>
      <c r="G124" s="474"/>
      <c r="H124" s="474"/>
      <c r="I124" s="474"/>
      <c r="J124" s="474"/>
      <c r="K124" s="474"/>
      <c r="L124" s="474"/>
      <c r="M124" s="474"/>
      <c r="N124" s="474"/>
      <c r="O124" s="41"/>
      <c r="P124" s="41"/>
    </row>
    <row r="125" spans="1:23" s="216" customFormat="1" x14ac:dyDescent="0.25">
      <c r="A125" s="613" t="s">
        <v>524</v>
      </c>
      <c r="B125" s="623">
        <f>SUM(B127:B136)</f>
        <v>3118</v>
      </c>
      <c r="C125" s="472" t="s">
        <v>257</v>
      </c>
      <c r="D125" s="472" t="s">
        <v>257</v>
      </c>
      <c r="E125" s="472" t="s">
        <v>257</v>
      </c>
      <c r="F125" s="472" t="s">
        <v>257</v>
      </c>
      <c r="G125" s="472">
        <f>SUM(G127:G136)</f>
        <v>3118</v>
      </c>
      <c r="H125" s="472" t="s">
        <v>257</v>
      </c>
      <c r="I125" s="472" t="s">
        <v>257</v>
      </c>
      <c r="J125" s="472" t="s">
        <v>257</v>
      </c>
      <c r="K125" s="472" t="s">
        <v>257</v>
      </c>
      <c r="L125" s="472" t="s">
        <v>257</v>
      </c>
      <c r="M125" s="472" t="s">
        <v>257</v>
      </c>
      <c r="N125" s="472" t="s">
        <v>257</v>
      </c>
      <c r="O125" s="620" t="s">
        <v>257</v>
      </c>
      <c r="P125" s="620" t="s">
        <v>257</v>
      </c>
      <c r="V125" s="66"/>
      <c r="W125" s="66"/>
    </row>
    <row r="126" spans="1:23" x14ac:dyDescent="0.25">
      <c r="A126" s="626"/>
      <c r="B126" s="627"/>
      <c r="C126" s="41"/>
      <c r="D126" s="41"/>
      <c r="E126" s="41"/>
      <c r="F126" s="41"/>
      <c r="G126" s="474"/>
      <c r="H126" s="41"/>
      <c r="I126" s="474"/>
      <c r="J126" s="41"/>
      <c r="K126" s="41"/>
      <c r="L126" s="474"/>
      <c r="M126" s="41"/>
      <c r="N126" s="41"/>
      <c r="O126" s="41"/>
      <c r="P126" s="41"/>
    </row>
    <row r="127" spans="1:23" x14ac:dyDescent="0.25">
      <c r="A127" s="626" t="s">
        <v>649</v>
      </c>
      <c r="B127" s="622">
        <f t="shared" ref="B127:B136" si="4">SUM(C127:P127)</f>
        <v>200</v>
      </c>
      <c r="C127" s="41" t="s">
        <v>257</v>
      </c>
      <c r="D127" s="41" t="s">
        <v>257</v>
      </c>
      <c r="E127" s="41" t="s">
        <v>257</v>
      </c>
      <c r="F127" s="41" t="s">
        <v>257</v>
      </c>
      <c r="G127" s="474">
        <v>200</v>
      </c>
      <c r="H127" s="41" t="s">
        <v>257</v>
      </c>
      <c r="I127" s="41" t="s">
        <v>257</v>
      </c>
      <c r="J127" s="41" t="s">
        <v>257</v>
      </c>
      <c r="K127" s="41" t="s">
        <v>257</v>
      </c>
      <c r="L127" s="474" t="s">
        <v>257</v>
      </c>
      <c r="M127" s="41" t="s">
        <v>257</v>
      </c>
      <c r="N127" s="41" t="s">
        <v>257</v>
      </c>
      <c r="O127" s="41" t="s">
        <v>257</v>
      </c>
      <c r="P127" s="41" t="s">
        <v>257</v>
      </c>
    </row>
    <row r="128" spans="1:23" x14ac:dyDescent="0.25">
      <c r="A128" s="626" t="s">
        <v>66</v>
      </c>
      <c r="B128" s="622">
        <f t="shared" si="4"/>
        <v>415</v>
      </c>
      <c r="C128" s="41" t="s">
        <v>257</v>
      </c>
      <c r="D128" s="41" t="s">
        <v>257</v>
      </c>
      <c r="E128" s="41" t="s">
        <v>257</v>
      </c>
      <c r="F128" s="41" t="s">
        <v>257</v>
      </c>
      <c r="G128" s="474">
        <v>415</v>
      </c>
      <c r="H128" s="41" t="s">
        <v>257</v>
      </c>
      <c r="I128" s="41" t="s">
        <v>257</v>
      </c>
      <c r="J128" s="41" t="s">
        <v>257</v>
      </c>
      <c r="K128" s="41" t="s">
        <v>257</v>
      </c>
      <c r="L128" s="474" t="s">
        <v>257</v>
      </c>
      <c r="M128" s="41" t="s">
        <v>257</v>
      </c>
      <c r="N128" s="41" t="s">
        <v>257</v>
      </c>
      <c r="O128" s="41" t="s">
        <v>257</v>
      </c>
      <c r="P128" s="41" t="s">
        <v>257</v>
      </c>
    </row>
    <row r="129" spans="1:23" x14ac:dyDescent="0.25">
      <c r="A129" s="626" t="s">
        <v>176</v>
      </c>
      <c r="B129" s="622">
        <f t="shared" si="4"/>
        <v>203</v>
      </c>
      <c r="C129" s="41" t="s">
        <v>257</v>
      </c>
      <c r="D129" s="41" t="s">
        <v>257</v>
      </c>
      <c r="E129" s="41" t="s">
        <v>257</v>
      </c>
      <c r="F129" s="41" t="s">
        <v>257</v>
      </c>
      <c r="G129" s="474">
        <v>203</v>
      </c>
      <c r="H129" s="41" t="s">
        <v>257</v>
      </c>
      <c r="I129" s="41" t="s">
        <v>257</v>
      </c>
      <c r="J129" s="41" t="s">
        <v>257</v>
      </c>
      <c r="K129" s="41" t="s">
        <v>257</v>
      </c>
      <c r="L129" s="474" t="s">
        <v>257</v>
      </c>
      <c r="M129" s="41" t="s">
        <v>257</v>
      </c>
      <c r="N129" s="41" t="s">
        <v>257</v>
      </c>
      <c r="O129" s="41" t="s">
        <v>257</v>
      </c>
      <c r="P129" s="41" t="s">
        <v>257</v>
      </c>
    </row>
    <row r="130" spans="1:23" x14ac:dyDescent="0.25">
      <c r="A130" s="626" t="s">
        <v>656</v>
      </c>
      <c r="B130" s="622">
        <f t="shared" si="4"/>
        <v>161</v>
      </c>
      <c r="C130" s="41" t="s">
        <v>257</v>
      </c>
      <c r="D130" s="41" t="s">
        <v>257</v>
      </c>
      <c r="E130" s="41" t="s">
        <v>257</v>
      </c>
      <c r="F130" s="41" t="s">
        <v>257</v>
      </c>
      <c r="G130" s="625">
        <v>161</v>
      </c>
      <c r="H130" s="41" t="s">
        <v>257</v>
      </c>
      <c r="I130" s="41" t="s">
        <v>257</v>
      </c>
      <c r="J130" s="41" t="s">
        <v>257</v>
      </c>
      <c r="K130" s="41" t="s">
        <v>257</v>
      </c>
      <c r="L130" s="41" t="s">
        <v>257</v>
      </c>
      <c r="M130" s="41" t="s">
        <v>257</v>
      </c>
      <c r="N130" s="41" t="s">
        <v>257</v>
      </c>
      <c r="O130" s="41" t="s">
        <v>257</v>
      </c>
      <c r="P130" s="41" t="s">
        <v>257</v>
      </c>
    </row>
    <row r="131" spans="1:23" x14ac:dyDescent="0.25">
      <c r="A131" s="626" t="s">
        <v>640</v>
      </c>
      <c r="B131" s="622">
        <f t="shared" si="4"/>
        <v>369</v>
      </c>
      <c r="C131" s="41" t="s">
        <v>257</v>
      </c>
      <c r="D131" s="41" t="s">
        <v>257</v>
      </c>
      <c r="E131" s="41" t="s">
        <v>257</v>
      </c>
      <c r="F131" s="41" t="s">
        <v>257</v>
      </c>
      <c r="G131" s="625">
        <v>369</v>
      </c>
      <c r="H131" s="41" t="s">
        <v>257</v>
      </c>
      <c r="I131" s="41" t="s">
        <v>257</v>
      </c>
      <c r="J131" s="41" t="s">
        <v>257</v>
      </c>
      <c r="K131" s="41" t="s">
        <v>257</v>
      </c>
      <c r="L131" s="41" t="s">
        <v>257</v>
      </c>
      <c r="M131" s="41" t="s">
        <v>257</v>
      </c>
      <c r="N131" s="41" t="s">
        <v>257</v>
      </c>
      <c r="O131" s="41" t="s">
        <v>257</v>
      </c>
      <c r="P131" s="41" t="s">
        <v>257</v>
      </c>
    </row>
    <row r="132" spans="1:23" s="216" customFormat="1" x14ac:dyDescent="0.25">
      <c r="A132" s="626" t="s">
        <v>655</v>
      </c>
      <c r="B132" s="622">
        <f t="shared" si="4"/>
        <v>465</v>
      </c>
      <c r="C132" s="41" t="s">
        <v>257</v>
      </c>
      <c r="D132" s="41" t="s">
        <v>257</v>
      </c>
      <c r="E132" s="41" t="s">
        <v>257</v>
      </c>
      <c r="F132" s="41" t="s">
        <v>257</v>
      </c>
      <c r="G132" s="625">
        <v>465</v>
      </c>
      <c r="H132" s="41" t="s">
        <v>257</v>
      </c>
      <c r="I132" s="41" t="s">
        <v>257</v>
      </c>
      <c r="J132" s="41" t="s">
        <v>257</v>
      </c>
      <c r="K132" s="41" t="s">
        <v>257</v>
      </c>
      <c r="L132" s="41" t="s">
        <v>257</v>
      </c>
      <c r="M132" s="41" t="s">
        <v>257</v>
      </c>
      <c r="N132" s="41" t="s">
        <v>257</v>
      </c>
      <c r="O132" s="41" t="s">
        <v>257</v>
      </c>
      <c r="P132" s="41" t="s">
        <v>257</v>
      </c>
      <c r="V132" s="66"/>
      <c r="W132" s="66"/>
    </row>
    <row r="133" spans="1:23" s="216" customFormat="1" x14ac:dyDescent="0.25">
      <c r="A133" s="626" t="s">
        <v>65</v>
      </c>
      <c r="B133" s="622">
        <f t="shared" si="4"/>
        <v>228</v>
      </c>
      <c r="C133" s="41" t="s">
        <v>257</v>
      </c>
      <c r="D133" s="41" t="s">
        <v>257</v>
      </c>
      <c r="E133" s="41" t="s">
        <v>257</v>
      </c>
      <c r="F133" s="41" t="s">
        <v>257</v>
      </c>
      <c r="G133" s="625">
        <v>228</v>
      </c>
      <c r="H133" s="41" t="s">
        <v>257</v>
      </c>
      <c r="I133" s="41" t="s">
        <v>257</v>
      </c>
      <c r="J133" s="41" t="s">
        <v>257</v>
      </c>
      <c r="K133" s="41" t="s">
        <v>257</v>
      </c>
      <c r="L133" s="41" t="s">
        <v>257</v>
      </c>
      <c r="M133" s="41" t="s">
        <v>257</v>
      </c>
      <c r="N133" s="41" t="s">
        <v>257</v>
      </c>
      <c r="O133" s="41" t="s">
        <v>257</v>
      </c>
      <c r="P133" s="41" t="s">
        <v>257</v>
      </c>
      <c r="V133" s="66"/>
      <c r="W133" s="66"/>
    </row>
    <row r="134" spans="1:23" s="216" customFormat="1" x14ac:dyDescent="0.25">
      <c r="A134" s="624" t="s">
        <v>67</v>
      </c>
      <c r="B134" s="622">
        <f t="shared" si="4"/>
        <v>434</v>
      </c>
      <c r="C134" s="629" t="s">
        <v>257</v>
      </c>
      <c r="D134" s="41" t="s">
        <v>257</v>
      </c>
      <c r="E134" s="41" t="s">
        <v>257</v>
      </c>
      <c r="F134" s="41" t="s">
        <v>257</v>
      </c>
      <c r="G134" s="625">
        <v>434</v>
      </c>
      <c r="H134" s="41" t="s">
        <v>257</v>
      </c>
      <c r="I134" s="41" t="s">
        <v>257</v>
      </c>
      <c r="J134" s="41" t="s">
        <v>257</v>
      </c>
      <c r="K134" s="41" t="s">
        <v>257</v>
      </c>
      <c r="L134" s="41" t="s">
        <v>257</v>
      </c>
      <c r="M134" s="41" t="s">
        <v>257</v>
      </c>
      <c r="N134" s="41" t="s">
        <v>257</v>
      </c>
      <c r="O134" s="41" t="s">
        <v>257</v>
      </c>
      <c r="P134" s="41" t="s">
        <v>257</v>
      </c>
      <c r="V134" s="66"/>
      <c r="W134" s="66"/>
    </row>
    <row r="135" spans="1:23" s="216" customFormat="1" x14ac:dyDescent="0.25">
      <c r="A135" s="626" t="s">
        <v>643</v>
      </c>
      <c r="B135" s="622">
        <f t="shared" si="4"/>
        <v>269</v>
      </c>
      <c r="C135" s="41" t="s">
        <v>257</v>
      </c>
      <c r="D135" s="41" t="s">
        <v>257</v>
      </c>
      <c r="E135" s="41" t="s">
        <v>257</v>
      </c>
      <c r="F135" s="41" t="s">
        <v>257</v>
      </c>
      <c r="G135" s="625">
        <v>269</v>
      </c>
      <c r="H135" s="41" t="s">
        <v>257</v>
      </c>
      <c r="I135" s="41" t="s">
        <v>257</v>
      </c>
      <c r="J135" s="41" t="s">
        <v>257</v>
      </c>
      <c r="K135" s="41" t="s">
        <v>257</v>
      </c>
      <c r="L135" s="41" t="s">
        <v>257</v>
      </c>
      <c r="M135" s="41" t="s">
        <v>257</v>
      </c>
      <c r="N135" s="41" t="s">
        <v>257</v>
      </c>
      <c r="O135" s="41" t="s">
        <v>257</v>
      </c>
      <c r="P135" s="41" t="s">
        <v>257</v>
      </c>
      <c r="V135" s="66"/>
      <c r="W135" s="66"/>
    </row>
    <row r="136" spans="1:23" x14ac:dyDescent="0.25">
      <c r="A136" s="626" t="s">
        <v>645</v>
      </c>
      <c r="B136" s="622">
        <f t="shared" si="4"/>
        <v>374</v>
      </c>
      <c r="C136" s="41" t="s">
        <v>257</v>
      </c>
      <c r="D136" s="41" t="s">
        <v>257</v>
      </c>
      <c r="E136" s="41" t="s">
        <v>257</v>
      </c>
      <c r="F136" s="41" t="s">
        <v>257</v>
      </c>
      <c r="G136" s="625">
        <v>374</v>
      </c>
      <c r="H136" s="41" t="s">
        <v>257</v>
      </c>
      <c r="I136" s="41" t="s">
        <v>257</v>
      </c>
      <c r="J136" s="41" t="s">
        <v>257</v>
      </c>
      <c r="K136" s="41" t="s">
        <v>257</v>
      </c>
      <c r="L136" s="41" t="s">
        <v>257</v>
      </c>
      <c r="M136" s="41" t="s">
        <v>257</v>
      </c>
      <c r="N136" s="41" t="s">
        <v>257</v>
      </c>
      <c r="O136" s="41" t="s">
        <v>257</v>
      </c>
      <c r="P136" s="41" t="s">
        <v>257</v>
      </c>
    </row>
    <row r="137" spans="1:23" x14ac:dyDescent="0.25">
      <c r="A137" s="624"/>
      <c r="B137" s="629"/>
      <c r="C137" s="629"/>
      <c r="D137" s="41"/>
      <c r="E137" s="41"/>
      <c r="F137" s="41"/>
      <c r="G137" s="625"/>
      <c r="H137" s="41"/>
      <c r="I137" s="41"/>
      <c r="J137" s="41"/>
      <c r="K137" s="41"/>
      <c r="L137" s="41"/>
      <c r="M137" s="41"/>
      <c r="N137" s="41"/>
      <c r="O137" s="41"/>
      <c r="P137" s="41"/>
    </row>
    <row r="138" spans="1:23" x14ac:dyDescent="0.25">
      <c r="A138" s="613" t="s">
        <v>128</v>
      </c>
      <c r="B138" s="623">
        <f>SUM(B140:B148)</f>
        <v>18077</v>
      </c>
      <c r="C138" s="472" t="s">
        <v>257</v>
      </c>
      <c r="D138" s="472" t="s">
        <v>257</v>
      </c>
      <c r="E138" s="472" t="s">
        <v>257</v>
      </c>
      <c r="F138" s="472" t="s">
        <v>257</v>
      </c>
      <c r="G138" s="472" t="s">
        <v>257</v>
      </c>
      <c r="H138" s="472">
        <f>SUM(H140:H148)</f>
        <v>18077</v>
      </c>
      <c r="I138" s="472" t="s">
        <v>257</v>
      </c>
      <c r="J138" s="472" t="s">
        <v>257</v>
      </c>
      <c r="K138" s="472" t="s">
        <v>257</v>
      </c>
      <c r="L138" s="472" t="s">
        <v>257</v>
      </c>
      <c r="M138" s="472" t="s">
        <v>257</v>
      </c>
      <c r="N138" s="472" t="s">
        <v>257</v>
      </c>
      <c r="O138" s="620" t="s">
        <v>257</v>
      </c>
      <c r="P138" s="620" t="s">
        <v>257</v>
      </c>
    </row>
    <row r="139" spans="1:23" x14ac:dyDescent="0.25">
      <c r="A139" s="626"/>
      <c r="B139" s="627"/>
      <c r="C139" s="41"/>
      <c r="D139" s="41"/>
      <c r="E139" s="41"/>
      <c r="F139" s="41"/>
      <c r="G139" s="41"/>
      <c r="H139" s="474"/>
      <c r="I139" s="41"/>
      <c r="J139" s="41"/>
      <c r="K139" s="41"/>
      <c r="L139" s="474"/>
      <c r="M139" s="41"/>
      <c r="N139" s="41"/>
      <c r="O139" s="41"/>
      <c r="P139" s="41"/>
    </row>
    <row r="140" spans="1:23" x14ac:dyDescent="0.25">
      <c r="A140" s="626" t="s">
        <v>840</v>
      </c>
      <c r="B140" s="622">
        <f t="shared" ref="B140:B148" si="5">SUM(C140:P140)</f>
        <v>3210</v>
      </c>
      <c r="C140" s="474" t="s">
        <v>257</v>
      </c>
      <c r="D140" s="474" t="s">
        <v>257</v>
      </c>
      <c r="E140" s="474" t="s">
        <v>257</v>
      </c>
      <c r="F140" s="474" t="s">
        <v>257</v>
      </c>
      <c r="G140" s="474" t="s">
        <v>257</v>
      </c>
      <c r="H140" s="41">
        <v>3210</v>
      </c>
      <c r="I140" s="474" t="s">
        <v>257</v>
      </c>
      <c r="J140" s="474" t="s">
        <v>257</v>
      </c>
      <c r="K140" s="474" t="s">
        <v>257</v>
      </c>
      <c r="L140" s="474" t="s">
        <v>257</v>
      </c>
      <c r="M140" s="474" t="s">
        <v>257</v>
      </c>
      <c r="N140" s="474" t="s">
        <v>257</v>
      </c>
      <c r="O140" s="41" t="s">
        <v>257</v>
      </c>
      <c r="P140" s="41" t="s">
        <v>257</v>
      </c>
    </row>
    <row r="141" spans="1:23" x14ac:dyDescent="0.25">
      <c r="A141" s="626" t="s">
        <v>649</v>
      </c>
      <c r="B141" s="622">
        <f t="shared" si="5"/>
        <v>2189</v>
      </c>
      <c r="C141" s="474" t="s">
        <v>257</v>
      </c>
      <c r="D141" s="474" t="s">
        <v>257</v>
      </c>
      <c r="E141" s="474" t="s">
        <v>257</v>
      </c>
      <c r="F141" s="474" t="s">
        <v>257</v>
      </c>
      <c r="G141" s="474" t="s">
        <v>257</v>
      </c>
      <c r="H141" s="41">
        <v>2189</v>
      </c>
      <c r="I141" s="474" t="s">
        <v>257</v>
      </c>
      <c r="J141" s="474" t="s">
        <v>257</v>
      </c>
      <c r="K141" s="474" t="s">
        <v>257</v>
      </c>
      <c r="L141" s="474" t="s">
        <v>257</v>
      </c>
      <c r="M141" s="474" t="s">
        <v>257</v>
      </c>
      <c r="N141" s="474" t="s">
        <v>257</v>
      </c>
      <c r="O141" s="41" t="s">
        <v>257</v>
      </c>
      <c r="P141" s="41" t="s">
        <v>257</v>
      </c>
    </row>
    <row r="142" spans="1:23" x14ac:dyDescent="0.25">
      <c r="A142" s="626" t="s">
        <v>841</v>
      </c>
      <c r="B142" s="622">
        <f t="shared" si="5"/>
        <v>4899</v>
      </c>
      <c r="C142" s="474" t="s">
        <v>257</v>
      </c>
      <c r="D142" s="474" t="s">
        <v>257</v>
      </c>
      <c r="E142" s="474" t="s">
        <v>257</v>
      </c>
      <c r="F142" s="474" t="s">
        <v>257</v>
      </c>
      <c r="G142" s="474" t="s">
        <v>257</v>
      </c>
      <c r="H142" s="41">
        <v>4899</v>
      </c>
      <c r="I142" s="474" t="s">
        <v>257</v>
      </c>
      <c r="J142" s="474" t="s">
        <v>257</v>
      </c>
      <c r="K142" s="474" t="s">
        <v>257</v>
      </c>
      <c r="L142" s="474" t="s">
        <v>257</v>
      </c>
      <c r="M142" s="474" t="s">
        <v>257</v>
      </c>
      <c r="N142" s="474" t="s">
        <v>257</v>
      </c>
      <c r="O142" s="41" t="s">
        <v>257</v>
      </c>
      <c r="P142" s="41" t="s">
        <v>257</v>
      </c>
    </row>
    <row r="143" spans="1:23" x14ac:dyDescent="0.25">
      <c r="A143" s="626" t="s">
        <v>656</v>
      </c>
      <c r="B143" s="622">
        <f t="shared" si="5"/>
        <v>1078</v>
      </c>
      <c r="C143" s="474" t="s">
        <v>257</v>
      </c>
      <c r="D143" s="474" t="s">
        <v>257</v>
      </c>
      <c r="E143" s="474" t="s">
        <v>257</v>
      </c>
      <c r="F143" s="474" t="s">
        <v>257</v>
      </c>
      <c r="G143" s="474" t="s">
        <v>257</v>
      </c>
      <c r="H143" s="625">
        <v>1078</v>
      </c>
      <c r="I143" s="474" t="s">
        <v>257</v>
      </c>
      <c r="J143" s="474" t="s">
        <v>257</v>
      </c>
      <c r="K143" s="474" t="s">
        <v>257</v>
      </c>
      <c r="L143" s="474" t="s">
        <v>257</v>
      </c>
      <c r="M143" s="474" t="s">
        <v>257</v>
      </c>
      <c r="N143" s="474" t="s">
        <v>257</v>
      </c>
      <c r="O143" s="41" t="s">
        <v>257</v>
      </c>
      <c r="P143" s="41" t="s">
        <v>257</v>
      </c>
    </row>
    <row r="144" spans="1:23" x14ac:dyDescent="0.25">
      <c r="A144" s="626" t="s">
        <v>176</v>
      </c>
      <c r="B144" s="622">
        <f t="shared" si="5"/>
        <v>1178</v>
      </c>
      <c r="C144" s="474" t="s">
        <v>257</v>
      </c>
      <c r="D144" s="474" t="s">
        <v>257</v>
      </c>
      <c r="E144" s="474" t="s">
        <v>257</v>
      </c>
      <c r="F144" s="474" t="s">
        <v>257</v>
      </c>
      <c r="G144" s="474" t="s">
        <v>257</v>
      </c>
      <c r="H144" s="625">
        <v>1178</v>
      </c>
      <c r="I144" s="474" t="s">
        <v>257</v>
      </c>
      <c r="J144" s="474" t="s">
        <v>257</v>
      </c>
      <c r="K144" s="474" t="s">
        <v>257</v>
      </c>
      <c r="L144" s="474" t="s">
        <v>257</v>
      </c>
      <c r="M144" s="474" t="s">
        <v>257</v>
      </c>
      <c r="N144" s="474" t="s">
        <v>257</v>
      </c>
      <c r="O144" s="41" t="s">
        <v>257</v>
      </c>
      <c r="P144" s="41" t="s">
        <v>257</v>
      </c>
    </row>
    <row r="145" spans="1:23" x14ac:dyDescent="0.25">
      <c r="A145" s="626" t="s">
        <v>399</v>
      </c>
      <c r="B145" s="622">
        <f t="shared" si="5"/>
        <v>1500</v>
      </c>
      <c r="C145" s="474" t="s">
        <v>257</v>
      </c>
      <c r="D145" s="474" t="s">
        <v>257</v>
      </c>
      <c r="E145" s="474" t="s">
        <v>257</v>
      </c>
      <c r="F145" s="474" t="s">
        <v>257</v>
      </c>
      <c r="G145" s="474" t="s">
        <v>257</v>
      </c>
      <c r="H145" s="625">
        <v>1500</v>
      </c>
      <c r="I145" s="474" t="s">
        <v>257</v>
      </c>
      <c r="J145" s="474" t="s">
        <v>257</v>
      </c>
      <c r="K145" s="474" t="s">
        <v>257</v>
      </c>
      <c r="L145" s="474" t="s">
        <v>257</v>
      </c>
      <c r="M145" s="474" t="s">
        <v>257</v>
      </c>
      <c r="N145" s="474" t="s">
        <v>257</v>
      </c>
      <c r="O145" s="41" t="s">
        <v>257</v>
      </c>
      <c r="P145" s="41" t="s">
        <v>257</v>
      </c>
    </row>
    <row r="146" spans="1:23" x14ac:dyDescent="0.25">
      <c r="A146" s="626" t="s">
        <v>180</v>
      </c>
      <c r="B146" s="622">
        <f t="shared" si="5"/>
        <v>1610</v>
      </c>
      <c r="C146" s="474" t="s">
        <v>257</v>
      </c>
      <c r="D146" s="474" t="s">
        <v>257</v>
      </c>
      <c r="E146" s="474" t="s">
        <v>257</v>
      </c>
      <c r="F146" s="474" t="s">
        <v>257</v>
      </c>
      <c r="G146" s="474" t="s">
        <v>257</v>
      </c>
      <c r="H146" s="625">
        <v>1610</v>
      </c>
      <c r="I146" s="474" t="s">
        <v>257</v>
      </c>
      <c r="J146" s="474" t="s">
        <v>257</v>
      </c>
      <c r="K146" s="474" t="s">
        <v>257</v>
      </c>
      <c r="L146" s="474" t="s">
        <v>257</v>
      </c>
      <c r="M146" s="474" t="s">
        <v>257</v>
      </c>
      <c r="N146" s="474" t="s">
        <v>257</v>
      </c>
      <c r="O146" s="41" t="s">
        <v>257</v>
      </c>
      <c r="P146" s="41" t="s">
        <v>257</v>
      </c>
      <c r="V146" s="216"/>
      <c r="W146" s="216"/>
    </row>
    <row r="147" spans="1:23" x14ac:dyDescent="0.25">
      <c r="A147" s="626" t="s">
        <v>643</v>
      </c>
      <c r="B147" s="622">
        <f t="shared" si="5"/>
        <v>1099</v>
      </c>
      <c r="C147" s="474" t="s">
        <v>257</v>
      </c>
      <c r="D147" s="474" t="s">
        <v>257</v>
      </c>
      <c r="E147" s="474" t="s">
        <v>257</v>
      </c>
      <c r="F147" s="474" t="s">
        <v>257</v>
      </c>
      <c r="G147" s="474" t="s">
        <v>257</v>
      </c>
      <c r="H147" s="625">
        <v>1099</v>
      </c>
      <c r="I147" s="474" t="s">
        <v>257</v>
      </c>
      <c r="J147" s="474" t="s">
        <v>257</v>
      </c>
      <c r="K147" s="474" t="s">
        <v>257</v>
      </c>
      <c r="L147" s="474" t="s">
        <v>257</v>
      </c>
      <c r="M147" s="474" t="s">
        <v>257</v>
      </c>
      <c r="N147" s="474" t="s">
        <v>257</v>
      </c>
      <c r="O147" s="41" t="s">
        <v>257</v>
      </c>
      <c r="P147" s="41" t="s">
        <v>257</v>
      </c>
    </row>
    <row r="148" spans="1:23" x14ac:dyDescent="0.25">
      <c r="A148" s="626" t="s">
        <v>645</v>
      </c>
      <c r="B148" s="622">
        <f t="shared" si="5"/>
        <v>1314</v>
      </c>
      <c r="C148" s="474" t="s">
        <v>257</v>
      </c>
      <c r="D148" s="474" t="s">
        <v>257</v>
      </c>
      <c r="E148" s="474" t="s">
        <v>257</v>
      </c>
      <c r="F148" s="474" t="s">
        <v>257</v>
      </c>
      <c r="G148" s="474" t="s">
        <v>257</v>
      </c>
      <c r="H148" s="625">
        <v>1314</v>
      </c>
      <c r="I148" s="474" t="s">
        <v>257</v>
      </c>
      <c r="J148" s="474" t="s">
        <v>257</v>
      </c>
      <c r="K148" s="474" t="s">
        <v>257</v>
      </c>
      <c r="L148" s="474" t="s">
        <v>257</v>
      </c>
      <c r="M148" s="474" t="s">
        <v>257</v>
      </c>
      <c r="N148" s="474" t="s">
        <v>257</v>
      </c>
      <c r="O148" s="41" t="s">
        <v>257</v>
      </c>
      <c r="P148" s="41" t="s">
        <v>257</v>
      </c>
    </row>
    <row r="149" spans="1:23" x14ac:dyDescent="0.25">
      <c r="A149" s="207" t="s">
        <v>129</v>
      </c>
      <c r="B149" s="622"/>
      <c r="C149" s="41"/>
      <c r="D149" s="41"/>
      <c r="E149" s="41"/>
      <c r="F149" s="41"/>
      <c r="G149" s="41"/>
      <c r="H149" s="41"/>
      <c r="I149" s="41"/>
      <c r="J149" s="41"/>
      <c r="K149" s="41"/>
      <c r="L149" s="474"/>
      <c r="M149" s="41"/>
      <c r="N149" s="41"/>
      <c r="O149" s="41"/>
      <c r="P149" s="41"/>
    </row>
    <row r="150" spans="1:23" x14ac:dyDescent="0.25">
      <c r="A150" s="613" t="s">
        <v>324</v>
      </c>
      <c r="B150" s="623">
        <f>SUM(B152:B189)</f>
        <v>120442</v>
      </c>
      <c r="C150" s="472" t="s">
        <v>257</v>
      </c>
      <c r="D150" s="472" t="s">
        <v>257</v>
      </c>
      <c r="E150" s="472" t="s">
        <v>257</v>
      </c>
      <c r="F150" s="472" t="s">
        <v>257</v>
      </c>
      <c r="G150" s="472" t="s">
        <v>257</v>
      </c>
      <c r="H150" s="472" t="s">
        <v>257</v>
      </c>
      <c r="I150" s="472">
        <f>SUM(I152:I189)</f>
        <v>120442</v>
      </c>
      <c r="J150" s="472" t="s">
        <v>257</v>
      </c>
      <c r="K150" s="472" t="s">
        <v>257</v>
      </c>
      <c r="L150" s="472" t="s">
        <v>257</v>
      </c>
      <c r="M150" s="472" t="s">
        <v>257</v>
      </c>
      <c r="N150" s="472" t="s">
        <v>257</v>
      </c>
      <c r="O150" s="620" t="s">
        <v>257</v>
      </c>
      <c r="P150" s="620" t="s">
        <v>257</v>
      </c>
      <c r="V150" s="216"/>
      <c r="W150" s="216"/>
    </row>
    <row r="151" spans="1:23" x14ac:dyDescent="0.25">
      <c r="A151" s="626"/>
      <c r="B151" s="627"/>
      <c r="C151" s="41"/>
      <c r="D151" s="41"/>
      <c r="E151" s="41"/>
      <c r="F151" s="41"/>
      <c r="G151" s="41"/>
      <c r="H151" s="41"/>
      <c r="I151" s="474"/>
      <c r="J151" s="41"/>
      <c r="K151" s="41"/>
      <c r="L151" s="474"/>
      <c r="M151" s="41"/>
      <c r="N151" s="41"/>
      <c r="O151" s="41"/>
      <c r="P151" s="41"/>
    </row>
    <row r="152" spans="1:23" x14ac:dyDescent="0.25">
      <c r="A152" s="626" t="s">
        <v>653</v>
      </c>
      <c r="B152" s="622">
        <f t="shared" ref="B152:B189" si="6">SUM(C152:P152)</f>
        <v>11012</v>
      </c>
      <c r="C152" s="474" t="s">
        <v>257</v>
      </c>
      <c r="D152" s="474" t="s">
        <v>257</v>
      </c>
      <c r="E152" s="474" t="s">
        <v>257</v>
      </c>
      <c r="F152" s="474" t="s">
        <v>257</v>
      </c>
      <c r="G152" s="474" t="s">
        <v>257</v>
      </c>
      <c r="H152" s="474" t="s">
        <v>257</v>
      </c>
      <c r="I152" s="625">
        <v>11012</v>
      </c>
      <c r="J152" s="474" t="s">
        <v>257</v>
      </c>
      <c r="K152" s="474" t="s">
        <v>257</v>
      </c>
      <c r="L152" s="474" t="s">
        <v>257</v>
      </c>
      <c r="M152" s="474" t="s">
        <v>257</v>
      </c>
      <c r="N152" s="474" t="s">
        <v>257</v>
      </c>
      <c r="O152" s="41" t="s">
        <v>257</v>
      </c>
      <c r="P152" s="41" t="s">
        <v>257</v>
      </c>
    </row>
    <row r="153" spans="1:23" x14ac:dyDescent="0.25">
      <c r="A153" s="207" t="s">
        <v>431</v>
      </c>
      <c r="B153" s="622">
        <f t="shared" si="6"/>
        <v>4020</v>
      </c>
      <c r="C153" s="474" t="s">
        <v>257</v>
      </c>
      <c r="D153" s="474" t="s">
        <v>257</v>
      </c>
      <c r="E153" s="474" t="s">
        <v>257</v>
      </c>
      <c r="F153" s="474" t="s">
        <v>257</v>
      </c>
      <c r="G153" s="474" t="s">
        <v>257</v>
      </c>
      <c r="H153" s="474" t="s">
        <v>257</v>
      </c>
      <c r="I153" s="625">
        <v>4020</v>
      </c>
      <c r="J153" s="474" t="s">
        <v>257</v>
      </c>
      <c r="K153" s="474" t="s">
        <v>257</v>
      </c>
      <c r="L153" s="474" t="s">
        <v>257</v>
      </c>
      <c r="M153" s="474" t="s">
        <v>257</v>
      </c>
      <c r="N153" s="474" t="s">
        <v>257</v>
      </c>
      <c r="O153" s="41" t="s">
        <v>257</v>
      </c>
      <c r="P153" s="41" t="s">
        <v>257</v>
      </c>
    </row>
    <row r="154" spans="1:23" x14ac:dyDescent="0.25">
      <c r="A154" s="626" t="s">
        <v>432</v>
      </c>
      <c r="B154" s="622">
        <f t="shared" si="6"/>
        <v>5697</v>
      </c>
      <c r="C154" s="474" t="s">
        <v>257</v>
      </c>
      <c r="D154" s="474" t="s">
        <v>257</v>
      </c>
      <c r="E154" s="474" t="s">
        <v>257</v>
      </c>
      <c r="F154" s="474" t="s">
        <v>257</v>
      </c>
      <c r="G154" s="474" t="s">
        <v>257</v>
      </c>
      <c r="H154" s="474" t="s">
        <v>257</v>
      </c>
      <c r="I154" s="625">
        <v>5697</v>
      </c>
      <c r="J154" s="474" t="s">
        <v>257</v>
      </c>
      <c r="K154" s="474" t="s">
        <v>257</v>
      </c>
      <c r="L154" s="474" t="s">
        <v>257</v>
      </c>
      <c r="M154" s="474" t="s">
        <v>257</v>
      </c>
      <c r="N154" s="474" t="s">
        <v>257</v>
      </c>
      <c r="O154" s="41" t="s">
        <v>257</v>
      </c>
      <c r="P154" s="41" t="s">
        <v>257</v>
      </c>
    </row>
    <row r="155" spans="1:23" x14ac:dyDescent="0.25">
      <c r="A155" s="626" t="s">
        <v>433</v>
      </c>
      <c r="B155" s="622">
        <f t="shared" si="6"/>
        <v>4590</v>
      </c>
      <c r="C155" s="474" t="s">
        <v>257</v>
      </c>
      <c r="D155" s="474" t="s">
        <v>257</v>
      </c>
      <c r="E155" s="474" t="s">
        <v>257</v>
      </c>
      <c r="F155" s="474" t="s">
        <v>257</v>
      </c>
      <c r="G155" s="474" t="s">
        <v>257</v>
      </c>
      <c r="H155" s="474" t="s">
        <v>257</v>
      </c>
      <c r="I155" s="625">
        <v>4590</v>
      </c>
      <c r="J155" s="474" t="s">
        <v>257</v>
      </c>
      <c r="K155" s="474" t="s">
        <v>257</v>
      </c>
      <c r="L155" s="474" t="s">
        <v>257</v>
      </c>
      <c r="M155" s="474" t="s">
        <v>257</v>
      </c>
      <c r="N155" s="474" t="s">
        <v>257</v>
      </c>
      <c r="O155" s="41" t="s">
        <v>257</v>
      </c>
      <c r="P155" s="41" t="s">
        <v>257</v>
      </c>
    </row>
    <row r="156" spans="1:23" x14ac:dyDescent="0.25">
      <c r="A156" s="626" t="s">
        <v>60</v>
      </c>
      <c r="B156" s="622">
        <f t="shared" si="6"/>
        <v>1400</v>
      </c>
      <c r="C156" s="474" t="s">
        <v>257</v>
      </c>
      <c r="D156" s="474" t="s">
        <v>257</v>
      </c>
      <c r="E156" s="474" t="s">
        <v>257</v>
      </c>
      <c r="F156" s="474" t="s">
        <v>257</v>
      </c>
      <c r="G156" s="474" t="s">
        <v>257</v>
      </c>
      <c r="H156" s="474" t="s">
        <v>257</v>
      </c>
      <c r="I156" s="625">
        <v>1400</v>
      </c>
      <c r="J156" s="474" t="s">
        <v>257</v>
      </c>
      <c r="K156" s="474" t="s">
        <v>257</v>
      </c>
      <c r="L156" s="474" t="s">
        <v>257</v>
      </c>
      <c r="M156" s="474" t="s">
        <v>257</v>
      </c>
      <c r="N156" s="474" t="s">
        <v>257</v>
      </c>
      <c r="O156" s="41" t="s">
        <v>257</v>
      </c>
      <c r="P156" s="41" t="s">
        <v>257</v>
      </c>
    </row>
    <row r="157" spans="1:23" x14ac:dyDescent="0.25">
      <c r="A157" s="626" t="s">
        <v>649</v>
      </c>
      <c r="B157" s="622">
        <f t="shared" si="6"/>
        <v>11909</v>
      </c>
      <c r="C157" s="474" t="s">
        <v>257</v>
      </c>
      <c r="D157" s="474" t="s">
        <v>257</v>
      </c>
      <c r="E157" s="474" t="s">
        <v>257</v>
      </c>
      <c r="F157" s="474" t="s">
        <v>257</v>
      </c>
      <c r="G157" s="474" t="s">
        <v>257</v>
      </c>
      <c r="H157" s="474" t="s">
        <v>257</v>
      </c>
      <c r="I157" s="625">
        <v>11909</v>
      </c>
      <c r="J157" s="474" t="s">
        <v>257</v>
      </c>
      <c r="K157" s="474" t="s">
        <v>257</v>
      </c>
      <c r="L157" s="474" t="s">
        <v>257</v>
      </c>
      <c r="M157" s="474" t="s">
        <v>257</v>
      </c>
      <c r="N157" s="474" t="s">
        <v>257</v>
      </c>
      <c r="O157" s="41" t="s">
        <v>257</v>
      </c>
      <c r="P157" s="41" t="s">
        <v>257</v>
      </c>
    </row>
    <row r="158" spans="1:23" x14ac:dyDescent="0.25">
      <c r="A158" s="626" t="s">
        <v>66</v>
      </c>
      <c r="B158" s="622">
        <f t="shared" si="6"/>
        <v>3430</v>
      </c>
      <c r="C158" s="474" t="s">
        <v>257</v>
      </c>
      <c r="D158" s="474" t="s">
        <v>257</v>
      </c>
      <c r="E158" s="474" t="s">
        <v>257</v>
      </c>
      <c r="F158" s="474" t="s">
        <v>257</v>
      </c>
      <c r="G158" s="474" t="s">
        <v>257</v>
      </c>
      <c r="H158" s="474" t="s">
        <v>257</v>
      </c>
      <c r="I158" s="625">
        <v>3430</v>
      </c>
      <c r="J158" s="474" t="s">
        <v>257</v>
      </c>
      <c r="K158" s="474" t="s">
        <v>257</v>
      </c>
      <c r="L158" s="474" t="s">
        <v>257</v>
      </c>
      <c r="M158" s="474" t="s">
        <v>257</v>
      </c>
      <c r="N158" s="474" t="s">
        <v>257</v>
      </c>
      <c r="O158" s="41" t="s">
        <v>257</v>
      </c>
      <c r="P158" s="41" t="s">
        <v>257</v>
      </c>
    </row>
    <row r="159" spans="1:23" x14ac:dyDescent="0.25">
      <c r="A159" s="626" t="s">
        <v>656</v>
      </c>
      <c r="B159" s="622">
        <f t="shared" si="6"/>
        <v>9416</v>
      </c>
      <c r="C159" s="474" t="s">
        <v>257</v>
      </c>
      <c r="D159" s="474" t="s">
        <v>257</v>
      </c>
      <c r="E159" s="474" t="s">
        <v>257</v>
      </c>
      <c r="F159" s="474" t="s">
        <v>257</v>
      </c>
      <c r="G159" s="474" t="s">
        <v>257</v>
      </c>
      <c r="H159" s="474" t="s">
        <v>257</v>
      </c>
      <c r="I159" s="625">
        <v>9416</v>
      </c>
      <c r="J159" s="474" t="s">
        <v>257</v>
      </c>
      <c r="K159" s="474" t="s">
        <v>257</v>
      </c>
      <c r="L159" s="474" t="s">
        <v>257</v>
      </c>
      <c r="M159" s="474" t="s">
        <v>257</v>
      </c>
      <c r="N159" s="474" t="s">
        <v>257</v>
      </c>
      <c r="O159" s="41" t="s">
        <v>257</v>
      </c>
      <c r="P159" s="41" t="s">
        <v>257</v>
      </c>
    </row>
    <row r="160" spans="1:23" x14ac:dyDescent="0.25">
      <c r="A160" s="626" t="s">
        <v>438</v>
      </c>
      <c r="B160" s="622">
        <f t="shared" si="6"/>
        <v>1263</v>
      </c>
      <c r="C160" s="474" t="s">
        <v>257</v>
      </c>
      <c r="D160" s="474" t="s">
        <v>257</v>
      </c>
      <c r="E160" s="474" t="s">
        <v>257</v>
      </c>
      <c r="F160" s="474" t="s">
        <v>257</v>
      </c>
      <c r="G160" s="474" t="s">
        <v>257</v>
      </c>
      <c r="H160" s="474" t="s">
        <v>257</v>
      </c>
      <c r="I160" s="625">
        <v>1263</v>
      </c>
      <c r="J160" s="474" t="s">
        <v>257</v>
      </c>
      <c r="K160" s="474" t="s">
        <v>257</v>
      </c>
      <c r="L160" s="474" t="s">
        <v>257</v>
      </c>
      <c r="M160" s="474" t="s">
        <v>257</v>
      </c>
      <c r="N160" s="474" t="s">
        <v>257</v>
      </c>
      <c r="O160" s="41" t="s">
        <v>257</v>
      </c>
      <c r="P160" s="41" t="s">
        <v>257</v>
      </c>
    </row>
    <row r="161" spans="1:23" x14ac:dyDescent="0.25">
      <c r="A161" s="626" t="s">
        <v>448</v>
      </c>
      <c r="B161" s="622">
        <f t="shared" si="6"/>
        <v>1783</v>
      </c>
      <c r="C161" s="474" t="s">
        <v>257</v>
      </c>
      <c r="D161" s="474" t="s">
        <v>257</v>
      </c>
      <c r="E161" s="474" t="s">
        <v>257</v>
      </c>
      <c r="F161" s="474" t="s">
        <v>257</v>
      </c>
      <c r="G161" s="474" t="s">
        <v>257</v>
      </c>
      <c r="H161" s="474" t="s">
        <v>257</v>
      </c>
      <c r="I161" s="625">
        <v>1783</v>
      </c>
      <c r="J161" s="474" t="s">
        <v>257</v>
      </c>
      <c r="K161" s="474" t="s">
        <v>257</v>
      </c>
      <c r="L161" s="474" t="s">
        <v>257</v>
      </c>
      <c r="M161" s="474" t="s">
        <v>257</v>
      </c>
      <c r="N161" s="474" t="s">
        <v>257</v>
      </c>
      <c r="O161" s="41" t="s">
        <v>257</v>
      </c>
      <c r="P161" s="41" t="s">
        <v>257</v>
      </c>
    </row>
    <row r="162" spans="1:23" x14ac:dyDescent="0.25">
      <c r="A162" s="626" t="s">
        <v>63</v>
      </c>
      <c r="B162" s="622">
        <f t="shared" si="6"/>
        <v>1302</v>
      </c>
      <c r="C162" s="474" t="s">
        <v>257</v>
      </c>
      <c r="D162" s="474" t="s">
        <v>257</v>
      </c>
      <c r="E162" s="474" t="s">
        <v>257</v>
      </c>
      <c r="F162" s="474" t="s">
        <v>257</v>
      </c>
      <c r="G162" s="474" t="s">
        <v>257</v>
      </c>
      <c r="H162" s="474" t="s">
        <v>257</v>
      </c>
      <c r="I162" s="625">
        <v>1302</v>
      </c>
      <c r="J162" s="474" t="s">
        <v>257</v>
      </c>
      <c r="K162" s="474" t="s">
        <v>257</v>
      </c>
      <c r="L162" s="474" t="s">
        <v>257</v>
      </c>
      <c r="M162" s="474" t="s">
        <v>257</v>
      </c>
      <c r="N162" s="474" t="s">
        <v>257</v>
      </c>
      <c r="O162" s="41" t="s">
        <v>257</v>
      </c>
      <c r="P162" s="41" t="s">
        <v>257</v>
      </c>
    </row>
    <row r="163" spans="1:23" x14ac:dyDescent="0.25">
      <c r="A163" s="626" t="s">
        <v>640</v>
      </c>
      <c r="B163" s="622">
        <f t="shared" si="6"/>
        <v>3026</v>
      </c>
      <c r="C163" s="474" t="s">
        <v>257</v>
      </c>
      <c r="D163" s="474" t="s">
        <v>257</v>
      </c>
      <c r="E163" s="474" t="s">
        <v>257</v>
      </c>
      <c r="F163" s="474" t="s">
        <v>257</v>
      </c>
      <c r="G163" s="474" t="s">
        <v>257</v>
      </c>
      <c r="H163" s="474" t="s">
        <v>257</v>
      </c>
      <c r="I163" s="625">
        <v>3026</v>
      </c>
      <c r="J163" s="474" t="s">
        <v>257</v>
      </c>
      <c r="K163" s="474" t="s">
        <v>257</v>
      </c>
      <c r="L163" s="474" t="s">
        <v>257</v>
      </c>
      <c r="M163" s="474" t="s">
        <v>257</v>
      </c>
      <c r="N163" s="474" t="s">
        <v>257</v>
      </c>
      <c r="O163" s="41" t="s">
        <v>257</v>
      </c>
      <c r="P163" s="41" t="s">
        <v>257</v>
      </c>
    </row>
    <row r="164" spans="1:23" x14ac:dyDescent="0.25">
      <c r="A164" s="626" t="s">
        <v>312</v>
      </c>
      <c r="B164" s="622">
        <f t="shared" si="6"/>
        <v>583</v>
      </c>
      <c r="C164" s="474" t="s">
        <v>257</v>
      </c>
      <c r="D164" s="474" t="s">
        <v>257</v>
      </c>
      <c r="E164" s="474" t="s">
        <v>257</v>
      </c>
      <c r="F164" s="474" t="s">
        <v>257</v>
      </c>
      <c r="G164" s="474" t="s">
        <v>257</v>
      </c>
      <c r="H164" s="474" t="s">
        <v>257</v>
      </c>
      <c r="I164" s="625">
        <v>583</v>
      </c>
      <c r="J164" s="474" t="s">
        <v>257</v>
      </c>
      <c r="K164" s="474" t="s">
        <v>257</v>
      </c>
      <c r="L164" s="474" t="s">
        <v>257</v>
      </c>
      <c r="M164" s="474" t="s">
        <v>257</v>
      </c>
      <c r="N164" s="474" t="s">
        <v>257</v>
      </c>
      <c r="O164" s="41" t="s">
        <v>257</v>
      </c>
      <c r="P164" s="41" t="s">
        <v>257</v>
      </c>
    </row>
    <row r="165" spans="1:23" x14ac:dyDescent="0.25">
      <c r="A165" s="207" t="s">
        <v>444</v>
      </c>
      <c r="B165" s="622">
        <f t="shared" si="6"/>
        <v>2652</v>
      </c>
      <c r="C165" s="474" t="s">
        <v>257</v>
      </c>
      <c r="D165" s="474" t="s">
        <v>257</v>
      </c>
      <c r="E165" s="474" t="s">
        <v>257</v>
      </c>
      <c r="F165" s="474" t="s">
        <v>257</v>
      </c>
      <c r="G165" s="474" t="s">
        <v>257</v>
      </c>
      <c r="H165" s="474" t="s">
        <v>257</v>
      </c>
      <c r="I165" s="625">
        <v>2652</v>
      </c>
      <c r="J165" s="474" t="s">
        <v>257</v>
      </c>
      <c r="K165" s="474" t="s">
        <v>257</v>
      </c>
      <c r="L165" s="474" t="s">
        <v>257</v>
      </c>
      <c r="M165" s="474" t="s">
        <v>257</v>
      </c>
      <c r="N165" s="474" t="s">
        <v>257</v>
      </c>
      <c r="O165" s="41" t="s">
        <v>257</v>
      </c>
      <c r="P165" s="41" t="s">
        <v>257</v>
      </c>
    </row>
    <row r="166" spans="1:23" x14ac:dyDescent="0.25">
      <c r="A166" s="207" t="s">
        <v>442</v>
      </c>
      <c r="B166" s="622">
        <f t="shared" si="6"/>
        <v>538</v>
      </c>
      <c r="C166" s="474" t="s">
        <v>257</v>
      </c>
      <c r="D166" s="474" t="s">
        <v>257</v>
      </c>
      <c r="E166" s="474" t="s">
        <v>257</v>
      </c>
      <c r="F166" s="474" t="s">
        <v>257</v>
      </c>
      <c r="G166" s="474" t="s">
        <v>257</v>
      </c>
      <c r="H166" s="474" t="s">
        <v>257</v>
      </c>
      <c r="I166" s="625">
        <v>538</v>
      </c>
      <c r="J166" s="474" t="s">
        <v>257</v>
      </c>
      <c r="K166" s="474" t="s">
        <v>257</v>
      </c>
      <c r="L166" s="474" t="s">
        <v>257</v>
      </c>
      <c r="M166" s="474" t="s">
        <v>257</v>
      </c>
      <c r="N166" s="474" t="s">
        <v>257</v>
      </c>
      <c r="O166" s="41" t="s">
        <v>257</v>
      </c>
      <c r="P166" s="41" t="s">
        <v>257</v>
      </c>
    </row>
    <row r="167" spans="1:23" x14ac:dyDescent="0.25">
      <c r="A167" s="207" t="s">
        <v>176</v>
      </c>
      <c r="B167" s="622">
        <f t="shared" si="6"/>
        <v>7067</v>
      </c>
      <c r="C167" s="474" t="s">
        <v>257</v>
      </c>
      <c r="D167" s="474" t="s">
        <v>257</v>
      </c>
      <c r="E167" s="474" t="s">
        <v>257</v>
      </c>
      <c r="F167" s="474" t="s">
        <v>257</v>
      </c>
      <c r="G167" s="474" t="s">
        <v>257</v>
      </c>
      <c r="H167" s="474" t="s">
        <v>257</v>
      </c>
      <c r="I167" s="625">
        <v>7067</v>
      </c>
      <c r="J167" s="474" t="s">
        <v>257</v>
      </c>
      <c r="K167" s="474" t="s">
        <v>257</v>
      </c>
      <c r="L167" s="474" t="s">
        <v>257</v>
      </c>
      <c r="M167" s="474" t="s">
        <v>257</v>
      </c>
      <c r="N167" s="474" t="s">
        <v>257</v>
      </c>
      <c r="O167" s="41" t="s">
        <v>257</v>
      </c>
      <c r="P167" s="41" t="s">
        <v>257</v>
      </c>
    </row>
    <row r="168" spans="1:23" x14ac:dyDescent="0.25">
      <c r="A168" s="207" t="s">
        <v>453</v>
      </c>
      <c r="B168" s="622">
        <f t="shared" si="6"/>
        <v>3021</v>
      </c>
      <c r="C168" s="474" t="s">
        <v>257</v>
      </c>
      <c r="D168" s="474" t="s">
        <v>257</v>
      </c>
      <c r="E168" s="474" t="s">
        <v>257</v>
      </c>
      <c r="F168" s="474" t="s">
        <v>257</v>
      </c>
      <c r="G168" s="474" t="s">
        <v>257</v>
      </c>
      <c r="H168" s="474" t="s">
        <v>257</v>
      </c>
      <c r="I168" s="625">
        <v>3021</v>
      </c>
      <c r="J168" s="474" t="s">
        <v>257</v>
      </c>
      <c r="K168" s="474" t="s">
        <v>257</v>
      </c>
      <c r="L168" s="474" t="s">
        <v>257</v>
      </c>
      <c r="M168" s="474" t="s">
        <v>257</v>
      </c>
      <c r="N168" s="474" t="s">
        <v>257</v>
      </c>
      <c r="O168" s="41" t="s">
        <v>257</v>
      </c>
      <c r="P168" s="41" t="s">
        <v>257</v>
      </c>
    </row>
    <row r="169" spans="1:23" x14ac:dyDescent="0.25">
      <c r="A169" s="207" t="s">
        <v>452</v>
      </c>
      <c r="B169" s="622">
        <f t="shared" si="6"/>
        <v>1716</v>
      </c>
      <c r="C169" s="474" t="s">
        <v>257</v>
      </c>
      <c r="D169" s="474" t="s">
        <v>257</v>
      </c>
      <c r="E169" s="474" t="s">
        <v>257</v>
      </c>
      <c r="F169" s="474" t="s">
        <v>257</v>
      </c>
      <c r="G169" s="474" t="s">
        <v>257</v>
      </c>
      <c r="H169" s="474" t="s">
        <v>257</v>
      </c>
      <c r="I169" s="625">
        <v>1716</v>
      </c>
      <c r="J169" s="474" t="s">
        <v>257</v>
      </c>
      <c r="K169" s="474" t="s">
        <v>257</v>
      </c>
      <c r="L169" s="474" t="s">
        <v>257</v>
      </c>
      <c r="M169" s="474" t="s">
        <v>257</v>
      </c>
      <c r="N169" s="474" t="s">
        <v>257</v>
      </c>
      <c r="O169" s="41" t="s">
        <v>257</v>
      </c>
      <c r="P169" s="41" t="s">
        <v>257</v>
      </c>
    </row>
    <row r="170" spans="1:23" x14ac:dyDescent="0.25">
      <c r="A170" s="207" t="s">
        <v>399</v>
      </c>
      <c r="B170" s="622">
        <f t="shared" si="6"/>
        <v>4482</v>
      </c>
      <c r="C170" s="474" t="s">
        <v>257</v>
      </c>
      <c r="D170" s="474" t="s">
        <v>257</v>
      </c>
      <c r="E170" s="474" t="s">
        <v>257</v>
      </c>
      <c r="F170" s="474" t="s">
        <v>257</v>
      </c>
      <c r="G170" s="474" t="s">
        <v>257</v>
      </c>
      <c r="H170" s="474" t="s">
        <v>257</v>
      </c>
      <c r="I170" s="625">
        <v>4482</v>
      </c>
      <c r="J170" s="474" t="s">
        <v>257</v>
      </c>
      <c r="K170" s="474" t="s">
        <v>257</v>
      </c>
      <c r="L170" s="474" t="s">
        <v>257</v>
      </c>
      <c r="M170" s="474" t="s">
        <v>257</v>
      </c>
      <c r="N170" s="474" t="s">
        <v>257</v>
      </c>
      <c r="O170" s="41" t="s">
        <v>257</v>
      </c>
      <c r="P170" s="41" t="s">
        <v>257</v>
      </c>
    </row>
    <row r="171" spans="1:23" x14ac:dyDescent="0.25">
      <c r="A171" s="207" t="s">
        <v>458</v>
      </c>
      <c r="B171" s="622">
        <f t="shared" si="6"/>
        <v>1296</v>
      </c>
      <c r="C171" s="474" t="s">
        <v>257</v>
      </c>
      <c r="D171" s="474" t="s">
        <v>257</v>
      </c>
      <c r="E171" s="474" t="s">
        <v>257</v>
      </c>
      <c r="F171" s="474" t="s">
        <v>257</v>
      </c>
      <c r="G171" s="474" t="s">
        <v>257</v>
      </c>
      <c r="H171" s="474" t="s">
        <v>257</v>
      </c>
      <c r="I171" s="625">
        <v>1296</v>
      </c>
      <c r="J171" s="474" t="s">
        <v>257</v>
      </c>
      <c r="K171" s="474" t="s">
        <v>257</v>
      </c>
      <c r="L171" s="474" t="s">
        <v>257</v>
      </c>
      <c r="M171" s="474" t="s">
        <v>257</v>
      </c>
      <c r="N171" s="474" t="s">
        <v>257</v>
      </c>
      <c r="O171" s="41" t="s">
        <v>257</v>
      </c>
      <c r="P171" s="41" t="s">
        <v>257</v>
      </c>
    </row>
    <row r="172" spans="1:23" x14ac:dyDescent="0.25">
      <c r="A172" s="207" t="s">
        <v>459</v>
      </c>
      <c r="B172" s="622">
        <f t="shared" si="6"/>
        <v>1553</v>
      </c>
      <c r="C172" s="474" t="s">
        <v>257</v>
      </c>
      <c r="D172" s="474" t="s">
        <v>257</v>
      </c>
      <c r="E172" s="474" t="s">
        <v>257</v>
      </c>
      <c r="F172" s="474" t="s">
        <v>257</v>
      </c>
      <c r="G172" s="474" t="s">
        <v>257</v>
      </c>
      <c r="H172" s="474" t="s">
        <v>257</v>
      </c>
      <c r="I172" s="625">
        <v>1553</v>
      </c>
      <c r="J172" s="474" t="s">
        <v>257</v>
      </c>
      <c r="K172" s="474" t="s">
        <v>257</v>
      </c>
      <c r="L172" s="474" t="s">
        <v>257</v>
      </c>
      <c r="M172" s="474" t="s">
        <v>257</v>
      </c>
      <c r="N172" s="474" t="s">
        <v>257</v>
      </c>
      <c r="O172" s="41" t="s">
        <v>257</v>
      </c>
      <c r="P172" s="41" t="s">
        <v>257</v>
      </c>
    </row>
    <row r="173" spans="1:23" x14ac:dyDescent="0.25">
      <c r="A173" s="207" t="s">
        <v>655</v>
      </c>
      <c r="B173" s="622">
        <f t="shared" si="6"/>
        <v>3259</v>
      </c>
      <c r="C173" s="474" t="s">
        <v>257</v>
      </c>
      <c r="D173" s="474" t="s">
        <v>257</v>
      </c>
      <c r="E173" s="474" t="s">
        <v>257</v>
      </c>
      <c r="F173" s="474" t="s">
        <v>257</v>
      </c>
      <c r="G173" s="474" t="s">
        <v>257</v>
      </c>
      <c r="H173" s="474" t="s">
        <v>257</v>
      </c>
      <c r="I173" s="625">
        <v>3259</v>
      </c>
      <c r="J173" s="474" t="s">
        <v>257</v>
      </c>
      <c r="K173" s="474" t="s">
        <v>257</v>
      </c>
      <c r="L173" s="474" t="s">
        <v>257</v>
      </c>
      <c r="M173" s="474" t="s">
        <v>257</v>
      </c>
      <c r="N173" s="474" t="s">
        <v>257</v>
      </c>
      <c r="O173" s="41" t="s">
        <v>257</v>
      </c>
      <c r="P173" s="41" t="s">
        <v>257</v>
      </c>
    </row>
    <row r="174" spans="1:23" x14ac:dyDescent="0.25">
      <c r="A174" s="207" t="s">
        <v>463</v>
      </c>
      <c r="B174" s="622">
        <f t="shared" si="6"/>
        <v>2110</v>
      </c>
      <c r="C174" s="474" t="s">
        <v>257</v>
      </c>
      <c r="D174" s="474" t="s">
        <v>257</v>
      </c>
      <c r="E174" s="474" t="s">
        <v>257</v>
      </c>
      <c r="F174" s="474" t="s">
        <v>257</v>
      </c>
      <c r="G174" s="474" t="s">
        <v>257</v>
      </c>
      <c r="H174" s="474" t="s">
        <v>257</v>
      </c>
      <c r="I174" s="625">
        <v>2110</v>
      </c>
      <c r="J174" s="474" t="s">
        <v>257</v>
      </c>
      <c r="K174" s="474" t="s">
        <v>257</v>
      </c>
      <c r="L174" s="474" t="s">
        <v>257</v>
      </c>
      <c r="M174" s="474" t="s">
        <v>257</v>
      </c>
      <c r="N174" s="474" t="s">
        <v>257</v>
      </c>
      <c r="O174" s="41" t="s">
        <v>257</v>
      </c>
      <c r="P174" s="41" t="s">
        <v>257</v>
      </c>
    </row>
    <row r="175" spans="1:23" x14ac:dyDescent="0.25">
      <c r="A175" s="207" t="s">
        <v>325</v>
      </c>
      <c r="B175" s="622">
        <f t="shared" si="6"/>
        <v>2549</v>
      </c>
      <c r="C175" s="474" t="s">
        <v>257</v>
      </c>
      <c r="D175" s="474" t="s">
        <v>257</v>
      </c>
      <c r="E175" s="474" t="s">
        <v>257</v>
      </c>
      <c r="F175" s="474" t="s">
        <v>257</v>
      </c>
      <c r="G175" s="474" t="s">
        <v>257</v>
      </c>
      <c r="H175" s="474" t="s">
        <v>257</v>
      </c>
      <c r="I175" s="625">
        <v>2549</v>
      </c>
      <c r="J175" s="474" t="s">
        <v>257</v>
      </c>
      <c r="K175" s="474" t="s">
        <v>257</v>
      </c>
      <c r="L175" s="474" t="s">
        <v>257</v>
      </c>
      <c r="M175" s="474" t="s">
        <v>257</v>
      </c>
      <c r="N175" s="474" t="s">
        <v>257</v>
      </c>
      <c r="O175" s="41" t="s">
        <v>257</v>
      </c>
      <c r="P175" s="41" t="s">
        <v>257</v>
      </c>
      <c r="V175" s="216"/>
      <c r="W175" s="216"/>
    </row>
    <row r="176" spans="1:23" x14ac:dyDescent="0.25">
      <c r="A176" s="207" t="s">
        <v>65</v>
      </c>
      <c r="B176" s="622">
        <f t="shared" si="6"/>
        <v>3450</v>
      </c>
      <c r="C176" s="474" t="s">
        <v>257</v>
      </c>
      <c r="D176" s="474" t="s">
        <v>257</v>
      </c>
      <c r="E176" s="474" t="s">
        <v>257</v>
      </c>
      <c r="F176" s="474" t="s">
        <v>257</v>
      </c>
      <c r="G176" s="474" t="s">
        <v>257</v>
      </c>
      <c r="H176" s="474" t="s">
        <v>257</v>
      </c>
      <c r="I176" s="625">
        <v>3450</v>
      </c>
      <c r="J176" s="474" t="s">
        <v>257</v>
      </c>
      <c r="K176" s="474" t="s">
        <v>257</v>
      </c>
      <c r="L176" s="474" t="s">
        <v>257</v>
      </c>
      <c r="M176" s="474" t="s">
        <v>257</v>
      </c>
      <c r="N176" s="474" t="s">
        <v>257</v>
      </c>
      <c r="O176" s="41" t="s">
        <v>257</v>
      </c>
      <c r="P176" s="41" t="s">
        <v>257</v>
      </c>
    </row>
    <row r="177" spans="1:23" x14ac:dyDescent="0.25">
      <c r="A177" s="207" t="s">
        <v>180</v>
      </c>
      <c r="B177" s="622">
        <f t="shared" si="6"/>
        <v>4101</v>
      </c>
      <c r="C177" s="474" t="s">
        <v>257</v>
      </c>
      <c r="D177" s="474" t="s">
        <v>257</v>
      </c>
      <c r="E177" s="474" t="s">
        <v>257</v>
      </c>
      <c r="F177" s="474" t="s">
        <v>257</v>
      </c>
      <c r="G177" s="474" t="s">
        <v>257</v>
      </c>
      <c r="H177" s="474" t="s">
        <v>257</v>
      </c>
      <c r="I177" s="625">
        <v>4101</v>
      </c>
      <c r="J177" s="474" t="s">
        <v>257</v>
      </c>
      <c r="K177" s="474" t="s">
        <v>257</v>
      </c>
      <c r="L177" s="474" t="s">
        <v>257</v>
      </c>
      <c r="M177" s="474" t="s">
        <v>257</v>
      </c>
      <c r="N177" s="474" t="s">
        <v>257</v>
      </c>
      <c r="O177" s="41" t="s">
        <v>257</v>
      </c>
      <c r="P177" s="41" t="s">
        <v>257</v>
      </c>
    </row>
    <row r="178" spans="1:23" s="216" customFormat="1" x14ac:dyDescent="0.25">
      <c r="A178" s="207" t="s">
        <v>842</v>
      </c>
      <c r="B178" s="622">
        <f t="shared" si="6"/>
        <v>1746</v>
      </c>
      <c r="C178" s="474" t="s">
        <v>257</v>
      </c>
      <c r="D178" s="474" t="s">
        <v>257</v>
      </c>
      <c r="E178" s="474" t="s">
        <v>257</v>
      </c>
      <c r="F178" s="474" t="s">
        <v>257</v>
      </c>
      <c r="G178" s="474" t="s">
        <v>257</v>
      </c>
      <c r="H178" s="474" t="s">
        <v>257</v>
      </c>
      <c r="I178" s="625">
        <v>1746</v>
      </c>
      <c r="J178" s="474" t="s">
        <v>257</v>
      </c>
      <c r="K178" s="474" t="s">
        <v>257</v>
      </c>
      <c r="L178" s="474" t="s">
        <v>257</v>
      </c>
      <c r="M178" s="474" t="s">
        <v>257</v>
      </c>
      <c r="N178" s="474" t="s">
        <v>257</v>
      </c>
      <c r="O178" s="41" t="s">
        <v>257</v>
      </c>
      <c r="P178" s="41" t="s">
        <v>257</v>
      </c>
      <c r="V178" s="66"/>
      <c r="W178" s="66"/>
    </row>
    <row r="179" spans="1:23" x14ac:dyDescent="0.25">
      <c r="A179" s="207" t="s">
        <v>134</v>
      </c>
      <c r="B179" s="622">
        <f t="shared" si="6"/>
        <v>1193</v>
      </c>
      <c r="C179" s="474" t="s">
        <v>257</v>
      </c>
      <c r="D179" s="474" t="s">
        <v>257</v>
      </c>
      <c r="E179" s="474" t="s">
        <v>257</v>
      </c>
      <c r="F179" s="474" t="s">
        <v>257</v>
      </c>
      <c r="G179" s="474" t="s">
        <v>257</v>
      </c>
      <c r="H179" s="474" t="s">
        <v>257</v>
      </c>
      <c r="I179" s="625">
        <v>1193</v>
      </c>
      <c r="J179" s="474" t="s">
        <v>257</v>
      </c>
      <c r="K179" s="474" t="s">
        <v>257</v>
      </c>
      <c r="L179" s="474" t="s">
        <v>257</v>
      </c>
      <c r="M179" s="474" t="s">
        <v>257</v>
      </c>
      <c r="N179" s="474" t="s">
        <v>257</v>
      </c>
      <c r="O179" s="41" t="s">
        <v>257</v>
      </c>
      <c r="P179" s="41" t="s">
        <v>257</v>
      </c>
    </row>
    <row r="180" spans="1:23" x14ac:dyDescent="0.25">
      <c r="A180" s="207" t="s">
        <v>843</v>
      </c>
      <c r="B180" s="622">
        <f>SUM(C180:P180)</f>
        <v>518</v>
      </c>
      <c r="C180" s="474" t="s">
        <v>257</v>
      </c>
      <c r="D180" s="474" t="s">
        <v>257</v>
      </c>
      <c r="E180" s="474" t="s">
        <v>257</v>
      </c>
      <c r="F180" s="474" t="s">
        <v>257</v>
      </c>
      <c r="G180" s="474" t="s">
        <v>257</v>
      </c>
      <c r="H180" s="474" t="s">
        <v>257</v>
      </c>
      <c r="I180" s="625">
        <v>518</v>
      </c>
      <c r="J180" s="474" t="s">
        <v>257</v>
      </c>
      <c r="K180" s="474" t="s">
        <v>257</v>
      </c>
      <c r="L180" s="474" t="s">
        <v>257</v>
      </c>
      <c r="M180" s="474" t="s">
        <v>257</v>
      </c>
      <c r="N180" s="474" t="s">
        <v>257</v>
      </c>
      <c r="O180" s="41" t="s">
        <v>257</v>
      </c>
      <c r="P180" s="41" t="s">
        <v>257</v>
      </c>
    </row>
    <row r="181" spans="1:23" x14ac:dyDescent="0.25">
      <c r="A181" s="207" t="s">
        <v>143</v>
      </c>
      <c r="B181" s="622">
        <f t="shared" si="6"/>
        <v>2257</v>
      </c>
      <c r="C181" s="474" t="s">
        <v>257</v>
      </c>
      <c r="D181" s="474" t="s">
        <v>257</v>
      </c>
      <c r="E181" s="474" t="s">
        <v>257</v>
      </c>
      <c r="F181" s="474" t="s">
        <v>257</v>
      </c>
      <c r="G181" s="474" t="s">
        <v>257</v>
      </c>
      <c r="H181" s="474" t="s">
        <v>257</v>
      </c>
      <c r="I181" s="625">
        <v>2257</v>
      </c>
      <c r="J181" s="474" t="s">
        <v>257</v>
      </c>
      <c r="K181" s="474" t="s">
        <v>257</v>
      </c>
      <c r="L181" s="474" t="s">
        <v>257</v>
      </c>
      <c r="M181" s="474" t="s">
        <v>257</v>
      </c>
      <c r="N181" s="474" t="s">
        <v>257</v>
      </c>
      <c r="O181" s="41" t="s">
        <v>257</v>
      </c>
      <c r="P181" s="41" t="s">
        <v>257</v>
      </c>
    </row>
    <row r="182" spans="1:23" s="216" customFormat="1" x14ac:dyDescent="0.25">
      <c r="A182" s="207" t="s">
        <v>144</v>
      </c>
      <c r="B182" s="622">
        <f t="shared" si="6"/>
        <v>1512</v>
      </c>
      <c r="C182" s="474" t="s">
        <v>257</v>
      </c>
      <c r="D182" s="474" t="s">
        <v>257</v>
      </c>
      <c r="E182" s="474" t="s">
        <v>257</v>
      </c>
      <c r="F182" s="474" t="s">
        <v>257</v>
      </c>
      <c r="G182" s="474" t="s">
        <v>257</v>
      </c>
      <c r="H182" s="474" t="s">
        <v>257</v>
      </c>
      <c r="I182" s="625">
        <v>1512</v>
      </c>
      <c r="J182" s="474" t="s">
        <v>257</v>
      </c>
      <c r="K182" s="474" t="s">
        <v>257</v>
      </c>
      <c r="L182" s="474" t="s">
        <v>257</v>
      </c>
      <c r="M182" s="474" t="s">
        <v>257</v>
      </c>
      <c r="N182" s="474" t="s">
        <v>257</v>
      </c>
      <c r="O182" s="41" t="s">
        <v>257</v>
      </c>
      <c r="P182" s="41" t="s">
        <v>257</v>
      </c>
      <c r="V182" s="66"/>
      <c r="W182" s="66"/>
    </row>
    <row r="183" spans="1:23" x14ac:dyDescent="0.25">
      <c r="A183" s="207" t="s">
        <v>67</v>
      </c>
      <c r="B183" s="622">
        <f t="shared" si="6"/>
        <v>1315</v>
      </c>
      <c r="C183" s="474" t="s">
        <v>257</v>
      </c>
      <c r="D183" s="474" t="s">
        <v>257</v>
      </c>
      <c r="E183" s="474" t="s">
        <v>257</v>
      </c>
      <c r="F183" s="474" t="s">
        <v>257</v>
      </c>
      <c r="G183" s="474" t="s">
        <v>257</v>
      </c>
      <c r="H183" s="474" t="s">
        <v>257</v>
      </c>
      <c r="I183" s="625">
        <v>1315</v>
      </c>
      <c r="J183" s="474" t="s">
        <v>257</v>
      </c>
      <c r="K183" s="474" t="s">
        <v>257</v>
      </c>
      <c r="L183" s="474" t="s">
        <v>257</v>
      </c>
      <c r="M183" s="474" t="s">
        <v>257</v>
      </c>
      <c r="N183" s="474" t="s">
        <v>257</v>
      </c>
      <c r="O183" s="41" t="s">
        <v>257</v>
      </c>
      <c r="P183" s="41" t="s">
        <v>257</v>
      </c>
    </row>
    <row r="184" spans="1:23" x14ac:dyDescent="0.25">
      <c r="A184" s="207" t="s">
        <v>139</v>
      </c>
      <c r="B184" s="622">
        <f t="shared" si="6"/>
        <v>1010</v>
      </c>
      <c r="C184" s="474" t="s">
        <v>257</v>
      </c>
      <c r="D184" s="474" t="s">
        <v>257</v>
      </c>
      <c r="E184" s="474" t="s">
        <v>257</v>
      </c>
      <c r="F184" s="474" t="s">
        <v>257</v>
      </c>
      <c r="G184" s="474" t="s">
        <v>257</v>
      </c>
      <c r="H184" s="474" t="s">
        <v>257</v>
      </c>
      <c r="I184" s="625">
        <v>1010</v>
      </c>
      <c r="J184" s="474" t="s">
        <v>257</v>
      </c>
      <c r="K184" s="474" t="s">
        <v>257</v>
      </c>
      <c r="L184" s="474" t="s">
        <v>257</v>
      </c>
      <c r="M184" s="474" t="s">
        <v>257</v>
      </c>
      <c r="N184" s="474" t="s">
        <v>257</v>
      </c>
      <c r="O184" s="41" t="s">
        <v>257</v>
      </c>
      <c r="P184" s="41" t="s">
        <v>257</v>
      </c>
    </row>
    <row r="185" spans="1:23" x14ac:dyDescent="0.25">
      <c r="A185" s="207" t="s">
        <v>146</v>
      </c>
      <c r="B185" s="622">
        <f t="shared" si="6"/>
        <v>987</v>
      </c>
      <c r="C185" s="474" t="s">
        <v>257</v>
      </c>
      <c r="D185" s="474" t="s">
        <v>257</v>
      </c>
      <c r="E185" s="474" t="s">
        <v>257</v>
      </c>
      <c r="F185" s="474" t="s">
        <v>257</v>
      </c>
      <c r="G185" s="474" t="s">
        <v>257</v>
      </c>
      <c r="H185" s="474" t="s">
        <v>257</v>
      </c>
      <c r="I185" s="625">
        <v>987</v>
      </c>
      <c r="J185" s="474" t="s">
        <v>257</v>
      </c>
      <c r="K185" s="474" t="s">
        <v>257</v>
      </c>
      <c r="L185" s="474" t="s">
        <v>257</v>
      </c>
      <c r="M185" s="474" t="s">
        <v>257</v>
      </c>
      <c r="N185" s="474" t="s">
        <v>257</v>
      </c>
      <c r="O185" s="41" t="s">
        <v>257</v>
      </c>
      <c r="P185" s="41" t="s">
        <v>257</v>
      </c>
    </row>
    <row r="186" spans="1:23" x14ac:dyDescent="0.25">
      <c r="A186" s="626" t="s">
        <v>643</v>
      </c>
      <c r="B186" s="622">
        <f t="shared" si="6"/>
        <v>4141</v>
      </c>
      <c r="C186" s="474" t="s">
        <v>257</v>
      </c>
      <c r="D186" s="474" t="s">
        <v>257</v>
      </c>
      <c r="E186" s="474" t="s">
        <v>257</v>
      </c>
      <c r="F186" s="474" t="s">
        <v>257</v>
      </c>
      <c r="G186" s="474" t="s">
        <v>257</v>
      </c>
      <c r="H186" s="474" t="s">
        <v>257</v>
      </c>
      <c r="I186" s="625">
        <v>4141</v>
      </c>
      <c r="J186" s="474" t="s">
        <v>257</v>
      </c>
      <c r="K186" s="474" t="s">
        <v>257</v>
      </c>
      <c r="L186" s="474" t="s">
        <v>257</v>
      </c>
      <c r="M186" s="474" t="s">
        <v>257</v>
      </c>
      <c r="N186" s="474" t="s">
        <v>257</v>
      </c>
      <c r="O186" s="41" t="s">
        <v>257</v>
      </c>
      <c r="P186" s="41" t="s">
        <v>257</v>
      </c>
    </row>
    <row r="187" spans="1:23" x14ac:dyDescent="0.25">
      <c r="A187" s="626" t="s">
        <v>645</v>
      </c>
      <c r="B187" s="622">
        <f t="shared" si="6"/>
        <v>5995</v>
      </c>
      <c r="C187" s="474" t="s">
        <v>257</v>
      </c>
      <c r="D187" s="474" t="s">
        <v>257</v>
      </c>
      <c r="E187" s="474" t="s">
        <v>257</v>
      </c>
      <c r="F187" s="474" t="s">
        <v>257</v>
      </c>
      <c r="G187" s="474" t="s">
        <v>257</v>
      </c>
      <c r="H187" s="474" t="s">
        <v>257</v>
      </c>
      <c r="I187" s="625">
        <v>5995</v>
      </c>
      <c r="J187" s="474" t="s">
        <v>257</v>
      </c>
      <c r="K187" s="474" t="s">
        <v>257</v>
      </c>
      <c r="L187" s="474" t="s">
        <v>257</v>
      </c>
      <c r="M187" s="474" t="s">
        <v>257</v>
      </c>
      <c r="N187" s="474" t="s">
        <v>257</v>
      </c>
      <c r="O187" s="41" t="s">
        <v>257</v>
      </c>
      <c r="P187" s="41" t="s">
        <v>257</v>
      </c>
    </row>
    <row r="188" spans="1:23" x14ac:dyDescent="0.25">
      <c r="A188" s="626" t="s">
        <v>150</v>
      </c>
      <c r="B188" s="622">
        <f t="shared" si="6"/>
        <v>1086</v>
      </c>
      <c r="C188" s="474" t="s">
        <v>257</v>
      </c>
      <c r="D188" s="474" t="s">
        <v>257</v>
      </c>
      <c r="E188" s="474" t="s">
        <v>257</v>
      </c>
      <c r="F188" s="474" t="s">
        <v>257</v>
      </c>
      <c r="G188" s="474" t="s">
        <v>257</v>
      </c>
      <c r="H188" s="474" t="s">
        <v>257</v>
      </c>
      <c r="I188" s="625">
        <v>1086</v>
      </c>
      <c r="J188" s="474" t="s">
        <v>257</v>
      </c>
      <c r="K188" s="474" t="s">
        <v>257</v>
      </c>
      <c r="L188" s="474" t="s">
        <v>257</v>
      </c>
      <c r="M188" s="474" t="s">
        <v>257</v>
      </c>
      <c r="N188" s="474" t="s">
        <v>257</v>
      </c>
      <c r="O188" s="41" t="s">
        <v>257</v>
      </c>
      <c r="P188" s="41" t="s">
        <v>257</v>
      </c>
    </row>
    <row r="189" spans="1:23" x14ac:dyDescent="0.25">
      <c r="A189" s="207" t="s">
        <v>154</v>
      </c>
      <c r="B189" s="622">
        <f t="shared" si="6"/>
        <v>1457</v>
      </c>
      <c r="C189" s="474" t="s">
        <v>257</v>
      </c>
      <c r="D189" s="474" t="s">
        <v>257</v>
      </c>
      <c r="E189" s="474" t="s">
        <v>257</v>
      </c>
      <c r="F189" s="474" t="s">
        <v>257</v>
      </c>
      <c r="G189" s="474" t="s">
        <v>257</v>
      </c>
      <c r="H189" s="474" t="s">
        <v>257</v>
      </c>
      <c r="I189" s="625">
        <v>1457</v>
      </c>
      <c r="J189" s="474" t="s">
        <v>257</v>
      </c>
      <c r="K189" s="474" t="s">
        <v>257</v>
      </c>
      <c r="L189" s="474" t="s">
        <v>257</v>
      </c>
      <c r="M189" s="474" t="s">
        <v>257</v>
      </c>
      <c r="N189" s="474" t="s">
        <v>257</v>
      </c>
      <c r="O189" s="41" t="s">
        <v>257</v>
      </c>
      <c r="P189" s="41" t="s">
        <v>257</v>
      </c>
    </row>
    <row r="190" spans="1:23" x14ac:dyDescent="0.25">
      <c r="A190" s="621"/>
      <c r="B190" s="622"/>
      <c r="C190" s="41"/>
      <c r="D190" s="41"/>
      <c r="E190" s="41"/>
      <c r="F190" s="41"/>
      <c r="G190" s="41"/>
      <c r="H190" s="41"/>
      <c r="I190" s="474"/>
      <c r="J190" s="41"/>
      <c r="K190" s="41"/>
      <c r="L190" s="474"/>
      <c r="M190" s="41"/>
      <c r="N190" s="41"/>
      <c r="O190" s="41"/>
      <c r="P190" s="41"/>
    </row>
    <row r="191" spans="1:23" x14ac:dyDescent="0.25">
      <c r="A191" s="613" t="s">
        <v>318</v>
      </c>
      <c r="B191" s="623">
        <f>SUM(B193:B200)</f>
        <v>7605</v>
      </c>
      <c r="C191" s="472" t="s">
        <v>257</v>
      </c>
      <c r="D191" s="472" t="s">
        <v>257</v>
      </c>
      <c r="E191" s="472" t="s">
        <v>257</v>
      </c>
      <c r="F191" s="472" t="s">
        <v>257</v>
      </c>
      <c r="G191" s="472" t="s">
        <v>257</v>
      </c>
      <c r="H191" s="472" t="s">
        <v>257</v>
      </c>
      <c r="I191" s="472" t="s">
        <v>257</v>
      </c>
      <c r="J191" s="472" t="s">
        <v>257</v>
      </c>
      <c r="K191" s="472" t="s">
        <v>257</v>
      </c>
      <c r="L191" s="472" t="s">
        <v>257</v>
      </c>
      <c r="M191" s="472">
        <f>SUM(M193:M201)</f>
        <v>8507</v>
      </c>
      <c r="N191" s="472" t="s">
        <v>257</v>
      </c>
      <c r="O191" s="620" t="s">
        <v>257</v>
      </c>
      <c r="P191" s="620" t="s">
        <v>257</v>
      </c>
      <c r="V191" s="216"/>
      <c r="W191" s="216"/>
    </row>
    <row r="192" spans="1:23" x14ac:dyDescent="0.25">
      <c r="A192" s="626"/>
      <c r="B192" s="627"/>
      <c r="C192" s="41"/>
      <c r="D192" s="41"/>
      <c r="E192" s="41"/>
      <c r="F192" s="41"/>
      <c r="G192" s="41"/>
      <c r="H192" s="41"/>
      <c r="I192" s="41"/>
      <c r="J192" s="41"/>
      <c r="K192" s="41"/>
      <c r="L192" s="474"/>
      <c r="M192" s="474"/>
      <c r="N192" s="41"/>
      <c r="O192" s="41"/>
      <c r="P192" s="41"/>
    </row>
    <row r="193" spans="1:16" x14ac:dyDescent="0.25">
      <c r="A193" s="626" t="s">
        <v>653</v>
      </c>
      <c r="B193" s="622">
        <f t="shared" ref="B193:B201" si="7">SUM(C193:P193)</f>
        <v>3449</v>
      </c>
      <c r="C193" s="474" t="s">
        <v>257</v>
      </c>
      <c r="D193" s="474" t="s">
        <v>257</v>
      </c>
      <c r="E193" s="474" t="s">
        <v>257</v>
      </c>
      <c r="F193" s="474" t="s">
        <v>257</v>
      </c>
      <c r="G193" s="474" t="s">
        <v>257</v>
      </c>
      <c r="H193" s="474" t="s">
        <v>257</v>
      </c>
      <c r="I193" s="474" t="s">
        <v>257</v>
      </c>
      <c r="J193" s="474" t="s">
        <v>257</v>
      </c>
      <c r="K193" s="474" t="s">
        <v>257</v>
      </c>
      <c r="L193" s="474" t="s">
        <v>257</v>
      </c>
      <c r="M193" s="625">
        <v>3449</v>
      </c>
      <c r="N193" s="474" t="s">
        <v>257</v>
      </c>
      <c r="O193" s="41" t="s">
        <v>257</v>
      </c>
      <c r="P193" s="41" t="s">
        <v>257</v>
      </c>
    </row>
    <row r="194" spans="1:16" x14ac:dyDescent="0.25">
      <c r="A194" s="626" t="s">
        <v>656</v>
      </c>
      <c r="B194" s="622">
        <f t="shared" si="7"/>
        <v>524</v>
      </c>
      <c r="C194" s="474" t="s">
        <v>257</v>
      </c>
      <c r="D194" s="474" t="s">
        <v>257</v>
      </c>
      <c r="E194" s="474" t="s">
        <v>257</v>
      </c>
      <c r="F194" s="474" t="s">
        <v>257</v>
      </c>
      <c r="G194" s="474" t="s">
        <v>257</v>
      </c>
      <c r="H194" s="474" t="s">
        <v>257</v>
      </c>
      <c r="I194" s="474" t="s">
        <v>257</v>
      </c>
      <c r="J194" s="474" t="s">
        <v>257</v>
      </c>
      <c r="K194" s="474" t="s">
        <v>257</v>
      </c>
      <c r="L194" s="474" t="s">
        <v>257</v>
      </c>
      <c r="M194" s="625">
        <v>524</v>
      </c>
      <c r="N194" s="474" t="s">
        <v>257</v>
      </c>
      <c r="O194" s="41" t="s">
        <v>257</v>
      </c>
      <c r="P194" s="41" t="s">
        <v>257</v>
      </c>
    </row>
    <row r="195" spans="1:16" x14ac:dyDescent="0.25">
      <c r="A195" s="626" t="s">
        <v>640</v>
      </c>
      <c r="B195" s="622">
        <f t="shared" si="7"/>
        <v>404</v>
      </c>
      <c r="C195" s="474" t="s">
        <v>257</v>
      </c>
      <c r="D195" s="474" t="s">
        <v>257</v>
      </c>
      <c r="E195" s="474" t="s">
        <v>257</v>
      </c>
      <c r="F195" s="474" t="s">
        <v>257</v>
      </c>
      <c r="G195" s="474" t="s">
        <v>257</v>
      </c>
      <c r="H195" s="474" t="s">
        <v>257</v>
      </c>
      <c r="I195" s="474" t="s">
        <v>257</v>
      </c>
      <c r="J195" s="474" t="s">
        <v>257</v>
      </c>
      <c r="K195" s="474" t="s">
        <v>257</v>
      </c>
      <c r="L195" s="474" t="s">
        <v>257</v>
      </c>
      <c r="M195" s="625">
        <v>404</v>
      </c>
      <c r="N195" s="474" t="s">
        <v>257</v>
      </c>
      <c r="O195" s="474" t="s">
        <v>257</v>
      </c>
      <c r="P195" s="41" t="s">
        <v>257</v>
      </c>
    </row>
    <row r="196" spans="1:16" x14ac:dyDescent="0.25">
      <c r="A196" s="626" t="s">
        <v>176</v>
      </c>
      <c r="B196" s="622">
        <f t="shared" si="7"/>
        <v>883</v>
      </c>
      <c r="C196" s="474" t="s">
        <v>257</v>
      </c>
      <c r="D196" s="474" t="s">
        <v>257</v>
      </c>
      <c r="E196" s="474" t="s">
        <v>257</v>
      </c>
      <c r="F196" s="474" t="s">
        <v>257</v>
      </c>
      <c r="G196" s="474" t="s">
        <v>257</v>
      </c>
      <c r="H196" s="474" t="s">
        <v>257</v>
      </c>
      <c r="I196" s="474" t="s">
        <v>257</v>
      </c>
      <c r="J196" s="474" t="s">
        <v>257</v>
      </c>
      <c r="K196" s="474" t="s">
        <v>257</v>
      </c>
      <c r="L196" s="474" t="s">
        <v>257</v>
      </c>
      <c r="M196" s="625">
        <v>883</v>
      </c>
      <c r="N196" s="474" t="s">
        <v>257</v>
      </c>
      <c r="O196" s="41" t="s">
        <v>257</v>
      </c>
      <c r="P196" s="41" t="s">
        <v>257</v>
      </c>
    </row>
    <row r="197" spans="1:16" x14ac:dyDescent="0.25">
      <c r="A197" s="626" t="s">
        <v>399</v>
      </c>
      <c r="B197" s="622">
        <f t="shared" si="7"/>
        <v>878</v>
      </c>
      <c r="C197" s="474" t="s">
        <v>257</v>
      </c>
      <c r="D197" s="474" t="s">
        <v>257</v>
      </c>
      <c r="E197" s="474" t="s">
        <v>257</v>
      </c>
      <c r="F197" s="474" t="s">
        <v>257</v>
      </c>
      <c r="G197" s="474" t="s">
        <v>257</v>
      </c>
      <c r="H197" s="474" t="s">
        <v>257</v>
      </c>
      <c r="I197" s="474" t="s">
        <v>257</v>
      </c>
      <c r="J197" s="474" t="s">
        <v>257</v>
      </c>
      <c r="K197" s="474" t="s">
        <v>257</v>
      </c>
      <c r="L197" s="474" t="s">
        <v>257</v>
      </c>
      <c r="M197" s="625">
        <v>878</v>
      </c>
      <c r="N197" s="474" t="s">
        <v>257</v>
      </c>
      <c r="O197" s="41" t="s">
        <v>257</v>
      </c>
      <c r="P197" s="41" t="s">
        <v>257</v>
      </c>
    </row>
    <row r="198" spans="1:16" x14ac:dyDescent="0.25">
      <c r="A198" s="626" t="s">
        <v>180</v>
      </c>
      <c r="B198" s="622">
        <f t="shared" si="7"/>
        <v>495</v>
      </c>
      <c r="C198" s="474" t="s">
        <v>257</v>
      </c>
      <c r="D198" s="474" t="s">
        <v>257</v>
      </c>
      <c r="E198" s="474" t="s">
        <v>257</v>
      </c>
      <c r="F198" s="474" t="s">
        <v>257</v>
      </c>
      <c r="G198" s="474" t="s">
        <v>257</v>
      </c>
      <c r="H198" s="474" t="s">
        <v>257</v>
      </c>
      <c r="I198" s="474" t="s">
        <v>257</v>
      </c>
      <c r="J198" s="474" t="s">
        <v>257</v>
      </c>
      <c r="K198" s="474" t="s">
        <v>257</v>
      </c>
      <c r="L198" s="474" t="s">
        <v>257</v>
      </c>
      <c r="M198" s="625">
        <v>495</v>
      </c>
      <c r="N198" s="474" t="s">
        <v>257</v>
      </c>
      <c r="O198" s="41" t="s">
        <v>257</v>
      </c>
      <c r="P198" s="41" t="s">
        <v>257</v>
      </c>
    </row>
    <row r="199" spans="1:16" s="655" customFormat="1" x14ac:dyDescent="0.25">
      <c r="A199" s="650" t="s">
        <v>66</v>
      </c>
      <c r="B199" s="651">
        <f t="shared" si="7"/>
        <v>322</v>
      </c>
      <c r="C199" s="652" t="s">
        <v>257</v>
      </c>
      <c r="D199" s="652" t="s">
        <v>257</v>
      </c>
      <c r="E199" s="652" t="s">
        <v>257</v>
      </c>
      <c r="F199" s="652" t="s">
        <v>257</v>
      </c>
      <c r="G199" s="652" t="s">
        <v>257</v>
      </c>
      <c r="H199" s="652" t="s">
        <v>257</v>
      </c>
      <c r="I199" s="652" t="s">
        <v>257</v>
      </c>
      <c r="J199" s="652" t="s">
        <v>257</v>
      </c>
      <c r="K199" s="652" t="s">
        <v>257</v>
      </c>
      <c r="L199" s="652" t="s">
        <v>257</v>
      </c>
      <c r="M199" s="653">
        <v>322</v>
      </c>
      <c r="N199" s="652" t="s">
        <v>257</v>
      </c>
      <c r="O199" s="654" t="s">
        <v>257</v>
      </c>
      <c r="P199" s="654" t="s">
        <v>257</v>
      </c>
    </row>
    <row r="200" spans="1:16" x14ac:dyDescent="0.25">
      <c r="A200" s="626" t="s">
        <v>643</v>
      </c>
      <c r="B200" s="622">
        <f t="shared" si="7"/>
        <v>650</v>
      </c>
      <c r="C200" s="474" t="s">
        <v>257</v>
      </c>
      <c r="D200" s="474" t="s">
        <v>257</v>
      </c>
      <c r="E200" s="474" t="s">
        <v>257</v>
      </c>
      <c r="F200" s="474" t="s">
        <v>257</v>
      </c>
      <c r="G200" s="474" t="s">
        <v>257</v>
      </c>
      <c r="H200" s="474" t="s">
        <v>257</v>
      </c>
      <c r="I200" s="474" t="s">
        <v>257</v>
      </c>
      <c r="J200" s="474" t="s">
        <v>257</v>
      </c>
      <c r="K200" s="474" t="s">
        <v>257</v>
      </c>
      <c r="L200" s="474" t="s">
        <v>257</v>
      </c>
      <c r="M200" s="625">
        <v>650</v>
      </c>
      <c r="N200" s="474" t="s">
        <v>257</v>
      </c>
      <c r="O200" s="41" t="s">
        <v>257</v>
      </c>
      <c r="P200" s="41" t="s">
        <v>257</v>
      </c>
    </row>
    <row r="201" spans="1:16" x14ac:dyDescent="0.25">
      <c r="A201" s="626" t="s">
        <v>645</v>
      </c>
      <c r="B201" s="622">
        <f t="shared" si="7"/>
        <v>902</v>
      </c>
      <c r="C201" s="474" t="s">
        <v>257</v>
      </c>
      <c r="D201" s="474" t="s">
        <v>257</v>
      </c>
      <c r="E201" s="474" t="s">
        <v>257</v>
      </c>
      <c r="F201" s="474" t="s">
        <v>257</v>
      </c>
      <c r="G201" s="474" t="s">
        <v>257</v>
      </c>
      <c r="H201" s="474" t="s">
        <v>257</v>
      </c>
      <c r="I201" s="474" t="s">
        <v>257</v>
      </c>
      <c r="J201" s="474" t="s">
        <v>257</v>
      </c>
      <c r="K201" s="474" t="s">
        <v>257</v>
      </c>
      <c r="L201" s="474" t="s">
        <v>257</v>
      </c>
      <c r="M201" s="625">
        <v>902</v>
      </c>
      <c r="N201" s="474" t="s">
        <v>257</v>
      </c>
      <c r="O201" s="474" t="s">
        <v>257</v>
      </c>
      <c r="P201" s="41" t="s">
        <v>257</v>
      </c>
    </row>
    <row r="202" spans="1:16" x14ac:dyDescent="0.25">
      <c r="A202" s="621"/>
      <c r="B202" s="622"/>
      <c r="C202" s="41"/>
      <c r="D202" s="41"/>
      <c r="E202" s="41"/>
      <c r="F202" s="41"/>
      <c r="G202" s="41"/>
      <c r="H202" s="41"/>
      <c r="I202" s="41"/>
      <c r="J202" s="41"/>
      <c r="K202" s="41"/>
      <c r="L202" s="474"/>
      <c r="M202" s="41"/>
      <c r="N202" s="41"/>
      <c r="O202" s="41"/>
      <c r="P202" s="41"/>
    </row>
    <row r="203" spans="1:16" x14ac:dyDescent="0.25">
      <c r="A203" s="613" t="s">
        <v>319</v>
      </c>
      <c r="B203" s="477">
        <f>SUM(B205:B223)</f>
        <v>13814</v>
      </c>
      <c r="C203" s="472">
        <f t="shared" ref="C203:H203" si="8">SUM(C205:C223)</f>
        <v>2888</v>
      </c>
      <c r="D203" s="472" t="s">
        <v>257</v>
      </c>
      <c r="E203" s="472">
        <f t="shared" si="8"/>
        <v>0</v>
      </c>
      <c r="F203" s="472">
        <f t="shared" si="8"/>
        <v>1990</v>
      </c>
      <c r="G203" s="472">
        <f t="shared" si="8"/>
        <v>490</v>
      </c>
      <c r="H203" s="472">
        <f t="shared" si="8"/>
        <v>5408</v>
      </c>
      <c r="I203" s="472" t="s">
        <v>257</v>
      </c>
      <c r="J203" s="472" t="s">
        <v>257</v>
      </c>
      <c r="K203" s="472" t="s">
        <v>257</v>
      </c>
      <c r="L203" s="472" t="s">
        <v>257</v>
      </c>
      <c r="M203" s="472">
        <f>SUM(M205:M223)</f>
        <v>814</v>
      </c>
      <c r="N203" s="472">
        <f>SUM(N205:N223)</f>
        <v>2224</v>
      </c>
      <c r="O203" s="620" t="s">
        <v>257</v>
      </c>
      <c r="P203" s="620" t="s">
        <v>257</v>
      </c>
    </row>
    <row r="204" spans="1:16" x14ac:dyDescent="0.25">
      <c r="A204" s="626"/>
      <c r="B204" s="627"/>
      <c r="C204" s="474"/>
      <c r="D204" s="474"/>
      <c r="E204" s="41"/>
      <c r="F204" s="41"/>
      <c r="G204" s="41"/>
      <c r="H204" s="474"/>
      <c r="I204" s="41"/>
      <c r="J204" s="41"/>
      <c r="K204" s="41"/>
      <c r="L204" s="474"/>
      <c r="M204" s="474"/>
      <c r="N204" s="474"/>
      <c r="O204" s="41"/>
      <c r="P204" s="41"/>
    </row>
    <row r="205" spans="1:16" x14ac:dyDescent="0.25">
      <c r="A205" s="626" t="s">
        <v>431</v>
      </c>
      <c r="B205" s="622">
        <f t="shared" ref="B205:B222" si="9">SUM(C205:P205)</f>
        <v>984</v>
      </c>
      <c r="C205" s="628">
        <v>113</v>
      </c>
      <c r="D205" s="625" t="s">
        <v>257</v>
      </c>
      <c r="E205" s="474" t="s">
        <v>257</v>
      </c>
      <c r="F205" s="41">
        <v>718</v>
      </c>
      <c r="G205" s="474" t="s">
        <v>257</v>
      </c>
      <c r="H205" s="41">
        <v>153</v>
      </c>
      <c r="I205" s="474" t="s">
        <v>257</v>
      </c>
      <c r="J205" s="474" t="s">
        <v>257</v>
      </c>
      <c r="K205" s="474" t="s">
        <v>257</v>
      </c>
      <c r="L205" s="474" t="s">
        <v>257</v>
      </c>
      <c r="M205" s="474" t="s">
        <v>257</v>
      </c>
      <c r="N205" s="474" t="s">
        <v>257</v>
      </c>
      <c r="O205" s="41" t="s">
        <v>257</v>
      </c>
      <c r="P205" s="41" t="s">
        <v>257</v>
      </c>
    </row>
    <row r="206" spans="1:16" x14ac:dyDescent="0.25">
      <c r="A206" s="626" t="s">
        <v>432</v>
      </c>
      <c r="B206" s="622">
        <f t="shared" si="9"/>
        <v>429</v>
      </c>
      <c r="C206" s="628">
        <v>146</v>
      </c>
      <c r="D206" s="625" t="s">
        <v>257</v>
      </c>
      <c r="E206" s="474" t="s">
        <v>257</v>
      </c>
      <c r="F206" s="474" t="s">
        <v>257</v>
      </c>
      <c r="G206" s="474" t="s">
        <v>257</v>
      </c>
      <c r="H206" s="41">
        <v>283</v>
      </c>
      <c r="I206" s="474" t="s">
        <v>257</v>
      </c>
      <c r="J206" s="474" t="s">
        <v>257</v>
      </c>
      <c r="K206" s="474" t="s">
        <v>257</v>
      </c>
      <c r="L206" s="474" t="s">
        <v>257</v>
      </c>
      <c r="M206" s="474" t="s">
        <v>257</v>
      </c>
      <c r="N206" s="474" t="s">
        <v>257</v>
      </c>
      <c r="O206" s="41" t="s">
        <v>257</v>
      </c>
      <c r="P206" s="41" t="s">
        <v>257</v>
      </c>
    </row>
    <row r="207" spans="1:16" x14ac:dyDescent="0.25">
      <c r="A207" s="626" t="s">
        <v>60</v>
      </c>
      <c r="B207" s="622">
        <f t="shared" si="9"/>
        <v>1258</v>
      </c>
      <c r="C207" s="219">
        <v>109</v>
      </c>
      <c r="D207" s="625" t="s">
        <v>257</v>
      </c>
      <c r="E207" s="474" t="s">
        <v>257</v>
      </c>
      <c r="F207" s="41">
        <v>312</v>
      </c>
      <c r="G207" s="474" t="s">
        <v>257</v>
      </c>
      <c r="H207" s="41">
        <v>148</v>
      </c>
      <c r="I207" s="474" t="s">
        <v>257</v>
      </c>
      <c r="J207" s="474" t="s">
        <v>257</v>
      </c>
      <c r="K207" s="474" t="s">
        <v>257</v>
      </c>
      <c r="L207" s="474" t="s">
        <v>257</v>
      </c>
      <c r="M207" s="474">
        <v>78</v>
      </c>
      <c r="N207" s="41">
        <v>611</v>
      </c>
      <c r="O207" s="41" t="s">
        <v>257</v>
      </c>
      <c r="P207" s="41" t="s">
        <v>257</v>
      </c>
    </row>
    <row r="208" spans="1:16" x14ac:dyDescent="0.25">
      <c r="A208" s="626" t="s">
        <v>66</v>
      </c>
      <c r="B208" s="622">
        <f t="shared" si="9"/>
        <v>693</v>
      </c>
      <c r="C208" s="628">
        <v>265</v>
      </c>
      <c r="D208" s="625" t="s">
        <v>257</v>
      </c>
      <c r="E208" s="474" t="s">
        <v>257</v>
      </c>
      <c r="F208" s="474" t="s">
        <v>257</v>
      </c>
      <c r="G208" s="625" t="s">
        <v>257</v>
      </c>
      <c r="H208" s="41">
        <v>428</v>
      </c>
      <c r="I208" s="474" t="s">
        <v>257</v>
      </c>
      <c r="J208" s="474" t="s">
        <v>257</v>
      </c>
      <c r="K208" s="474" t="s">
        <v>257</v>
      </c>
      <c r="L208" s="474" t="s">
        <v>257</v>
      </c>
      <c r="M208" s="474" t="s">
        <v>257</v>
      </c>
      <c r="N208" s="474" t="s">
        <v>257</v>
      </c>
      <c r="O208" s="41" t="s">
        <v>257</v>
      </c>
      <c r="P208" s="41" t="s">
        <v>257</v>
      </c>
    </row>
    <row r="209" spans="1:23" s="216" customFormat="1" x14ac:dyDescent="0.25">
      <c r="A209" s="626" t="s">
        <v>639</v>
      </c>
      <c r="B209" s="622">
        <f t="shared" si="9"/>
        <v>530</v>
      </c>
      <c r="C209" s="628">
        <v>135</v>
      </c>
      <c r="D209" s="625" t="s">
        <v>257</v>
      </c>
      <c r="E209" s="474" t="s">
        <v>257</v>
      </c>
      <c r="F209" s="474" t="s">
        <v>257</v>
      </c>
      <c r="G209" s="474" t="s">
        <v>257</v>
      </c>
      <c r="H209" s="41">
        <v>395</v>
      </c>
      <c r="I209" s="474" t="s">
        <v>257</v>
      </c>
      <c r="J209" s="474" t="s">
        <v>257</v>
      </c>
      <c r="K209" s="474" t="s">
        <v>257</v>
      </c>
      <c r="L209" s="474" t="s">
        <v>257</v>
      </c>
      <c r="M209" s="474" t="s">
        <v>257</v>
      </c>
      <c r="N209" s="474" t="s">
        <v>257</v>
      </c>
      <c r="O209" s="41" t="s">
        <v>257</v>
      </c>
      <c r="P209" s="41" t="s">
        <v>257</v>
      </c>
      <c r="V209" s="66"/>
      <c r="W209" s="66"/>
    </row>
    <row r="210" spans="1:23" x14ac:dyDescent="0.25">
      <c r="A210" s="626" t="s">
        <v>63</v>
      </c>
      <c r="B210" s="622">
        <f t="shared" si="9"/>
        <v>819</v>
      </c>
      <c r="C210" s="628">
        <v>202</v>
      </c>
      <c r="D210" s="625" t="s">
        <v>257</v>
      </c>
      <c r="E210" s="474" t="s">
        <v>257</v>
      </c>
      <c r="F210" s="474" t="s">
        <v>257</v>
      </c>
      <c r="G210" s="474">
        <v>225</v>
      </c>
      <c r="H210" s="41">
        <v>392</v>
      </c>
      <c r="I210" s="474" t="s">
        <v>257</v>
      </c>
      <c r="J210" s="474" t="s">
        <v>257</v>
      </c>
      <c r="K210" s="474" t="s">
        <v>257</v>
      </c>
      <c r="L210" s="474" t="s">
        <v>257</v>
      </c>
      <c r="M210" s="474" t="s">
        <v>257</v>
      </c>
      <c r="N210" s="474" t="s">
        <v>257</v>
      </c>
      <c r="O210" s="41" t="s">
        <v>257</v>
      </c>
      <c r="P210" s="41" t="s">
        <v>257</v>
      </c>
    </row>
    <row r="211" spans="1:23" x14ac:dyDescent="0.25">
      <c r="A211" s="626" t="s">
        <v>844</v>
      </c>
      <c r="B211" s="622">
        <f t="shared" si="9"/>
        <v>1071</v>
      </c>
      <c r="C211" s="628">
        <v>412</v>
      </c>
      <c r="D211" s="625" t="s">
        <v>257</v>
      </c>
      <c r="E211" s="474" t="s">
        <v>257</v>
      </c>
      <c r="F211" s="474" t="s">
        <v>257</v>
      </c>
      <c r="G211" s="474" t="s">
        <v>257</v>
      </c>
      <c r="H211" s="41">
        <v>659</v>
      </c>
      <c r="I211" s="474" t="s">
        <v>257</v>
      </c>
      <c r="J211" s="474" t="s">
        <v>257</v>
      </c>
      <c r="K211" s="474" t="s">
        <v>257</v>
      </c>
      <c r="L211" s="474" t="s">
        <v>257</v>
      </c>
      <c r="M211" s="474" t="s">
        <v>257</v>
      </c>
      <c r="N211" s="474" t="s">
        <v>257</v>
      </c>
      <c r="O211" s="41" t="s">
        <v>257</v>
      </c>
      <c r="P211" s="41" t="s">
        <v>257</v>
      </c>
    </row>
    <row r="212" spans="1:23" x14ac:dyDescent="0.25">
      <c r="A212" s="626" t="s">
        <v>444</v>
      </c>
      <c r="B212" s="622">
        <f>SUM(C212:P212)</f>
        <v>797</v>
      </c>
      <c r="C212" s="628">
        <v>48</v>
      </c>
      <c r="D212" s="625" t="s">
        <v>257</v>
      </c>
      <c r="E212" s="474" t="s">
        <v>257</v>
      </c>
      <c r="F212" s="474">
        <v>151</v>
      </c>
      <c r="G212" s="474">
        <v>107</v>
      </c>
      <c r="H212" s="41">
        <v>68</v>
      </c>
      <c r="I212" s="474" t="s">
        <v>257</v>
      </c>
      <c r="J212" s="474" t="s">
        <v>257</v>
      </c>
      <c r="K212" s="474" t="s">
        <v>257</v>
      </c>
      <c r="L212" s="474" t="s">
        <v>257</v>
      </c>
      <c r="M212" s="474">
        <v>88</v>
      </c>
      <c r="N212" s="474">
        <v>335</v>
      </c>
      <c r="O212" s="41" t="s">
        <v>257</v>
      </c>
      <c r="P212" s="41" t="s">
        <v>257</v>
      </c>
    </row>
    <row r="213" spans="1:23" x14ac:dyDescent="0.25">
      <c r="A213" s="626" t="s">
        <v>453</v>
      </c>
      <c r="B213" s="622">
        <f t="shared" si="9"/>
        <v>863</v>
      </c>
      <c r="C213" s="628">
        <v>151</v>
      </c>
      <c r="D213" s="625" t="s">
        <v>257</v>
      </c>
      <c r="E213" s="474" t="s">
        <v>257</v>
      </c>
      <c r="F213" s="474" t="s">
        <v>257</v>
      </c>
      <c r="G213" s="625">
        <v>104</v>
      </c>
      <c r="H213" s="625">
        <v>608</v>
      </c>
      <c r="I213" s="474" t="s">
        <v>257</v>
      </c>
      <c r="J213" s="474" t="s">
        <v>257</v>
      </c>
      <c r="K213" s="474" t="s">
        <v>257</v>
      </c>
      <c r="L213" s="474" t="s">
        <v>257</v>
      </c>
      <c r="M213" s="474" t="s">
        <v>257</v>
      </c>
      <c r="N213" s="474" t="s">
        <v>257</v>
      </c>
      <c r="O213" s="41" t="s">
        <v>257</v>
      </c>
      <c r="P213" s="41" t="s">
        <v>257</v>
      </c>
      <c r="V213" s="216"/>
      <c r="W213" s="216"/>
    </row>
    <row r="214" spans="1:23" x14ac:dyDescent="0.25">
      <c r="A214" s="626" t="s">
        <v>459</v>
      </c>
      <c r="B214" s="622">
        <f>SUM(C214:P214)</f>
        <v>793</v>
      </c>
      <c r="C214" s="628">
        <v>33</v>
      </c>
      <c r="D214" s="625" t="s">
        <v>257</v>
      </c>
      <c r="E214" s="474" t="s">
        <v>257</v>
      </c>
      <c r="F214" s="474">
        <v>239</v>
      </c>
      <c r="G214" s="474" t="s">
        <v>257</v>
      </c>
      <c r="H214" s="625">
        <v>201</v>
      </c>
      <c r="I214" s="474" t="s">
        <v>257</v>
      </c>
      <c r="J214" s="474" t="s">
        <v>257</v>
      </c>
      <c r="K214" s="474" t="s">
        <v>257</v>
      </c>
      <c r="L214" s="474" t="s">
        <v>257</v>
      </c>
      <c r="M214" s="474">
        <v>320</v>
      </c>
      <c r="N214" s="474" t="s">
        <v>257</v>
      </c>
      <c r="O214" s="41" t="s">
        <v>257</v>
      </c>
      <c r="P214" s="41" t="s">
        <v>257</v>
      </c>
      <c r="V214" s="216"/>
      <c r="W214" s="216"/>
    </row>
    <row r="215" spans="1:23" x14ac:dyDescent="0.25">
      <c r="A215" s="626" t="s">
        <v>655</v>
      </c>
      <c r="B215" s="622">
        <f t="shared" si="9"/>
        <v>566</v>
      </c>
      <c r="C215" s="628">
        <v>148</v>
      </c>
      <c r="D215" s="625" t="s">
        <v>257</v>
      </c>
      <c r="E215" s="474" t="s">
        <v>257</v>
      </c>
      <c r="F215" s="474" t="s">
        <v>257</v>
      </c>
      <c r="G215" s="474" t="s">
        <v>257</v>
      </c>
      <c r="H215" s="41">
        <v>418</v>
      </c>
      <c r="I215" s="474" t="s">
        <v>257</v>
      </c>
      <c r="J215" s="474" t="s">
        <v>257</v>
      </c>
      <c r="K215" s="474" t="s">
        <v>257</v>
      </c>
      <c r="L215" s="474" t="s">
        <v>257</v>
      </c>
      <c r="M215" s="474" t="s">
        <v>257</v>
      </c>
      <c r="N215" s="474" t="s">
        <v>257</v>
      </c>
      <c r="O215" s="41" t="s">
        <v>257</v>
      </c>
      <c r="P215" s="41" t="s">
        <v>257</v>
      </c>
      <c r="V215" s="216"/>
      <c r="W215" s="216"/>
    </row>
    <row r="216" spans="1:23" x14ac:dyDescent="0.25">
      <c r="A216" s="626" t="s">
        <v>463</v>
      </c>
      <c r="B216" s="622">
        <f t="shared" si="9"/>
        <v>303</v>
      </c>
      <c r="C216" s="628">
        <v>102</v>
      </c>
      <c r="D216" s="625" t="s">
        <v>257</v>
      </c>
      <c r="E216" s="474" t="s">
        <v>257</v>
      </c>
      <c r="F216" s="474" t="s">
        <v>257</v>
      </c>
      <c r="G216" s="474" t="s">
        <v>257</v>
      </c>
      <c r="H216" s="41">
        <v>201</v>
      </c>
      <c r="I216" s="474" t="s">
        <v>257</v>
      </c>
      <c r="J216" s="474" t="s">
        <v>257</v>
      </c>
      <c r="K216" s="474" t="s">
        <v>257</v>
      </c>
      <c r="L216" s="474" t="s">
        <v>257</v>
      </c>
      <c r="M216" s="474" t="s">
        <v>257</v>
      </c>
      <c r="N216" s="474" t="s">
        <v>257</v>
      </c>
      <c r="O216" s="41" t="s">
        <v>257</v>
      </c>
      <c r="P216" s="41" t="s">
        <v>257</v>
      </c>
      <c r="V216" s="216"/>
      <c r="W216" s="216"/>
    </row>
    <row r="217" spans="1:23" x14ac:dyDescent="0.25">
      <c r="A217" s="626" t="s">
        <v>325</v>
      </c>
      <c r="B217" s="622">
        <f t="shared" si="9"/>
        <v>519</v>
      </c>
      <c r="C217" s="628">
        <v>207</v>
      </c>
      <c r="D217" s="625" t="s">
        <v>257</v>
      </c>
      <c r="E217" s="474" t="s">
        <v>257</v>
      </c>
      <c r="F217" s="474" t="s">
        <v>257</v>
      </c>
      <c r="G217" s="474" t="s">
        <v>257</v>
      </c>
      <c r="H217" s="41">
        <v>312</v>
      </c>
      <c r="I217" s="474" t="s">
        <v>257</v>
      </c>
      <c r="J217" s="474" t="s">
        <v>257</v>
      </c>
      <c r="K217" s="474" t="s">
        <v>257</v>
      </c>
      <c r="L217" s="474" t="s">
        <v>257</v>
      </c>
      <c r="M217" s="474" t="s">
        <v>257</v>
      </c>
      <c r="N217" s="41" t="s">
        <v>257</v>
      </c>
      <c r="O217" s="41" t="s">
        <v>257</v>
      </c>
      <c r="P217" s="41" t="s">
        <v>257</v>
      </c>
    </row>
    <row r="218" spans="1:23" x14ac:dyDescent="0.25">
      <c r="A218" s="626" t="s">
        <v>65</v>
      </c>
      <c r="B218" s="622">
        <f t="shared" si="9"/>
        <v>688</v>
      </c>
      <c r="C218" s="628">
        <v>330</v>
      </c>
      <c r="D218" s="625" t="s">
        <v>257</v>
      </c>
      <c r="E218" s="474" t="s">
        <v>257</v>
      </c>
      <c r="F218" s="474" t="s">
        <v>257</v>
      </c>
      <c r="G218" s="474" t="s">
        <v>257</v>
      </c>
      <c r="H218" s="41">
        <v>358</v>
      </c>
      <c r="I218" s="474" t="s">
        <v>257</v>
      </c>
      <c r="J218" s="474" t="s">
        <v>257</v>
      </c>
      <c r="K218" s="474" t="s">
        <v>257</v>
      </c>
      <c r="L218" s="474" t="s">
        <v>257</v>
      </c>
      <c r="M218" s="474" t="s">
        <v>257</v>
      </c>
      <c r="N218" s="474" t="s">
        <v>257</v>
      </c>
      <c r="O218" s="41" t="s">
        <v>257</v>
      </c>
      <c r="P218" s="41" t="s">
        <v>257</v>
      </c>
    </row>
    <row r="219" spans="1:23" x14ac:dyDescent="0.25">
      <c r="A219" s="626" t="s">
        <v>658</v>
      </c>
      <c r="B219" s="622">
        <f t="shared" si="9"/>
        <v>1231</v>
      </c>
      <c r="C219" s="628">
        <v>92</v>
      </c>
      <c r="D219" s="625" t="s">
        <v>257</v>
      </c>
      <c r="E219" s="474" t="s">
        <v>257</v>
      </c>
      <c r="F219" s="41">
        <v>180</v>
      </c>
      <c r="G219" s="474" t="s">
        <v>257</v>
      </c>
      <c r="H219" s="41">
        <v>181</v>
      </c>
      <c r="I219" s="474" t="s">
        <v>257</v>
      </c>
      <c r="J219" s="474" t="s">
        <v>257</v>
      </c>
      <c r="K219" s="474" t="s">
        <v>257</v>
      </c>
      <c r="L219" s="474" t="s">
        <v>257</v>
      </c>
      <c r="M219" s="474">
        <v>168</v>
      </c>
      <c r="N219" s="625">
        <v>610</v>
      </c>
      <c r="O219" s="41" t="s">
        <v>257</v>
      </c>
      <c r="P219" s="41" t="s">
        <v>257</v>
      </c>
    </row>
    <row r="220" spans="1:23" x14ac:dyDescent="0.25">
      <c r="A220" s="626" t="s">
        <v>143</v>
      </c>
      <c r="B220" s="622">
        <f t="shared" si="9"/>
        <v>208</v>
      </c>
      <c r="C220" s="628">
        <v>66</v>
      </c>
      <c r="D220" s="625" t="s">
        <v>257</v>
      </c>
      <c r="E220" s="474" t="s">
        <v>257</v>
      </c>
      <c r="F220" s="474" t="s">
        <v>257</v>
      </c>
      <c r="G220" s="474" t="s">
        <v>257</v>
      </c>
      <c r="H220" s="41">
        <v>142</v>
      </c>
      <c r="I220" s="474" t="s">
        <v>257</v>
      </c>
      <c r="J220" s="474" t="s">
        <v>257</v>
      </c>
      <c r="K220" s="474" t="s">
        <v>257</v>
      </c>
      <c r="L220" s="474" t="s">
        <v>257</v>
      </c>
      <c r="M220" s="474" t="s">
        <v>257</v>
      </c>
      <c r="N220" s="474" t="s">
        <v>257</v>
      </c>
      <c r="O220" s="41" t="s">
        <v>257</v>
      </c>
      <c r="P220" s="41" t="s">
        <v>257</v>
      </c>
    </row>
    <row r="221" spans="1:23" x14ac:dyDescent="0.25">
      <c r="A221" s="626" t="s">
        <v>144</v>
      </c>
      <c r="B221" s="622">
        <f t="shared" si="9"/>
        <v>797</v>
      </c>
      <c r="C221" s="628">
        <v>74</v>
      </c>
      <c r="D221" s="625" t="s">
        <v>257</v>
      </c>
      <c r="E221" s="474" t="s">
        <v>257</v>
      </c>
      <c r="F221" s="41">
        <v>228</v>
      </c>
      <c r="G221" s="474" t="s">
        <v>257</v>
      </c>
      <c r="H221" s="41">
        <v>93</v>
      </c>
      <c r="I221" s="474" t="s">
        <v>257</v>
      </c>
      <c r="J221" s="474" t="s">
        <v>257</v>
      </c>
      <c r="K221" s="474" t="s">
        <v>257</v>
      </c>
      <c r="L221" s="474" t="s">
        <v>257</v>
      </c>
      <c r="M221" s="474">
        <v>65</v>
      </c>
      <c r="N221" s="625">
        <v>337</v>
      </c>
      <c r="O221" s="41" t="s">
        <v>257</v>
      </c>
      <c r="P221" s="41" t="s">
        <v>257</v>
      </c>
    </row>
    <row r="222" spans="1:23" x14ac:dyDescent="0.25">
      <c r="A222" s="626" t="s">
        <v>67</v>
      </c>
      <c r="B222" s="622">
        <f t="shared" si="9"/>
        <v>504</v>
      </c>
      <c r="C222" s="628">
        <v>199</v>
      </c>
      <c r="D222" s="625" t="s">
        <v>257</v>
      </c>
      <c r="E222" s="474" t="s">
        <v>257</v>
      </c>
      <c r="F222" s="474" t="s">
        <v>257</v>
      </c>
      <c r="G222" s="474" t="s">
        <v>257</v>
      </c>
      <c r="H222" s="41">
        <v>305</v>
      </c>
      <c r="I222" s="474" t="s">
        <v>257</v>
      </c>
      <c r="J222" s="474" t="s">
        <v>257</v>
      </c>
      <c r="K222" s="474" t="s">
        <v>257</v>
      </c>
      <c r="L222" s="474" t="s">
        <v>257</v>
      </c>
      <c r="M222" s="474" t="s">
        <v>257</v>
      </c>
      <c r="N222" s="474" t="s">
        <v>257</v>
      </c>
      <c r="O222" s="41" t="s">
        <v>257</v>
      </c>
      <c r="P222" s="41" t="s">
        <v>257</v>
      </c>
    </row>
    <row r="223" spans="1:23" x14ac:dyDescent="0.25">
      <c r="A223" s="218" t="s">
        <v>695</v>
      </c>
      <c r="B223" s="622">
        <f>SUM(C223:P223)</f>
        <v>761</v>
      </c>
      <c r="C223" s="474">
        <v>56</v>
      </c>
      <c r="D223" s="625" t="s">
        <v>257</v>
      </c>
      <c r="E223" s="474" t="s">
        <v>257</v>
      </c>
      <c r="F223" s="474">
        <v>162</v>
      </c>
      <c r="G223" s="474">
        <v>54</v>
      </c>
      <c r="H223" s="474">
        <v>63</v>
      </c>
      <c r="I223" s="474" t="s">
        <v>257</v>
      </c>
      <c r="J223" s="474" t="s">
        <v>257</v>
      </c>
      <c r="K223" s="474" t="s">
        <v>257</v>
      </c>
      <c r="L223" s="474" t="s">
        <v>257</v>
      </c>
      <c r="M223" s="474">
        <v>95</v>
      </c>
      <c r="N223" s="474">
        <v>331</v>
      </c>
      <c r="O223" s="474" t="s">
        <v>257</v>
      </c>
      <c r="P223" s="474" t="s">
        <v>257</v>
      </c>
    </row>
    <row r="224" spans="1:23" x14ac:dyDescent="0.25">
      <c r="A224" s="621"/>
      <c r="B224" s="622"/>
      <c r="C224" s="41"/>
      <c r="D224" s="41"/>
      <c r="E224" s="41"/>
      <c r="F224" s="41"/>
      <c r="G224" s="41"/>
      <c r="H224" s="41"/>
      <c r="I224" s="41"/>
      <c r="J224" s="41"/>
      <c r="K224" s="41"/>
      <c r="L224" s="474"/>
      <c r="M224" s="41"/>
      <c r="N224" s="41"/>
      <c r="O224" s="41"/>
      <c r="P224" s="41"/>
    </row>
    <row r="225" spans="1:23" s="216" customFormat="1" x14ac:dyDescent="0.25">
      <c r="A225" s="613" t="s">
        <v>320</v>
      </c>
      <c r="B225" s="477">
        <f>SUM(B227:B235)</f>
        <v>16203</v>
      </c>
      <c r="C225" s="472" t="s">
        <v>257</v>
      </c>
      <c r="D225" s="472" t="s">
        <v>257</v>
      </c>
      <c r="E225" s="472" t="s">
        <v>257</v>
      </c>
      <c r="F225" s="472">
        <f>SUM(F227:F235)</f>
        <v>5196</v>
      </c>
      <c r="G225" s="472" t="s">
        <v>257</v>
      </c>
      <c r="H225" s="472" t="s">
        <v>257</v>
      </c>
      <c r="I225" s="472" t="s">
        <v>257</v>
      </c>
      <c r="J225" s="472" t="s">
        <v>257</v>
      </c>
      <c r="K225" s="472" t="s">
        <v>257</v>
      </c>
      <c r="L225" s="472" t="s">
        <v>257</v>
      </c>
      <c r="M225" s="472">
        <f>SUM(M227:M235)</f>
        <v>1809</v>
      </c>
      <c r="N225" s="472">
        <f>SUM(N227:N235)</f>
        <v>9198</v>
      </c>
      <c r="O225" s="620" t="s">
        <v>257</v>
      </c>
      <c r="P225" s="620" t="s">
        <v>257</v>
      </c>
      <c r="V225" s="66"/>
      <c r="W225" s="66"/>
    </row>
    <row r="226" spans="1:23" x14ac:dyDescent="0.25">
      <c r="A226" s="626"/>
      <c r="B226" s="627"/>
      <c r="C226" s="474"/>
      <c r="D226" s="474"/>
      <c r="E226" s="474"/>
      <c r="F226" s="474"/>
      <c r="G226" s="41"/>
      <c r="H226" s="41"/>
      <c r="I226" s="41"/>
      <c r="J226" s="41"/>
      <c r="K226" s="41"/>
      <c r="L226" s="474"/>
      <c r="M226" s="474"/>
      <c r="N226" s="474"/>
      <c r="O226" s="41"/>
      <c r="P226" s="41"/>
    </row>
    <row r="227" spans="1:23" x14ac:dyDescent="0.25">
      <c r="A227" s="626" t="s">
        <v>448</v>
      </c>
      <c r="B227" s="622">
        <f t="shared" ref="B227:B235" si="10">SUM(C227:P227)</f>
        <v>1976</v>
      </c>
      <c r="C227" s="474" t="s">
        <v>257</v>
      </c>
      <c r="D227" s="474" t="s">
        <v>257</v>
      </c>
      <c r="E227" s="474" t="s">
        <v>257</v>
      </c>
      <c r="F227" s="41">
        <v>907</v>
      </c>
      <c r="G227" s="474" t="s">
        <v>257</v>
      </c>
      <c r="H227" s="474" t="s">
        <v>257</v>
      </c>
      <c r="I227" s="474" t="s">
        <v>257</v>
      </c>
      <c r="J227" s="474" t="s">
        <v>257</v>
      </c>
      <c r="K227" s="474" t="s">
        <v>257</v>
      </c>
      <c r="L227" s="474" t="s">
        <v>257</v>
      </c>
      <c r="M227" s="474">
        <v>200</v>
      </c>
      <c r="N227" s="625">
        <v>869</v>
      </c>
      <c r="O227" s="41" t="s">
        <v>257</v>
      </c>
      <c r="P227" s="41" t="s">
        <v>257</v>
      </c>
    </row>
    <row r="228" spans="1:23" x14ac:dyDescent="0.25">
      <c r="A228" s="626" t="s">
        <v>63</v>
      </c>
      <c r="B228" s="622">
        <f t="shared" si="10"/>
        <v>2113</v>
      </c>
      <c r="C228" s="474" t="s">
        <v>257</v>
      </c>
      <c r="D228" s="474" t="s">
        <v>257</v>
      </c>
      <c r="E228" s="474" t="s">
        <v>257</v>
      </c>
      <c r="F228" s="41">
        <v>835</v>
      </c>
      <c r="G228" s="474" t="s">
        <v>257</v>
      </c>
      <c r="H228" s="474" t="s">
        <v>257</v>
      </c>
      <c r="I228" s="474" t="s">
        <v>257</v>
      </c>
      <c r="J228" s="474" t="s">
        <v>257</v>
      </c>
      <c r="K228" s="474" t="s">
        <v>257</v>
      </c>
      <c r="L228" s="474" t="s">
        <v>257</v>
      </c>
      <c r="M228" s="474">
        <v>173</v>
      </c>
      <c r="N228" s="625">
        <v>1105</v>
      </c>
      <c r="O228" s="41" t="s">
        <v>257</v>
      </c>
      <c r="P228" s="41" t="s">
        <v>257</v>
      </c>
    </row>
    <row r="229" spans="1:23" x14ac:dyDescent="0.25">
      <c r="A229" s="626" t="s">
        <v>453</v>
      </c>
      <c r="B229" s="622">
        <f t="shared" si="10"/>
        <v>1974</v>
      </c>
      <c r="C229" s="474" t="s">
        <v>257</v>
      </c>
      <c r="D229" s="474" t="s">
        <v>257</v>
      </c>
      <c r="E229" s="474" t="s">
        <v>257</v>
      </c>
      <c r="F229" s="41">
        <v>539</v>
      </c>
      <c r="G229" s="474" t="s">
        <v>257</v>
      </c>
      <c r="H229" s="474" t="s">
        <v>257</v>
      </c>
      <c r="I229" s="474" t="s">
        <v>257</v>
      </c>
      <c r="J229" s="474" t="s">
        <v>257</v>
      </c>
      <c r="K229" s="474" t="s">
        <v>257</v>
      </c>
      <c r="L229" s="474" t="s">
        <v>257</v>
      </c>
      <c r="M229" s="474">
        <v>151</v>
      </c>
      <c r="N229" s="625">
        <v>1284</v>
      </c>
      <c r="O229" s="41" t="s">
        <v>257</v>
      </c>
      <c r="P229" s="41" t="s">
        <v>257</v>
      </c>
    </row>
    <row r="230" spans="1:23" x14ac:dyDescent="0.25">
      <c r="A230" s="626" t="s">
        <v>655</v>
      </c>
      <c r="B230" s="622">
        <f t="shared" si="10"/>
        <v>2416</v>
      </c>
      <c r="C230" s="474" t="s">
        <v>257</v>
      </c>
      <c r="D230" s="474" t="s">
        <v>257</v>
      </c>
      <c r="E230" s="474" t="s">
        <v>257</v>
      </c>
      <c r="F230" s="41">
        <v>877</v>
      </c>
      <c r="G230" s="474" t="s">
        <v>257</v>
      </c>
      <c r="H230" s="474" t="s">
        <v>257</v>
      </c>
      <c r="I230" s="474" t="s">
        <v>257</v>
      </c>
      <c r="J230" s="474" t="s">
        <v>257</v>
      </c>
      <c r="K230" s="474" t="s">
        <v>257</v>
      </c>
      <c r="L230" s="474" t="s">
        <v>257</v>
      </c>
      <c r="M230" s="474">
        <v>294</v>
      </c>
      <c r="N230" s="625">
        <v>1245</v>
      </c>
      <c r="O230" s="41" t="s">
        <v>257</v>
      </c>
      <c r="P230" s="41" t="s">
        <v>257</v>
      </c>
    </row>
    <row r="231" spans="1:23" x14ac:dyDescent="0.25">
      <c r="A231" s="626" t="s">
        <v>463</v>
      </c>
      <c r="B231" s="622">
        <f t="shared" si="10"/>
        <v>1245</v>
      </c>
      <c r="C231" s="474" t="s">
        <v>257</v>
      </c>
      <c r="D231" s="474" t="s">
        <v>257</v>
      </c>
      <c r="E231" s="474" t="s">
        <v>257</v>
      </c>
      <c r="F231" s="41">
        <v>356</v>
      </c>
      <c r="G231" s="474" t="s">
        <v>257</v>
      </c>
      <c r="H231" s="474" t="s">
        <v>257</v>
      </c>
      <c r="I231" s="474" t="s">
        <v>257</v>
      </c>
      <c r="J231" s="474" t="s">
        <v>257</v>
      </c>
      <c r="K231" s="474" t="s">
        <v>257</v>
      </c>
      <c r="L231" s="474" t="s">
        <v>257</v>
      </c>
      <c r="M231" s="474">
        <v>248</v>
      </c>
      <c r="N231" s="625">
        <v>641</v>
      </c>
      <c r="O231" s="41" t="s">
        <v>257</v>
      </c>
      <c r="P231" s="41" t="s">
        <v>257</v>
      </c>
    </row>
    <row r="232" spans="1:23" x14ac:dyDescent="0.25">
      <c r="A232" s="626" t="s">
        <v>325</v>
      </c>
      <c r="B232" s="622">
        <f t="shared" si="10"/>
        <v>1633</v>
      </c>
      <c r="C232" s="474" t="s">
        <v>257</v>
      </c>
      <c r="D232" s="474" t="s">
        <v>257</v>
      </c>
      <c r="E232" s="474" t="s">
        <v>257</v>
      </c>
      <c r="F232" s="41">
        <v>322</v>
      </c>
      <c r="G232" s="474" t="s">
        <v>257</v>
      </c>
      <c r="H232" s="474" t="s">
        <v>257</v>
      </c>
      <c r="I232" s="474" t="s">
        <v>257</v>
      </c>
      <c r="J232" s="474" t="s">
        <v>257</v>
      </c>
      <c r="K232" s="474" t="s">
        <v>257</v>
      </c>
      <c r="L232" s="474" t="s">
        <v>257</v>
      </c>
      <c r="M232" s="474">
        <v>155</v>
      </c>
      <c r="N232" s="625">
        <v>1156</v>
      </c>
      <c r="O232" s="41" t="s">
        <v>257</v>
      </c>
      <c r="P232" s="41" t="s">
        <v>257</v>
      </c>
    </row>
    <row r="233" spans="1:23" x14ac:dyDescent="0.25">
      <c r="A233" s="626" t="s">
        <v>65</v>
      </c>
      <c r="B233" s="622">
        <f t="shared" si="10"/>
        <v>1527</v>
      </c>
      <c r="C233" s="474" t="s">
        <v>257</v>
      </c>
      <c r="D233" s="474" t="s">
        <v>257</v>
      </c>
      <c r="E233" s="474" t="s">
        <v>257</v>
      </c>
      <c r="F233" s="41">
        <v>434</v>
      </c>
      <c r="G233" s="474" t="s">
        <v>257</v>
      </c>
      <c r="H233" s="474" t="s">
        <v>257</v>
      </c>
      <c r="I233" s="474" t="s">
        <v>257</v>
      </c>
      <c r="J233" s="474" t="s">
        <v>257</v>
      </c>
      <c r="K233" s="474" t="s">
        <v>257</v>
      </c>
      <c r="L233" s="474" t="s">
        <v>257</v>
      </c>
      <c r="M233" s="474">
        <v>170</v>
      </c>
      <c r="N233" s="625">
        <v>923</v>
      </c>
      <c r="O233" s="41" t="s">
        <v>257</v>
      </c>
      <c r="P233" s="41" t="s">
        <v>257</v>
      </c>
    </row>
    <row r="234" spans="1:23" s="655" customFormat="1" x14ac:dyDescent="0.25">
      <c r="A234" s="650" t="s">
        <v>143</v>
      </c>
      <c r="B234" s="651">
        <f t="shared" si="10"/>
        <v>1158</v>
      </c>
      <c r="C234" s="652" t="s">
        <v>257</v>
      </c>
      <c r="D234" s="653" t="s">
        <v>257</v>
      </c>
      <c r="E234" s="652" t="s">
        <v>257</v>
      </c>
      <c r="F234" s="654">
        <v>216</v>
      </c>
      <c r="G234" s="652" t="s">
        <v>257</v>
      </c>
      <c r="H234" s="652" t="s">
        <v>257</v>
      </c>
      <c r="I234" s="652" t="s">
        <v>257</v>
      </c>
      <c r="J234" s="652" t="s">
        <v>257</v>
      </c>
      <c r="K234" s="652" t="s">
        <v>257</v>
      </c>
      <c r="L234" s="652" t="s">
        <v>257</v>
      </c>
      <c r="M234" s="652">
        <v>125</v>
      </c>
      <c r="N234" s="653">
        <v>817</v>
      </c>
      <c r="O234" s="654" t="s">
        <v>257</v>
      </c>
      <c r="P234" s="654" t="s">
        <v>257</v>
      </c>
    </row>
    <row r="235" spans="1:23" x14ac:dyDescent="0.25">
      <c r="A235" s="626" t="s">
        <v>67</v>
      </c>
      <c r="B235" s="622">
        <f t="shared" si="10"/>
        <v>2161</v>
      </c>
      <c r="C235" s="474" t="s">
        <v>257</v>
      </c>
      <c r="D235" s="474" t="s">
        <v>257</v>
      </c>
      <c r="E235" s="474" t="s">
        <v>257</v>
      </c>
      <c r="F235" s="41">
        <v>710</v>
      </c>
      <c r="G235" s="474" t="s">
        <v>257</v>
      </c>
      <c r="H235" s="474" t="s">
        <v>257</v>
      </c>
      <c r="I235" s="474" t="s">
        <v>257</v>
      </c>
      <c r="J235" s="474" t="s">
        <v>257</v>
      </c>
      <c r="K235" s="474" t="s">
        <v>257</v>
      </c>
      <c r="L235" s="474" t="s">
        <v>257</v>
      </c>
      <c r="M235" s="474">
        <v>293</v>
      </c>
      <c r="N235" s="474">
        <v>1158</v>
      </c>
      <c r="O235" s="41" t="s">
        <v>257</v>
      </c>
      <c r="P235" s="41" t="s">
        <v>257</v>
      </c>
    </row>
    <row r="236" spans="1:23" x14ac:dyDescent="0.25">
      <c r="A236" s="631"/>
      <c r="B236" s="619"/>
      <c r="C236" s="620"/>
      <c r="D236" s="620"/>
      <c r="E236" s="620"/>
      <c r="F236" s="620"/>
      <c r="G236" s="620"/>
      <c r="H236" s="620"/>
      <c r="I236" s="620"/>
      <c r="J236" s="620"/>
      <c r="K236" s="620"/>
      <c r="L236" s="474"/>
      <c r="M236" s="620"/>
      <c r="N236" s="625"/>
      <c r="O236" s="41"/>
      <c r="P236" s="41"/>
      <c r="V236" s="216"/>
      <c r="W236" s="216"/>
    </row>
    <row r="237" spans="1:23" x14ac:dyDescent="0.25">
      <c r="A237" s="613" t="s">
        <v>321</v>
      </c>
      <c r="B237" s="623">
        <f>SUM(B239:B246)</f>
        <v>21829</v>
      </c>
      <c r="C237" s="471">
        <f>SUM(C239:C246)</f>
        <v>5272</v>
      </c>
      <c r="D237" s="472">
        <f>SUM(D239:D246)</f>
        <v>16557</v>
      </c>
      <c r="E237" s="472" t="s">
        <v>257</v>
      </c>
      <c r="F237" s="472" t="s">
        <v>257</v>
      </c>
      <c r="G237" s="472" t="s">
        <v>257</v>
      </c>
      <c r="H237" s="472" t="s">
        <v>257</v>
      </c>
      <c r="I237" s="472" t="s">
        <v>257</v>
      </c>
      <c r="J237" s="472" t="s">
        <v>257</v>
      </c>
      <c r="K237" s="472" t="s">
        <v>257</v>
      </c>
      <c r="L237" s="472" t="s">
        <v>257</v>
      </c>
      <c r="M237" s="472" t="s">
        <v>257</v>
      </c>
      <c r="N237" s="472" t="s">
        <v>257</v>
      </c>
      <c r="O237" s="620" t="s">
        <v>257</v>
      </c>
      <c r="P237" s="620" t="s">
        <v>257</v>
      </c>
    </row>
    <row r="238" spans="1:23" x14ac:dyDescent="0.25">
      <c r="A238" s="626"/>
      <c r="B238" s="627"/>
      <c r="C238" s="473"/>
      <c r="D238" s="474"/>
      <c r="E238" s="41"/>
      <c r="F238" s="41"/>
      <c r="G238" s="41"/>
      <c r="H238" s="41"/>
      <c r="I238" s="41"/>
      <c r="J238" s="41"/>
      <c r="K238" s="41"/>
      <c r="L238" s="474"/>
      <c r="M238" s="41"/>
      <c r="N238" s="41"/>
      <c r="O238" s="41"/>
      <c r="P238" s="41"/>
    </row>
    <row r="239" spans="1:23" x14ac:dyDescent="0.25">
      <c r="A239" s="626" t="s">
        <v>659</v>
      </c>
      <c r="B239" s="622">
        <f t="shared" ref="B239:B246" si="11">SUM(C239:P239)</f>
        <v>1168</v>
      </c>
      <c r="C239" s="473">
        <v>1168</v>
      </c>
      <c r="D239" s="625" t="s">
        <v>257</v>
      </c>
      <c r="E239" s="474" t="s">
        <v>257</v>
      </c>
      <c r="F239" s="474" t="s">
        <v>257</v>
      </c>
      <c r="G239" s="474" t="s">
        <v>257</v>
      </c>
      <c r="H239" s="474" t="s">
        <v>257</v>
      </c>
      <c r="I239" s="474" t="s">
        <v>257</v>
      </c>
      <c r="J239" s="474" t="s">
        <v>257</v>
      </c>
      <c r="K239" s="474" t="s">
        <v>257</v>
      </c>
      <c r="L239" s="474" t="s">
        <v>257</v>
      </c>
      <c r="M239" s="474" t="s">
        <v>257</v>
      </c>
      <c r="N239" s="474" t="s">
        <v>257</v>
      </c>
      <c r="O239" s="41" t="s">
        <v>257</v>
      </c>
      <c r="P239" s="41" t="s">
        <v>257</v>
      </c>
    </row>
    <row r="240" spans="1:23" x14ac:dyDescent="0.25">
      <c r="A240" s="626" t="s">
        <v>647</v>
      </c>
      <c r="B240" s="622">
        <f t="shared" si="11"/>
        <v>1084</v>
      </c>
      <c r="C240" s="473">
        <v>1084</v>
      </c>
      <c r="D240" s="625" t="s">
        <v>257</v>
      </c>
      <c r="E240" s="474" t="s">
        <v>257</v>
      </c>
      <c r="F240" s="474" t="s">
        <v>257</v>
      </c>
      <c r="G240" s="474" t="s">
        <v>257</v>
      </c>
      <c r="H240" s="474" t="s">
        <v>257</v>
      </c>
      <c r="I240" s="474" t="s">
        <v>257</v>
      </c>
      <c r="J240" s="474" t="s">
        <v>257</v>
      </c>
      <c r="K240" s="474" t="s">
        <v>257</v>
      </c>
      <c r="L240" s="474" t="s">
        <v>257</v>
      </c>
      <c r="M240" s="474" t="s">
        <v>257</v>
      </c>
      <c r="N240" s="474" t="s">
        <v>257</v>
      </c>
      <c r="O240" s="41" t="s">
        <v>257</v>
      </c>
      <c r="P240" s="41" t="s">
        <v>257</v>
      </c>
    </row>
    <row r="241" spans="1:23" x14ac:dyDescent="0.25">
      <c r="A241" s="626" t="s">
        <v>649</v>
      </c>
      <c r="B241" s="622">
        <f t="shared" si="11"/>
        <v>588</v>
      </c>
      <c r="C241" s="628">
        <v>588</v>
      </c>
      <c r="D241" s="625" t="s">
        <v>257</v>
      </c>
      <c r="E241" s="474" t="s">
        <v>257</v>
      </c>
      <c r="F241" s="474" t="s">
        <v>257</v>
      </c>
      <c r="G241" s="474" t="s">
        <v>257</v>
      </c>
      <c r="H241" s="474" t="s">
        <v>257</v>
      </c>
      <c r="I241" s="474" t="s">
        <v>257</v>
      </c>
      <c r="J241" s="474" t="s">
        <v>257</v>
      </c>
      <c r="K241" s="474" t="s">
        <v>257</v>
      </c>
      <c r="L241" s="474" t="s">
        <v>257</v>
      </c>
      <c r="M241" s="474" t="s">
        <v>257</v>
      </c>
      <c r="N241" s="474" t="s">
        <v>257</v>
      </c>
      <c r="O241" s="41" t="s">
        <v>257</v>
      </c>
      <c r="P241" s="41" t="s">
        <v>257</v>
      </c>
    </row>
    <row r="242" spans="1:23" x14ac:dyDescent="0.25">
      <c r="A242" s="626" t="s">
        <v>656</v>
      </c>
      <c r="B242" s="622">
        <f t="shared" si="11"/>
        <v>6200</v>
      </c>
      <c r="C242" s="628">
        <v>562</v>
      </c>
      <c r="D242" s="625">
        <v>5638</v>
      </c>
      <c r="E242" s="474" t="s">
        <v>257</v>
      </c>
      <c r="F242" s="474" t="s">
        <v>257</v>
      </c>
      <c r="G242" s="474" t="s">
        <v>257</v>
      </c>
      <c r="H242" s="474" t="s">
        <v>257</v>
      </c>
      <c r="I242" s="474" t="s">
        <v>257</v>
      </c>
      <c r="J242" s="474" t="s">
        <v>257</v>
      </c>
      <c r="K242" s="474" t="s">
        <v>257</v>
      </c>
      <c r="L242" s="474" t="s">
        <v>257</v>
      </c>
      <c r="M242" s="474" t="s">
        <v>257</v>
      </c>
      <c r="N242" s="474" t="s">
        <v>257</v>
      </c>
      <c r="O242" s="41" t="s">
        <v>257</v>
      </c>
      <c r="P242" s="41" t="s">
        <v>257</v>
      </c>
    </row>
    <row r="243" spans="1:23" x14ac:dyDescent="0.25">
      <c r="A243" s="626" t="s">
        <v>176</v>
      </c>
      <c r="B243" s="622">
        <f t="shared" si="11"/>
        <v>5163</v>
      </c>
      <c r="C243" s="628">
        <v>960</v>
      </c>
      <c r="D243" s="625">
        <v>4203</v>
      </c>
      <c r="E243" s="474" t="s">
        <v>257</v>
      </c>
      <c r="F243" s="474" t="s">
        <v>257</v>
      </c>
      <c r="G243" s="474" t="s">
        <v>257</v>
      </c>
      <c r="H243" s="474" t="s">
        <v>257</v>
      </c>
      <c r="I243" s="474" t="s">
        <v>257</v>
      </c>
      <c r="J243" s="474" t="s">
        <v>257</v>
      </c>
      <c r="K243" s="474" t="s">
        <v>257</v>
      </c>
      <c r="L243" s="474" t="s">
        <v>257</v>
      </c>
      <c r="M243" s="474" t="s">
        <v>257</v>
      </c>
      <c r="N243" s="474" t="s">
        <v>257</v>
      </c>
      <c r="O243" s="41" t="s">
        <v>257</v>
      </c>
      <c r="P243" s="41" t="s">
        <v>257</v>
      </c>
    </row>
    <row r="244" spans="1:23" s="216" customFormat="1" x14ac:dyDescent="0.25">
      <c r="A244" s="626" t="s">
        <v>399</v>
      </c>
      <c r="B244" s="622">
        <f t="shared" si="11"/>
        <v>3637</v>
      </c>
      <c r="C244" s="628">
        <v>428</v>
      </c>
      <c r="D244" s="625">
        <v>3209</v>
      </c>
      <c r="E244" s="474" t="s">
        <v>257</v>
      </c>
      <c r="F244" s="474" t="s">
        <v>257</v>
      </c>
      <c r="G244" s="474" t="s">
        <v>257</v>
      </c>
      <c r="H244" s="474" t="s">
        <v>257</v>
      </c>
      <c r="I244" s="474" t="s">
        <v>257</v>
      </c>
      <c r="J244" s="474" t="s">
        <v>257</v>
      </c>
      <c r="K244" s="474" t="s">
        <v>257</v>
      </c>
      <c r="L244" s="474" t="s">
        <v>257</v>
      </c>
      <c r="M244" s="474" t="s">
        <v>257</v>
      </c>
      <c r="N244" s="474" t="s">
        <v>257</v>
      </c>
      <c r="O244" s="41" t="s">
        <v>257</v>
      </c>
      <c r="P244" s="41" t="s">
        <v>257</v>
      </c>
      <c r="V244" s="66"/>
      <c r="W244" s="66"/>
    </row>
    <row r="245" spans="1:23" s="216" customFormat="1" x14ac:dyDescent="0.25">
      <c r="A245" s="626" t="s">
        <v>180</v>
      </c>
      <c r="B245" s="622">
        <f t="shared" si="11"/>
        <v>2220</v>
      </c>
      <c r="C245" s="628">
        <v>261</v>
      </c>
      <c r="D245" s="625">
        <v>1959</v>
      </c>
      <c r="E245" s="474" t="s">
        <v>257</v>
      </c>
      <c r="F245" s="474" t="s">
        <v>257</v>
      </c>
      <c r="G245" s="474" t="s">
        <v>257</v>
      </c>
      <c r="H245" s="474" t="s">
        <v>257</v>
      </c>
      <c r="I245" s="474" t="s">
        <v>257</v>
      </c>
      <c r="J245" s="474" t="s">
        <v>257</v>
      </c>
      <c r="K245" s="474" t="s">
        <v>257</v>
      </c>
      <c r="L245" s="474" t="s">
        <v>257</v>
      </c>
      <c r="M245" s="474" t="s">
        <v>257</v>
      </c>
      <c r="N245" s="474" t="s">
        <v>257</v>
      </c>
      <c r="O245" s="41" t="s">
        <v>257</v>
      </c>
      <c r="P245" s="41" t="s">
        <v>257</v>
      </c>
      <c r="V245" s="66"/>
      <c r="W245" s="66"/>
    </row>
    <row r="246" spans="1:23" s="216" customFormat="1" x14ac:dyDescent="0.25">
      <c r="A246" s="626" t="s">
        <v>643</v>
      </c>
      <c r="B246" s="622">
        <f t="shared" si="11"/>
        <v>1769</v>
      </c>
      <c r="C246" s="628">
        <v>221</v>
      </c>
      <c r="D246" s="625">
        <v>1548</v>
      </c>
      <c r="E246" s="474" t="s">
        <v>257</v>
      </c>
      <c r="F246" s="474" t="s">
        <v>257</v>
      </c>
      <c r="G246" s="474" t="s">
        <v>257</v>
      </c>
      <c r="H246" s="474" t="s">
        <v>257</v>
      </c>
      <c r="I246" s="474" t="s">
        <v>257</v>
      </c>
      <c r="J246" s="474" t="s">
        <v>257</v>
      </c>
      <c r="K246" s="474" t="s">
        <v>257</v>
      </c>
      <c r="L246" s="474" t="s">
        <v>257</v>
      </c>
      <c r="M246" s="474" t="s">
        <v>257</v>
      </c>
      <c r="N246" s="474" t="s">
        <v>257</v>
      </c>
      <c r="O246" s="41" t="s">
        <v>257</v>
      </c>
      <c r="P246" s="41" t="s">
        <v>257</v>
      </c>
      <c r="V246" s="66"/>
      <c r="W246" s="66"/>
    </row>
    <row r="247" spans="1:23" x14ac:dyDescent="0.25">
      <c r="A247" s="626"/>
      <c r="B247" s="627"/>
      <c r="C247" s="628"/>
      <c r="D247" s="625"/>
      <c r="E247" s="474"/>
      <c r="F247" s="474"/>
      <c r="G247" s="474"/>
      <c r="H247" s="474"/>
      <c r="I247" s="474"/>
      <c r="J247" s="474"/>
      <c r="K247" s="474"/>
      <c r="L247" s="474"/>
      <c r="M247" s="474"/>
      <c r="N247" s="474"/>
      <c r="O247" s="41"/>
      <c r="P247" s="41"/>
    </row>
    <row r="248" spans="1:23" x14ac:dyDescent="0.25">
      <c r="A248" s="613" t="s">
        <v>322</v>
      </c>
      <c r="B248" s="623">
        <f>SUM(B250:B256)</f>
        <v>10147</v>
      </c>
      <c r="C248" s="472" t="s">
        <v>257</v>
      </c>
      <c r="D248" s="472" t="s">
        <v>257</v>
      </c>
      <c r="E248" s="472" t="s">
        <v>257</v>
      </c>
      <c r="F248" s="472" t="s">
        <v>257</v>
      </c>
      <c r="G248" s="472" t="s">
        <v>257</v>
      </c>
      <c r="H248" s="472">
        <f>SUM(H250:H256)</f>
        <v>10147</v>
      </c>
      <c r="I248" s="472" t="s">
        <v>257</v>
      </c>
      <c r="J248" s="472" t="s">
        <v>257</v>
      </c>
      <c r="K248" s="472" t="s">
        <v>257</v>
      </c>
      <c r="L248" s="472" t="s">
        <v>257</v>
      </c>
      <c r="M248" s="472" t="s">
        <v>257</v>
      </c>
      <c r="N248" s="472" t="s">
        <v>257</v>
      </c>
      <c r="O248" s="620" t="s">
        <v>257</v>
      </c>
      <c r="P248" s="620" t="s">
        <v>257</v>
      </c>
      <c r="V248" s="216"/>
      <c r="W248" s="216"/>
    </row>
    <row r="249" spans="1:23" x14ac:dyDescent="0.25">
      <c r="A249" s="626"/>
      <c r="B249" s="627"/>
      <c r="C249" s="41"/>
      <c r="D249" s="41"/>
      <c r="E249" s="41"/>
      <c r="F249" s="41"/>
      <c r="G249" s="41"/>
      <c r="H249" s="474"/>
      <c r="I249" s="41"/>
      <c r="J249" s="41"/>
      <c r="K249" s="41"/>
      <c r="L249" s="474"/>
      <c r="M249" s="41"/>
      <c r="N249" s="41"/>
      <c r="O249" s="41"/>
      <c r="P249" s="41"/>
    </row>
    <row r="250" spans="1:23" x14ac:dyDescent="0.25">
      <c r="A250" s="626" t="s">
        <v>660</v>
      </c>
      <c r="B250" s="622">
        <f t="shared" ref="B250:B256" si="12">SUM(C250:P250)</f>
        <v>4559</v>
      </c>
      <c r="C250" s="474" t="s">
        <v>257</v>
      </c>
      <c r="D250" s="474" t="s">
        <v>257</v>
      </c>
      <c r="E250" s="474" t="s">
        <v>257</v>
      </c>
      <c r="F250" s="474" t="s">
        <v>257</v>
      </c>
      <c r="G250" s="474" t="s">
        <v>257</v>
      </c>
      <c r="H250" s="41">
        <v>4559</v>
      </c>
      <c r="I250" s="474" t="s">
        <v>257</v>
      </c>
      <c r="J250" s="474" t="s">
        <v>257</v>
      </c>
      <c r="K250" s="474" t="s">
        <v>257</v>
      </c>
      <c r="L250" s="474" t="s">
        <v>257</v>
      </c>
      <c r="M250" s="474" t="s">
        <v>257</v>
      </c>
      <c r="N250" s="474" t="s">
        <v>257</v>
      </c>
      <c r="O250" s="41" t="s">
        <v>257</v>
      </c>
      <c r="P250" s="41" t="s">
        <v>257</v>
      </c>
    </row>
    <row r="251" spans="1:23" x14ac:dyDescent="0.25">
      <c r="A251" s="626" t="s">
        <v>661</v>
      </c>
      <c r="B251" s="622">
        <f t="shared" si="12"/>
        <v>1411</v>
      </c>
      <c r="C251" s="474" t="s">
        <v>257</v>
      </c>
      <c r="D251" s="474" t="s">
        <v>257</v>
      </c>
      <c r="E251" s="474" t="s">
        <v>257</v>
      </c>
      <c r="F251" s="474" t="s">
        <v>257</v>
      </c>
      <c r="G251" s="474" t="s">
        <v>257</v>
      </c>
      <c r="H251" s="625">
        <v>1411</v>
      </c>
      <c r="I251" s="474" t="s">
        <v>257</v>
      </c>
      <c r="J251" s="474" t="s">
        <v>257</v>
      </c>
      <c r="K251" s="474" t="s">
        <v>257</v>
      </c>
      <c r="L251" s="474" t="s">
        <v>257</v>
      </c>
      <c r="M251" s="474" t="s">
        <v>257</v>
      </c>
      <c r="N251" s="474" t="s">
        <v>257</v>
      </c>
      <c r="O251" s="41" t="s">
        <v>257</v>
      </c>
      <c r="P251" s="41" t="s">
        <v>257</v>
      </c>
    </row>
    <row r="252" spans="1:23" x14ac:dyDescent="0.25">
      <c r="A252" s="626" t="s">
        <v>845</v>
      </c>
      <c r="B252" s="622">
        <f t="shared" si="12"/>
        <v>977</v>
      </c>
      <c r="C252" s="474" t="s">
        <v>257</v>
      </c>
      <c r="D252" s="474" t="s">
        <v>257</v>
      </c>
      <c r="E252" s="474" t="s">
        <v>257</v>
      </c>
      <c r="F252" s="474" t="s">
        <v>257</v>
      </c>
      <c r="G252" s="474" t="s">
        <v>257</v>
      </c>
      <c r="H252" s="625">
        <v>977</v>
      </c>
      <c r="I252" s="474" t="s">
        <v>257</v>
      </c>
      <c r="J252" s="474" t="s">
        <v>257</v>
      </c>
      <c r="K252" s="474" t="s">
        <v>257</v>
      </c>
      <c r="L252" s="474" t="s">
        <v>257</v>
      </c>
      <c r="M252" s="474" t="s">
        <v>257</v>
      </c>
      <c r="N252" s="474" t="s">
        <v>257</v>
      </c>
      <c r="O252" s="41" t="s">
        <v>257</v>
      </c>
      <c r="P252" s="41" t="s">
        <v>257</v>
      </c>
    </row>
    <row r="253" spans="1:23" x14ac:dyDescent="0.25">
      <c r="A253" s="626" t="s">
        <v>662</v>
      </c>
      <c r="B253" s="622">
        <f t="shared" si="12"/>
        <v>1806</v>
      </c>
      <c r="C253" s="474" t="s">
        <v>257</v>
      </c>
      <c r="D253" s="474" t="s">
        <v>257</v>
      </c>
      <c r="E253" s="474" t="s">
        <v>257</v>
      </c>
      <c r="F253" s="474" t="s">
        <v>257</v>
      </c>
      <c r="G253" s="474" t="s">
        <v>257</v>
      </c>
      <c r="H253" s="41">
        <v>1806</v>
      </c>
      <c r="I253" s="474" t="s">
        <v>257</v>
      </c>
      <c r="J253" s="474" t="s">
        <v>257</v>
      </c>
      <c r="K253" s="474" t="s">
        <v>257</v>
      </c>
      <c r="L253" s="474" t="s">
        <v>257</v>
      </c>
      <c r="M253" s="474" t="s">
        <v>257</v>
      </c>
      <c r="N253" s="474" t="s">
        <v>257</v>
      </c>
      <c r="O253" s="41" t="s">
        <v>257</v>
      </c>
      <c r="P253" s="41" t="s">
        <v>257</v>
      </c>
    </row>
    <row r="254" spans="1:23" x14ac:dyDescent="0.25">
      <c r="A254" s="626" t="s">
        <v>663</v>
      </c>
      <c r="B254" s="622">
        <f t="shared" si="12"/>
        <v>298</v>
      </c>
      <c r="C254" s="474" t="s">
        <v>257</v>
      </c>
      <c r="D254" s="474" t="s">
        <v>257</v>
      </c>
      <c r="E254" s="474" t="s">
        <v>257</v>
      </c>
      <c r="F254" s="474" t="s">
        <v>257</v>
      </c>
      <c r="G254" s="474" t="s">
        <v>257</v>
      </c>
      <c r="H254" s="41">
        <v>298</v>
      </c>
      <c r="I254" s="474" t="s">
        <v>257</v>
      </c>
      <c r="J254" s="474" t="s">
        <v>257</v>
      </c>
      <c r="K254" s="474" t="s">
        <v>257</v>
      </c>
      <c r="L254" s="474" t="s">
        <v>257</v>
      </c>
      <c r="M254" s="474" t="s">
        <v>257</v>
      </c>
      <c r="N254" s="474" t="s">
        <v>257</v>
      </c>
      <c r="O254" s="474" t="s">
        <v>257</v>
      </c>
      <c r="P254" s="474" t="s">
        <v>257</v>
      </c>
    </row>
    <row r="255" spans="1:23" x14ac:dyDescent="0.25">
      <c r="A255" s="626" t="s">
        <v>664</v>
      </c>
      <c r="B255" s="622">
        <f t="shared" si="12"/>
        <v>618</v>
      </c>
      <c r="C255" s="474" t="s">
        <v>257</v>
      </c>
      <c r="D255" s="474" t="s">
        <v>257</v>
      </c>
      <c r="E255" s="474" t="s">
        <v>257</v>
      </c>
      <c r="F255" s="474" t="s">
        <v>257</v>
      </c>
      <c r="G255" s="474" t="s">
        <v>257</v>
      </c>
      <c r="H255" s="41">
        <v>618</v>
      </c>
      <c r="I255" s="474" t="s">
        <v>257</v>
      </c>
      <c r="J255" s="474" t="s">
        <v>257</v>
      </c>
      <c r="K255" s="474" t="s">
        <v>257</v>
      </c>
      <c r="L255" s="474" t="s">
        <v>257</v>
      </c>
      <c r="M255" s="474" t="s">
        <v>257</v>
      </c>
      <c r="N255" s="474" t="s">
        <v>257</v>
      </c>
      <c r="O255" s="41" t="s">
        <v>257</v>
      </c>
      <c r="P255" s="41" t="s">
        <v>257</v>
      </c>
    </row>
    <row r="256" spans="1:23" x14ac:dyDescent="0.25">
      <c r="A256" s="626" t="s">
        <v>665</v>
      </c>
      <c r="B256" s="622">
        <f t="shared" si="12"/>
        <v>478</v>
      </c>
      <c r="C256" s="474" t="s">
        <v>257</v>
      </c>
      <c r="D256" s="474" t="s">
        <v>257</v>
      </c>
      <c r="E256" s="474" t="s">
        <v>257</v>
      </c>
      <c r="F256" s="474" t="s">
        <v>257</v>
      </c>
      <c r="G256" s="474" t="s">
        <v>257</v>
      </c>
      <c r="H256" s="625">
        <v>478</v>
      </c>
      <c r="I256" s="474" t="s">
        <v>257</v>
      </c>
      <c r="J256" s="474" t="s">
        <v>257</v>
      </c>
      <c r="K256" s="474" t="s">
        <v>257</v>
      </c>
      <c r="L256" s="474" t="s">
        <v>257</v>
      </c>
      <c r="M256" s="474" t="s">
        <v>257</v>
      </c>
      <c r="N256" s="474" t="s">
        <v>257</v>
      </c>
      <c r="O256" s="41" t="s">
        <v>257</v>
      </c>
      <c r="P256" s="41" t="s">
        <v>257</v>
      </c>
    </row>
    <row r="257" spans="1:23" x14ac:dyDescent="0.25">
      <c r="A257" s="621"/>
      <c r="B257" s="622"/>
      <c r="C257" s="41"/>
      <c r="D257" s="41"/>
      <c r="E257" s="41"/>
      <c r="F257" s="41"/>
      <c r="G257" s="41"/>
      <c r="H257" s="41"/>
      <c r="I257" s="41"/>
      <c r="J257" s="41"/>
      <c r="K257" s="41"/>
      <c r="L257" s="474"/>
      <c r="M257" s="41"/>
      <c r="N257" s="41"/>
      <c r="O257" s="41"/>
      <c r="P257" s="41"/>
    </row>
    <row r="258" spans="1:23" x14ac:dyDescent="0.25">
      <c r="A258" s="613" t="s">
        <v>226</v>
      </c>
      <c r="B258" s="623">
        <f>SUM(B260:B275)</f>
        <v>26058</v>
      </c>
      <c r="C258" s="472" t="s">
        <v>257</v>
      </c>
      <c r="D258" s="472" t="s">
        <v>257</v>
      </c>
      <c r="E258" s="472" t="s">
        <v>257</v>
      </c>
      <c r="F258" s="472" t="s">
        <v>257</v>
      </c>
      <c r="G258" s="472" t="s">
        <v>257</v>
      </c>
      <c r="H258" s="472" t="s">
        <v>257</v>
      </c>
      <c r="I258" s="472" t="s">
        <v>257</v>
      </c>
      <c r="J258" s="472">
        <f>SUM(J260:J275)</f>
        <v>21144</v>
      </c>
      <c r="K258" s="472">
        <f>SUM(K260:K275)</f>
        <v>1792</v>
      </c>
      <c r="L258" s="472">
        <f>SUM(L260:L275)</f>
        <v>3122</v>
      </c>
      <c r="M258" s="472" t="s">
        <v>257</v>
      </c>
      <c r="N258" s="472" t="s">
        <v>257</v>
      </c>
      <c r="O258" s="620" t="s">
        <v>257</v>
      </c>
      <c r="P258" s="620" t="s">
        <v>257</v>
      </c>
    </row>
    <row r="259" spans="1:23" x14ac:dyDescent="0.25">
      <c r="A259" s="626"/>
      <c r="B259" s="627"/>
      <c r="C259" s="41"/>
      <c r="D259" s="41"/>
      <c r="E259" s="41"/>
      <c r="F259" s="41"/>
      <c r="G259" s="41"/>
      <c r="H259" s="41"/>
      <c r="I259" s="41"/>
      <c r="J259" s="474"/>
      <c r="K259" s="474"/>
      <c r="L259" s="474"/>
      <c r="M259" s="41"/>
      <c r="N259" s="41"/>
      <c r="O259" s="41"/>
      <c r="P259" s="41"/>
    </row>
    <row r="260" spans="1:23" x14ac:dyDescent="0.25">
      <c r="A260" s="626" t="s">
        <v>653</v>
      </c>
      <c r="B260" s="622">
        <f t="shared" ref="B260:B275" si="13">SUM(C260:P260)</f>
        <v>2353</v>
      </c>
      <c r="C260" s="474" t="s">
        <v>257</v>
      </c>
      <c r="D260" s="474" t="s">
        <v>257</v>
      </c>
      <c r="E260" s="474" t="s">
        <v>257</v>
      </c>
      <c r="F260" s="474" t="s">
        <v>257</v>
      </c>
      <c r="G260" s="474" t="s">
        <v>257</v>
      </c>
      <c r="H260" s="474" t="s">
        <v>257</v>
      </c>
      <c r="I260" s="474" t="s">
        <v>257</v>
      </c>
      <c r="J260" s="41">
        <v>2353</v>
      </c>
      <c r="K260" s="474" t="s">
        <v>257</v>
      </c>
      <c r="L260" s="474" t="s">
        <v>257</v>
      </c>
      <c r="M260" s="474" t="s">
        <v>257</v>
      </c>
      <c r="N260" s="474" t="s">
        <v>257</v>
      </c>
      <c r="O260" s="41" t="s">
        <v>257</v>
      </c>
      <c r="P260" s="41" t="s">
        <v>257</v>
      </c>
    </row>
    <row r="261" spans="1:23" s="216" customFormat="1" x14ac:dyDescent="0.25">
      <c r="A261" s="626" t="s">
        <v>432</v>
      </c>
      <c r="B261" s="622">
        <f t="shared" si="13"/>
        <v>1281</v>
      </c>
      <c r="C261" s="474" t="s">
        <v>257</v>
      </c>
      <c r="D261" s="474" t="s">
        <v>257</v>
      </c>
      <c r="E261" s="474" t="s">
        <v>257</v>
      </c>
      <c r="F261" s="474" t="s">
        <v>257</v>
      </c>
      <c r="G261" s="474" t="s">
        <v>257</v>
      </c>
      <c r="H261" s="474" t="s">
        <v>257</v>
      </c>
      <c r="I261" s="474" t="s">
        <v>257</v>
      </c>
      <c r="J261" s="41">
        <v>1281</v>
      </c>
      <c r="K261" s="474" t="s">
        <v>257</v>
      </c>
      <c r="L261" s="474" t="s">
        <v>257</v>
      </c>
      <c r="M261" s="474" t="s">
        <v>257</v>
      </c>
      <c r="N261" s="474" t="s">
        <v>257</v>
      </c>
      <c r="O261" s="41" t="s">
        <v>257</v>
      </c>
      <c r="P261" s="41" t="s">
        <v>257</v>
      </c>
      <c r="V261" s="66"/>
      <c r="W261" s="66"/>
    </row>
    <row r="262" spans="1:23" x14ac:dyDescent="0.25">
      <c r="A262" s="626" t="s">
        <v>649</v>
      </c>
      <c r="B262" s="622">
        <f t="shared" si="13"/>
        <v>1461</v>
      </c>
      <c r="C262" s="474" t="s">
        <v>257</v>
      </c>
      <c r="D262" s="474" t="s">
        <v>257</v>
      </c>
      <c r="E262" s="474" t="s">
        <v>257</v>
      </c>
      <c r="F262" s="474" t="s">
        <v>257</v>
      </c>
      <c r="G262" s="474" t="s">
        <v>257</v>
      </c>
      <c r="H262" s="474" t="s">
        <v>257</v>
      </c>
      <c r="I262" s="474" t="s">
        <v>257</v>
      </c>
      <c r="J262" s="41">
        <v>1461</v>
      </c>
      <c r="K262" s="474" t="s">
        <v>257</v>
      </c>
      <c r="L262" s="474" t="s">
        <v>257</v>
      </c>
      <c r="M262" s="474" t="s">
        <v>257</v>
      </c>
      <c r="N262" s="474" t="s">
        <v>257</v>
      </c>
      <c r="O262" s="41" t="s">
        <v>257</v>
      </c>
      <c r="P262" s="41" t="s">
        <v>257</v>
      </c>
    </row>
    <row r="263" spans="1:23" x14ac:dyDescent="0.25">
      <c r="A263" s="626" t="s">
        <v>66</v>
      </c>
      <c r="B263" s="622">
        <f t="shared" si="13"/>
        <v>1418</v>
      </c>
      <c r="C263" s="474" t="s">
        <v>257</v>
      </c>
      <c r="D263" s="474" t="s">
        <v>257</v>
      </c>
      <c r="E263" s="474" t="s">
        <v>257</v>
      </c>
      <c r="F263" s="474" t="s">
        <v>257</v>
      </c>
      <c r="G263" s="474" t="s">
        <v>257</v>
      </c>
      <c r="H263" s="474" t="s">
        <v>257</v>
      </c>
      <c r="I263" s="474" t="s">
        <v>257</v>
      </c>
      <c r="J263" s="41">
        <v>1259</v>
      </c>
      <c r="K263" s="474" t="s">
        <v>257</v>
      </c>
      <c r="L263" s="625">
        <v>159</v>
      </c>
      <c r="M263" s="474" t="s">
        <v>257</v>
      </c>
      <c r="N263" s="474" t="s">
        <v>257</v>
      </c>
      <c r="O263" s="41" t="s">
        <v>257</v>
      </c>
      <c r="P263" s="41" t="s">
        <v>257</v>
      </c>
    </row>
    <row r="264" spans="1:23" x14ac:dyDescent="0.25">
      <c r="A264" s="626" t="s">
        <v>656</v>
      </c>
      <c r="B264" s="622">
        <f t="shared" si="13"/>
        <v>3461</v>
      </c>
      <c r="C264" s="474" t="s">
        <v>257</v>
      </c>
      <c r="D264" s="474" t="s">
        <v>257</v>
      </c>
      <c r="E264" s="474" t="s">
        <v>257</v>
      </c>
      <c r="F264" s="474" t="s">
        <v>257</v>
      </c>
      <c r="G264" s="474" t="s">
        <v>257</v>
      </c>
      <c r="H264" s="474" t="s">
        <v>257</v>
      </c>
      <c r="I264" s="474" t="s">
        <v>257</v>
      </c>
      <c r="J264" s="41">
        <v>3461</v>
      </c>
      <c r="K264" s="474" t="s">
        <v>257</v>
      </c>
      <c r="L264" s="474" t="s">
        <v>257</v>
      </c>
      <c r="M264" s="474" t="s">
        <v>257</v>
      </c>
      <c r="N264" s="474" t="s">
        <v>257</v>
      </c>
      <c r="O264" s="41" t="s">
        <v>257</v>
      </c>
      <c r="P264" s="41" t="s">
        <v>257</v>
      </c>
    </row>
    <row r="265" spans="1:23" x14ac:dyDescent="0.25">
      <c r="A265" s="626" t="s">
        <v>696</v>
      </c>
      <c r="B265" s="622">
        <f t="shared" si="13"/>
        <v>949</v>
      </c>
      <c r="C265" s="474" t="s">
        <v>257</v>
      </c>
      <c r="D265" s="474" t="s">
        <v>257</v>
      </c>
      <c r="E265" s="474" t="s">
        <v>257</v>
      </c>
      <c r="F265" s="474" t="s">
        <v>257</v>
      </c>
      <c r="G265" s="474" t="s">
        <v>257</v>
      </c>
      <c r="H265" s="474" t="s">
        <v>257</v>
      </c>
      <c r="I265" s="474" t="s">
        <v>257</v>
      </c>
      <c r="J265" s="41">
        <v>795</v>
      </c>
      <c r="K265" s="474" t="s">
        <v>257</v>
      </c>
      <c r="L265" s="625">
        <v>154</v>
      </c>
      <c r="M265" s="474" t="s">
        <v>257</v>
      </c>
      <c r="N265" s="474" t="s">
        <v>257</v>
      </c>
      <c r="O265" s="41" t="s">
        <v>257</v>
      </c>
      <c r="P265" s="41" t="s">
        <v>257</v>
      </c>
    </row>
    <row r="266" spans="1:23" x14ac:dyDescent="0.25">
      <c r="A266" s="626" t="s">
        <v>697</v>
      </c>
      <c r="B266" s="622">
        <f t="shared" si="13"/>
        <v>525</v>
      </c>
      <c r="C266" s="474" t="s">
        <v>257</v>
      </c>
      <c r="D266" s="474" t="s">
        <v>257</v>
      </c>
      <c r="E266" s="474" t="s">
        <v>257</v>
      </c>
      <c r="F266" s="474" t="s">
        <v>257</v>
      </c>
      <c r="G266" s="474" t="s">
        <v>257</v>
      </c>
      <c r="H266" s="474" t="s">
        <v>257</v>
      </c>
      <c r="I266" s="474" t="s">
        <v>257</v>
      </c>
      <c r="J266" s="474" t="s">
        <v>257</v>
      </c>
      <c r="K266" s="474" t="s">
        <v>257</v>
      </c>
      <c r="L266" s="625">
        <v>525</v>
      </c>
      <c r="M266" s="474" t="s">
        <v>257</v>
      </c>
      <c r="N266" s="474" t="s">
        <v>257</v>
      </c>
      <c r="O266" s="474" t="s">
        <v>257</v>
      </c>
      <c r="P266" s="474" t="s">
        <v>257</v>
      </c>
    </row>
    <row r="267" spans="1:23" x14ac:dyDescent="0.25">
      <c r="A267" s="626" t="s">
        <v>640</v>
      </c>
      <c r="B267" s="622">
        <f t="shared" si="13"/>
        <v>2239</v>
      </c>
      <c r="C267" s="474" t="s">
        <v>257</v>
      </c>
      <c r="D267" s="474" t="s">
        <v>257</v>
      </c>
      <c r="E267" s="474" t="s">
        <v>257</v>
      </c>
      <c r="F267" s="474" t="s">
        <v>257</v>
      </c>
      <c r="G267" s="474" t="s">
        <v>257</v>
      </c>
      <c r="H267" s="474" t="s">
        <v>257</v>
      </c>
      <c r="I267" s="474" t="s">
        <v>257</v>
      </c>
      <c r="J267" s="41">
        <v>769</v>
      </c>
      <c r="K267" s="474" t="s">
        <v>257</v>
      </c>
      <c r="L267" s="625">
        <v>1470</v>
      </c>
      <c r="M267" s="474" t="s">
        <v>257</v>
      </c>
      <c r="N267" s="474" t="s">
        <v>257</v>
      </c>
      <c r="O267" s="41" t="s">
        <v>257</v>
      </c>
      <c r="P267" s="41" t="s">
        <v>257</v>
      </c>
    </row>
    <row r="268" spans="1:23" x14ac:dyDescent="0.25">
      <c r="A268" s="626" t="s">
        <v>176</v>
      </c>
      <c r="B268" s="622">
        <f t="shared" si="13"/>
        <v>1819</v>
      </c>
      <c r="C268" s="474" t="s">
        <v>257</v>
      </c>
      <c r="D268" s="474" t="s">
        <v>257</v>
      </c>
      <c r="E268" s="474" t="s">
        <v>257</v>
      </c>
      <c r="F268" s="474" t="s">
        <v>257</v>
      </c>
      <c r="G268" s="474" t="s">
        <v>257</v>
      </c>
      <c r="H268" s="474" t="s">
        <v>257</v>
      </c>
      <c r="I268" s="474" t="s">
        <v>257</v>
      </c>
      <c r="J268" s="41">
        <v>1819</v>
      </c>
      <c r="K268" s="474" t="s">
        <v>257</v>
      </c>
      <c r="L268" s="474" t="s">
        <v>257</v>
      </c>
      <c r="M268" s="474" t="s">
        <v>257</v>
      </c>
      <c r="N268" s="474" t="s">
        <v>257</v>
      </c>
      <c r="O268" s="41" t="s">
        <v>257</v>
      </c>
      <c r="P268" s="41" t="s">
        <v>257</v>
      </c>
      <c r="V268" s="216"/>
      <c r="W268" s="216"/>
    </row>
    <row r="269" spans="1:23" x14ac:dyDescent="0.25">
      <c r="A269" s="626" t="s">
        <v>399</v>
      </c>
      <c r="B269" s="622">
        <f t="shared" si="13"/>
        <v>1521</v>
      </c>
      <c r="C269" s="474" t="s">
        <v>257</v>
      </c>
      <c r="D269" s="474" t="s">
        <v>257</v>
      </c>
      <c r="E269" s="474" t="s">
        <v>257</v>
      </c>
      <c r="F269" s="474" t="s">
        <v>257</v>
      </c>
      <c r="G269" s="474" t="s">
        <v>257</v>
      </c>
      <c r="H269" s="474" t="s">
        <v>257</v>
      </c>
      <c r="I269" s="474" t="s">
        <v>257</v>
      </c>
      <c r="J269" s="41">
        <v>1521</v>
      </c>
      <c r="K269" s="474" t="s">
        <v>257</v>
      </c>
      <c r="L269" s="474" t="s">
        <v>257</v>
      </c>
      <c r="M269" s="474" t="s">
        <v>257</v>
      </c>
      <c r="N269" s="474" t="s">
        <v>257</v>
      </c>
      <c r="O269" s="41" t="s">
        <v>257</v>
      </c>
      <c r="P269" s="41" t="s">
        <v>257</v>
      </c>
    </row>
    <row r="270" spans="1:23" x14ac:dyDescent="0.25">
      <c r="A270" s="626" t="s">
        <v>655</v>
      </c>
      <c r="B270" s="622">
        <f t="shared" si="13"/>
        <v>810</v>
      </c>
      <c r="C270" s="474" t="s">
        <v>257</v>
      </c>
      <c r="D270" s="474" t="s">
        <v>257</v>
      </c>
      <c r="E270" s="474" t="s">
        <v>257</v>
      </c>
      <c r="F270" s="474" t="s">
        <v>257</v>
      </c>
      <c r="G270" s="474" t="s">
        <v>257</v>
      </c>
      <c r="H270" s="474" t="s">
        <v>257</v>
      </c>
      <c r="I270" s="474" t="s">
        <v>257</v>
      </c>
      <c r="J270" s="625">
        <v>477</v>
      </c>
      <c r="K270" s="474" t="s">
        <v>257</v>
      </c>
      <c r="L270" s="474">
        <v>333</v>
      </c>
      <c r="M270" s="474" t="s">
        <v>257</v>
      </c>
      <c r="N270" s="474" t="s">
        <v>257</v>
      </c>
      <c r="O270" s="41" t="s">
        <v>257</v>
      </c>
      <c r="P270" s="41" t="s">
        <v>257</v>
      </c>
    </row>
    <row r="271" spans="1:23" x14ac:dyDescent="0.25">
      <c r="A271" s="626" t="s">
        <v>325</v>
      </c>
      <c r="B271" s="622">
        <f t="shared" si="13"/>
        <v>769</v>
      </c>
      <c r="C271" s="474" t="s">
        <v>257</v>
      </c>
      <c r="D271" s="474" t="s">
        <v>257</v>
      </c>
      <c r="E271" s="474" t="s">
        <v>257</v>
      </c>
      <c r="F271" s="474" t="s">
        <v>257</v>
      </c>
      <c r="G271" s="474" t="s">
        <v>257</v>
      </c>
      <c r="H271" s="474" t="s">
        <v>257</v>
      </c>
      <c r="I271" s="474" t="s">
        <v>257</v>
      </c>
      <c r="J271" s="625">
        <v>576</v>
      </c>
      <c r="K271" s="474" t="s">
        <v>257</v>
      </c>
      <c r="L271" s="625">
        <v>193</v>
      </c>
      <c r="M271" s="474" t="s">
        <v>257</v>
      </c>
      <c r="N271" s="474" t="s">
        <v>257</v>
      </c>
      <c r="O271" s="41" t="s">
        <v>257</v>
      </c>
      <c r="P271" s="41" t="s">
        <v>257</v>
      </c>
    </row>
    <row r="272" spans="1:23" x14ac:dyDescent="0.25">
      <c r="A272" s="626" t="s">
        <v>65</v>
      </c>
      <c r="B272" s="622">
        <f t="shared" si="13"/>
        <v>1223</v>
      </c>
      <c r="C272" s="474" t="s">
        <v>257</v>
      </c>
      <c r="D272" s="474" t="s">
        <v>257</v>
      </c>
      <c r="E272" s="474" t="s">
        <v>257</v>
      </c>
      <c r="F272" s="474" t="s">
        <v>257</v>
      </c>
      <c r="G272" s="474" t="s">
        <v>257</v>
      </c>
      <c r="H272" s="474" t="s">
        <v>257</v>
      </c>
      <c r="I272" s="474" t="s">
        <v>257</v>
      </c>
      <c r="J272" s="625">
        <v>935</v>
      </c>
      <c r="K272" s="474" t="s">
        <v>257</v>
      </c>
      <c r="L272" s="625">
        <v>288</v>
      </c>
      <c r="M272" s="474" t="s">
        <v>257</v>
      </c>
      <c r="N272" s="474" t="s">
        <v>257</v>
      </c>
      <c r="O272" s="41" t="s">
        <v>257</v>
      </c>
      <c r="P272" s="41" t="s">
        <v>257</v>
      </c>
    </row>
    <row r="273" spans="1:23" x14ac:dyDescent="0.25">
      <c r="A273" s="626" t="s">
        <v>180</v>
      </c>
      <c r="B273" s="622">
        <f t="shared" si="13"/>
        <v>1050</v>
      </c>
      <c r="C273" s="474" t="s">
        <v>257</v>
      </c>
      <c r="D273" s="474" t="s">
        <v>257</v>
      </c>
      <c r="E273" s="474" t="s">
        <v>257</v>
      </c>
      <c r="F273" s="474" t="s">
        <v>257</v>
      </c>
      <c r="G273" s="474" t="s">
        <v>257</v>
      </c>
      <c r="H273" s="474" t="s">
        <v>257</v>
      </c>
      <c r="I273" s="474" t="s">
        <v>257</v>
      </c>
      <c r="J273" s="625">
        <v>1050</v>
      </c>
      <c r="K273" s="474" t="s">
        <v>257</v>
      </c>
      <c r="L273" s="474" t="s">
        <v>257</v>
      </c>
      <c r="M273" s="474" t="s">
        <v>257</v>
      </c>
      <c r="N273" s="474" t="s">
        <v>257</v>
      </c>
      <c r="O273" s="41" t="s">
        <v>257</v>
      </c>
      <c r="P273" s="41" t="s">
        <v>257</v>
      </c>
    </row>
    <row r="274" spans="1:23" x14ac:dyDescent="0.25">
      <c r="A274" s="626" t="s">
        <v>643</v>
      </c>
      <c r="B274" s="622">
        <f t="shared" si="13"/>
        <v>1618</v>
      </c>
      <c r="C274" s="474" t="s">
        <v>257</v>
      </c>
      <c r="D274" s="474" t="s">
        <v>257</v>
      </c>
      <c r="E274" s="474" t="s">
        <v>257</v>
      </c>
      <c r="F274" s="474" t="s">
        <v>257</v>
      </c>
      <c r="G274" s="474" t="s">
        <v>257</v>
      </c>
      <c r="H274" s="474" t="s">
        <v>257</v>
      </c>
      <c r="I274" s="474" t="s">
        <v>257</v>
      </c>
      <c r="J274" s="41">
        <v>1618</v>
      </c>
      <c r="K274" s="474" t="s">
        <v>257</v>
      </c>
      <c r="L274" s="474" t="s">
        <v>257</v>
      </c>
      <c r="M274" s="474" t="s">
        <v>257</v>
      </c>
      <c r="N274" s="474" t="s">
        <v>257</v>
      </c>
      <c r="O274" s="41" t="s">
        <v>257</v>
      </c>
      <c r="P274" s="41" t="s">
        <v>257</v>
      </c>
    </row>
    <row r="275" spans="1:23" x14ac:dyDescent="0.25">
      <c r="A275" s="626" t="s">
        <v>645</v>
      </c>
      <c r="B275" s="622">
        <f t="shared" si="13"/>
        <v>3561</v>
      </c>
      <c r="C275" s="474" t="s">
        <v>257</v>
      </c>
      <c r="D275" s="474" t="s">
        <v>257</v>
      </c>
      <c r="E275" s="474" t="s">
        <v>257</v>
      </c>
      <c r="F275" s="474" t="s">
        <v>257</v>
      </c>
      <c r="G275" s="474" t="s">
        <v>257</v>
      </c>
      <c r="H275" s="474" t="s">
        <v>257</v>
      </c>
      <c r="I275" s="474" t="s">
        <v>257</v>
      </c>
      <c r="J275" s="41">
        <v>1769</v>
      </c>
      <c r="K275" s="474">
        <v>1792</v>
      </c>
      <c r="L275" s="474" t="s">
        <v>257</v>
      </c>
      <c r="M275" s="474" t="s">
        <v>257</v>
      </c>
      <c r="N275" s="474" t="s">
        <v>257</v>
      </c>
      <c r="O275" s="41" t="s">
        <v>257</v>
      </c>
      <c r="P275" s="41" t="s">
        <v>257</v>
      </c>
    </row>
    <row r="276" spans="1:23" x14ac:dyDescent="0.25">
      <c r="A276" s="621"/>
      <c r="B276" s="622"/>
      <c r="C276" s="474"/>
      <c r="D276" s="474"/>
      <c r="E276" s="474"/>
      <c r="F276" s="474"/>
      <c r="G276" s="474"/>
      <c r="H276" s="474"/>
      <c r="I276" s="41"/>
      <c r="J276" s="41"/>
      <c r="K276" s="41"/>
      <c r="L276" s="474"/>
      <c r="M276" s="41"/>
      <c r="N276" s="41"/>
      <c r="O276" s="41"/>
      <c r="P276" s="41"/>
    </row>
    <row r="277" spans="1:23" x14ac:dyDescent="0.25">
      <c r="A277" s="613" t="s">
        <v>167</v>
      </c>
      <c r="B277" s="623">
        <f>SUM(B279:B292)</f>
        <v>60612</v>
      </c>
      <c r="C277" s="472" t="s">
        <v>257</v>
      </c>
      <c r="D277" s="472" t="s">
        <v>257</v>
      </c>
      <c r="E277" s="472" t="s">
        <v>257</v>
      </c>
      <c r="F277" s="472" t="s">
        <v>257</v>
      </c>
      <c r="G277" s="472" t="s">
        <v>257</v>
      </c>
      <c r="H277" s="472" t="s">
        <v>257</v>
      </c>
      <c r="I277" s="472" t="s">
        <v>257</v>
      </c>
      <c r="J277" s="472" t="s">
        <v>257</v>
      </c>
      <c r="K277" s="472">
        <f>SUM(K279:K292)</f>
        <v>60612</v>
      </c>
      <c r="L277" s="472" t="s">
        <v>257</v>
      </c>
      <c r="M277" s="472" t="s">
        <v>257</v>
      </c>
      <c r="N277" s="472" t="s">
        <v>257</v>
      </c>
      <c r="O277" s="620" t="s">
        <v>257</v>
      </c>
      <c r="P277" s="620" t="s">
        <v>257</v>
      </c>
    </row>
    <row r="278" spans="1:23" x14ac:dyDescent="0.25">
      <c r="A278" s="626"/>
      <c r="B278" s="627"/>
      <c r="C278" s="474"/>
      <c r="D278" s="474"/>
      <c r="E278" s="474"/>
      <c r="F278" s="474"/>
      <c r="G278" s="474"/>
      <c r="H278" s="474"/>
      <c r="I278" s="474"/>
      <c r="J278" s="474"/>
      <c r="K278" s="474"/>
      <c r="L278" s="474"/>
      <c r="M278" s="474"/>
      <c r="N278" s="474"/>
      <c r="O278" s="41"/>
      <c r="P278" s="41"/>
    </row>
    <row r="279" spans="1:23" x14ac:dyDescent="0.25">
      <c r="A279" s="626" t="s">
        <v>653</v>
      </c>
      <c r="B279" s="622">
        <f t="shared" ref="B279:B292" si="14">SUM(C279:P279)</f>
        <v>12167</v>
      </c>
      <c r="C279" s="474" t="s">
        <v>257</v>
      </c>
      <c r="D279" s="474" t="s">
        <v>257</v>
      </c>
      <c r="E279" s="474" t="s">
        <v>257</v>
      </c>
      <c r="F279" s="474" t="s">
        <v>257</v>
      </c>
      <c r="G279" s="474" t="s">
        <v>257</v>
      </c>
      <c r="H279" s="474" t="s">
        <v>257</v>
      </c>
      <c r="I279" s="474" t="s">
        <v>257</v>
      </c>
      <c r="J279" s="474" t="s">
        <v>257</v>
      </c>
      <c r="K279" s="41">
        <v>12167</v>
      </c>
      <c r="L279" s="474" t="s">
        <v>257</v>
      </c>
      <c r="M279" s="474" t="s">
        <v>257</v>
      </c>
      <c r="N279" s="474" t="s">
        <v>257</v>
      </c>
      <c r="O279" s="41" t="s">
        <v>257</v>
      </c>
      <c r="P279" s="41" t="s">
        <v>257</v>
      </c>
    </row>
    <row r="280" spans="1:23" s="216" customFormat="1" x14ac:dyDescent="0.25">
      <c r="A280" s="626" t="s">
        <v>649</v>
      </c>
      <c r="B280" s="622">
        <f t="shared" si="14"/>
        <v>9656</v>
      </c>
      <c r="C280" s="474" t="s">
        <v>257</v>
      </c>
      <c r="D280" s="474" t="s">
        <v>257</v>
      </c>
      <c r="E280" s="474" t="s">
        <v>257</v>
      </c>
      <c r="F280" s="474" t="s">
        <v>257</v>
      </c>
      <c r="G280" s="474" t="s">
        <v>257</v>
      </c>
      <c r="H280" s="474" t="s">
        <v>257</v>
      </c>
      <c r="I280" s="474" t="s">
        <v>257</v>
      </c>
      <c r="J280" s="474" t="s">
        <v>257</v>
      </c>
      <c r="K280" s="41">
        <v>9656</v>
      </c>
      <c r="L280" s="474" t="s">
        <v>257</v>
      </c>
      <c r="M280" s="474" t="s">
        <v>257</v>
      </c>
      <c r="N280" s="474" t="s">
        <v>257</v>
      </c>
      <c r="O280" s="41" t="s">
        <v>257</v>
      </c>
      <c r="P280" s="41" t="s">
        <v>257</v>
      </c>
      <c r="V280" s="66"/>
      <c r="W280" s="66"/>
    </row>
    <row r="281" spans="1:23" x14ac:dyDescent="0.25">
      <c r="A281" s="626" t="s">
        <v>431</v>
      </c>
      <c r="B281" s="622">
        <f t="shared" si="14"/>
        <v>2744</v>
      </c>
      <c r="C281" s="474" t="s">
        <v>257</v>
      </c>
      <c r="D281" s="474" t="s">
        <v>257</v>
      </c>
      <c r="E281" s="474" t="s">
        <v>257</v>
      </c>
      <c r="F281" s="474" t="s">
        <v>257</v>
      </c>
      <c r="G281" s="474" t="s">
        <v>257</v>
      </c>
      <c r="H281" s="474" t="s">
        <v>257</v>
      </c>
      <c r="I281" s="474" t="s">
        <v>257</v>
      </c>
      <c r="J281" s="474" t="s">
        <v>257</v>
      </c>
      <c r="K281" s="41">
        <v>2744</v>
      </c>
      <c r="L281" s="474" t="s">
        <v>257</v>
      </c>
      <c r="M281" s="474" t="s">
        <v>257</v>
      </c>
      <c r="N281" s="474" t="s">
        <v>257</v>
      </c>
      <c r="O281" s="41" t="s">
        <v>257</v>
      </c>
      <c r="P281" s="41" t="s">
        <v>257</v>
      </c>
    </row>
    <row r="282" spans="1:23" x14ac:dyDescent="0.25">
      <c r="A282" s="626" t="s">
        <v>432</v>
      </c>
      <c r="B282" s="622">
        <f t="shared" si="14"/>
        <v>3463</v>
      </c>
      <c r="C282" s="474" t="s">
        <v>257</v>
      </c>
      <c r="D282" s="474" t="s">
        <v>257</v>
      </c>
      <c r="E282" s="474" t="s">
        <v>257</v>
      </c>
      <c r="F282" s="474" t="s">
        <v>257</v>
      </c>
      <c r="G282" s="474" t="s">
        <v>257</v>
      </c>
      <c r="H282" s="474" t="s">
        <v>257</v>
      </c>
      <c r="I282" s="474" t="s">
        <v>257</v>
      </c>
      <c r="J282" s="474" t="s">
        <v>257</v>
      </c>
      <c r="K282" s="41">
        <v>3463</v>
      </c>
      <c r="L282" s="474" t="s">
        <v>257</v>
      </c>
      <c r="M282" s="474" t="s">
        <v>257</v>
      </c>
      <c r="N282" s="474" t="s">
        <v>257</v>
      </c>
      <c r="O282" s="41" t="s">
        <v>257</v>
      </c>
      <c r="P282" s="41" t="s">
        <v>257</v>
      </c>
    </row>
    <row r="283" spans="1:23" x14ac:dyDescent="0.25">
      <c r="A283" s="626" t="s">
        <v>433</v>
      </c>
      <c r="B283" s="622">
        <f t="shared" si="14"/>
        <v>4773</v>
      </c>
      <c r="C283" s="474" t="s">
        <v>257</v>
      </c>
      <c r="D283" s="474" t="s">
        <v>257</v>
      </c>
      <c r="E283" s="474" t="s">
        <v>257</v>
      </c>
      <c r="F283" s="474" t="s">
        <v>257</v>
      </c>
      <c r="G283" s="474" t="s">
        <v>257</v>
      </c>
      <c r="H283" s="474" t="s">
        <v>257</v>
      </c>
      <c r="I283" s="474" t="s">
        <v>257</v>
      </c>
      <c r="J283" s="474" t="s">
        <v>257</v>
      </c>
      <c r="K283" s="41">
        <v>4773</v>
      </c>
      <c r="L283" s="474" t="s">
        <v>257</v>
      </c>
      <c r="M283" s="474" t="s">
        <v>257</v>
      </c>
      <c r="N283" s="474" t="s">
        <v>257</v>
      </c>
      <c r="O283" s="41" t="s">
        <v>257</v>
      </c>
      <c r="P283" s="41" t="s">
        <v>257</v>
      </c>
    </row>
    <row r="284" spans="1:23" x14ac:dyDescent="0.25">
      <c r="A284" s="626" t="s">
        <v>66</v>
      </c>
      <c r="B284" s="622">
        <f t="shared" si="14"/>
        <v>1476</v>
      </c>
      <c r="C284" s="474" t="s">
        <v>257</v>
      </c>
      <c r="D284" s="474" t="s">
        <v>257</v>
      </c>
      <c r="E284" s="474" t="s">
        <v>257</v>
      </c>
      <c r="F284" s="474" t="s">
        <v>257</v>
      </c>
      <c r="G284" s="474" t="s">
        <v>257</v>
      </c>
      <c r="H284" s="474" t="s">
        <v>257</v>
      </c>
      <c r="I284" s="474" t="s">
        <v>257</v>
      </c>
      <c r="J284" s="474" t="s">
        <v>257</v>
      </c>
      <c r="K284" s="41">
        <v>1476</v>
      </c>
      <c r="L284" s="474" t="s">
        <v>257</v>
      </c>
      <c r="M284" s="474" t="s">
        <v>257</v>
      </c>
      <c r="N284" s="474" t="s">
        <v>257</v>
      </c>
      <c r="O284" s="41" t="s">
        <v>257</v>
      </c>
      <c r="P284" s="41" t="s">
        <v>257</v>
      </c>
    </row>
    <row r="285" spans="1:23" x14ac:dyDescent="0.25">
      <c r="A285" s="626" t="s">
        <v>656</v>
      </c>
      <c r="B285" s="622">
        <f t="shared" si="14"/>
        <v>6144</v>
      </c>
      <c r="C285" s="474" t="s">
        <v>257</v>
      </c>
      <c r="D285" s="474" t="s">
        <v>257</v>
      </c>
      <c r="E285" s="474" t="s">
        <v>257</v>
      </c>
      <c r="F285" s="474" t="s">
        <v>257</v>
      </c>
      <c r="G285" s="474" t="s">
        <v>257</v>
      </c>
      <c r="H285" s="474" t="s">
        <v>257</v>
      </c>
      <c r="I285" s="474" t="s">
        <v>257</v>
      </c>
      <c r="J285" s="474" t="s">
        <v>257</v>
      </c>
      <c r="K285" s="41">
        <v>6144</v>
      </c>
      <c r="L285" s="474" t="s">
        <v>257</v>
      </c>
      <c r="M285" s="474" t="s">
        <v>257</v>
      </c>
      <c r="N285" s="474" t="s">
        <v>257</v>
      </c>
      <c r="O285" s="41" t="s">
        <v>257</v>
      </c>
      <c r="P285" s="41" t="s">
        <v>257</v>
      </c>
    </row>
    <row r="286" spans="1:23" x14ac:dyDescent="0.25">
      <c r="A286" s="626" t="s">
        <v>448</v>
      </c>
      <c r="B286" s="622">
        <f t="shared" si="14"/>
        <v>1132</v>
      </c>
      <c r="C286" s="474" t="s">
        <v>257</v>
      </c>
      <c r="D286" s="474" t="s">
        <v>257</v>
      </c>
      <c r="E286" s="474" t="s">
        <v>257</v>
      </c>
      <c r="F286" s="474" t="s">
        <v>257</v>
      </c>
      <c r="G286" s="474" t="s">
        <v>257</v>
      </c>
      <c r="H286" s="474" t="s">
        <v>257</v>
      </c>
      <c r="I286" s="474" t="s">
        <v>257</v>
      </c>
      <c r="J286" s="474" t="s">
        <v>257</v>
      </c>
      <c r="K286" s="41">
        <v>1132</v>
      </c>
      <c r="L286" s="474" t="s">
        <v>257</v>
      </c>
      <c r="M286" s="474" t="s">
        <v>257</v>
      </c>
      <c r="N286" s="474" t="s">
        <v>257</v>
      </c>
      <c r="O286" s="41" t="s">
        <v>257</v>
      </c>
      <c r="P286" s="41" t="s">
        <v>257</v>
      </c>
    </row>
    <row r="287" spans="1:23" x14ac:dyDescent="0.25">
      <c r="A287" s="626" t="s">
        <v>63</v>
      </c>
      <c r="B287" s="622">
        <f t="shared" si="14"/>
        <v>2066</v>
      </c>
      <c r="C287" s="474" t="s">
        <v>257</v>
      </c>
      <c r="D287" s="474" t="s">
        <v>257</v>
      </c>
      <c r="E287" s="474" t="s">
        <v>257</v>
      </c>
      <c r="F287" s="474" t="s">
        <v>257</v>
      </c>
      <c r="G287" s="474" t="s">
        <v>257</v>
      </c>
      <c r="H287" s="474" t="s">
        <v>257</v>
      </c>
      <c r="I287" s="474" t="s">
        <v>257</v>
      </c>
      <c r="J287" s="474" t="s">
        <v>257</v>
      </c>
      <c r="K287" s="41">
        <v>2066</v>
      </c>
      <c r="L287" s="474" t="s">
        <v>257</v>
      </c>
      <c r="M287" s="474" t="s">
        <v>257</v>
      </c>
      <c r="N287" s="474" t="s">
        <v>257</v>
      </c>
      <c r="O287" s="41" t="s">
        <v>257</v>
      </c>
      <c r="P287" s="41" t="s">
        <v>257</v>
      </c>
    </row>
    <row r="288" spans="1:23" x14ac:dyDescent="0.25">
      <c r="A288" s="626" t="s">
        <v>640</v>
      </c>
      <c r="B288" s="622">
        <f t="shared" si="14"/>
        <v>1165</v>
      </c>
      <c r="C288" s="474" t="s">
        <v>257</v>
      </c>
      <c r="D288" s="474" t="s">
        <v>257</v>
      </c>
      <c r="E288" s="474" t="s">
        <v>257</v>
      </c>
      <c r="F288" s="474" t="s">
        <v>257</v>
      </c>
      <c r="G288" s="474" t="s">
        <v>257</v>
      </c>
      <c r="H288" s="474" t="s">
        <v>257</v>
      </c>
      <c r="I288" s="474" t="s">
        <v>257</v>
      </c>
      <c r="J288" s="474" t="s">
        <v>257</v>
      </c>
      <c r="K288" s="41">
        <v>1165</v>
      </c>
      <c r="L288" s="474" t="s">
        <v>257</v>
      </c>
      <c r="M288" s="474" t="s">
        <v>257</v>
      </c>
      <c r="N288" s="474" t="s">
        <v>257</v>
      </c>
      <c r="O288" s="41" t="s">
        <v>257</v>
      </c>
      <c r="P288" s="41" t="s">
        <v>257</v>
      </c>
    </row>
    <row r="289" spans="1:23" x14ac:dyDescent="0.25">
      <c r="A289" s="207" t="s">
        <v>176</v>
      </c>
      <c r="B289" s="622">
        <f t="shared" si="14"/>
        <v>4682</v>
      </c>
      <c r="C289" s="474" t="s">
        <v>257</v>
      </c>
      <c r="D289" s="474" t="s">
        <v>257</v>
      </c>
      <c r="E289" s="474" t="s">
        <v>257</v>
      </c>
      <c r="F289" s="474" t="s">
        <v>257</v>
      </c>
      <c r="G289" s="474" t="s">
        <v>257</v>
      </c>
      <c r="H289" s="474" t="s">
        <v>257</v>
      </c>
      <c r="I289" s="474" t="s">
        <v>257</v>
      </c>
      <c r="J289" s="474" t="s">
        <v>257</v>
      </c>
      <c r="K289" s="41">
        <v>4682</v>
      </c>
      <c r="L289" s="474" t="s">
        <v>257</v>
      </c>
      <c r="M289" s="474" t="s">
        <v>257</v>
      </c>
      <c r="N289" s="474" t="s">
        <v>257</v>
      </c>
      <c r="O289" s="41" t="s">
        <v>257</v>
      </c>
      <c r="P289" s="41" t="s">
        <v>257</v>
      </c>
    </row>
    <row r="290" spans="1:23" x14ac:dyDescent="0.25">
      <c r="A290" s="626" t="s">
        <v>399</v>
      </c>
      <c r="B290" s="622">
        <f t="shared" si="14"/>
        <v>7859</v>
      </c>
      <c r="C290" s="474" t="s">
        <v>257</v>
      </c>
      <c r="D290" s="474" t="s">
        <v>257</v>
      </c>
      <c r="E290" s="474" t="s">
        <v>257</v>
      </c>
      <c r="F290" s="474" t="s">
        <v>257</v>
      </c>
      <c r="G290" s="474" t="s">
        <v>257</v>
      </c>
      <c r="H290" s="474" t="s">
        <v>257</v>
      </c>
      <c r="I290" s="474" t="s">
        <v>257</v>
      </c>
      <c r="J290" s="474" t="s">
        <v>257</v>
      </c>
      <c r="K290" s="41">
        <v>7859</v>
      </c>
      <c r="L290" s="474" t="s">
        <v>257</v>
      </c>
      <c r="M290" s="474" t="s">
        <v>257</v>
      </c>
      <c r="N290" s="474" t="s">
        <v>257</v>
      </c>
      <c r="O290" s="41" t="s">
        <v>257</v>
      </c>
      <c r="P290" s="41" t="s">
        <v>257</v>
      </c>
    </row>
    <row r="291" spans="1:23" x14ac:dyDescent="0.25">
      <c r="A291" s="626" t="s">
        <v>180</v>
      </c>
      <c r="B291" s="622">
        <f t="shared" si="14"/>
        <v>1936</v>
      </c>
      <c r="C291" s="474" t="s">
        <v>257</v>
      </c>
      <c r="D291" s="474" t="s">
        <v>257</v>
      </c>
      <c r="E291" s="474" t="s">
        <v>257</v>
      </c>
      <c r="F291" s="474" t="s">
        <v>257</v>
      </c>
      <c r="G291" s="474" t="s">
        <v>257</v>
      </c>
      <c r="H291" s="474" t="s">
        <v>257</v>
      </c>
      <c r="I291" s="474" t="s">
        <v>257</v>
      </c>
      <c r="J291" s="474" t="s">
        <v>257</v>
      </c>
      <c r="K291" s="41">
        <v>1936</v>
      </c>
      <c r="L291" s="474" t="s">
        <v>257</v>
      </c>
      <c r="M291" s="474" t="s">
        <v>257</v>
      </c>
      <c r="N291" s="474" t="s">
        <v>257</v>
      </c>
      <c r="O291" s="41" t="s">
        <v>257</v>
      </c>
      <c r="P291" s="41" t="s">
        <v>257</v>
      </c>
    </row>
    <row r="292" spans="1:23" x14ac:dyDescent="0.25">
      <c r="A292" s="626" t="s">
        <v>643</v>
      </c>
      <c r="B292" s="622">
        <f t="shared" si="14"/>
        <v>1349</v>
      </c>
      <c r="C292" s="474" t="s">
        <v>257</v>
      </c>
      <c r="D292" s="474" t="s">
        <v>257</v>
      </c>
      <c r="E292" s="474" t="s">
        <v>257</v>
      </c>
      <c r="F292" s="474" t="s">
        <v>257</v>
      </c>
      <c r="G292" s="474" t="s">
        <v>257</v>
      </c>
      <c r="H292" s="474" t="s">
        <v>257</v>
      </c>
      <c r="I292" s="474" t="s">
        <v>257</v>
      </c>
      <c r="J292" s="474" t="s">
        <v>257</v>
      </c>
      <c r="K292" s="41">
        <v>1349</v>
      </c>
      <c r="L292" s="474" t="s">
        <v>257</v>
      </c>
      <c r="M292" s="474" t="s">
        <v>257</v>
      </c>
      <c r="N292" s="474" t="s">
        <v>257</v>
      </c>
      <c r="O292" s="41" t="s">
        <v>257</v>
      </c>
      <c r="P292" s="41" t="s">
        <v>257</v>
      </c>
    </row>
    <row r="293" spans="1:23" x14ac:dyDescent="0.25">
      <c r="A293" s="621"/>
      <c r="B293" s="622"/>
      <c r="C293" s="41"/>
      <c r="D293" s="41"/>
      <c r="E293" s="41"/>
      <c r="F293" s="41"/>
      <c r="G293" s="41"/>
      <c r="H293" s="41"/>
      <c r="I293" s="41"/>
      <c r="J293" s="41"/>
      <c r="K293" s="41"/>
      <c r="L293" s="474"/>
      <c r="M293" s="41"/>
      <c r="N293" s="41"/>
      <c r="O293" s="41"/>
      <c r="P293" s="41"/>
    </row>
    <row r="294" spans="1:23" x14ac:dyDescent="0.25">
      <c r="A294" s="613" t="s">
        <v>163</v>
      </c>
      <c r="B294" s="623">
        <f>SUM(B296:B303)</f>
        <v>11379</v>
      </c>
      <c r="C294" s="472" t="s">
        <v>257</v>
      </c>
      <c r="D294" s="472" t="s">
        <v>257</v>
      </c>
      <c r="E294" s="472" t="s">
        <v>257</v>
      </c>
      <c r="F294" s="472" t="s">
        <v>257</v>
      </c>
      <c r="G294" s="472" t="s">
        <v>257</v>
      </c>
      <c r="H294" s="472" t="s">
        <v>257</v>
      </c>
      <c r="I294" s="472" t="s">
        <v>257</v>
      </c>
      <c r="J294" s="472" t="s">
        <v>257</v>
      </c>
      <c r="K294" s="472" t="s">
        <v>257</v>
      </c>
      <c r="L294" s="472">
        <f>SUM(L296:L304)</f>
        <v>12355</v>
      </c>
      <c r="M294" s="472" t="s">
        <v>257</v>
      </c>
      <c r="N294" s="472" t="s">
        <v>257</v>
      </c>
      <c r="O294" s="620" t="s">
        <v>257</v>
      </c>
      <c r="P294" s="620" t="s">
        <v>257</v>
      </c>
    </row>
    <row r="295" spans="1:23" x14ac:dyDescent="0.25">
      <c r="A295" s="626"/>
      <c r="B295" s="627"/>
      <c r="C295" s="41"/>
      <c r="D295" s="41"/>
      <c r="E295" s="41"/>
      <c r="F295" s="41"/>
      <c r="G295" s="41"/>
      <c r="H295" s="41"/>
      <c r="I295" s="41"/>
      <c r="J295" s="41"/>
      <c r="K295" s="41"/>
      <c r="L295" s="474"/>
      <c r="M295" s="474"/>
      <c r="N295" s="474"/>
      <c r="O295" s="41"/>
      <c r="P295" s="41"/>
    </row>
    <row r="296" spans="1:23" x14ac:dyDescent="0.25">
      <c r="A296" s="626" t="s">
        <v>653</v>
      </c>
      <c r="B296" s="622">
        <f t="shared" ref="B296:B304" si="15">SUM(C296:P296)</f>
        <v>840</v>
      </c>
      <c r="C296" s="474" t="s">
        <v>257</v>
      </c>
      <c r="D296" s="474" t="s">
        <v>257</v>
      </c>
      <c r="E296" s="474" t="s">
        <v>257</v>
      </c>
      <c r="F296" s="474" t="s">
        <v>257</v>
      </c>
      <c r="G296" s="474" t="s">
        <v>257</v>
      </c>
      <c r="H296" s="474" t="s">
        <v>257</v>
      </c>
      <c r="I296" s="474" t="s">
        <v>257</v>
      </c>
      <c r="J296" s="474" t="s">
        <v>257</v>
      </c>
      <c r="K296" s="474" t="s">
        <v>257</v>
      </c>
      <c r="L296" s="41">
        <v>840</v>
      </c>
      <c r="M296" s="474" t="s">
        <v>257</v>
      </c>
      <c r="N296" s="474" t="s">
        <v>257</v>
      </c>
      <c r="O296" s="41" t="s">
        <v>257</v>
      </c>
      <c r="P296" s="41" t="s">
        <v>257</v>
      </c>
    </row>
    <row r="297" spans="1:23" x14ac:dyDescent="0.25">
      <c r="A297" s="626" t="s">
        <v>649</v>
      </c>
      <c r="B297" s="622">
        <f t="shared" si="15"/>
        <v>2532</v>
      </c>
      <c r="C297" s="474" t="s">
        <v>257</v>
      </c>
      <c r="D297" s="474" t="s">
        <v>257</v>
      </c>
      <c r="E297" s="474" t="s">
        <v>257</v>
      </c>
      <c r="F297" s="474" t="s">
        <v>257</v>
      </c>
      <c r="G297" s="474" t="s">
        <v>257</v>
      </c>
      <c r="H297" s="474" t="s">
        <v>257</v>
      </c>
      <c r="I297" s="474" t="s">
        <v>257</v>
      </c>
      <c r="J297" s="474" t="s">
        <v>257</v>
      </c>
      <c r="K297" s="474" t="s">
        <v>257</v>
      </c>
      <c r="L297" s="41">
        <v>2532</v>
      </c>
      <c r="M297" s="474" t="s">
        <v>257</v>
      </c>
      <c r="N297" s="474" t="s">
        <v>257</v>
      </c>
      <c r="O297" s="41" t="s">
        <v>257</v>
      </c>
      <c r="P297" s="41" t="s">
        <v>257</v>
      </c>
    </row>
    <row r="298" spans="1:23" x14ac:dyDescent="0.25">
      <c r="A298" s="621" t="s">
        <v>432</v>
      </c>
      <c r="B298" s="622">
        <f t="shared" si="15"/>
        <v>2466</v>
      </c>
      <c r="C298" s="474" t="s">
        <v>257</v>
      </c>
      <c r="D298" s="474" t="s">
        <v>257</v>
      </c>
      <c r="E298" s="474" t="s">
        <v>257</v>
      </c>
      <c r="F298" s="474" t="s">
        <v>257</v>
      </c>
      <c r="G298" s="474" t="s">
        <v>257</v>
      </c>
      <c r="H298" s="474" t="s">
        <v>257</v>
      </c>
      <c r="I298" s="474" t="s">
        <v>257</v>
      </c>
      <c r="J298" s="474" t="s">
        <v>257</v>
      </c>
      <c r="K298" s="474" t="s">
        <v>257</v>
      </c>
      <c r="L298" s="41">
        <v>2466</v>
      </c>
      <c r="M298" s="474" t="s">
        <v>257</v>
      </c>
      <c r="N298" s="474" t="s">
        <v>257</v>
      </c>
      <c r="O298" s="41" t="s">
        <v>257</v>
      </c>
      <c r="P298" s="41" t="s">
        <v>257</v>
      </c>
    </row>
    <row r="299" spans="1:23" s="216" customFormat="1" x14ac:dyDescent="0.25">
      <c r="A299" s="621" t="s">
        <v>656</v>
      </c>
      <c r="B299" s="622">
        <f t="shared" si="15"/>
        <v>1143</v>
      </c>
      <c r="C299" s="474" t="s">
        <v>257</v>
      </c>
      <c r="D299" s="474" t="s">
        <v>257</v>
      </c>
      <c r="E299" s="474" t="s">
        <v>257</v>
      </c>
      <c r="F299" s="474" t="s">
        <v>257</v>
      </c>
      <c r="G299" s="474" t="s">
        <v>257</v>
      </c>
      <c r="H299" s="474" t="s">
        <v>257</v>
      </c>
      <c r="I299" s="474" t="s">
        <v>257</v>
      </c>
      <c r="J299" s="474" t="s">
        <v>257</v>
      </c>
      <c r="K299" s="474" t="s">
        <v>257</v>
      </c>
      <c r="L299" s="41">
        <v>1143</v>
      </c>
      <c r="M299" s="474" t="s">
        <v>257</v>
      </c>
      <c r="N299" s="474" t="s">
        <v>257</v>
      </c>
      <c r="O299" s="41" t="s">
        <v>257</v>
      </c>
      <c r="P299" s="41" t="s">
        <v>257</v>
      </c>
      <c r="V299" s="66"/>
      <c r="W299" s="66"/>
    </row>
    <row r="300" spans="1:23" x14ac:dyDescent="0.25">
      <c r="A300" s="621" t="s">
        <v>666</v>
      </c>
      <c r="B300" s="622">
        <f t="shared" si="15"/>
        <v>1040</v>
      </c>
      <c r="C300" s="474" t="s">
        <v>257</v>
      </c>
      <c r="D300" s="474" t="s">
        <v>257</v>
      </c>
      <c r="E300" s="474" t="s">
        <v>257</v>
      </c>
      <c r="F300" s="474" t="s">
        <v>257</v>
      </c>
      <c r="G300" s="474" t="s">
        <v>257</v>
      </c>
      <c r="H300" s="474" t="s">
        <v>257</v>
      </c>
      <c r="I300" s="474" t="s">
        <v>257</v>
      </c>
      <c r="J300" s="474" t="s">
        <v>257</v>
      </c>
      <c r="K300" s="474" t="s">
        <v>257</v>
      </c>
      <c r="L300" s="41">
        <v>1040</v>
      </c>
      <c r="M300" s="474" t="s">
        <v>257</v>
      </c>
      <c r="N300" s="474" t="s">
        <v>257</v>
      </c>
      <c r="O300" s="41" t="s">
        <v>257</v>
      </c>
      <c r="P300" s="41" t="s">
        <v>257</v>
      </c>
    </row>
    <row r="301" spans="1:23" x14ac:dyDescent="0.25">
      <c r="A301" s="621" t="s">
        <v>177</v>
      </c>
      <c r="B301" s="622">
        <f t="shared" si="15"/>
        <v>2033</v>
      </c>
      <c r="C301" s="474" t="s">
        <v>257</v>
      </c>
      <c r="D301" s="474" t="s">
        <v>257</v>
      </c>
      <c r="E301" s="474" t="s">
        <v>257</v>
      </c>
      <c r="F301" s="474" t="s">
        <v>257</v>
      </c>
      <c r="G301" s="474" t="s">
        <v>257</v>
      </c>
      <c r="H301" s="474" t="s">
        <v>257</v>
      </c>
      <c r="I301" s="474" t="s">
        <v>257</v>
      </c>
      <c r="J301" s="474" t="s">
        <v>257</v>
      </c>
      <c r="K301" s="474" t="s">
        <v>257</v>
      </c>
      <c r="L301" s="41">
        <v>2033</v>
      </c>
      <c r="M301" s="474" t="s">
        <v>257</v>
      </c>
      <c r="N301" s="474" t="s">
        <v>257</v>
      </c>
      <c r="O301" s="41" t="s">
        <v>257</v>
      </c>
      <c r="P301" s="41" t="s">
        <v>257</v>
      </c>
    </row>
    <row r="302" spans="1:23" x14ac:dyDescent="0.25">
      <c r="A302" s="626" t="s">
        <v>180</v>
      </c>
      <c r="B302" s="622">
        <f t="shared" si="15"/>
        <v>581</v>
      </c>
      <c r="C302" s="474" t="s">
        <v>257</v>
      </c>
      <c r="D302" s="474" t="s">
        <v>257</v>
      </c>
      <c r="E302" s="474" t="s">
        <v>257</v>
      </c>
      <c r="F302" s="474" t="s">
        <v>257</v>
      </c>
      <c r="G302" s="474" t="s">
        <v>257</v>
      </c>
      <c r="H302" s="474" t="s">
        <v>257</v>
      </c>
      <c r="I302" s="474" t="s">
        <v>257</v>
      </c>
      <c r="J302" s="474" t="s">
        <v>257</v>
      </c>
      <c r="K302" s="474" t="s">
        <v>257</v>
      </c>
      <c r="L302" s="625">
        <v>581</v>
      </c>
      <c r="M302" s="474" t="s">
        <v>257</v>
      </c>
      <c r="N302" s="474" t="s">
        <v>257</v>
      </c>
      <c r="O302" s="41" t="s">
        <v>257</v>
      </c>
      <c r="P302" s="41" t="s">
        <v>257</v>
      </c>
    </row>
    <row r="303" spans="1:23" x14ac:dyDescent="0.25">
      <c r="A303" s="621" t="s">
        <v>643</v>
      </c>
      <c r="B303" s="622">
        <f t="shared" si="15"/>
        <v>744</v>
      </c>
      <c r="C303" s="474" t="s">
        <v>257</v>
      </c>
      <c r="D303" s="474" t="s">
        <v>257</v>
      </c>
      <c r="E303" s="474" t="s">
        <v>257</v>
      </c>
      <c r="F303" s="474" t="s">
        <v>257</v>
      </c>
      <c r="G303" s="474" t="s">
        <v>257</v>
      </c>
      <c r="H303" s="474" t="s">
        <v>257</v>
      </c>
      <c r="I303" s="474" t="s">
        <v>257</v>
      </c>
      <c r="J303" s="474" t="s">
        <v>257</v>
      </c>
      <c r="K303" s="474" t="s">
        <v>257</v>
      </c>
      <c r="L303" s="41">
        <v>744</v>
      </c>
      <c r="M303" s="474" t="s">
        <v>257</v>
      </c>
      <c r="N303" s="474" t="s">
        <v>257</v>
      </c>
      <c r="O303" s="41" t="s">
        <v>257</v>
      </c>
      <c r="P303" s="41" t="s">
        <v>257</v>
      </c>
    </row>
    <row r="304" spans="1:23" x14ac:dyDescent="0.25">
      <c r="A304" s="621" t="s">
        <v>645</v>
      </c>
      <c r="B304" s="622">
        <f t="shared" si="15"/>
        <v>976</v>
      </c>
      <c r="C304" s="474" t="s">
        <v>257</v>
      </c>
      <c r="D304" s="474" t="s">
        <v>257</v>
      </c>
      <c r="E304" s="474" t="s">
        <v>257</v>
      </c>
      <c r="F304" s="474" t="s">
        <v>257</v>
      </c>
      <c r="G304" s="474" t="s">
        <v>257</v>
      </c>
      <c r="H304" s="474" t="s">
        <v>257</v>
      </c>
      <c r="I304" s="474" t="s">
        <v>257</v>
      </c>
      <c r="J304" s="474" t="s">
        <v>257</v>
      </c>
      <c r="K304" s="474" t="s">
        <v>257</v>
      </c>
      <c r="L304" s="41">
        <v>976</v>
      </c>
      <c r="M304" s="474" t="s">
        <v>257</v>
      </c>
      <c r="N304" s="474" t="s">
        <v>257</v>
      </c>
      <c r="O304" s="474" t="s">
        <v>257</v>
      </c>
      <c r="P304" s="41" t="s">
        <v>257</v>
      </c>
    </row>
    <row r="305" spans="1:23" x14ac:dyDescent="0.25">
      <c r="A305" s="621"/>
      <c r="B305" s="627"/>
      <c r="C305" s="474"/>
      <c r="D305" s="474"/>
      <c r="E305" s="474"/>
      <c r="F305" s="474"/>
      <c r="G305" s="474"/>
      <c r="H305" s="474"/>
      <c r="I305" s="474"/>
      <c r="J305" s="474"/>
      <c r="K305" s="474"/>
      <c r="L305" s="474"/>
      <c r="M305" s="474"/>
      <c r="N305" s="474"/>
      <c r="O305" s="41"/>
      <c r="P305" s="41"/>
    </row>
    <row r="306" spans="1:23" x14ac:dyDescent="0.25">
      <c r="A306" s="613" t="s">
        <v>465</v>
      </c>
      <c r="B306" s="623">
        <f>SUM(B308:B313)</f>
        <v>7669</v>
      </c>
      <c r="C306" s="472" t="s">
        <v>257</v>
      </c>
      <c r="D306" s="472" t="s">
        <v>257</v>
      </c>
      <c r="E306" s="472" t="s">
        <v>257</v>
      </c>
      <c r="F306" s="472" t="s">
        <v>257</v>
      </c>
      <c r="G306" s="472" t="s">
        <v>257</v>
      </c>
      <c r="H306" s="472" t="s">
        <v>257</v>
      </c>
      <c r="I306" s="472" t="s">
        <v>257</v>
      </c>
      <c r="J306" s="472" t="s">
        <v>257</v>
      </c>
      <c r="K306" s="472" t="s">
        <v>257</v>
      </c>
      <c r="L306" s="472">
        <f>SUM(L308:L313)</f>
        <v>3174</v>
      </c>
      <c r="M306" s="472" t="s">
        <v>257</v>
      </c>
      <c r="N306" s="472">
        <f>SUM(N308:N313)</f>
        <v>4495</v>
      </c>
      <c r="O306" s="620" t="s">
        <v>257</v>
      </c>
      <c r="P306" s="620" t="s">
        <v>257</v>
      </c>
    </row>
    <row r="307" spans="1:23" x14ac:dyDescent="0.25">
      <c r="A307" s="626"/>
      <c r="B307" s="627"/>
      <c r="C307" s="474"/>
      <c r="D307" s="474"/>
      <c r="E307" s="474"/>
      <c r="F307" s="474"/>
      <c r="G307" s="474"/>
      <c r="H307" s="474"/>
      <c r="I307" s="474"/>
      <c r="J307" s="474"/>
      <c r="K307" s="474"/>
      <c r="L307" s="474"/>
      <c r="M307" s="474"/>
      <c r="N307" s="474"/>
      <c r="O307" s="41"/>
      <c r="P307" s="41"/>
    </row>
    <row r="308" spans="1:23" x14ac:dyDescent="0.25">
      <c r="A308" s="626" t="s">
        <v>846</v>
      </c>
      <c r="B308" s="622">
        <f t="shared" ref="B308:B313" si="16">SUM(C308:P308)</f>
        <v>1481</v>
      </c>
      <c r="C308" s="474" t="s">
        <v>257</v>
      </c>
      <c r="D308" s="474" t="s">
        <v>257</v>
      </c>
      <c r="E308" s="474" t="s">
        <v>257</v>
      </c>
      <c r="F308" s="474" t="s">
        <v>257</v>
      </c>
      <c r="G308" s="474" t="s">
        <v>257</v>
      </c>
      <c r="H308" s="474" t="s">
        <v>257</v>
      </c>
      <c r="I308" s="474" t="s">
        <v>257</v>
      </c>
      <c r="J308" s="474" t="s">
        <v>257</v>
      </c>
      <c r="K308" s="474" t="s">
        <v>257</v>
      </c>
      <c r="L308" s="625">
        <v>484</v>
      </c>
      <c r="M308" s="474" t="s">
        <v>257</v>
      </c>
      <c r="N308" s="625">
        <v>997</v>
      </c>
      <c r="O308" s="474" t="s">
        <v>257</v>
      </c>
      <c r="P308" s="474" t="s">
        <v>257</v>
      </c>
    </row>
    <row r="309" spans="1:23" x14ac:dyDescent="0.25">
      <c r="A309" s="626" t="s">
        <v>698</v>
      </c>
      <c r="B309" s="622">
        <f t="shared" si="16"/>
        <v>1407</v>
      </c>
      <c r="C309" s="474" t="s">
        <v>257</v>
      </c>
      <c r="D309" s="474" t="s">
        <v>257</v>
      </c>
      <c r="E309" s="474" t="s">
        <v>257</v>
      </c>
      <c r="F309" s="474" t="s">
        <v>257</v>
      </c>
      <c r="G309" s="474" t="s">
        <v>257</v>
      </c>
      <c r="H309" s="474" t="s">
        <v>257</v>
      </c>
      <c r="I309" s="474" t="s">
        <v>257</v>
      </c>
      <c r="J309" s="474" t="s">
        <v>257</v>
      </c>
      <c r="K309" s="474" t="s">
        <v>257</v>
      </c>
      <c r="L309" s="625">
        <v>485</v>
      </c>
      <c r="M309" s="474" t="s">
        <v>257</v>
      </c>
      <c r="N309" s="625">
        <v>922</v>
      </c>
      <c r="O309" s="41" t="s">
        <v>257</v>
      </c>
      <c r="P309" s="41" t="s">
        <v>257</v>
      </c>
      <c r="V309" s="216"/>
      <c r="W309" s="216"/>
    </row>
    <row r="310" spans="1:23" x14ac:dyDescent="0.25">
      <c r="A310" s="626" t="s">
        <v>452</v>
      </c>
      <c r="B310" s="622">
        <f t="shared" si="16"/>
        <v>1618</v>
      </c>
      <c r="C310" s="474" t="s">
        <v>257</v>
      </c>
      <c r="D310" s="474" t="s">
        <v>257</v>
      </c>
      <c r="E310" s="474" t="s">
        <v>257</v>
      </c>
      <c r="F310" s="474" t="s">
        <v>257</v>
      </c>
      <c r="G310" s="474" t="s">
        <v>257</v>
      </c>
      <c r="H310" s="474" t="s">
        <v>257</v>
      </c>
      <c r="I310" s="474" t="s">
        <v>257</v>
      </c>
      <c r="J310" s="474" t="s">
        <v>257</v>
      </c>
      <c r="K310" s="474" t="s">
        <v>257</v>
      </c>
      <c r="L310" s="625">
        <v>1107</v>
      </c>
      <c r="M310" s="474" t="s">
        <v>257</v>
      </c>
      <c r="N310" s="625">
        <v>511</v>
      </c>
      <c r="O310" s="41" t="s">
        <v>257</v>
      </c>
      <c r="P310" s="41" t="s">
        <v>257</v>
      </c>
      <c r="V310" s="216"/>
      <c r="W310" s="216"/>
    </row>
    <row r="311" spans="1:23" x14ac:dyDescent="0.25">
      <c r="A311" s="626" t="s">
        <v>699</v>
      </c>
      <c r="B311" s="622">
        <f t="shared" si="16"/>
        <v>832</v>
      </c>
      <c r="C311" s="474" t="s">
        <v>257</v>
      </c>
      <c r="D311" s="474" t="s">
        <v>257</v>
      </c>
      <c r="E311" s="474" t="s">
        <v>257</v>
      </c>
      <c r="F311" s="474" t="s">
        <v>257</v>
      </c>
      <c r="G311" s="474" t="s">
        <v>257</v>
      </c>
      <c r="H311" s="474" t="s">
        <v>257</v>
      </c>
      <c r="I311" s="474" t="s">
        <v>257</v>
      </c>
      <c r="J311" s="474" t="s">
        <v>257</v>
      </c>
      <c r="K311" s="474" t="s">
        <v>257</v>
      </c>
      <c r="L311" s="625">
        <v>173</v>
      </c>
      <c r="M311" s="474" t="s">
        <v>257</v>
      </c>
      <c r="N311" s="625">
        <v>659</v>
      </c>
      <c r="O311" s="41" t="s">
        <v>257</v>
      </c>
      <c r="P311" s="41" t="s">
        <v>257</v>
      </c>
      <c r="V311" s="216"/>
      <c r="W311" s="216"/>
    </row>
    <row r="312" spans="1:23" x14ac:dyDescent="0.25">
      <c r="A312" s="626" t="s">
        <v>700</v>
      </c>
      <c r="B312" s="622">
        <f t="shared" si="16"/>
        <v>869</v>
      </c>
      <c r="C312" s="474" t="s">
        <v>257</v>
      </c>
      <c r="D312" s="474" t="s">
        <v>257</v>
      </c>
      <c r="E312" s="474" t="s">
        <v>257</v>
      </c>
      <c r="F312" s="474" t="s">
        <v>257</v>
      </c>
      <c r="G312" s="474" t="s">
        <v>257</v>
      </c>
      <c r="H312" s="474" t="s">
        <v>257</v>
      </c>
      <c r="I312" s="474" t="s">
        <v>257</v>
      </c>
      <c r="J312" s="474" t="s">
        <v>257</v>
      </c>
      <c r="K312" s="474" t="s">
        <v>257</v>
      </c>
      <c r="L312" s="625">
        <v>235</v>
      </c>
      <c r="M312" s="474" t="s">
        <v>257</v>
      </c>
      <c r="N312" s="625">
        <v>634</v>
      </c>
      <c r="O312" s="41" t="s">
        <v>257</v>
      </c>
      <c r="P312" s="41" t="s">
        <v>257</v>
      </c>
      <c r="V312" s="216"/>
      <c r="W312" s="216"/>
    </row>
    <row r="313" spans="1:23" x14ac:dyDescent="0.25">
      <c r="A313" s="626" t="s">
        <v>154</v>
      </c>
      <c r="B313" s="622">
        <f t="shared" si="16"/>
        <v>1462</v>
      </c>
      <c r="C313" s="474" t="s">
        <v>257</v>
      </c>
      <c r="D313" s="474" t="s">
        <v>257</v>
      </c>
      <c r="E313" s="474" t="s">
        <v>257</v>
      </c>
      <c r="F313" s="474" t="s">
        <v>257</v>
      </c>
      <c r="G313" s="474" t="s">
        <v>257</v>
      </c>
      <c r="H313" s="474" t="s">
        <v>257</v>
      </c>
      <c r="I313" s="474" t="s">
        <v>257</v>
      </c>
      <c r="J313" s="474" t="s">
        <v>257</v>
      </c>
      <c r="K313" s="474" t="s">
        <v>257</v>
      </c>
      <c r="L313" s="625">
        <v>690</v>
      </c>
      <c r="M313" s="474" t="s">
        <v>257</v>
      </c>
      <c r="N313" s="625">
        <v>772</v>
      </c>
      <c r="O313" s="41" t="s">
        <v>257</v>
      </c>
      <c r="P313" s="41" t="s">
        <v>257</v>
      </c>
    </row>
    <row r="314" spans="1:23" x14ac:dyDescent="0.25">
      <c r="A314" s="621"/>
      <c r="B314" s="627"/>
      <c r="C314" s="474"/>
      <c r="D314" s="474"/>
      <c r="E314" s="474"/>
      <c r="F314" s="474"/>
      <c r="G314" s="474"/>
      <c r="H314" s="474"/>
      <c r="I314" s="474"/>
      <c r="J314" s="474"/>
      <c r="K314" s="474"/>
      <c r="L314" s="474"/>
      <c r="M314" s="474"/>
      <c r="N314" s="474"/>
      <c r="O314" s="41"/>
      <c r="P314" s="41"/>
    </row>
    <row r="315" spans="1:23" x14ac:dyDescent="0.25">
      <c r="A315" s="613" t="s">
        <v>466</v>
      </c>
      <c r="B315" s="623">
        <f>SUM(B317:B321)</f>
        <v>11281</v>
      </c>
      <c r="C315" s="471">
        <f>SUM(C317:C321)</f>
        <v>900</v>
      </c>
      <c r="D315" s="472">
        <f>SUM(D317:D321)</f>
        <v>8139</v>
      </c>
      <c r="E315" s="472" t="s">
        <v>257</v>
      </c>
      <c r="F315" s="472" t="s">
        <v>257</v>
      </c>
      <c r="G315" s="472" t="s">
        <v>257</v>
      </c>
      <c r="H315" s="472">
        <f>SUM(H317:H321)</f>
        <v>2242</v>
      </c>
      <c r="I315" s="472" t="s">
        <v>257</v>
      </c>
      <c r="J315" s="472" t="s">
        <v>257</v>
      </c>
      <c r="K315" s="472" t="s">
        <v>257</v>
      </c>
      <c r="L315" s="472" t="s">
        <v>257</v>
      </c>
      <c r="M315" s="472" t="s">
        <v>257</v>
      </c>
      <c r="N315" s="472" t="s">
        <v>257</v>
      </c>
      <c r="O315" s="620" t="s">
        <v>257</v>
      </c>
      <c r="P315" s="620" t="s">
        <v>257</v>
      </c>
    </row>
    <row r="316" spans="1:23" x14ac:dyDescent="0.25">
      <c r="A316" s="626"/>
      <c r="B316" s="627"/>
      <c r="C316" s="473"/>
      <c r="D316" s="474"/>
      <c r="E316" s="41"/>
      <c r="F316" s="41"/>
      <c r="G316" s="41"/>
      <c r="H316" s="474"/>
      <c r="I316" s="41"/>
      <c r="J316" s="41"/>
      <c r="K316" s="41"/>
      <c r="L316" s="474"/>
      <c r="M316" s="41"/>
      <c r="N316" s="41"/>
      <c r="O316" s="41"/>
      <c r="P316" s="41"/>
    </row>
    <row r="317" spans="1:23" x14ac:dyDescent="0.25">
      <c r="A317" s="626" t="s">
        <v>432</v>
      </c>
      <c r="B317" s="622">
        <f>SUM(C317:P317)</f>
        <v>775</v>
      </c>
      <c r="C317" s="628">
        <v>319</v>
      </c>
      <c r="D317" s="625" t="s">
        <v>257</v>
      </c>
      <c r="E317" s="474" t="s">
        <v>257</v>
      </c>
      <c r="F317" s="474" t="s">
        <v>257</v>
      </c>
      <c r="G317" s="474" t="s">
        <v>257</v>
      </c>
      <c r="H317" s="625">
        <v>456</v>
      </c>
      <c r="I317" s="474" t="s">
        <v>257</v>
      </c>
      <c r="J317" s="474" t="s">
        <v>257</v>
      </c>
      <c r="K317" s="474" t="s">
        <v>257</v>
      </c>
      <c r="L317" s="474" t="s">
        <v>257</v>
      </c>
      <c r="M317" s="474" t="s">
        <v>257</v>
      </c>
      <c r="N317" s="474" t="s">
        <v>257</v>
      </c>
      <c r="O317" s="41" t="s">
        <v>257</v>
      </c>
      <c r="P317" s="41" t="s">
        <v>257</v>
      </c>
    </row>
    <row r="318" spans="1:23" x14ac:dyDescent="0.25">
      <c r="A318" s="626" t="s">
        <v>66</v>
      </c>
      <c r="B318" s="622">
        <f>SUM(C318:P318)</f>
        <v>4747</v>
      </c>
      <c r="C318" s="628">
        <v>154</v>
      </c>
      <c r="D318" s="625">
        <v>4046</v>
      </c>
      <c r="E318" s="474" t="s">
        <v>257</v>
      </c>
      <c r="F318" s="474" t="s">
        <v>257</v>
      </c>
      <c r="G318" s="474" t="s">
        <v>257</v>
      </c>
      <c r="H318" s="625">
        <v>547</v>
      </c>
      <c r="I318" s="474" t="s">
        <v>257</v>
      </c>
      <c r="J318" s="474" t="s">
        <v>257</v>
      </c>
      <c r="K318" s="474" t="s">
        <v>257</v>
      </c>
      <c r="L318" s="474" t="s">
        <v>257</v>
      </c>
      <c r="M318" s="474" t="s">
        <v>257</v>
      </c>
      <c r="N318" s="474" t="s">
        <v>257</v>
      </c>
      <c r="O318" s="41" t="s">
        <v>257</v>
      </c>
      <c r="P318" s="41" t="s">
        <v>257</v>
      </c>
    </row>
    <row r="319" spans="1:23" x14ac:dyDescent="0.25">
      <c r="A319" s="626" t="s">
        <v>640</v>
      </c>
      <c r="B319" s="622">
        <f>SUM(C319:P319)</f>
        <v>2346</v>
      </c>
      <c r="C319" s="628">
        <v>187</v>
      </c>
      <c r="D319" s="625">
        <v>1715</v>
      </c>
      <c r="E319" s="474" t="s">
        <v>257</v>
      </c>
      <c r="F319" s="474" t="s">
        <v>257</v>
      </c>
      <c r="G319" s="474" t="s">
        <v>257</v>
      </c>
      <c r="H319" s="625">
        <v>444</v>
      </c>
      <c r="I319" s="474" t="s">
        <v>257</v>
      </c>
      <c r="J319" s="474" t="s">
        <v>257</v>
      </c>
      <c r="K319" s="474" t="s">
        <v>257</v>
      </c>
      <c r="L319" s="474" t="s">
        <v>257</v>
      </c>
      <c r="M319" s="474" t="s">
        <v>257</v>
      </c>
      <c r="N319" s="474" t="s">
        <v>257</v>
      </c>
      <c r="O319" s="41" t="s">
        <v>257</v>
      </c>
      <c r="P319" s="41" t="s">
        <v>257</v>
      </c>
    </row>
    <row r="320" spans="1:23" x14ac:dyDescent="0.25">
      <c r="A320" s="626" t="s">
        <v>63</v>
      </c>
      <c r="B320" s="622">
        <f>SUM(C320:P320)</f>
        <v>1588</v>
      </c>
      <c r="C320" s="628">
        <v>142</v>
      </c>
      <c r="D320" s="625">
        <v>1266</v>
      </c>
      <c r="E320" s="474" t="s">
        <v>257</v>
      </c>
      <c r="F320" s="474" t="s">
        <v>257</v>
      </c>
      <c r="G320" s="474" t="s">
        <v>257</v>
      </c>
      <c r="H320" s="625">
        <v>180</v>
      </c>
      <c r="I320" s="474" t="s">
        <v>257</v>
      </c>
      <c r="J320" s="474" t="s">
        <v>257</v>
      </c>
      <c r="K320" s="474" t="s">
        <v>257</v>
      </c>
      <c r="L320" s="474" t="s">
        <v>257</v>
      </c>
      <c r="M320" s="474" t="s">
        <v>257</v>
      </c>
      <c r="N320" s="474" t="s">
        <v>257</v>
      </c>
      <c r="O320" s="41" t="s">
        <v>257</v>
      </c>
      <c r="P320" s="41" t="s">
        <v>257</v>
      </c>
    </row>
    <row r="321" spans="1:16" x14ac:dyDescent="0.25">
      <c r="A321" s="626" t="s">
        <v>645</v>
      </c>
      <c r="B321" s="622">
        <f>SUM(C321:P321)</f>
        <v>1825</v>
      </c>
      <c r="C321" s="628">
        <v>98</v>
      </c>
      <c r="D321" s="625">
        <v>1112</v>
      </c>
      <c r="E321" s="474" t="s">
        <v>257</v>
      </c>
      <c r="F321" s="474" t="s">
        <v>257</v>
      </c>
      <c r="G321" s="474" t="s">
        <v>257</v>
      </c>
      <c r="H321" s="625">
        <v>615</v>
      </c>
      <c r="I321" s="474" t="s">
        <v>257</v>
      </c>
      <c r="J321" s="474" t="s">
        <v>257</v>
      </c>
      <c r="K321" s="474" t="s">
        <v>257</v>
      </c>
      <c r="L321" s="474" t="s">
        <v>257</v>
      </c>
      <c r="M321" s="474" t="s">
        <v>257</v>
      </c>
      <c r="N321" s="474" t="s">
        <v>257</v>
      </c>
      <c r="O321" s="41" t="s">
        <v>257</v>
      </c>
      <c r="P321" s="41" t="s">
        <v>257</v>
      </c>
    </row>
    <row r="322" spans="1:16" x14ac:dyDescent="0.25">
      <c r="A322" s="626"/>
      <c r="B322" s="627"/>
      <c r="C322" s="473"/>
      <c r="D322" s="474"/>
      <c r="E322" s="474"/>
      <c r="F322" s="474"/>
      <c r="G322" s="474"/>
      <c r="H322" s="474"/>
      <c r="I322" s="474"/>
      <c r="J322" s="474"/>
      <c r="K322" s="474"/>
      <c r="L322" s="474"/>
      <c r="M322" s="474"/>
      <c r="N322" s="474"/>
      <c r="O322" s="41"/>
      <c r="P322" s="41"/>
    </row>
    <row r="323" spans="1:16" x14ac:dyDescent="0.25">
      <c r="A323" s="613" t="s">
        <v>467</v>
      </c>
      <c r="B323" s="623">
        <f>SUM(B325:B341,B342:B385)</f>
        <v>67904</v>
      </c>
      <c r="C323" s="471">
        <f>SUM(C325:C341,C342:C385)</f>
        <v>3419</v>
      </c>
      <c r="D323" s="472">
        <f>SUM(D325:D341,D342:D385)</f>
        <v>2379</v>
      </c>
      <c r="E323" s="472" t="s">
        <v>257</v>
      </c>
      <c r="F323" s="472" t="s">
        <v>257</v>
      </c>
      <c r="G323" s="472" t="s">
        <v>257</v>
      </c>
      <c r="H323" s="472">
        <f>SUM(H325:H341,H342:H385)</f>
        <v>4559</v>
      </c>
      <c r="I323" s="472" t="s">
        <v>257</v>
      </c>
      <c r="J323" s="472">
        <f>SUM(J325:J341,J342:J385)</f>
        <v>23269</v>
      </c>
      <c r="K323" s="472">
        <f>SUM(K325:K341,K342:K385)</f>
        <v>10991</v>
      </c>
      <c r="L323" s="472">
        <f>SUM(L325:L341,L342:L385)</f>
        <v>10374</v>
      </c>
      <c r="M323" s="472" t="s">
        <v>257</v>
      </c>
      <c r="N323" s="472">
        <f>SUM(N325:N341,N342:N385)</f>
        <v>12913</v>
      </c>
      <c r="O323" s="620" t="s">
        <v>257</v>
      </c>
      <c r="P323" s="620" t="s">
        <v>257</v>
      </c>
    </row>
    <row r="324" spans="1:16" x14ac:dyDescent="0.25">
      <c r="A324" s="626"/>
      <c r="B324" s="627"/>
      <c r="C324" s="474"/>
      <c r="D324" s="474"/>
      <c r="E324" s="41"/>
      <c r="F324" s="41"/>
      <c r="G324" s="474"/>
      <c r="H324" s="474"/>
      <c r="I324" s="41"/>
      <c r="J324" s="474"/>
      <c r="K324" s="474"/>
      <c r="L324" s="474"/>
      <c r="M324" s="41"/>
      <c r="N324" s="474"/>
      <c r="O324" s="41"/>
      <c r="P324" s="41"/>
    </row>
    <row r="325" spans="1:16" x14ac:dyDescent="0.25">
      <c r="A325" s="626" t="s">
        <v>431</v>
      </c>
      <c r="B325" s="622">
        <f t="shared" ref="B325:B341" si="17">SUM(C325:P325)</f>
        <v>1102</v>
      </c>
      <c r="C325" s="628">
        <v>127</v>
      </c>
      <c r="D325" s="625" t="s">
        <v>257</v>
      </c>
      <c r="E325" s="474" t="s">
        <v>257</v>
      </c>
      <c r="F325" s="474" t="s">
        <v>257</v>
      </c>
      <c r="G325" s="474" t="s">
        <v>257</v>
      </c>
      <c r="H325" s="41">
        <v>108</v>
      </c>
      <c r="I325" s="474" t="s">
        <v>257</v>
      </c>
      <c r="J325" s="41">
        <v>572</v>
      </c>
      <c r="K325" s="474" t="s">
        <v>257</v>
      </c>
      <c r="L325" s="41">
        <v>295</v>
      </c>
      <c r="M325" s="474" t="s">
        <v>257</v>
      </c>
      <c r="N325" s="474" t="s">
        <v>257</v>
      </c>
      <c r="O325" s="41" t="s">
        <v>257</v>
      </c>
      <c r="P325" s="41" t="s">
        <v>257</v>
      </c>
    </row>
    <row r="326" spans="1:16" x14ac:dyDescent="0.25">
      <c r="A326" s="626" t="s">
        <v>667</v>
      </c>
      <c r="B326" s="622">
        <f t="shared" si="17"/>
        <v>665</v>
      </c>
      <c r="C326" s="628">
        <v>80</v>
      </c>
      <c r="D326" s="625" t="s">
        <v>257</v>
      </c>
      <c r="E326" s="474" t="s">
        <v>257</v>
      </c>
      <c r="F326" s="474" t="s">
        <v>257</v>
      </c>
      <c r="G326" s="474" t="s">
        <v>257</v>
      </c>
      <c r="H326" s="41">
        <v>35</v>
      </c>
      <c r="I326" s="474" t="s">
        <v>257</v>
      </c>
      <c r="J326" s="41">
        <v>308</v>
      </c>
      <c r="K326" s="474" t="s">
        <v>257</v>
      </c>
      <c r="L326" s="41">
        <v>242</v>
      </c>
      <c r="M326" s="474" t="s">
        <v>257</v>
      </c>
      <c r="N326" s="474" t="s">
        <v>257</v>
      </c>
      <c r="O326" s="41" t="s">
        <v>257</v>
      </c>
      <c r="P326" s="41" t="s">
        <v>257</v>
      </c>
    </row>
    <row r="327" spans="1:16" x14ac:dyDescent="0.25">
      <c r="A327" s="626" t="s">
        <v>847</v>
      </c>
      <c r="B327" s="622">
        <f t="shared" si="17"/>
        <v>1138</v>
      </c>
      <c r="C327" s="628">
        <v>131</v>
      </c>
      <c r="D327" s="625" t="s">
        <v>257</v>
      </c>
      <c r="E327" s="474" t="s">
        <v>257</v>
      </c>
      <c r="F327" s="474" t="s">
        <v>257</v>
      </c>
      <c r="G327" s="474" t="s">
        <v>257</v>
      </c>
      <c r="H327" s="41">
        <v>82</v>
      </c>
      <c r="I327" s="474" t="s">
        <v>257</v>
      </c>
      <c r="J327" s="41">
        <v>640</v>
      </c>
      <c r="K327" s="474" t="s">
        <v>257</v>
      </c>
      <c r="L327" s="41">
        <v>285</v>
      </c>
      <c r="M327" s="474" t="s">
        <v>257</v>
      </c>
      <c r="N327" s="474" t="s">
        <v>257</v>
      </c>
      <c r="O327" s="41" t="s">
        <v>257</v>
      </c>
      <c r="P327" s="41" t="s">
        <v>257</v>
      </c>
    </row>
    <row r="328" spans="1:16" x14ac:dyDescent="0.25">
      <c r="A328" s="626" t="s">
        <v>848</v>
      </c>
      <c r="B328" s="622">
        <f t="shared" si="17"/>
        <v>2253</v>
      </c>
      <c r="C328" s="628">
        <v>102</v>
      </c>
      <c r="D328" s="625" t="s">
        <v>257</v>
      </c>
      <c r="E328" s="474" t="s">
        <v>257</v>
      </c>
      <c r="F328" s="474" t="s">
        <v>257</v>
      </c>
      <c r="G328" s="474" t="s">
        <v>257</v>
      </c>
      <c r="H328" s="41">
        <v>59</v>
      </c>
      <c r="I328" s="474" t="s">
        <v>257</v>
      </c>
      <c r="J328" s="41">
        <v>527</v>
      </c>
      <c r="K328" s="474" t="s">
        <v>257</v>
      </c>
      <c r="L328" s="41">
        <v>523</v>
      </c>
      <c r="M328" s="474" t="s">
        <v>257</v>
      </c>
      <c r="N328" s="41">
        <v>1042</v>
      </c>
      <c r="O328" s="41" t="s">
        <v>257</v>
      </c>
      <c r="P328" s="41" t="s">
        <v>257</v>
      </c>
    </row>
    <row r="329" spans="1:16" x14ac:dyDescent="0.25">
      <c r="A329" s="626" t="s">
        <v>668</v>
      </c>
      <c r="B329" s="622">
        <f t="shared" si="17"/>
        <v>559</v>
      </c>
      <c r="C329" s="628">
        <v>7</v>
      </c>
      <c r="D329" s="625" t="s">
        <v>257</v>
      </c>
      <c r="E329" s="474" t="s">
        <v>257</v>
      </c>
      <c r="F329" s="474" t="s">
        <v>257</v>
      </c>
      <c r="G329" s="474" t="s">
        <v>257</v>
      </c>
      <c r="H329" s="41">
        <v>7</v>
      </c>
      <c r="I329" s="474" t="s">
        <v>257</v>
      </c>
      <c r="J329" s="41">
        <v>182</v>
      </c>
      <c r="K329" s="41">
        <v>69</v>
      </c>
      <c r="L329" s="41">
        <v>99</v>
      </c>
      <c r="M329" s="474" t="s">
        <v>257</v>
      </c>
      <c r="N329" s="41">
        <v>195</v>
      </c>
      <c r="O329" s="41" t="s">
        <v>257</v>
      </c>
      <c r="P329" s="41" t="s">
        <v>257</v>
      </c>
    </row>
    <row r="330" spans="1:16" x14ac:dyDescent="0.25">
      <c r="A330" s="626" t="s">
        <v>433</v>
      </c>
      <c r="B330" s="622">
        <f t="shared" si="17"/>
        <v>828</v>
      </c>
      <c r="C330" s="628">
        <v>160</v>
      </c>
      <c r="D330" s="625" t="s">
        <v>257</v>
      </c>
      <c r="E330" s="474" t="s">
        <v>257</v>
      </c>
      <c r="F330" s="474" t="s">
        <v>257</v>
      </c>
      <c r="G330" s="474" t="s">
        <v>257</v>
      </c>
      <c r="H330" s="41">
        <v>96</v>
      </c>
      <c r="I330" s="474" t="s">
        <v>257</v>
      </c>
      <c r="J330" s="41">
        <v>572</v>
      </c>
      <c r="K330" s="474" t="s">
        <v>257</v>
      </c>
      <c r="L330" s="474" t="s">
        <v>257</v>
      </c>
      <c r="M330" s="474" t="s">
        <v>257</v>
      </c>
      <c r="N330" s="474" t="s">
        <v>257</v>
      </c>
      <c r="O330" s="41" t="s">
        <v>257</v>
      </c>
      <c r="P330" s="41" t="s">
        <v>257</v>
      </c>
    </row>
    <row r="331" spans="1:16" x14ac:dyDescent="0.25">
      <c r="A331" s="626" t="s">
        <v>698</v>
      </c>
      <c r="B331" s="622">
        <f t="shared" si="17"/>
        <v>1129</v>
      </c>
      <c r="C331" s="628">
        <v>207</v>
      </c>
      <c r="D331" s="625" t="s">
        <v>257</v>
      </c>
      <c r="E331" s="474" t="s">
        <v>257</v>
      </c>
      <c r="F331" s="474" t="s">
        <v>257</v>
      </c>
      <c r="G331" s="474" t="s">
        <v>257</v>
      </c>
      <c r="H331" s="41">
        <v>150</v>
      </c>
      <c r="I331" s="474" t="s">
        <v>257</v>
      </c>
      <c r="J331" s="41">
        <v>772</v>
      </c>
      <c r="K331" s="474" t="s">
        <v>257</v>
      </c>
      <c r="L331" s="474" t="s">
        <v>257</v>
      </c>
      <c r="M331" s="474" t="s">
        <v>257</v>
      </c>
      <c r="N331" s="474" t="s">
        <v>257</v>
      </c>
      <c r="O331" s="41" t="s">
        <v>257</v>
      </c>
      <c r="P331" s="41" t="s">
        <v>257</v>
      </c>
    </row>
    <row r="332" spans="1:16" x14ac:dyDescent="0.25">
      <c r="A332" s="626" t="s">
        <v>669</v>
      </c>
      <c r="B332" s="622">
        <f t="shared" si="17"/>
        <v>3275</v>
      </c>
      <c r="C332" s="628">
        <v>135</v>
      </c>
      <c r="D332" s="625" t="s">
        <v>257</v>
      </c>
      <c r="E332" s="474" t="s">
        <v>257</v>
      </c>
      <c r="F332" s="474" t="s">
        <v>257</v>
      </c>
      <c r="G332" s="474" t="s">
        <v>257</v>
      </c>
      <c r="H332" s="41">
        <v>105</v>
      </c>
      <c r="I332" s="474" t="s">
        <v>257</v>
      </c>
      <c r="J332" s="41">
        <v>433</v>
      </c>
      <c r="K332" s="41">
        <v>1482</v>
      </c>
      <c r="L332" s="41">
        <v>692</v>
      </c>
      <c r="M332" s="474" t="s">
        <v>257</v>
      </c>
      <c r="N332" s="41">
        <v>428</v>
      </c>
      <c r="O332" s="41" t="s">
        <v>257</v>
      </c>
      <c r="P332" s="41" t="s">
        <v>257</v>
      </c>
    </row>
    <row r="333" spans="1:16" x14ac:dyDescent="0.25">
      <c r="A333" s="626" t="s">
        <v>849</v>
      </c>
      <c r="B333" s="622">
        <f t="shared" si="17"/>
        <v>718</v>
      </c>
      <c r="C333" s="628">
        <v>39</v>
      </c>
      <c r="D333" s="625" t="s">
        <v>257</v>
      </c>
      <c r="E333" s="474" t="s">
        <v>257</v>
      </c>
      <c r="F333" s="474" t="s">
        <v>257</v>
      </c>
      <c r="G333" s="474" t="s">
        <v>257</v>
      </c>
      <c r="H333" s="41">
        <v>33</v>
      </c>
      <c r="I333" s="474" t="s">
        <v>257</v>
      </c>
      <c r="J333" s="41">
        <v>191</v>
      </c>
      <c r="K333" s="41">
        <v>262</v>
      </c>
      <c r="L333" s="41">
        <v>77</v>
      </c>
      <c r="M333" s="474" t="s">
        <v>257</v>
      </c>
      <c r="N333" s="41">
        <v>116</v>
      </c>
      <c r="O333" s="41" t="s">
        <v>257</v>
      </c>
      <c r="P333" s="41" t="s">
        <v>257</v>
      </c>
    </row>
    <row r="334" spans="1:16" x14ac:dyDescent="0.25">
      <c r="A334" s="626" t="s">
        <v>60</v>
      </c>
      <c r="B334" s="622">
        <f t="shared" si="17"/>
        <v>1537</v>
      </c>
      <c r="C334" s="628">
        <v>54</v>
      </c>
      <c r="D334" s="625" t="s">
        <v>257</v>
      </c>
      <c r="E334" s="474" t="s">
        <v>257</v>
      </c>
      <c r="F334" s="474" t="s">
        <v>257</v>
      </c>
      <c r="G334" s="474" t="s">
        <v>257</v>
      </c>
      <c r="H334" s="41">
        <v>118</v>
      </c>
      <c r="I334" s="474" t="s">
        <v>257</v>
      </c>
      <c r="J334" s="41">
        <v>587</v>
      </c>
      <c r="K334" s="41">
        <v>301</v>
      </c>
      <c r="L334" s="41">
        <v>477</v>
      </c>
      <c r="M334" s="474" t="s">
        <v>257</v>
      </c>
      <c r="N334" s="474" t="s">
        <v>257</v>
      </c>
      <c r="O334" s="41" t="s">
        <v>257</v>
      </c>
      <c r="P334" s="41" t="s">
        <v>257</v>
      </c>
    </row>
    <row r="335" spans="1:16" x14ac:dyDescent="0.25">
      <c r="A335" s="626" t="s">
        <v>850</v>
      </c>
      <c r="B335" s="622">
        <f t="shared" si="17"/>
        <v>213</v>
      </c>
      <c r="C335" s="628">
        <v>4</v>
      </c>
      <c r="D335" s="625" t="s">
        <v>257</v>
      </c>
      <c r="E335" s="474" t="s">
        <v>257</v>
      </c>
      <c r="F335" s="474" t="s">
        <v>257</v>
      </c>
      <c r="G335" s="474" t="s">
        <v>257</v>
      </c>
      <c r="H335" s="41">
        <v>4</v>
      </c>
      <c r="I335" s="474" t="s">
        <v>257</v>
      </c>
      <c r="J335" s="41">
        <v>106</v>
      </c>
      <c r="K335" s="41">
        <v>22</v>
      </c>
      <c r="L335" s="41">
        <v>15</v>
      </c>
      <c r="M335" s="474" t="s">
        <v>257</v>
      </c>
      <c r="N335" s="41">
        <v>62</v>
      </c>
      <c r="O335" s="41" t="s">
        <v>257</v>
      </c>
      <c r="P335" s="41" t="s">
        <v>257</v>
      </c>
    </row>
    <row r="336" spans="1:16" x14ac:dyDescent="0.25">
      <c r="A336" s="626" t="s">
        <v>454</v>
      </c>
      <c r="B336" s="622">
        <f t="shared" si="17"/>
        <v>1041</v>
      </c>
      <c r="C336" s="628">
        <v>102</v>
      </c>
      <c r="D336" s="625" t="s">
        <v>257</v>
      </c>
      <c r="E336" s="474" t="s">
        <v>257</v>
      </c>
      <c r="F336" s="474" t="s">
        <v>257</v>
      </c>
      <c r="G336" s="474" t="s">
        <v>257</v>
      </c>
      <c r="H336" s="41">
        <v>44</v>
      </c>
      <c r="I336" s="474" t="s">
        <v>257</v>
      </c>
      <c r="J336" s="41">
        <v>408</v>
      </c>
      <c r="K336" s="41">
        <v>189</v>
      </c>
      <c r="L336" s="41">
        <v>143</v>
      </c>
      <c r="M336" s="474" t="s">
        <v>257</v>
      </c>
      <c r="N336" s="41">
        <v>155</v>
      </c>
      <c r="O336" s="41" t="s">
        <v>257</v>
      </c>
      <c r="P336" s="41" t="s">
        <v>257</v>
      </c>
    </row>
    <row r="337" spans="1:23" x14ac:dyDescent="0.25">
      <c r="A337" s="626" t="s">
        <v>448</v>
      </c>
      <c r="B337" s="622">
        <f t="shared" si="17"/>
        <v>3016</v>
      </c>
      <c r="C337" s="628">
        <v>87</v>
      </c>
      <c r="D337" s="625">
        <v>1823</v>
      </c>
      <c r="E337" s="474" t="s">
        <v>257</v>
      </c>
      <c r="F337" s="474" t="s">
        <v>257</v>
      </c>
      <c r="G337" s="474" t="s">
        <v>257</v>
      </c>
      <c r="H337" s="41">
        <v>267</v>
      </c>
      <c r="I337" s="474" t="s">
        <v>257</v>
      </c>
      <c r="J337" s="41">
        <v>502</v>
      </c>
      <c r="K337" s="474" t="s">
        <v>257</v>
      </c>
      <c r="L337" s="41">
        <v>337</v>
      </c>
      <c r="M337" s="474" t="s">
        <v>257</v>
      </c>
      <c r="N337" s="474" t="s">
        <v>257</v>
      </c>
      <c r="O337" s="41" t="s">
        <v>257</v>
      </c>
      <c r="P337" s="41" t="s">
        <v>257</v>
      </c>
    </row>
    <row r="338" spans="1:23" x14ac:dyDescent="0.25">
      <c r="A338" s="626" t="s">
        <v>670</v>
      </c>
      <c r="B338" s="622">
        <f t="shared" si="17"/>
        <v>449</v>
      </c>
      <c r="C338" s="628">
        <v>18</v>
      </c>
      <c r="D338" s="625" t="s">
        <v>257</v>
      </c>
      <c r="E338" s="474" t="s">
        <v>257</v>
      </c>
      <c r="F338" s="474" t="s">
        <v>257</v>
      </c>
      <c r="G338" s="474" t="s">
        <v>257</v>
      </c>
      <c r="H338" s="41">
        <v>27</v>
      </c>
      <c r="I338" s="474" t="s">
        <v>257</v>
      </c>
      <c r="J338" s="41">
        <v>111</v>
      </c>
      <c r="K338" s="41">
        <v>187</v>
      </c>
      <c r="L338" s="41">
        <v>20</v>
      </c>
      <c r="M338" s="474" t="s">
        <v>257</v>
      </c>
      <c r="N338" s="41">
        <v>86</v>
      </c>
      <c r="O338" s="41" t="s">
        <v>257</v>
      </c>
      <c r="P338" s="41" t="s">
        <v>257</v>
      </c>
    </row>
    <row r="339" spans="1:23" x14ac:dyDescent="0.25">
      <c r="A339" s="626" t="s">
        <v>671</v>
      </c>
      <c r="B339" s="622">
        <f t="shared" si="17"/>
        <v>1086</v>
      </c>
      <c r="C339" s="628">
        <v>28</v>
      </c>
      <c r="D339" s="625" t="s">
        <v>257</v>
      </c>
      <c r="E339" s="474" t="s">
        <v>257</v>
      </c>
      <c r="F339" s="474" t="s">
        <v>257</v>
      </c>
      <c r="G339" s="474" t="s">
        <v>257</v>
      </c>
      <c r="H339" s="41">
        <v>56</v>
      </c>
      <c r="I339" s="474" t="s">
        <v>257</v>
      </c>
      <c r="J339" s="41">
        <v>282</v>
      </c>
      <c r="K339" s="41">
        <v>254</v>
      </c>
      <c r="L339" s="41">
        <v>144</v>
      </c>
      <c r="M339" s="474" t="s">
        <v>257</v>
      </c>
      <c r="N339" s="41">
        <v>322</v>
      </c>
      <c r="O339" s="41" t="s">
        <v>257</v>
      </c>
      <c r="P339" s="41" t="s">
        <v>257</v>
      </c>
    </row>
    <row r="340" spans="1:23" s="216" customFormat="1" x14ac:dyDescent="0.25">
      <c r="A340" s="626" t="s">
        <v>672</v>
      </c>
      <c r="B340" s="622">
        <f t="shared" si="17"/>
        <v>484</v>
      </c>
      <c r="C340" s="628">
        <v>27</v>
      </c>
      <c r="D340" s="625" t="s">
        <v>257</v>
      </c>
      <c r="E340" s="474" t="s">
        <v>257</v>
      </c>
      <c r="F340" s="474" t="s">
        <v>257</v>
      </c>
      <c r="G340" s="474" t="s">
        <v>257</v>
      </c>
      <c r="H340" s="41">
        <v>32</v>
      </c>
      <c r="I340" s="474" t="s">
        <v>257</v>
      </c>
      <c r="J340" s="41">
        <v>171</v>
      </c>
      <c r="K340" s="41" t="s">
        <v>257</v>
      </c>
      <c r="L340" s="41">
        <v>96</v>
      </c>
      <c r="M340" s="474" t="s">
        <v>257</v>
      </c>
      <c r="N340" s="41">
        <v>158</v>
      </c>
      <c r="O340" s="41" t="s">
        <v>257</v>
      </c>
      <c r="P340" s="41" t="s">
        <v>257</v>
      </c>
      <c r="V340" s="66"/>
      <c r="W340" s="66"/>
    </row>
    <row r="341" spans="1:23" s="216" customFormat="1" x14ac:dyDescent="0.25">
      <c r="A341" s="624" t="s">
        <v>851</v>
      </c>
      <c r="B341" s="622">
        <f t="shared" si="17"/>
        <v>1243</v>
      </c>
      <c r="C341" s="628">
        <v>52</v>
      </c>
      <c r="D341" s="625" t="s">
        <v>257</v>
      </c>
      <c r="E341" s="474" t="s">
        <v>257</v>
      </c>
      <c r="F341" s="474" t="s">
        <v>257</v>
      </c>
      <c r="G341" s="474" t="s">
        <v>257</v>
      </c>
      <c r="H341" s="41">
        <v>77</v>
      </c>
      <c r="I341" s="474" t="s">
        <v>257</v>
      </c>
      <c r="J341" s="41">
        <v>453</v>
      </c>
      <c r="K341" s="474" t="s">
        <v>257</v>
      </c>
      <c r="L341" s="41">
        <v>271</v>
      </c>
      <c r="M341" s="474" t="s">
        <v>257</v>
      </c>
      <c r="N341" s="41">
        <v>390</v>
      </c>
      <c r="O341" s="41" t="s">
        <v>257</v>
      </c>
      <c r="P341" s="41" t="s">
        <v>257</v>
      </c>
      <c r="V341" s="66"/>
      <c r="W341" s="66"/>
    </row>
    <row r="342" spans="1:23" x14ac:dyDescent="0.25">
      <c r="A342" s="626" t="s">
        <v>852</v>
      </c>
      <c r="B342" s="622">
        <f t="shared" ref="B342:B385" si="18">SUM(C342:P342)</f>
        <v>805</v>
      </c>
      <c r="C342" s="628">
        <v>38</v>
      </c>
      <c r="D342" s="625" t="s">
        <v>257</v>
      </c>
      <c r="E342" s="474" t="s">
        <v>257</v>
      </c>
      <c r="F342" s="474" t="s">
        <v>257</v>
      </c>
      <c r="G342" s="474" t="s">
        <v>257</v>
      </c>
      <c r="H342" s="41">
        <v>38</v>
      </c>
      <c r="I342" s="474" t="s">
        <v>257</v>
      </c>
      <c r="J342" s="41">
        <v>278</v>
      </c>
      <c r="K342" s="474" t="s">
        <v>257</v>
      </c>
      <c r="L342" s="41">
        <v>107</v>
      </c>
      <c r="M342" s="474" t="s">
        <v>257</v>
      </c>
      <c r="N342" s="41">
        <v>344</v>
      </c>
      <c r="O342" s="41" t="s">
        <v>257</v>
      </c>
      <c r="P342" s="41" t="s">
        <v>257</v>
      </c>
    </row>
    <row r="343" spans="1:23" x14ac:dyDescent="0.25">
      <c r="A343" s="626" t="s">
        <v>438</v>
      </c>
      <c r="B343" s="622">
        <f t="shared" si="18"/>
        <v>1207</v>
      </c>
      <c r="C343" s="628">
        <v>32</v>
      </c>
      <c r="D343" s="625" t="s">
        <v>257</v>
      </c>
      <c r="E343" s="474" t="s">
        <v>257</v>
      </c>
      <c r="F343" s="474" t="s">
        <v>257</v>
      </c>
      <c r="G343" s="474" t="s">
        <v>257</v>
      </c>
      <c r="H343" s="41">
        <v>60</v>
      </c>
      <c r="I343" s="474" t="s">
        <v>257</v>
      </c>
      <c r="J343" s="41">
        <v>398</v>
      </c>
      <c r="K343" s="41">
        <v>372</v>
      </c>
      <c r="L343" s="41">
        <v>76</v>
      </c>
      <c r="M343" s="474" t="s">
        <v>257</v>
      </c>
      <c r="N343" s="41">
        <v>269</v>
      </c>
      <c r="O343" s="41" t="s">
        <v>257</v>
      </c>
      <c r="P343" s="41" t="s">
        <v>257</v>
      </c>
    </row>
    <row r="344" spans="1:23" x14ac:dyDescent="0.25">
      <c r="A344" s="626" t="s">
        <v>853</v>
      </c>
      <c r="B344" s="622">
        <f t="shared" si="18"/>
        <v>692</v>
      </c>
      <c r="C344" s="628">
        <v>9</v>
      </c>
      <c r="D344" s="625" t="s">
        <v>257</v>
      </c>
      <c r="E344" s="474" t="s">
        <v>257</v>
      </c>
      <c r="F344" s="474" t="s">
        <v>257</v>
      </c>
      <c r="G344" s="474" t="s">
        <v>257</v>
      </c>
      <c r="H344" s="41">
        <v>5</v>
      </c>
      <c r="I344" s="474" t="s">
        <v>257</v>
      </c>
      <c r="J344" s="41">
        <v>93</v>
      </c>
      <c r="K344" s="41">
        <v>510</v>
      </c>
      <c r="L344" s="41">
        <v>19</v>
      </c>
      <c r="M344" s="474" t="s">
        <v>257</v>
      </c>
      <c r="N344" s="41">
        <v>56</v>
      </c>
      <c r="O344" s="41" t="s">
        <v>257</v>
      </c>
      <c r="P344" s="41" t="s">
        <v>257</v>
      </c>
      <c r="V344" s="216"/>
      <c r="W344" s="216"/>
    </row>
    <row r="345" spans="1:23" x14ac:dyDescent="0.25">
      <c r="A345" s="626" t="s">
        <v>673</v>
      </c>
      <c r="B345" s="622">
        <f t="shared" si="18"/>
        <v>735</v>
      </c>
      <c r="C345" s="628">
        <v>38</v>
      </c>
      <c r="D345" s="625" t="s">
        <v>257</v>
      </c>
      <c r="E345" s="474" t="s">
        <v>257</v>
      </c>
      <c r="F345" s="474" t="s">
        <v>257</v>
      </c>
      <c r="G345" s="474" t="s">
        <v>257</v>
      </c>
      <c r="H345" s="41">
        <v>61</v>
      </c>
      <c r="I345" s="474" t="s">
        <v>257</v>
      </c>
      <c r="J345" s="41">
        <v>245</v>
      </c>
      <c r="K345" s="474" t="s">
        <v>257</v>
      </c>
      <c r="L345" s="41">
        <v>144</v>
      </c>
      <c r="M345" s="474" t="s">
        <v>257</v>
      </c>
      <c r="N345" s="41">
        <v>247</v>
      </c>
      <c r="O345" s="41" t="s">
        <v>257</v>
      </c>
      <c r="P345" s="41" t="s">
        <v>257</v>
      </c>
    </row>
    <row r="346" spans="1:23" x14ac:dyDescent="0.25">
      <c r="A346" s="626" t="s">
        <v>444</v>
      </c>
      <c r="B346" s="622">
        <f t="shared" si="18"/>
        <v>1044</v>
      </c>
      <c r="C346" s="628">
        <v>27</v>
      </c>
      <c r="D346" s="625" t="s">
        <v>257</v>
      </c>
      <c r="E346" s="474" t="s">
        <v>257</v>
      </c>
      <c r="F346" s="474" t="s">
        <v>257</v>
      </c>
      <c r="G346" s="474" t="s">
        <v>257</v>
      </c>
      <c r="H346" s="41">
        <v>91</v>
      </c>
      <c r="I346" s="474" t="s">
        <v>257</v>
      </c>
      <c r="J346" s="41">
        <v>408</v>
      </c>
      <c r="K346" s="41">
        <v>152</v>
      </c>
      <c r="L346" s="41">
        <v>145</v>
      </c>
      <c r="M346" s="474" t="s">
        <v>257</v>
      </c>
      <c r="N346" s="41">
        <v>221</v>
      </c>
      <c r="O346" s="41" t="s">
        <v>257</v>
      </c>
      <c r="P346" s="41" t="s">
        <v>257</v>
      </c>
    </row>
    <row r="347" spans="1:23" x14ac:dyDescent="0.25">
      <c r="A347" s="626" t="s">
        <v>442</v>
      </c>
      <c r="B347" s="622">
        <f t="shared" si="18"/>
        <v>844</v>
      </c>
      <c r="C347" s="628">
        <v>19</v>
      </c>
      <c r="D347" s="625" t="s">
        <v>257</v>
      </c>
      <c r="E347" s="474" t="s">
        <v>257</v>
      </c>
      <c r="F347" s="474" t="s">
        <v>257</v>
      </c>
      <c r="G347" s="474" t="s">
        <v>257</v>
      </c>
      <c r="H347" s="41">
        <v>21</v>
      </c>
      <c r="I347" s="474" t="s">
        <v>257</v>
      </c>
      <c r="J347" s="41">
        <v>278</v>
      </c>
      <c r="K347" s="41">
        <v>53</v>
      </c>
      <c r="L347" s="41">
        <v>97</v>
      </c>
      <c r="M347" s="474" t="s">
        <v>257</v>
      </c>
      <c r="N347" s="41">
        <v>376</v>
      </c>
      <c r="O347" s="41" t="s">
        <v>257</v>
      </c>
      <c r="P347" s="41" t="s">
        <v>257</v>
      </c>
    </row>
    <row r="348" spans="1:23" x14ac:dyDescent="0.25">
      <c r="A348" s="626" t="s">
        <v>443</v>
      </c>
      <c r="B348" s="622">
        <f t="shared" si="18"/>
        <v>693</v>
      </c>
      <c r="C348" s="628">
        <v>9</v>
      </c>
      <c r="D348" s="625" t="s">
        <v>257</v>
      </c>
      <c r="E348" s="474" t="s">
        <v>257</v>
      </c>
      <c r="F348" s="474" t="s">
        <v>257</v>
      </c>
      <c r="G348" s="474" t="s">
        <v>257</v>
      </c>
      <c r="H348" s="41">
        <v>44</v>
      </c>
      <c r="I348" s="474" t="s">
        <v>257</v>
      </c>
      <c r="J348" s="41">
        <v>201</v>
      </c>
      <c r="K348" s="41">
        <v>55</v>
      </c>
      <c r="L348" s="41">
        <v>82</v>
      </c>
      <c r="M348" s="474" t="s">
        <v>257</v>
      </c>
      <c r="N348" s="41">
        <v>302</v>
      </c>
      <c r="O348" s="41" t="s">
        <v>257</v>
      </c>
      <c r="P348" s="41" t="s">
        <v>257</v>
      </c>
    </row>
    <row r="349" spans="1:23" x14ac:dyDescent="0.25">
      <c r="A349" s="626" t="s">
        <v>312</v>
      </c>
      <c r="B349" s="622">
        <f t="shared" si="18"/>
        <v>1235</v>
      </c>
      <c r="C349" s="628">
        <v>12</v>
      </c>
      <c r="D349" s="625" t="s">
        <v>257</v>
      </c>
      <c r="E349" s="474" t="s">
        <v>257</v>
      </c>
      <c r="F349" s="474" t="s">
        <v>257</v>
      </c>
      <c r="G349" s="474" t="s">
        <v>257</v>
      </c>
      <c r="H349" s="41">
        <v>67</v>
      </c>
      <c r="I349" s="474" t="s">
        <v>257</v>
      </c>
      <c r="J349" s="41">
        <v>245</v>
      </c>
      <c r="K349" s="41">
        <v>271</v>
      </c>
      <c r="L349" s="41">
        <v>130</v>
      </c>
      <c r="M349" s="474" t="s">
        <v>257</v>
      </c>
      <c r="N349" s="41">
        <v>510</v>
      </c>
      <c r="O349" s="41" t="s">
        <v>257</v>
      </c>
      <c r="P349" s="41" t="s">
        <v>257</v>
      </c>
    </row>
    <row r="350" spans="1:23" x14ac:dyDescent="0.25">
      <c r="A350" s="626" t="s">
        <v>452</v>
      </c>
      <c r="B350" s="622">
        <f t="shared" si="18"/>
        <v>1692</v>
      </c>
      <c r="C350" s="628">
        <v>130</v>
      </c>
      <c r="D350" s="625" t="s">
        <v>257</v>
      </c>
      <c r="E350" s="474" t="s">
        <v>257</v>
      </c>
      <c r="F350" s="474" t="s">
        <v>257</v>
      </c>
      <c r="G350" s="474" t="s">
        <v>257</v>
      </c>
      <c r="H350" s="41">
        <v>287</v>
      </c>
      <c r="I350" s="474" t="s">
        <v>257</v>
      </c>
      <c r="J350" s="41">
        <v>1275</v>
      </c>
      <c r="K350" s="474" t="s">
        <v>257</v>
      </c>
      <c r="L350" s="474" t="s">
        <v>257</v>
      </c>
      <c r="M350" s="474" t="s">
        <v>257</v>
      </c>
      <c r="N350" s="474" t="s">
        <v>257</v>
      </c>
      <c r="O350" s="41" t="s">
        <v>257</v>
      </c>
      <c r="P350" s="41" t="s">
        <v>257</v>
      </c>
    </row>
    <row r="351" spans="1:23" x14ac:dyDescent="0.25">
      <c r="A351" s="626" t="s">
        <v>674</v>
      </c>
      <c r="B351" s="622">
        <f t="shared" si="18"/>
        <v>1638</v>
      </c>
      <c r="C351" s="628">
        <v>48</v>
      </c>
      <c r="D351" s="625" t="s">
        <v>257</v>
      </c>
      <c r="E351" s="474" t="s">
        <v>257</v>
      </c>
      <c r="F351" s="474" t="s">
        <v>257</v>
      </c>
      <c r="G351" s="474" t="s">
        <v>257</v>
      </c>
      <c r="H351" s="41">
        <v>108</v>
      </c>
      <c r="I351" s="474" t="s">
        <v>257</v>
      </c>
      <c r="J351" s="41">
        <v>533</v>
      </c>
      <c r="K351" s="474" t="s">
        <v>257</v>
      </c>
      <c r="L351" s="41">
        <v>335</v>
      </c>
      <c r="M351" s="474" t="s">
        <v>257</v>
      </c>
      <c r="N351" s="41">
        <v>614</v>
      </c>
      <c r="O351" s="41" t="s">
        <v>257</v>
      </c>
      <c r="P351" s="41" t="s">
        <v>257</v>
      </c>
    </row>
    <row r="352" spans="1:23" x14ac:dyDescent="0.25">
      <c r="A352" s="626" t="s">
        <v>854</v>
      </c>
      <c r="B352" s="622">
        <f t="shared" si="18"/>
        <v>481</v>
      </c>
      <c r="C352" s="628">
        <v>44</v>
      </c>
      <c r="D352" s="625" t="s">
        <v>257</v>
      </c>
      <c r="E352" s="474" t="s">
        <v>257</v>
      </c>
      <c r="F352" s="474" t="s">
        <v>257</v>
      </c>
      <c r="G352" s="474" t="s">
        <v>257</v>
      </c>
      <c r="H352" s="41">
        <v>16</v>
      </c>
      <c r="I352" s="474" t="s">
        <v>257</v>
      </c>
      <c r="J352" s="41">
        <v>157</v>
      </c>
      <c r="K352" s="41">
        <v>114</v>
      </c>
      <c r="L352" s="41">
        <v>66</v>
      </c>
      <c r="M352" s="474" t="s">
        <v>257</v>
      </c>
      <c r="N352" s="41">
        <v>84</v>
      </c>
      <c r="O352" s="41" t="s">
        <v>257</v>
      </c>
      <c r="P352" s="41" t="s">
        <v>257</v>
      </c>
    </row>
    <row r="353" spans="1:16" x14ac:dyDescent="0.25">
      <c r="A353" s="626" t="s">
        <v>453</v>
      </c>
      <c r="B353" s="622">
        <f t="shared" si="18"/>
        <v>1675</v>
      </c>
      <c r="C353" s="628">
        <v>114</v>
      </c>
      <c r="D353" s="625" t="s">
        <v>257</v>
      </c>
      <c r="E353" s="474" t="s">
        <v>257</v>
      </c>
      <c r="F353" s="474" t="s">
        <v>257</v>
      </c>
      <c r="G353" s="474" t="s">
        <v>257</v>
      </c>
      <c r="H353" s="41">
        <v>140</v>
      </c>
      <c r="I353" s="474" t="s">
        <v>257</v>
      </c>
      <c r="J353" s="41">
        <v>610</v>
      </c>
      <c r="K353" s="41">
        <v>439</v>
      </c>
      <c r="L353" s="41">
        <v>372</v>
      </c>
      <c r="M353" s="474" t="s">
        <v>257</v>
      </c>
      <c r="N353" s="41" t="s">
        <v>257</v>
      </c>
      <c r="O353" s="41" t="s">
        <v>257</v>
      </c>
      <c r="P353" s="41" t="s">
        <v>257</v>
      </c>
    </row>
    <row r="354" spans="1:16" x14ac:dyDescent="0.25">
      <c r="A354" s="626" t="s">
        <v>855</v>
      </c>
      <c r="B354" s="622">
        <f t="shared" si="18"/>
        <v>662</v>
      </c>
      <c r="C354" s="628">
        <v>13</v>
      </c>
      <c r="D354" s="625" t="s">
        <v>257</v>
      </c>
      <c r="E354" s="474" t="s">
        <v>257</v>
      </c>
      <c r="F354" s="474" t="s">
        <v>257</v>
      </c>
      <c r="G354" s="474" t="s">
        <v>257</v>
      </c>
      <c r="H354" s="41">
        <v>33</v>
      </c>
      <c r="I354" s="474" t="s">
        <v>257</v>
      </c>
      <c r="J354" s="41">
        <v>215</v>
      </c>
      <c r="K354" s="41">
        <v>94</v>
      </c>
      <c r="L354" s="41">
        <v>86</v>
      </c>
      <c r="M354" s="474" t="s">
        <v>257</v>
      </c>
      <c r="N354" s="41">
        <v>221</v>
      </c>
      <c r="O354" s="41" t="s">
        <v>257</v>
      </c>
      <c r="P354" s="41" t="s">
        <v>257</v>
      </c>
    </row>
    <row r="355" spans="1:16" x14ac:dyDescent="0.25">
      <c r="A355" s="626" t="s">
        <v>856</v>
      </c>
      <c r="B355" s="622">
        <f t="shared" si="18"/>
        <v>2026</v>
      </c>
      <c r="C355" s="628">
        <v>62</v>
      </c>
      <c r="D355" s="625" t="s">
        <v>257</v>
      </c>
      <c r="E355" s="474" t="s">
        <v>257</v>
      </c>
      <c r="F355" s="474" t="s">
        <v>257</v>
      </c>
      <c r="G355" s="474" t="s">
        <v>257</v>
      </c>
      <c r="H355" s="41">
        <v>2</v>
      </c>
      <c r="I355" s="474" t="s">
        <v>257</v>
      </c>
      <c r="J355" s="41">
        <v>309</v>
      </c>
      <c r="K355" s="41">
        <v>1133</v>
      </c>
      <c r="L355" s="41">
        <v>164</v>
      </c>
      <c r="M355" s="474" t="s">
        <v>257</v>
      </c>
      <c r="N355" s="41">
        <v>356</v>
      </c>
      <c r="O355" s="41" t="s">
        <v>257</v>
      </c>
      <c r="P355" s="41" t="s">
        <v>257</v>
      </c>
    </row>
    <row r="356" spans="1:16" x14ac:dyDescent="0.25">
      <c r="A356" s="626" t="s">
        <v>675</v>
      </c>
      <c r="B356" s="622">
        <f t="shared" si="18"/>
        <v>1262</v>
      </c>
      <c r="C356" s="628">
        <v>50</v>
      </c>
      <c r="D356" s="625" t="s">
        <v>257</v>
      </c>
      <c r="E356" s="474" t="s">
        <v>257</v>
      </c>
      <c r="F356" s="474" t="s">
        <v>257</v>
      </c>
      <c r="G356" s="474" t="s">
        <v>257</v>
      </c>
      <c r="H356" s="41" t="s">
        <v>257</v>
      </c>
      <c r="I356" s="474" t="s">
        <v>257</v>
      </c>
      <c r="J356" s="41">
        <v>399</v>
      </c>
      <c r="K356" s="41">
        <v>260</v>
      </c>
      <c r="L356" s="41">
        <v>153</v>
      </c>
      <c r="M356" s="474" t="s">
        <v>257</v>
      </c>
      <c r="N356" s="41">
        <v>400</v>
      </c>
      <c r="O356" s="41" t="s">
        <v>257</v>
      </c>
      <c r="P356" s="41" t="s">
        <v>257</v>
      </c>
    </row>
    <row r="357" spans="1:16" x14ac:dyDescent="0.25">
      <c r="A357" s="626" t="s">
        <v>857</v>
      </c>
      <c r="B357" s="622">
        <f t="shared" si="18"/>
        <v>802</v>
      </c>
      <c r="C357" s="628">
        <v>20</v>
      </c>
      <c r="D357" s="625" t="s">
        <v>257</v>
      </c>
      <c r="E357" s="474" t="s">
        <v>257</v>
      </c>
      <c r="F357" s="474" t="s">
        <v>257</v>
      </c>
      <c r="G357" s="474" t="s">
        <v>257</v>
      </c>
      <c r="H357" s="41">
        <v>2</v>
      </c>
      <c r="I357" s="474" t="s">
        <v>257</v>
      </c>
      <c r="J357" s="41">
        <v>183</v>
      </c>
      <c r="K357" s="41">
        <v>206</v>
      </c>
      <c r="L357" s="41">
        <v>130</v>
      </c>
      <c r="M357" s="474" t="s">
        <v>257</v>
      </c>
      <c r="N357" s="41">
        <v>261</v>
      </c>
      <c r="O357" s="41" t="s">
        <v>257</v>
      </c>
      <c r="P357" s="41" t="s">
        <v>257</v>
      </c>
    </row>
    <row r="358" spans="1:16" x14ac:dyDescent="0.25">
      <c r="A358" s="626" t="s">
        <v>458</v>
      </c>
      <c r="B358" s="622">
        <f t="shared" si="18"/>
        <v>716</v>
      </c>
      <c r="C358" s="628">
        <v>182</v>
      </c>
      <c r="D358" s="625" t="s">
        <v>257</v>
      </c>
      <c r="E358" s="474" t="s">
        <v>257</v>
      </c>
      <c r="F358" s="474" t="s">
        <v>257</v>
      </c>
      <c r="G358" s="474" t="s">
        <v>257</v>
      </c>
      <c r="H358" s="41">
        <v>0</v>
      </c>
      <c r="I358" s="474" t="s">
        <v>257</v>
      </c>
      <c r="J358" s="41">
        <v>534</v>
      </c>
      <c r="K358" s="474" t="s">
        <v>257</v>
      </c>
      <c r="L358" s="474" t="s">
        <v>257</v>
      </c>
      <c r="M358" s="474" t="s">
        <v>257</v>
      </c>
      <c r="N358" s="474" t="s">
        <v>257</v>
      </c>
      <c r="O358" s="41" t="s">
        <v>257</v>
      </c>
      <c r="P358" s="41" t="s">
        <v>257</v>
      </c>
    </row>
    <row r="359" spans="1:16" x14ac:dyDescent="0.25">
      <c r="A359" s="626" t="s">
        <v>459</v>
      </c>
      <c r="B359" s="622">
        <f t="shared" si="18"/>
        <v>1289</v>
      </c>
      <c r="C359" s="628">
        <v>49</v>
      </c>
      <c r="D359" s="625" t="s">
        <v>257</v>
      </c>
      <c r="E359" s="474" t="s">
        <v>257</v>
      </c>
      <c r="F359" s="474" t="s">
        <v>257</v>
      </c>
      <c r="G359" s="474" t="s">
        <v>257</v>
      </c>
      <c r="H359" s="41">
        <v>79</v>
      </c>
      <c r="I359" s="474" t="s">
        <v>257</v>
      </c>
      <c r="J359" s="41">
        <v>638</v>
      </c>
      <c r="K359" s="41">
        <v>523</v>
      </c>
      <c r="L359" s="41" t="s">
        <v>257</v>
      </c>
      <c r="M359" s="474" t="s">
        <v>257</v>
      </c>
      <c r="N359" s="41" t="s">
        <v>257</v>
      </c>
      <c r="O359" s="41" t="s">
        <v>257</v>
      </c>
      <c r="P359" s="41" t="s">
        <v>257</v>
      </c>
    </row>
    <row r="360" spans="1:16" x14ac:dyDescent="0.25">
      <c r="A360" s="626" t="s">
        <v>858</v>
      </c>
      <c r="B360" s="622">
        <f t="shared" si="18"/>
        <v>785</v>
      </c>
      <c r="C360" s="628">
        <v>29</v>
      </c>
      <c r="D360" s="625" t="s">
        <v>257</v>
      </c>
      <c r="E360" s="474" t="s">
        <v>257</v>
      </c>
      <c r="F360" s="474" t="s">
        <v>257</v>
      </c>
      <c r="G360" s="474" t="s">
        <v>257</v>
      </c>
      <c r="H360" s="41">
        <v>45</v>
      </c>
      <c r="I360" s="474" t="s">
        <v>257</v>
      </c>
      <c r="J360" s="41">
        <v>253</v>
      </c>
      <c r="K360" s="41">
        <v>168</v>
      </c>
      <c r="L360" s="41">
        <v>115</v>
      </c>
      <c r="M360" s="474" t="s">
        <v>257</v>
      </c>
      <c r="N360" s="41">
        <v>175</v>
      </c>
      <c r="O360" s="41" t="s">
        <v>257</v>
      </c>
      <c r="P360" s="41" t="s">
        <v>257</v>
      </c>
    </row>
    <row r="361" spans="1:16" x14ac:dyDescent="0.25">
      <c r="A361" s="626" t="s">
        <v>676</v>
      </c>
      <c r="B361" s="622">
        <f t="shared" si="18"/>
        <v>868</v>
      </c>
      <c r="C361" s="628">
        <v>20</v>
      </c>
      <c r="D361" s="625" t="s">
        <v>257</v>
      </c>
      <c r="E361" s="474" t="s">
        <v>257</v>
      </c>
      <c r="F361" s="474" t="s">
        <v>257</v>
      </c>
      <c r="G361" s="474" t="s">
        <v>257</v>
      </c>
      <c r="H361" s="41">
        <v>32</v>
      </c>
      <c r="I361" s="474" t="s">
        <v>257</v>
      </c>
      <c r="J361" s="41">
        <v>364</v>
      </c>
      <c r="K361" s="41">
        <v>104</v>
      </c>
      <c r="L361" s="41">
        <v>96</v>
      </c>
      <c r="M361" s="474" t="s">
        <v>257</v>
      </c>
      <c r="N361" s="41">
        <v>252</v>
      </c>
      <c r="O361" s="41" t="s">
        <v>257</v>
      </c>
      <c r="P361" s="41" t="s">
        <v>257</v>
      </c>
    </row>
    <row r="362" spans="1:16" x14ac:dyDescent="0.25">
      <c r="A362" s="626" t="s">
        <v>463</v>
      </c>
      <c r="B362" s="622">
        <f t="shared" si="18"/>
        <v>1158</v>
      </c>
      <c r="C362" s="628">
        <v>170</v>
      </c>
      <c r="D362" s="625" t="s">
        <v>257</v>
      </c>
      <c r="E362" s="474" t="s">
        <v>257</v>
      </c>
      <c r="F362" s="474" t="s">
        <v>257</v>
      </c>
      <c r="G362" s="474" t="s">
        <v>257</v>
      </c>
      <c r="H362" s="41">
        <v>132</v>
      </c>
      <c r="I362" s="474" t="s">
        <v>257</v>
      </c>
      <c r="J362" s="41">
        <v>330</v>
      </c>
      <c r="K362" s="41">
        <v>317</v>
      </c>
      <c r="L362" s="41">
        <v>209</v>
      </c>
      <c r="M362" s="474" t="s">
        <v>257</v>
      </c>
      <c r="N362" s="474" t="s">
        <v>257</v>
      </c>
      <c r="O362" s="41" t="s">
        <v>257</v>
      </c>
      <c r="P362" s="41" t="s">
        <v>257</v>
      </c>
    </row>
    <row r="363" spans="1:16" x14ac:dyDescent="0.25">
      <c r="A363" s="626" t="s">
        <v>859</v>
      </c>
      <c r="B363" s="622">
        <f t="shared" si="18"/>
        <v>774</v>
      </c>
      <c r="C363" s="628">
        <v>32</v>
      </c>
      <c r="D363" s="625" t="s">
        <v>257</v>
      </c>
      <c r="E363" s="474" t="s">
        <v>257</v>
      </c>
      <c r="F363" s="474" t="s">
        <v>257</v>
      </c>
      <c r="G363" s="474" t="s">
        <v>257</v>
      </c>
      <c r="H363" s="41">
        <v>56</v>
      </c>
      <c r="I363" s="474" t="s">
        <v>257</v>
      </c>
      <c r="J363" s="41">
        <v>216</v>
      </c>
      <c r="K363" s="41">
        <v>89</v>
      </c>
      <c r="L363" s="41">
        <v>127</v>
      </c>
      <c r="M363" s="474" t="s">
        <v>257</v>
      </c>
      <c r="N363" s="41">
        <v>254</v>
      </c>
      <c r="O363" s="41" t="s">
        <v>257</v>
      </c>
      <c r="P363" s="41" t="s">
        <v>257</v>
      </c>
    </row>
    <row r="364" spans="1:16" x14ac:dyDescent="0.25">
      <c r="A364" s="626" t="s">
        <v>677</v>
      </c>
      <c r="B364" s="622">
        <f t="shared" si="18"/>
        <v>657</v>
      </c>
      <c r="C364" s="628">
        <v>9</v>
      </c>
      <c r="D364" s="625" t="s">
        <v>257</v>
      </c>
      <c r="E364" s="474" t="s">
        <v>257</v>
      </c>
      <c r="F364" s="474" t="s">
        <v>257</v>
      </c>
      <c r="G364" s="474" t="s">
        <v>257</v>
      </c>
      <c r="H364" s="41">
        <v>33</v>
      </c>
      <c r="I364" s="474" t="s">
        <v>257</v>
      </c>
      <c r="J364" s="41">
        <v>134</v>
      </c>
      <c r="K364" s="41">
        <v>209</v>
      </c>
      <c r="L364" s="41">
        <v>66</v>
      </c>
      <c r="M364" s="474" t="s">
        <v>257</v>
      </c>
      <c r="N364" s="41">
        <v>206</v>
      </c>
      <c r="O364" s="41" t="s">
        <v>257</v>
      </c>
      <c r="P364" s="41" t="s">
        <v>257</v>
      </c>
    </row>
    <row r="365" spans="1:16" x14ac:dyDescent="0.25">
      <c r="A365" s="626" t="s">
        <v>678</v>
      </c>
      <c r="B365" s="622">
        <f t="shared" si="18"/>
        <v>410</v>
      </c>
      <c r="C365" s="628">
        <v>14</v>
      </c>
      <c r="D365" s="625" t="s">
        <v>257</v>
      </c>
      <c r="E365" s="474" t="s">
        <v>257</v>
      </c>
      <c r="F365" s="474" t="s">
        <v>257</v>
      </c>
      <c r="G365" s="474" t="s">
        <v>257</v>
      </c>
      <c r="H365" s="41">
        <v>38</v>
      </c>
      <c r="I365" s="474" t="s">
        <v>257</v>
      </c>
      <c r="J365" s="41">
        <v>130</v>
      </c>
      <c r="K365" s="41">
        <v>44</v>
      </c>
      <c r="L365" s="41">
        <v>74</v>
      </c>
      <c r="M365" s="474" t="s">
        <v>257</v>
      </c>
      <c r="N365" s="41">
        <v>110</v>
      </c>
      <c r="O365" s="41" t="s">
        <v>257</v>
      </c>
      <c r="P365" s="41" t="s">
        <v>257</v>
      </c>
    </row>
    <row r="366" spans="1:16" x14ac:dyDescent="0.25">
      <c r="A366" s="626" t="s">
        <v>679</v>
      </c>
      <c r="B366" s="622">
        <f t="shared" si="18"/>
        <v>1648</v>
      </c>
      <c r="C366" s="628">
        <v>52</v>
      </c>
      <c r="D366" s="625" t="s">
        <v>257</v>
      </c>
      <c r="E366" s="474" t="s">
        <v>257</v>
      </c>
      <c r="F366" s="474" t="s">
        <v>257</v>
      </c>
      <c r="G366" s="474" t="s">
        <v>257</v>
      </c>
      <c r="H366" s="41">
        <v>108</v>
      </c>
      <c r="I366" s="474" t="s">
        <v>257</v>
      </c>
      <c r="J366" s="41">
        <v>353</v>
      </c>
      <c r="K366" s="41">
        <v>343</v>
      </c>
      <c r="L366" s="41">
        <v>154</v>
      </c>
      <c r="M366" s="474" t="s">
        <v>257</v>
      </c>
      <c r="N366" s="41">
        <v>638</v>
      </c>
      <c r="O366" s="41" t="s">
        <v>257</v>
      </c>
      <c r="P366" s="41" t="s">
        <v>257</v>
      </c>
    </row>
    <row r="367" spans="1:16" x14ac:dyDescent="0.25">
      <c r="A367" s="626" t="s">
        <v>860</v>
      </c>
      <c r="B367" s="622">
        <f t="shared" si="18"/>
        <v>184</v>
      </c>
      <c r="C367" s="628">
        <v>8</v>
      </c>
      <c r="D367" s="625" t="s">
        <v>257</v>
      </c>
      <c r="E367" s="474" t="s">
        <v>257</v>
      </c>
      <c r="F367" s="474" t="s">
        <v>257</v>
      </c>
      <c r="G367" s="474" t="s">
        <v>257</v>
      </c>
      <c r="H367" s="41">
        <v>11</v>
      </c>
      <c r="I367" s="474" t="s">
        <v>257</v>
      </c>
      <c r="J367" s="41">
        <v>50</v>
      </c>
      <c r="K367" s="41">
        <v>27</v>
      </c>
      <c r="L367" s="41">
        <v>19</v>
      </c>
      <c r="M367" s="474" t="s">
        <v>257</v>
      </c>
      <c r="N367" s="41">
        <v>69</v>
      </c>
      <c r="O367" s="41" t="s">
        <v>257</v>
      </c>
      <c r="P367" s="41" t="s">
        <v>257</v>
      </c>
    </row>
    <row r="368" spans="1:16" x14ac:dyDescent="0.25">
      <c r="A368" s="626" t="s">
        <v>680</v>
      </c>
      <c r="B368" s="622">
        <f t="shared" si="18"/>
        <v>899</v>
      </c>
      <c r="C368" s="628">
        <v>22</v>
      </c>
      <c r="D368" s="625" t="s">
        <v>257</v>
      </c>
      <c r="E368" s="474" t="s">
        <v>257</v>
      </c>
      <c r="F368" s="474" t="s">
        <v>257</v>
      </c>
      <c r="G368" s="474" t="s">
        <v>257</v>
      </c>
      <c r="H368" s="41" t="s">
        <v>257</v>
      </c>
      <c r="I368" s="474" t="s">
        <v>257</v>
      </c>
      <c r="J368" s="41">
        <v>306</v>
      </c>
      <c r="K368" s="474" t="s">
        <v>257</v>
      </c>
      <c r="L368" s="41">
        <v>172</v>
      </c>
      <c r="M368" s="474" t="s">
        <v>257</v>
      </c>
      <c r="N368" s="41">
        <v>399</v>
      </c>
      <c r="O368" s="41" t="s">
        <v>257</v>
      </c>
      <c r="P368" s="41" t="s">
        <v>257</v>
      </c>
    </row>
    <row r="369" spans="1:24" x14ac:dyDescent="0.25">
      <c r="A369" s="626" t="s">
        <v>681</v>
      </c>
      <c r="B369" s="622">
        <f t="shared" si="18"/>
        <v>545</v>
      </c>
      <c r="C369" s="628">
        <v>28</v>
      </c>
      <c r="D369" s="625" t="s">
        <v>257</v>
      </c>
      <c r="E369" s="474" t="s">
        <v>257</v>
      </c>
      <c r="F369" s="474" t="s">
        <v>257</v>
      </c>
      <c r="G369" s="474" t="s">
        <v>257</v>
      </c>
      <c r="H369" s="41" t="s">
        <v>257</v>
      </c>
      <c r="I369" s="474" t="s">
        <v>257</v>
      </c>
      <c r="J369" s="41">
        <v>237</v>
      </c>
      <c r="K369" s="474" t="s">
        <v>257</v>
      </c>
      <c r="L369" s="41">
        <v>54</v>
      </c>
      <c r="M369" s="474" t="s">
        <v>257</v>
      </c>
      <c r="N369" s="41">
        <v>226</v>
      </c>
      <c r="O369" s="41" t="s">
        <v>257</v>
      </c>
      <c r="P369" s="41" t="s">
        <v>257</v>
      </c>
    </row>
    <row r="370" spans="1:24" x14ac:dyDescent="0.25">
      <c r="A370" s="626" t="s">
        <v>134</v>
      </c>
      <c r="B370" s="622">
        <f t="shared" si="18"/>
        <v>1519</v>
      </c>
      <c r="C370" s="628">
        <v>66</v>
      </c>
      <c r="D370" s="625" t="s">
        <v>257</v>
      </c>
      <c r="E370" s="474" t="s">
        <v>257</v>
      </c>
      <c r="F370" s="474" t="s">
        <v>257</v>
      </c>
      <c r="G370" s="474" t="s">
        <v>257</v>
      </c>
      <c r="H370" s="41">
        <v>92</v>
      </c>
      <c r="I370" s="474" t="s">
        <v>257</v>
      </c>
      <c r="J370" s="41">
        <v>394</v>
      </c>
      <c r="K370" s="41">
        <v>492</v>
      </c>
      <c r="L370" s="41">
        <v>89</v>
      </c>
      <c r="M370" s="474" t="s">
        <v>257</v>
      </c>
      <c r="N370" s="41">
        <v>386</v>
      </c>
      <c r="O370" s="41" t="s">
        <v>257</v>
      </c>
      <c r="P370" s="41" t="s">
        <v>257</v>
      </c>
    </row>
    <row r="371" spans="1:24" x14ac:dyDescent="0.25">
      <c r="A371" s="626" t="s">
        <v>861</v>
      </c>
      <c r="B371" s="622">
        <f t="shared" si="18"/>
        <v>493</v>
      </c>
      <c r="C371" s="628">
        <v>14</v>
      </c>
      <c r="D371" s="625" t="s">
        <v>257</v>
      </c>
      <c r="E371" s="474" t="s">
        <v>257</v>
      </c>
      <c r="F371" s="474" t="s">
        <v>257</v>
      </c>
      <c r="G371" s="474" t="s">
        <v>257</v>
      </c>
      <c r="H371" s="41">
        <v>23</v>
      </c>
      <c r="I371" s="474" t="s">
        <v>257</v>
      </c>
      <c r="J371" s="41">
        <v>198</v>
      </c>
      <c r="K371" s="41">
        <v>46</v>
      </c>
      <c r="L371" s="41">
        <v>64</v>
      </c>
      <c r="M371" s="474" t="s">
        <v>257</v>
      </c>
      <c r="N371" s="41">
        <v>148</v>
      </c>
      <c r="O371" s="41" t="s">
        <v>257</v>
      </c>
      <c r="P371" s="41" t="s">
        <v>257</v>
      </c>
    </row>
    <row r="372" spans="1:24" x14ac:dyDescent="0.25">
      <c r="A372" s="626" t="s">
        <v>843</v>
      </c>
      <c r="B372" s="622">
        <f t="shared" si="18"/>
        <v>600</v>
      </c>
      <c r="C372" s="628">
        <v>10</v>
      </c>
      <c r="D372" s="625" t="s">
        <v>257</v>
      </c>
      <c r="E372" s="474" t="s">
        <v>257</v>
      </c>
      <c r="F372" s="474" t="s">
        <v>257</v>
      </c>
      <c r="G372" s="474" t="s">
        <v>257</v>
      </c>
      <c r="H372" s="41">
        <v>61</v>
      </c>
      <c r="I372" s="474" t="s">
        <v>257</v>
      </c>
      <c r="J372" s="41">
        <v>223</v>
      </c>
      <c r="K372" s="41">
        <v>111</v>
      </c>
      <c r="L372" s="41">
        <v>55</v>
      </c>
      <c r="M372" s="474" t="s">
        <v>257</v>
      </c>
      <c r="N372" s="41">
        <v>140</v>
      </c>
      <c r="O372" s="41" t="s">
        <v>257</v>
      </c>
      <c r="P372" s="41" t="s">
        <v>257</v>
      </c>
    </row>
    <row r="373" spans="1:24" x14ac:dyDescent="0.25">
      <c r="A373" s="626" t="s">
        <v>862</v>
      </c>
      <c r="B373" s="622">
        <f>SUM(C373:P373)</f>
        <v>161</v>
      </c>
      <c r="C373" s="628">
        <v>3</v>
      </c>
      <c r="D373" s="625" t="s">
        <v>257</v>
      </c>
      <c r="E373" s="474" t="s">
        <v>257</v>
      </c>
      <c r="F373" s="474" t="s">
        <v>257</v>
      </c>
      <c r="G373" s="474" t="s">
        <v>257</v>
      </c>
      <c r="H373" s="41">
        <v>14</v>
      </c>
      <c r="I373" s="474" t="s">
        <v>257</v>
      </c>
      <c r="J373" s="41">
        <v>41</v>
      </c>
      <c r="K373" s="41">
        <v>34</v>
      </c>
      <c r="L373" s="41">
        <v>20</v>
      </c>
      <c r="M373" s="474" t="s">
        <v>257</v>
      </c>
      <c r="N373" s="41">
        <v>49</v>
      </c>
      <c r="O373" s="41" t="s">
        <v>257</v>
      </c>
      <c r="P373" s="41" t="s">
        <v>257</v>
      </c>
    </row>
    <row r="374" spans="1:24" x14ac:dyDescent="0.25">
      <c r="A374" s="626" t="s">
        <v>658</v>
      </c>
      <c r="B374" s="622">
        <f t="shared" si="18"/>
        <v>1432</v>
      </c>
      <c r="C374" s="628">
        <v>75</v>
      </c>
      <c r="D374" s="625" t="s">
        <v>257</v>
      </c>
      <c r="E374" s="474" t="s">
        <v>257</v>
      </c>
      <c r="F374" s="474" t="s">
        <v>257</v>
      </c>
      <c r="G374" s="474" t="s">
        <v>257</v>
      </c>
      <c r="H374" s="41">
        <v>104</v>
      </c>
      <c r="I374" s="474" t="s">
        <v>257</v>
      </c>
      <c r="J374" s="41">
        <v>557</v>
      </c>
      <c r="K374" s="41">
        <v>413</v>
      </c>
      <c r="L374" s="41">
        <v>283</v>
      </c>
      <c r="M374" s="474" t="s">
        <v>257</v>
      </c>
      <c r="N374" s="474" t="s">
        <v>257</v>
      </c>
      <c r="O374" s="41" t="s">
        <v>257</v>
      </c>
      <c r="P374" s="41" t="s">
        <v>257</v>
      </c>
    </row>
    <row r="375" spans="1:24" x14ac:dyDescent="0.25">
      <c r="A375" s="626" t="s">
        <v>863</v>
      </c>
      <c r="B375" s="622">
        <f t="shared" si="18"/>
        <v>949</v>
      </c>
      <c r="C375" s="628">
        <v>6</v>
      </c>
      <c r="D375" s="625" t="s">
        <v>257</v>
      </c>
      <c r="E375" s="474" t="s">
        <v>257</v>
      </c>
      <c r="F375" s="474" t="s">
        <v>257</v>
      </c>
      <c r="G375" s="474" t="s">
        <v>257</v>
      </c>
      <c r="H375" s="41">
        <v>64</v>
      </c>
      <c r="I375" s="474"/>
      <c r="J375" s="41">
        <v>254</v>
      </c>
      <c r="K375" s="41">
        <v>219</v>
      </c>
      <c r="L375" s="41">
        <v>96</v>
      </c>
      <c r="M375" s="474" t="s">
        <v>257</v>
      </c>
      <c r="N375" s="474">
        <v>310</v>
      </c>
      <c r="O375" s="41"/>
      <c r="P375" s="41"/>
    </row>
    <row r="376" spans="1:24" x14ac:dyDescent="0.25">
      <c r="A376" s="626" t="s">
        <v>143</v>
      </c>
      <c r="B376" s="622">
        <f t="shared" si="18"/>
        <v>1786</v>
      </c>
      <c r="C376" s="628">
        <v>25</v>
      </c>
      <c r="D376" s="625">
        <v>556</v>
      </c>
      <c r="E376" s="474" t="s">
        <v>257</v>
      </c>
      <c r="F376" s="474" t="s">
        <v>257</v>
      </c>
      <c r="G376" s="474" t="s">
        <v>257</v>
      </c>
      <c r="H376" s="41">
        <v>71</v>
      </c>
      <c r="I376" s="474" t="s">
        <v>257</v>
      </c>
      <c r="J376" s="41">
        <v>626</v>
      </c>
      <c r="K376" s="41">
        <v>180</v>
      </c>
      <c r="L376" s="41">
        <v>328</v>
      </c>
      <c r="M376" s="474" t="s">
        <v>257</v>
      </c>
      <c r="N376" s="474" t="s">
        <v>257</v>
      </c>
      <c r="O376" s="41" t="s">
        <v>257</v>
      </c>
      <c r="P376" s="41" t="s">
        <v>257</v>
      </c>
      <c r="Q376" s="216"/>
      <c r="R376" s="216"/>
      <c r="S376" s="216"/>
      <c r="T376" s="216"/>
      <c r="U376" s="216"/>
      <c r="X376" s="216"/>
    </row>
    <row r="377" spans="1:24" s="216" customFormat="1" x14ac:dyDescent="0.25">
      <c r="A377" s="626" t="s">
        <v>682</v>
      </c>
      <c r="B377" s="622">
        <f t="shared" si="18"/>
        <v>1191</v>
      </c>
      <c r="C377" s="628">
        <v>148</v>
      </c>
      <c r="D377" s="625" t="s">
        <v>257</v>
      </c>
      <c r="E377" s="474" t="s">
        <v>257</v>
      </c>
      <c r="F377" s="474" t="s">
        <v>257</v>
      </c>
      <c r="G377" s="474" t="s">
        <v>257</v>
      </c>
      <c r="H377" s="41">
        <v>85</v>
      </c>
      <c r="I377" s="474" t="s">
        <v>257</v>
      </c>
      <c r="J377" s="41">
        <v>353</v>
      </c>
      <c r="K377" s="41">
        <v>340</v>
      </c>
      <c r="L377" s="41">
        <v>265</v>
      </c>
      <c r="M377" s="474" t="s">
        <v>257</v>
      </c>
      <c r="N377" s="474" t="s">
        <v>257</v>
      </c>
      <c r="O377" s="41" t="s">
        <v>257</v>
      </c>
      <c r="P377" s="41" t="s">
        <v>257</v>
      </c>
      <c r="V377" s="66"/>
      <c r="W377" s="66"/>
    </row>
    <row r="378" spans="1:24" x14ac:dyDescent="0.25">
      <c r="A378" s="626" t="s">
        <v>67</v>
      </c>
      <c r="B378" s="622">
        <f t="shared" si="18"/>
        <v>2778</v>
      </c>
      <c r="C378" s="628">
        <v>218</v>
      </c>
      <c r="D378" s="625" t="s">
        <v>257</v>
      </c>
      <c r="E378" s="474" t="s">
        <v>257</v>
      </c>
      <c r="F378" s="474" t="s">
        <v>257</v>
      </c>
      <c r="G378" s="474" t="s">
        <v>257</v>
      </c>
      <c r="H378" s="41">
        <v>268</v>
      </c>
      <c r="I378" s="474" t="s">
        <v>257</v>
      </c>
      <c r="J378" s="41">
        <v>775</v>
      </c>
      <c r="K378" s="41">
        <v>510</v>
      </c>
      <c r="L378" s="41">
        <v>1007</v>
      </c>
      <c r="M378" s="474" t="s">
        <v>257</v>
      </c>
      <c r="N378" s="474" t="s">
        <v>257</v>
      </c>
      <c r="O378" s="41" t="s">
        <v>257</v>
      </c>
      <c r="P378" s="41" t="s">
        <v>257</v>
      </c>
    </row>
    <row r="379" spans="1:24" x14ac:dyDescent="0.25">
      <c r="A379" s="626" t="s">
        <v>139</v>
      </c>
      <c r="B379" s="622">
        <f t="shared" si="18"/>
        <v>933</v>
      </c>
      <c r="C379" s="628">
        <v>33</v>
      </c>
      <c r="D379" s="625" t="s">
        <v>257</v>
      </c>
      <c r="E379" s="474" t="s">
        <v>257</v>
      </c>
      <c r="F379" s="474" t="s">
        <v>257</v>
      </c>
      <c r="G379" s="474" t="s">
        <v>257</v>
      </c>
      <c r="H379" s="41">
        <v>74</v>
      </c>
      <c r="I379" s="474" t="s">
        <v>257</v>
      </c>
      <c r="J379" s="41">
        <v>453</v>
      </c>
      <c r="K379" s="41">
        <v>155</v>
      </c>
      <c r="L379" s="41">
        <v>218</v>
      </c>
      <c r="M379" s="474" t="s">
        <v>257</v>
      </c>
      <c r="N379" s="474" t="s">
        <v>257</v>
      </c>
      <c r="O379" s="41" t="s">
        <v>257</v>
      </c>
      <c r="P379" s="41" t="s">
        <v>257</v>
      </c>
    </row>
    <row r="380" spans="1:24" x14ac:dyDescent="0.25">
      <c r="A380" s="626" t="s">
        <v>146</v>
      </c>
      <c r="B380" s="622">
        <f t="shared" si="18"/>
        <v>1401</v>
      </c>
      <c r="C380" s="628">
        <v>47</v>
      </c>
      <c r="D380" s="625" t="s">
        <v>257</v>
      </c>
      <c r="E380" s="474" t="s">
        <v>257</v>
      </c>
      <c r="F380" s="474" t="s">
        <v>257</v>
      </c>
      <c r="G380" s="474" t="s">
        <v>257</v>
      </c>
      <c r="H380" s="41">
        <v>85</v>
      </c>
      <c r="I380" s="474" t="s">
        <v>257</v>
      </c>
      <c r="J380" s="41">
        <v>390</v>
      </c>
      <c r="K380" s="41">
        <v>145</v>
      </c>
      <c r="L380" s="41">
        <v>222</v>
      </c>
      <c r="M380" s="474" t="s">
        <v>257</v>
      </c>
      <c r="N380" s="41">
        <v>512</v>
      </c>
      <c r="O380" s="41" t="s">
        <v>257</v>
      </c>
      <c r="P380" s="41" t="s">
        <v>257</v>
      </c>
    </row>
    <row r="381" spans="1:24" x14ac:dyDescent="0.25">
      <c r="A381" s="626" t="s">
        <v>864</v>
      </c>
      <c r="B381" s="622">
        <f>SUM(C381:P381)</f>
        <v>389</v>
      </c>
      <c r="C381" s="628">
        <v>2</v>
      </c>
      <c r="D381" s="625" t="s">
        <v>257</v>
      </c>
      <c r="E381" s="474" t="s">
        <v>257</v>
      </c>
      <c r="F381" s="474" t="s">
        <v>257</v>
      </c>
      <c r="G381" s="474" t="s">
        <v>257</v>
      </c>
      <c r="H381" s="41">
        <v>10</v>
      </c>
      <c r="I381" s="474" t="s">
        <v>257</v>
      </c>
      <c r="J381" s="41">
        <v>122</v>
      </c>
      <c r="K381" s="41">
        <v>19</v>
      </c>
      <c r="L381" s="41">
        <v>77</v>
      </c>
      <c r="M381" s="474" t="s">
        <v>257</v>
      </c>
      <c r="N381" s="41">
        <v>159</v>
      </c>
      <c r="O381" s="41" t="s">
        <v>257</v>
      </c>
      <c r="P381" s="41" t="s">
        <v>257</v>
      </c>
    </row>
    <row r="382" spans="1:24" x14ac:dyDescent="0.25">
      <c r="A382" s="626" t="s">
        <v>150</v>
      </c>
      <c r="B382" s="622">
        <f t="shared" si="18"/>
        <v>1145</v>
      </c>
      <c r="C382" s="628">
        <v>16</v>
      </c>
      <c r="D382" s="625" t="s">
        <v>257</v>
      </c>
      <c r="E382" s="474" t="s">
        <v>257</v>
      </c>
      <c r="F382" s="474" t="s">
        <v>257</v>
      </c>
      <c r="G382" s="474" t="s">
        <v>257</v>
      </c>
      <c r="H382" s="41">
        <v>72</v>
      </c>
      <c r="I382" s="474" t="s">
        <v>257</v>
      </c>
      <c r="J382" s="41">
        <v>316</v>
      </c>
      <c r="K382" s="625">
        <v>78</v>
      </c>
      <c r="L382" s="41">
        <v>152</v>
      </c>
      <c r="M382" s="474" t="s">
        <v>257</v>
      </c>
      <c r="N382" s="41">
        <v>511</v>
      </c>
      <c r="O382" s="41" t="s">
        <v>257</v>
      </c>
      <c r="P382" s="41" t="s">
        <v>257</v>
      </c>
    </row>
    <row r="383" spans="1:24" x14ac:dyDescent="0.25">
      <c r="A383" s="626" t="s">
        <v>683</v>
      </c>
      <c r="B383" s="622">
        <f t="shared" si="18"/>
        <v>1768</v>
      </c>
      <c r="C383" s="628">
        <v>16</v>
      </c>
      <c r="D383" s="625" t="s">
        <v>257</v>
      </c>
      <c r="E383" s="474" t="s">
        <v>257</v>
      </c>
      <c r="F383" s="474" t="s">
        <v>257</v>
      </c>
      <c r="G383" s="474" t="s">
        <v>257</v>
      </c>
      <c r="H383" s="41">
        <v>87</v>
      </c>
      <c r="I383" s="474" t="s">
        <v>257</v>
      </c>
      <c r="J383" s="41">
        <v>772</v>
      </c>
      <c r="K383" s="474" t="s">
        <v>257</v>
      </c>
      <c r="L383" s="41">
        <v>248</v>
      </c>
      <c r="M383" s="474" t="s">
        <v>257</v>
      </c>
      <c r="N383" s="41">
        <v>645</v>
      </c>
      <c r="O383" s="41" t="s">
        <v>257</v>
      </c>
      <c r="P383" s="41" t="s">
        <v>257</v>
      </c>
    </row>
    <row r="384" spans="1:24" x14ac:dyDescent="0.25">
      <c r="A384" s="626" t="s">
        <v>684</v>
      </c>
      <c r="B384" s="622">
        <f t="shared" si="18"/>
        <v>1540</v>
      </c>
      <c r="C384" s="628">
        <v>45</v>
      </c>
      <c r="D384" s="625" t="s">
        <v>257</v>
      </c>
      <c r="E384" s="474" t="s">
        <v>257</v>
      </c>
      <c r="F384" s="474" t="s">
        <v>257</v>
      </c>
      <c r="G384" s="474" t="s">
        <v>257</v>
      </c>
      <c r="H384" s="41">
        <v>126</v>
      </c>
      <c r="I384" s="474" t="s">
        <v>257</v>
      </c>
      <c r="J384" s="41">
        <v>518</v>
      </c>
      <c r="K384" s="474" t="s">
        <v>257</v>
      </c>
      <c r="L384" s="41">
        <v>342</v>
      </c>
      <c r="M384" s="474" t="s">
        <v>257</v>
      </c>
      <c r="N384" s="41">
        <v>509</v>
      </c>
      <c r="O384" s="41" t="s">
        <v>257</v>
      </c>
      <c r="P384" s="41" t="s">
        <v>257</v>
      </c>
    </row>
    <row r="385" spans="1:16" x14ac:dyDescent="0.25">
      <c r="A385" s="626" t="s">
        <v>154</v>
      </c>
      <c r="B385" s="622">
        <f t="shared" si="18"/>
        <v>1657</v>
      </c>
      <c r="C385" s="628">
        <v>55</v>
      </c>
      <c r="D385" s="625" t="s">
        <v>257</v>
      </c>
      <c r="E385" s="474" t="s">
        <v>257</v>
      </c>
      <c r="F385" s="474" t="s">
        <v>257</v>
      </c>
      <c r="G385" s="474" t="s">
        <v>257</v>
      </c>
      <c r="H385" s="41">
        <v>514</v>
      </c>
      <c r="I385" s="474" t="s">
        <v>257</v>
      </c>
      <c r="J385" s="41">
        <v>1088</v>
      </c>
      <c r="K385" s="474" t="s">
        <v>257</v>
      </c>
      <c r="L385" s="474" t="s">
        <v>257</v>
      </c>
      <c r="M385" s="474" t="s">
        <v>257</v>
      </c>
      <c r="N385" s="474" t="s">
        <v>257</v>
      </c>
      <c r="O385" s="41" t="s">
        <v>257</v>
      </c>
      <c r="P385" s="41" t="s">
        <v>257</v>
      </c>
    </row>
    <row r="386" spans="1:16" x14ac:dyDescent="0.25">
      <c r="A386" s="626"/>
      <c r="B386" s="627"/>
      <c r="C386" s="628"/>
      <c r="D386" s="625"/>
      <c r="E386" s="474"/>
      <c r="F386" s="474"/>
      <c r="G386" s="474"/>
      <c r="H386" s="625"/>
      <c r="I386" s="474"/>
      <c r="J386" s="625"/>
      <c r="K386" s="474"/>
      <c r="L386" s="474"/>
      <c r="M386" s="474"/>
      <c r="N386" s="625"/>
      <c r="O386" s="41"/>
      <c r="P386" s="41"/>
    </row>
    <row r="387" spans="1:16" x14ac:dyDescent="0.25">
      <c r="A387" s="613" t="s">
        <v>379</v>
      </c>
      <c r="B387" s="632">
        <f>SUM(B389:B391)</f>
        <v>5299</v>
      </c>
      <c r="C387" s="633">
        <f>SUM(C389:C391)</f>
        <v>246</v>
      </c>
      <c r="D387" s="630">
        <f>SUM(D389:D391)</f>
        <v>2711</v>
      </c>
      <c r="E387" s="630" t="str">
        <f>+E390</f>
        <v>-</v>
      </c>
      <c r="F387" s="630" t="str">
        <f>+F390</f>
        <v>-</v>
      </c>
      <c r="G387" s="630" t="str">
        <f>+G390</f>
        <v>-</v>
      </c>
      <c r="H387" s="630">
        <f>SUM(H389:H391)</f>
        <v>502</v>
      </c>
      <c r="I387" s="630" t="str">
        <f>+I390</f>
        <v>-</v>
      </c>
      <c r="J387" s="630" t="str">
        <f>+J390</f>
        <v>-</v>
      </c>
      <c r="K387" s="630">
        <f>SUM(K389:K391)</f>
        <v>1840</v>
      </c>
      <c r="L387" s="630" t="str">
        <f>+L390</f>
        <v>-</v>
      </c>
      <c r="M387" s="630" t="str">
        <f>+M390</f>
        <v>-</v>
      </c>
      <c r="N387" s="630" t="str">
        <f>+N390</f>
        <v>-</v>
      </c>
      <c r="O387" s="630" t="str">
        <f>+O390</f>
        <v>-</v>
      </c>
      <c r="P387" s="630" t="str">
        <f>+P390</f>
        <v>-</v>
      </c>
    </row>
    <row r="388" spans="1:16" x14ac:dyDescent="0.25">
      <c r="A388" s="626"/>
      <c r="B388" s="627"/>
      <c r="C388" s="628"/>
      <c r="D388" s="625"/>
      <c r="E388" s="474"/>
      <c r="F388" s="474"/>
      <c r="G388" s="474"/>
      <c r="H388" s="625"/>
      <c r="I388" s="474"/>
      <c r="J388" s="625"/>
      <c r="K388" s="474"/>
      <c r="L388" s="474"/>
      <c r="M388" s="474"/>
      <c r="N388" s="625"/>
      <c r="O388" s="41"/>
      <c r="P388" s="41"/>
    </row>
    <row r="389" spans="1:16" x14ac:dyDescent="0.25">
      <c r="A389" s="626" t="s">
        <v>655</v>
      </c>
      <c r="B389" s="622">
        <f>SUM(C389:P389)</f>
        <v>2582</v>
      </c>
      <c r="C389" s="628">
        <v>139</v>
      </c>
      <c r="D389" s="625">
        <v>1219</v>
      </c>
      <c r="E389" s="474" t="s">
        <v>257</v>
      </c>
      <c r="F389" s="474" t="s">
        <v>257</v>
      </c>
      <c r="G389" s="474" t="s">
        <v>257</v>
      </c>
      <c r="H389" s="474">
        <v>349</v>
      </c>
      <c r="I389" s="474" t="s">
        <v>257</v>
      </c>
      <c r="J389" s="474" t="s">
        <v>257</v>
      </c>
      <c r="K389" s="41">
        <v>875</v>
      </c>
      <c r="L389" s="474" t="s">
        <v>257</v>
      </c>
      <c r="M389" s="474" t="s">
        <v>257</v>
      </c>
      <c r="N389" s="474" t="s">
        <v>257</v>
      </c>
      <c r="O389" s="474" t="s">
        <v>257</v>
      </c>
      <c r="P389" s="474" t="s">
        <v>257</v>
      </c>
    </row>
    <row r="390" spans="1:16" x14ac:dyDescent="0.25">
      <c r="A390" s="626" t="s">
        <v>325</v>
      </c>
      <c r="B390" s="622">
        <f>SUM(C390:P390)</f>
        <v>747</v>
      </c>
      <c r="C390" s="628">
        <v>107</v>
      </c>
      <c r="D390" s="625" t="s">
        <v>257</v>
      </c>
      <c r="E390" s="474" t="s">
        <v>257</v>
      </c>
      <c r="F390" s="474" t="s">
        <v>257</v>
      </c>
      <c r="G390" s="474" t="s">
        <v>257</v>
      </c>
      <c r="H390" s="625">
        <v>153</v>
      </c>
      <c r="I390" s="474" t="s">
        <v>257</v>
      </c>
      <c r="J390" s="474" t="s">
        <v>257</v>
      </c>
      <c r="K390" s="474">
        <v>487</v>
      </c>
      <c r="L390" s="474" t="s">
        <v>257</v>
      </c>
      <c r="M390" s="474" t="s">
        <v>257</v>
      </c>
      <c r="N390" s="474" t="s">
        <v>257</v>
      </c>
      <c r="O390" s="41" t="s">
        <v>257</v>
      </c>
      <c r="P390" s="41" t="s">
        <v>257</v>
      </c>
    </row>
    <row r="391" spans="1:16" x14ac:dyDescent="0.25">
      <c r="A391" s="626" t="s">
        <v>65</v>
      </c>
      <c r="B391" s="622">
        <f>SUM(C391:P391)</f>
        <v>1970</v>
      </c>
      <c r="C391" s="219" t="s">
        <v>257</v>
      </c>
      <c r="D391" s="41">
        <v>1492</v>
      </c>
      <c r="E391" s="474" t="s">
        <v>257</v>
      </c>
      <c r="F391" s="474" t="s">
        <v>257</v>
      </c>
      <c r="G391" s="474" t="s">
        <v>257</v>
      </c>
      <c r="H391" s="474" t="s">
        <v>257</v>
      </c>
      <c r="I391" s="474" t="s">
        <v>257</v>
      </c>
      <c r="J391" s="474" t="s">
        <v>257</v>
      </c>
      <c r="K391" s="41">
        <v>478</v>
      </c>
      <c r="L391" s="474" t="s">
        <v>257</v>
      </c>
      <c r="M391" s="474" t="s">
        <v>257</v>
      </c>
      <c r="N391" s="474" t="s">
        <v>257</v>
      </c>
      <c r="O391" s="474" t="s">
        <v>257</v>
      </c>
      <c r="P391" s="474" t="s">
        <v>257</v>
      </c>
    </row>
    <row r="392" spans="1:16" x14ac:dyDescent="0.25">
      <c r="A392" s="621"/>
      <c r="B392" s="622"/>
      <c r="C392" s="629"/>
      <c r="D392" s="41"/>
      <c r="E392" s="474"/>
      <c r="F392" s="41"/>
      <c r="G392" s="474"/>
      <c r="H392" s="41"/>
      <c r="I392" s="474"/>
      <c r="J392" s="41"/>
      <c r="K392" s="41"/>
      <c r="L392" s="474"/>
      <c r="M392" s="41"/>
      <c r="N392" s="41"/>
      <c r="O392" s="41"/>
      <c r="P392" s="41"/>
    </row>
    <row r="393" spans="1:16" x14ac:dyDescent="0.25">
      <c r="A393" s="613" t="s">
        <v>380</v>
      </c>
      <c r="B393" s="623">
        <f>SUM(B395:B461)</f>
        <v>198759</v>
      </c>
      <c r="C393" s="472" t="s">
        <v>257</v>
      </c>
      <c r="D393" s="472" t="s">
        <v>257</v>
      </c>
      <c r="E393" s="472" t="s">
        <v>257</v>
      </c>
      <c r="F393" s="472" t="s">
        <v>257</v>
      </c>
      <c r="G393" s="472" t="s">
        <v>257</v>
      </c>
      <c r="H393" s="472" t="s">
        <v>257</v>
      </c>
      <c r="I393" s="472">
        <f>SUM(I395:I461)</f>
        <v>189064</v>
      </c>
      <c r="J393" s="472" t="s">
        <v>257</v>
      </c>
      <c r="K393" s="472" t="s">
        <v>257</v>
      </c>
      <c r="L393" s="472" t="s">
        <v>257</v>
      </c>
      <c r="M393" s="472">
        <f>SUM(M395:M461)</f>
        <v>9695</v>
      </c>
      <c r="N393" s="472" t="s">
        <v>257</v>
      </c>
      <c r="O393" s="620" t="s">
        <v>257</v>
      </c>
      <c r="P393" s="620" t="s">
        <v>257</v>
      </c>
    </row>
    <row r="394" spans="1:16" x14ac:dyDescent="0.25">
      <c r="A394" s="626"/>
      <c r="B394" s="627"/>
      <c r="C394" s="474"/>
      <c r="D394" s="474"/>
      <c r="E394" s="474"/>
      <c r="F394" s="474"/>
      <c r="G394" s="474"/>
      <c r="H394" s="474"/>
      <c r="I394" s="41"/>
      <c r="J394" s="474"/>
      <c r="K394" s="474"/>
      <c r="L394" s="474"/>
      <c r="M394" s="474"/>
      <c r="N394" s="474"/>
      <c r="O394" s="41"/>
      <c r="P394" s="41"/>
    </row>
    <row r="395" spans="1:16" x14ac:dyDescent="0.25">
      <c r="A395" s="626" t="s">
        <v>865</v>
      </c>
      <c r="B395" s="622">
        <f t="shared" ref="B395:B461" si="19">SUM(C395:P395)</f>
        <v>6571</v>
      </c>
      <c r="C395" s="474" t="s">
        <v>257</v>
      </c>
      <c r="D395" s="474" t="s">
        <v>257</v>
      </c>
      <c r="E395" s="474" t="s">
        <v>257</v>
      </c>
      <c r="F395" s="474" t="s">
        <v>257</v>
      </c>
      <c r="G395" s="474" t="s">
        <v>257</v>
      </c>
      <c r="H395" s="474" t="s">
        <v>257</v>
      </c>
      <c r="I395" s="625">
        <v>6571</v>
      </c>
      <c r="J395" s="474" t="s">
        <v>257</v>
      </c>
      <c r="K395" s="474" t="s">
        <v>257</v>
      </c>
      <c r="L395" s="474" t="s">
        <v>257</v>
      </c>
      <c r="M395" s="474" t="s">
        <v>257</v>
      </c>
      <c r="N395" s="474" t="s">
        <v>257</v>
      </c>
      <c r="O395" s="41" t="s">
        <v>257</v>
      </c>
      <c r="P395" s="41" t="s">
        <v>257</v>
      </c>
    </row>
    <row r="396" spans="1:16" x14ac:dyDescent="0.25">
      <c r="A396" s="626" t="s">
        <v>720</v>
      </c>
      <c r="B396" s="622">
        <f t="shared" si="19"/>
        <v>5873</v>
      </c>
      <c r="C396" s="474" t="s">
        <v>257</v>
      </c>
      <c r="D396" s="474" t="s">
        <v>257</v>
      </c>
      <c r="E396" s="474" t="s">
        <v>257</v>
      </c>
      <c r="F396" s="474" t="s">
        <v>257</v>
      </c>
      <c r="G396" s="474" t="s">
        <v>257</v>
      </c>
      <c r="H396" s="474" t="s">
        <v>257</v>
      </c>
      <c r="I396" s="625">
        <v>5873</v>
      </c>
      <c r="J396" s="474" t="s">
        <v>257</v>
      </c>
      <c r="K396" s="474" t="s">
        <v>257</v>
      </c>
      <c r="L396" s="474" t="s">
        <v>257</v>
      </c>
      <c r="M396" s="474" t="s">
        <v>257</v>
      </c>
      <c r="N396" s="474" t="s">
        <v>257</v>
      </c>
      <c r="O396" s="41" t="s">
        <v>257</v>
      </c>
      <c r="P396" s="41" t="s">
        <v>257</v>
      </c>
    </row>
    <row r="397" spans="1:16" x14ac:dyDescent="0.25">
      <c r="A397" s="626" t="s">
        <v>424</v>
      </c>
      <c r="B397" s="622">
        <f t="shared" si="19"/>
        <v>3414</v>
      </c>
      <c r="C397" s="474" t="s">
        <v>257</v>
      </c>
      <c r="D397" s="474" t="s">
        <v>257</v>
      </c>
      <c r="E397" s="474" t="s">
        <v>257</v>
      </c>
      <c r="F397" s="474" t="s">
        <v>257</v>
      </c>
      <c r="G397" s="474" t="s">
        <v>257</v>
      </c>
      <c r="H397" s="474" t="s">
        <v>257</v>
      </c>
      <c r="I397" s="625">
        <v>3414</v>
      </c>
      <c r="J397" s="474" t="s">
        <v>257</v>
      </c>
      <c r="K397" s="474" t="s">
        <v>257</v>
      </c>
      <c r="L397" s="474" t="s">
        <v>257</v>
      </c>
      <c r="M397" s="474" t="s">
        <v>257</v>
      </c>
      <c r="N397" s="474" t="s">
        <v>257</v>
      </c>
      <c r="O397" s="41" t="s">
        <v>257</v>
      </c>
      <c r="P397" s="41" t="s">
        <v>257</v>
      </c>
    </row>
    <row r="398" spans="1:16" x14ac:dyDescent="0.25">
      <c r="A398" s="626" t="s">
        <v>876</v>
      </c>
      <c r="B398" s="622">
        <f t="shared" si="19"/>
        <v>191</v>
      </c>
      <c r="C398" s="474" t="s">
        <v>257</v>
      </c>
      <c r="D398" s="474" t="s">
        <v>257</v>
      </c>
      <c r="E398" s="474" t="s">
        <v>257</v>
      </c>
      <c r="F398" s="474" t="s">
        <v>257</v>
      </c>
      <c r="G398" s="474" t="s">
        <v>257</v>
      </c>
      <c r="H398" s="474" t="s">
        <v>257</v>
      </c>
      <c r="I398" s="625">
        <v>191</v>
      </c>
      <c r="J398" s="474" t="s">
        <v>257</v>
      </c>
      <c r="K398" s="474" t="s">
        <v>257</v>
      </c>
      <c r="L398" s="474" t="s">
        <v>257</v>
      </c>
      <c r="M398" s="474" t="s">
        <v>257</v>
      </c>
      <c r="N398" s="474" t="s">
        <v>257</v>
      </c>
      <c r="O398" s="41" t="s">
        <v>257</v>
      </c>
      <c r="P398" s="41" t="s">
        <v>257</v>
      </c>
    </row>
    <row r="399" spans="1:16" x14ac:dyDescent="0.25">
      <c r="A399" s="626" t="s">
        <v>721</v>
      </c>
      <c r="B399" s="622">
        <f t="shared" si="19"/>
        <v>146</v>
      </c>
      <c r="C399" s="474" t="s">
        <v>257</v>
      </c>
      <c r="D399" s="474" t="s">
        <v>257</v>
      </c>
      <c r="E399" s="474" t="s">
        <v>257</v>
      </c>
      <c r="F399" s="474" t="s">
        <v>257</v>
      </c>
      <c r="G399" s="474" t="s">
        <v>257</v>
      </c>
      <c r="H399" s="474" t="s">
        <v>257</v>
      </c>
      <c r="I399" s="625">
        <v>146</v>
      </c>
      <c r="J399" s="474" t="s">
        <v>257</v>
      </c>
      <c r="K399" s="474" t="s">
        <v>257</v>
      </c>
      <c r="L399" s="474" t="s">
        <v>257</v>
      </c>
      <c r="M399" s="474" t="s">
        <v>257</v>
      </c>
      <c r="N399" s="474" t="s">
        <v>257</v>
      </c>
      <c r="O399" s="41" t="s">
        <v>257</v>
      </c>
      <c r="P399" s="41" t="s">
        <v>257</v>
      </c>
    </row>
    <row r="400" spans="1:16" x14ac:dyDescent="0.25">
      <c r="A400" s="624" t="s">
        <v>875</v>
      </c>
      <c r="B400" s="622">
        <f t="shared" si="19"/>
        <v>96</v>
      </c>
      <c r="C400" s="474" t="s">
        <v>257</v>
      </c>
      <c r="D400" s="474" t="s">
        <v>257</v>
      </c>
      <c r="E400" s="474" t="s">
        <v>257</v>
      </c>
      <c r="F400" s="474" t="s">
        <v>257</v>
      </c>
      <c r="G400" s="474" t="s">
        <v>257</v>
      </c>
      <c r="H400" s="474" t="s">
        <v>257</v>
      </c>
      <c r="I400" s="625">
        <v>96</v>
      </c>
      <c r="J400" s="474" t="s">
        <v>257</v>
      </c>
      <c r="K400" s="474" t="s">
        <v>257</v>
      </c>
      <c r="L400" s="474" t="s">
        <v>257</v>
      </c>
      <c r="M400" s="474" t="s">
        <v>257</v>
      </c>
      <c r="N400" s="474" t="s">
        <v>257</v>
      </c>
      <c r="O400" s="474" t="s">
        <v>257</v>
      </c>
      <c r="P400" s="41" t="s">
        <v>257</v>
      </c>
    </row>
    <row r="401" spans="1:16" x14ac:dyDescent="0.25">
      <c r="A401" s="624" t="s">
        <v>309</v>
      </c>
      <c r="B401" s="622">
        <f t="shared" si="19"/>
        <v>1666</v>
      </c>
      <c r="C401" s="474" t="s">
        <v>257</v>
      </c>
      <c r="D401" s="474" t="s">
        <v>257</v>
      </c>
      <c r="E401" s="474" t="s">
        <v>257</v>
      </c>
      <c r="F401" s="474" t="s">
        <v>257</v>
      </c>
      <c r="G401" s="474" t="s">
        <v>257</v>
      </c>
      <c r="H401" s="474" t="s">
        <v>257</v>
      </c>
      <c r="I401" s="625">
        <v>1666</v>
      </c>
      <c r="J401" s="474" t="s">
        <v>257</v>
      </c>
      <c r="K401" s="474" t="s">
        <v>257</v>
      </c>
      <c r="L401" s="474" t="s">
        <v>257</v>
      </c>
      <c r="M401" s="474" t="s">
        <v>257</v>
      </c>
      <c r="N401" s="474" t="s">
        <v>257</v>
      </c>
      <c r="O401" s="474" t="s">
        <v>257</v>
      </c>
      <c r="P401" s="41" t="s">
        <v>257</v>
      </c>
    </row>
    <row r="402" spans="1:16" x14ac:dyDescent="0.25">
      <c r="A402" s="624" t="s">
        <v>701</v>
      </c>
      <c r="B402" s="622">
        <f t="shared" si="19"/>
        <v>3399</v>
      </c>
      <c r="C402" s="474" t="s">
        <v>257</v>
      </c>
      <c r="D402" s="474" t="s">
        <v>257</v>
      </c>
      <c r="E402" s="474" t="s">
        <v>257</v>
      </c>
      <c r="F402" s="474" t="s">
        <v>257</v>
      </c>
      <c r="G402" s="474" t="s">
        <v>257</v>
      </c>
      <c r="H402" s="474" t="s">
        <v>257</v>
      </c>
      <c r="I402" s="625">
        <v>3399</v>
      </c>
      <c r="J402" s="474" t="s">
        <v>257</v>
      </c>
      <c r="K402" s="474" t="s">
        <v>257</v>
      </c>
      <c r="L402" s="474" t="s">
        <v>257</v>
      </c>
      <c r="M402" s="474" t="s">
        <v>257</v>
      </c>
      <c r="N402" s="474" t="s">
        <v>257</v>
      </c>
      <c r="O402" s="474" t="s">
        <v>257</v>
      </c>
      <c r="P402" s="41" t="s">
        <v>257</v>
      </c>
    </row>
    <row r="403" spans="1:16" x14ac:dyDescent="0.25">
      <c r="A403" s="624" t="s">
        <v>311</v>
      </c>
      <c r="B403" s="622">
        <f t="shared" si="19"/>
        <v>1371</v>
      </c>
      <c r="C403" s="474" t="s">
        <v>257</v>
      </c>
      <c r="D403" s="474" t="s">
        <v>257</v>
      </c>
      <c r="E403" s="474" t="s">
        <v>257</v>
      </c>
      <c r="F403" s="474" t="s">
        <v>257</v>
      </c>
      <c r="G403" s="474" t="s">
        <v>257</v>
      </c>
      <c r="H403" s="474" t="s">
        <v>257</v>
      </c>
      <c r="I403" s="625">
        <v>1371</v>
      </c>
      <c r="J403" s="474" t="s">
        <v>257</v>
      </c>
      <c r="K403" s="474" t="s">
        <v>257</v>
      </c>
      <c r="L403" s="474" t="s">
        <v>257</v>
      </c>
      <c r="M403" s="474" t="s">
        <v>257</v>
      </c>
      <c r="N403" s="474" t="s">
        <v>257</v>
      </c>
      <c r="O403" s="474" t="s">
        <v>257</v>
      </c>
      <c r="P403" s="41" t="s">
        <v>257</v>
      </c>
    </row>
    <row r="404" spans="1:16" x14ac:dyDescent="0.25">
      <c r="A404" s="624" t="s">
        <v>425</v>
      </c>
      <c r="B404" s="622">
        <f t="shared" si="19"/>
        <v>40</v>
      </c>
      <c r="C404" s="474" t="s">
        <v>257</v>
      </c>
      <c r="D404" s="474" t="s">
        <v>257</v>
      </c>
      <c r="E404" s="474" t="s">
        <v>257</v>
      </c>
      <c r="F404" s="474" t="s">
        <v>257</v>
      </c>
      <c r="G404" s="474" t="s">
        <v>257</v>
      </c>
      <c r="H404" s="474" t="s">
        <v>257</v>
      </c>
      <c r="I404" s="625">
        <v>40</v>
      </c>
      <c r="J404" s="474" t="s">
        <v>257</v>
      </c>
      <c r="K404" s="474" t="s">
        <v>257</v>
      </c>
      <c r="L404" s="474" t="s">
        <v>257</v>
      </c>
      <c r="M404" s="474" t="s">
        <v>257</v>
      </c>
      <c r="N404" s="474" t="s">
        <v>257</v>
      </c>
      <c r="O404" s="474" t="s">
        <v>257</v>
      </c>
      <c r="P404" s="41" t="s">
        <v>257</v>
      </c>
    </row>
    <row r="405" spans="1:16" x14ac:dyDescent="0.25">
      <c r="A405" s="624" t="s">
        <v>702</v>
      </c>
      <c r="B405" s="622">
        <f t="shared" si="19"/>
        <v>43</v>
      </c>
      <c r="C405" s="474" t="s">
        <v>257</v>
      </c>
      <c r="D405" s="474" t="s">
        <v>257</v>
      </c>
      <c r="E405" s="474" t="s">
        <v>257</v>
      </c>
      <c r="F405" s="474" t="s">
        <v>257</v>
      </c>
      <c r="G405" s="474" t="s">
        <v>257</v>
      </c>
      <c r="H405" s="474" t="s">
        <v>257</v>
      </c>
      <c r="I405" s="625">
        <v>43</v>
      </c>
      <c r="J405" s="474" t="s">
        <v>257</v>
      </c>
      <c r="K405" s="474" t="s">
        <v>257</v>
      </c>
      <c r="L405" s="474" t="s">
        <v>257</v>
      </c>
      <c r="M405" s="474" t="s">
        <v>257</v>
      </c>
      <c r="N405" s="474" t="s">
        <v>257</v>
      </c>
      <c r="O405" s="474" t="s">
        <v>257</v>
      </c>
      <c r="P405" s="41" t="s">
        <v>257</v>
      </c>
    </row>
    <row r="406" spans="1:16" x14ac:dyDescent="0.25">
      <c r="A406" s="624" t="s">
        <v>426</v>
      </c>
      <c r="B406" s="622">
        <f t="shared" si="19"/>
        <v>1902</v>
      </c>
      <c r="C406" s="474" t="s">
        <v>257</v>
      </c>
      <c r="D406" s="474" t="s">
        <v>257</v>
      </c>
      <c r="E406" s="474" t="s">
        <v>257</v>
      </c>
      <c r="F406" s="474" t="s">
        <v>257</v>
      </c>
      <c r="G406" s="474" t="s">
        <v>257</v>
      </c>
      <c r="H406" s="474" t="s">
        <v>257</v>
      </c>
      <c r="I406" s="625">
        <v>1809</v>
      </c>
      <c r="J406" s="474" t="s">
        <v>257</v>
      </c>
      <c r="K406" s="474" t="s">
        <v>257</v>
      </c>
      <c r="L406" s="474" t="s">
        <v>257</v>
      </c>
      <c r="M406" s="474">
        <v>93</v>
      </c>
      <c r="N406" s="474" t="s">
        <v>257</v>
      </c>
      <c r="O406" s="474" t="s">
        <v>257</v>
      </c>
      <c r="P406" s="41" t="s">
        <v>257</v>
      </c>
    </row>
    <row r="407" spans="1:16" x14ac:dyDescent="0.25">
      <c r="A407" s="626" t="s">
        <v>649</v>
      </c>
      <c r="B407" s="622">
        <f t="shared" si="19"/>
        <v>15007</v>
      </c>
      <c r="C407" s="474" t="s">
        <v>257</v>
      </c>
      <c r="D407" s="474" t="s">
        <v>257</v>
      </c>
      <c r="E407" s="474" t="s">
        <v>257</v>
      </c>
      <c r="F407" s="474" t="s">
        <v>257</v>
      </c>
      <c r="G407" s="474" t="s">
        <v>257</v>
      </c>
      <c r="H407" s="474" t="s">
        <v>257</v>
      </c>
      <c r="I407" s="625">
        <v>15007</v>
      </c>
      <c r="J407" s="474" t="s">
        <v>257</v>
      </c>
      <c r="K407" s="474" t="s">
        <v>257</v>
      </c>
      <c r="L407" s="474" t="s">
        <v>257</v>
      </c>
      <c r="M407" s="474" t="s">
        <v>257</v>
      </c>
      <c r="N407" s="474" t="s">
        <v>257</v>
      </c>
      <c r="O407" s="41" t="s">
        <v>257</v>
      </c>
      <c r="P407" s="41" t="s">
        <v>257</v>
      </c>
    </row>
    <row r="408" spans="1:16" x14ac:dyDescent="0.25">
      <c r="A408" s="626" t="s">
        <v>867</v>
      </c>
      <c r="B408" s="622">
        <f t="shared" si="19"/>
        <v>1017</v>
      </c>
      <c r="C408" s="474" t="s">
        <v>257</v>
      </c>
      <c r="D408" s="474" t="s">
        <v>257</v>
      </c>
      <c r="E408" s="474" t="s">
        <v>257</v>
      </c>
      <c r="F408" s="474" t="s">
        <v>257</v>
      </c>
      <c r="G408" s="474" t="s">
        <v>257</v>
      </c>
      <c r="H408" s="474" t="s">
        <v>257</v>
      </c>
      <c r="I408" s="625">
        <v>1017</v>
      </c>
      <c r="J408" s="474" t="s">
        <v>257</v>
      </c>
      <c r="K408" s="474" t="s">
        <v>257</v>
      </c>
      <c r="L408" s="474" t="s">
        <v>257</v>
      </c>
      <c r="M408" s="474" t="s">
        <v>257</v>
      </c>
      <c r="N408" s="474" t="s">
        <v>257</v>
      </c>
      <c r="O408" s="41" t="s">
        <v>257</v>
      </c>
      <c r="P408" s="41" t="s">
        <v>257</v>
      </c>
    </row>
    <row r="409" spans="1:16" x14ac:dyDescent="0.25">
      <c r="A409" s="626" t="s">
        <v>431</v>
      </c>
      <c r="B409" s="622">
        <f t="shared" si="19"/>
        <v>5120</v>
      </c>
      <c r="C409" s="474" t="s">
        <v>257</v>
      </c>
      <c r="D409" s="474" t="s">
        <v>257</v>
      </c>
      <c r="E409" s="474" t="s">
        <v>257</v>
      </c>
      <c r="F409" s="474" t="s">
        <v>257</v>
      </c>
      <c r="G409" s="474" t="s">
        <v>257</v>
      </c>
      <c r="H409" s="474" t="s">
        <v>257</v>
      </c>
      <c r="I409" s="625">
        <v>5120</v>
      </c>
      <c r="J409" s="474" t="s">
        <v>257</v>
      </c>
      <c r="K409" s="474" t="s">
        <v>257</v>
      </c>
      <c r="L409" s="474" t="s">
        <v>257</v>
      </c>
      <c r="M409" s="474" t="s">
        <v>257</v>
      </c>
      <c r="N409" s="474" t="s">
        <v>257</v>
      </c>
      <c r="O409" s="41" t="s">
        <v>257</v>
      </c>
      <c r="P409" s="41" t="s">
        <v>257</v>
      </c>
    </row>
    <row r="410" spans="1:16" x14ac:dyDescent="0.25">
      <c r="A410" s="626" t="s">
        <v>432</v>
      </c>
      <c r="B410" s="622">
        <f t="shared" si="19"/>
        <v>6567</v>
      </c>
      <c r="C410" s="474" t="s">
        <v>257</v>
      </c>
      <c r="D410" s="474" t="s">
        <v>257</v>
      </c>
      <c r="E410" s="474" t="s">
        <v>257</v>
      </c>
      <c r="F410" s="474" t="s">
        <v>257</v>
      </c>
      <c r="G410" s="474" t="s">
        <v>257</v>
      </c>
      <c r="H410" s="474" t="s">
        <v>257</v>
      </c>
      <c r="I410" s="625">
        <v>6567</v>
      </c>
      <c r="J410" s="474" t="s">
        <v>257</v>
      </c>
      <c r="K410" s="474" t="s">
        <v>257</v>
      </c>
      <c r="L410" s="474" t="s">
        <v>257</v>
      </c>
      <c r="M410" s="474" t="s">
        <v>257</v>
      </c>
      <c r="N410" s="474" t="s">
        <v>257</v>
      </c>
      <c r="O410" s="41" t="s">
        <v>257</v>
      </c>
      <c r="P410" s="41" t="s">
        <v>257</v>
      </c>
    </row>
    <row r="411" spans="1:16" x14ac:dyDescent="0.25">
      <c r="A411" s="626" t="s">
        <v>433</v>
      </c>
      <c r="B411" s="622">
        <f t="shared" si="19"/>
        <v>5545</v>
      </c>
      <c r="C411" s="474" t="s">
        <v>257</v>
      </c>
      <c r="D411" s="474" t="s">
        <v>257</v>
      </c>
      <c r="E411" s="474" t="s">
        <v>257</v>
      </c>
      <c r="F411" s="474" t="s">
        <v>257</v>
      </c>
      <c r="G411" s="474" t="s">
        <v>257</v>
      </c>
      <c r="H411" s="474" t="s">
        <v>257</v>
      </c>
      <c r="I411" s="625">
        <v>5545</v>
      </c>
      <c r="J411" s="474" t="s">
        <v>257</v>
      </c>
      <c r="K411" s="474" t="s">
        <v>257</v>
      </c>
      <c r="L411" s="474" t="s">
        <v>257</v>
      </c>
      <c r="M411" s="474" t="s">
        <v>257</v>
      </c>
      <c r="N411" s="474" t="s">
        <v>257</v>
      </c>
      <c r="O411" s="41" t="s">
        <v>257</v>
      </c>
      <c r="P411" s="41" t="s">
        <v>257</v>
      </c>
    </row>
    <row r="412" spans="1:16" x14ac:dyDescent="0.25">
      <c r="A412" s="626" t="s">
        <v>434</v>
      </c>
      <c r="B412" s="622">
        <f t="shared" si="19"/>
        <v>790</v>
      </c>
      <c r="C412" s="474" t="s">
        <v>257</v>
      </c>
      <c r="D412" s="474" t="s">
        <v>257</v>
      </c>
      <c r="E412" s="474" t="s">
        <v>257</v>
      </c>
      <c r="F412" s="474" t="s">
        <v>257</v>
      </c>
      <c r="G412" s="474" t="s">
        <v>257</v>
      </c>
      <c r="H412" s="474" t="s">
        <v>257</v>
      </c>
      <c r="I412" s="625">
        <v>790</v>
      </c>
      <c r="J412" s="474" t="s">
        <v>257</v>
      </c>
      <c r="K412" s="474" t="s">
        <v>257</v>
      </c>
      <c r="L412" s="474" t="s">
        <v>257</v>
      </c>
      <c r="M412" s="474" t="s">
        <v>257</v>
      </c>
      <c r="N412" s="474" t="s">
        <v>257</v>
      </c>
      <c r="O412" s="41" t="s">
        <v>257</v>
      </c>
      <c r="P412" s="41" t="s">
        <v>257</v>
      </c>
    </row>
    <row r="413" spans="1:16" x14ac:dyDescent="0.25">
      <c r="A413" s="207" t="s">
        <v>685</v>
      </c>
      <c r="B413" s="622">
        <f t="shared" si="19"/>
        <v>3231</v>
      </c>
      <c r="C413" s="474" t="s">
        <v>257</v>
      </c>
      <c r="D413" s="474" t="s">
        <v>257</v>
      </c>
      <c r="E413" s="474" t="s">
        <v>257</v>
      </c>
      <c r="F413" s="474" t="s">
        <v>257</v>
      </c>
      <c r="G413" s="474" t="s">
        <v>257</v>
      </c>
      <c r="H413" s="474" t="s">
        <v>257</v>
      </c>
      <c r="I413" s="625" t="s">
        <v>257</v>
      </c>
      <c r="J413" s="474" t="s">
        <v>257</v>
      </c>
      <c r="K413" s="474" t="s">
        <v>257</v>
      </c>
      <c r="L413" s="474" t="s">
        <v>257</v>
      </c>
      <c r="M413" s="474">
        <v>3231</v>
      </c>
      <c r="N413" s="474" t="s">
        <v>257</v>
      </c>
      <c r="O413" s="41" t="s">
        <v>257</v>
      </c>
      <c r="P413" s="41" t="s">
        <v>257</v>
      </c>
    </row>
    <row r="414" spans="1:16" x14ac:dyDescent="0.25">
      <c r="A414" s="207" t="s">
        <v>66</v>
      </c>
      <c r="B414" s="622">
        <f t="shared" si="19"/>
        <v>4692</v>
      </c>
      <c r="C414" s="474" t="s">
        <v>257</v>
      </c>
      <c r="D414" s="474" t="s">
        <v>257</v>
      </c>
      <c r="E414" s="474" t="s">
        <v>257</v>
      </c>
      <c r="F414" s="474" t="s">
        <v>257</v>
      </c>
      <c r="G414" s="474" t="s">
        <v>257</v>
      </c>
      <c r="H414" s="474" t="s">
        <v>257</v>
      </c>
      <c r="I414" s="625">
        <v>4340</v>
      </c>
      <c r="J414" s="474" t="s">
        <v>257</v>
      </c>
      <c r="K414" s="474" t="s">
        <v>257</v>
      </c>
      <c r="L414" s="474" t="s">
        <v>257</v>
      </c>
      <c r="M414" s="474">
        <v>352</v>
      </c>
      <c r="N414" s="474" t="s">
        <v>257</v>
      </c>
      <c r="O414" s="41" t="s">
        <v>257</v>
      </c>
      <c r="P414" s="41" t="s">
        <v>257</v>
      </c>
    </row>
    <row r="415" spans="1:16" x14ac:dyDescent="0.25">
      <c r="A415" s="207" t="s">
        <v>833</v>
      </c>
      <c r="B415" s="622">
        <f t="shared" si="19"/>
        <v>704</v>
      </c>
      <c r="C415" s="474" t="s">
        <v>257</v>
      </c>
      <c r="D415" s="474" t="s">
        <v>257</v>
      </c>
      <c r="E415" s="474" t="s">
        <v>257</v>
      </c>
      <c r="F415" s="474" t="s">
        <v>257</v>
      </c>
      <c r="G415" s="474" t="s">
        <v>257</v>
      </c>
      <c r="H415" s="474" t="s">
        <v>257</v>
      </c>
      <c r="I415" s="625">
        <v>704</v>
      </c>
      <c r="J415" s="474" t="s">
        <v>257</v>
      </c>
      <c r="K415" s="474" t="s">
        <v>257</v>
      </c>
      <c r="L415" s="474" t="s">
        <v>257</v>
      </c>
      <c r="M415" s="474" t="s">
        <v>257</v>
      </c>
      <c r="N415" s="474" t="s">
        <v>257</v>
      </c>
      <c r="O415" s="474" t="s">
        <v>257</v>
      </c>
      <c r="P415" s="41" t="s">
        <v>257</v>
      </c>
    </row>
    <row r="416" spans="1:16" x14ac:dyDescent="0.25">
      <c r="A416" s="207" t="s">
        <v>454</v>
      </c>
      <c r="B416" s="622">
        <f t="shared" si="19"/>
        <v>789</v>
      </c>
      <c r="C416" s="474" t="s">
        <v>257</v>
      </c>
      <c r="D416" s="474" t="s">
        <v>257</v>
      </c>
      <c r="E416" s="474" t="s">
        <v>257</v>
      </c>
      <c r="F416" s="474" t="s">
        <v>257</v>
      </c>
      <c r="G416" s="474" t="s">
        <v>257</v>
      </c>
      <c r="H416" s="474" t="s">
        <v>257</v>
      </c>
      <c r="I416" s="625">
        <v>789</v>
      </c>
      <c r="J416" s="474" t="s">
        <v>257</v>
      </c>
      <c r="K416" s="474" t="s">
        <v>257</v>
      </c>
      <c r="L416" s="474" t="s">
        <v>257</v>
      </c>
      <c r="M416" s="474" t="s">
        <v>257</v>
      </c>
      <c r="N416" s="474" t="s">
        <v>257</v>
      </c>
      <c r="O416" s="41" t="s">
        <v>257</v>
      </c>
      <c r="P416" s="41" t="s">
        <v>257</v>
      </c>
    </row>
    <row r="417" spans="1:16" x14ac:dyDescent="0.25">
      <c r="A417" s="207" t="s">
        <v>656</v>
      </c>
      <c r="B417" s="622">
        <f t="shared" si="19"/>
        <v>12848</v>
      </c>
      <c r="C417" s="474" t="s">
        <v>257</v>
      </c>
      <c r="D417" s="474" t="s">
        <v>257</v>
      </c>
      <c r="E417" s="474"/>
      <c r="F417" s="474" t="s">
        <v>257</v>
      </c>
      <c r="G417" s="474" t="s">
        <v>257</v>
      </c>
      <c r="H417" s="474" t="s">
        <v>257</v>
      </c>
      <c r="I417" s="625">
        <v>12223</v>
      </c>
      <c r="J417" s="474" t="s">
        <v>257</v>
      </c>
      <c r="K417" s="474" t="s">
        <v>257</v>
      </c>
      <c r="L417" s="474" t="s">
        <v>257</v>
      </c>
      <c r="M417" s="474">
        <v>625</v>
      </c>
      <c r="N417" s="474" t="s">
        <v>257</v>
      </c>
      <c r="O417" s="41"/>
      <c r="P417" s="41"/>
    </row>
    <row r="418" spans="1:16" x14ac:dyDescent="0.25">
      <c r="A418" s="626" t="s">
        <v>703</v>
      </c>
      <c r="B418" s="622">
        <f t="shared" si="19"/>
        <v>540</v>
      </c>
      <c r="C418" s="474" t="s">
        <v>257</v>
      </c>
      <c r="D418" s="474" t="s">
        <v>257</v>
      </c>
      <c r="E418" s="474" t="s">
        <v>257</v>
      </c>
      <c r="F418" s="474" t="s">
        <v>257</v>
      </c>
      <c r="G418" s="474" t="s">
        <v>257</v>
      </c>
      <c r="H418" s="474" t="s">
        <v>257</v>
      </c>
      <c r="I418" s="625">
        <v>540</v>
      </c>
      <c r="J418" s="474" t="s">
        <v>257</v>
      </c>
      <c r="K418" s="474" t="s">
        <v>257</v>
      </c>
      <c r="L418" s="474" t="s">
        <v>257</v>
      </c>
      <c r="M418" s="474" t="s">
        <v>257</v>
      </c>
      <c r="N418" s="474" t="s">
        <v>257</v>
      </c>
      <c r="O418" s="41" t="s">
        <v>257</v>
      </c>
      <c r="P418" s="41" t="s">
        <v>257</v>
      </c>
    </row>
    <row r="419" spans="1:16" x14ac:dyDescent="0.25">
      <c r="A419" s="207" t="s">
        <v>438</v>
      </c>
      <c r="B419" s="622">
        <f t="shared" si="19"/>
        <v>1980</v>
      </c>
      <c r="C419" s="474" t="s">
        <v>257</v>
      </c>
      <c r="D419" s="474" t="s">
        <v>257</v>
      </c>
      <c r="E419" s="474" t="s">
        <v>257</v>
      </c>
      <c r="F419" s="474" t="s">
        <v>257</v>
      </c>
      <c r="G419" s="474" t="s">
        <v>257</v>
      </c>
      <c r="H419" s="474" t="s">
        <v>257</v>
      </c>
      <c r="I419" s="625">
        <v>1980</v>
      </c>
      <c r="J419" s="474" t="s">
        <v>257</v>
      </c>
      <c r="K419" s="474" t="s">
        <v>257</v>
      </c>
      <c r="L419" s="474" t="s">
        <v>257</v>
      </c>
      <c r="M419" s="474" t="s">
        <v>257</v>
      </c>
      <c r="N419" s="474" t="s">
        <v>257</v>
      </c>
      <c r="O419" s="474" t="s">
        <v>257</v>
      </c>
      <c r="P419" s="41" t="s">
        <v>257</v>
      </c>
    </row>
    <row r="420" spans="1:16" x14ac:dyDescent="0.25">
      <c r="A420" s="626" t="s">
        <v>448</v>
      </c>
      <c r="B420" s="622">
        <f t="shared" si="19"/>
        <v>2973</v>
      </c>
      <c r="C420" s="474" t="s">
        <v>257</v>
      </c>
      <c r="D420" s="474" t="s">
        <v>257</v>
      </c>
      <c r="E420" s="474" t="s">
        <v>257</v>
      </c>
      <c r="F420" s="474" t="s">
        <v>257</v>
      </c>
      <c r="G420" s="474" t="s">
        <v>257</v>
      </c>
      <c r="H420" s="474" t="s">
        <v>257</v>
      </c>
      <c r="I420" s="625">
        <v>2812</v>
      </c>
      <c r="J420" s="474" t="s">
        <v>257</v>
      </c>
      <c r="K420" s="474" t="s">
        <v>257</v>
      </c>
      <c r="L420" s="474" t="s">
        <v>257</v>
      </c>
      <c r="M420" s="474">
        <v>161</v>
      </c>
      <c r="N420" s="474" t="s">
        <v>257</v>
      </c>
      <c r="O420" s="41" t="s">
        <v>257</v>
      </c>
      <c r="P420" s="41" t="s">
        <v>257</v>
      </c>
    </row>
    <row r="421" spans="1:16" x14ac:dyDescent="0.25">
      <c r="A421" s="626" t="s">
        <v>63</v>
      </c>
      <c r="B421" s="622">
        <f t="shared" si="19"/>
        <v>2810</v>
      </c>
      <c r="C421" s="474" t="s">
        <v>257</v>
      </c>
      <c r="D421" s="474" t="s">
        <v>257</v>
      </c>
      <c r="E421" s="474" t="s">
        <v>257</v>
      </c>
      <c r="F421" s="474" t="s">
        <v>257</v>
      </c>
      <c r="G421" s="474" t="s">
        <v>257</v>
      </c>
      <c r="H421" s="474" t="s">
        <v>257</v>
      </c>
      <c r="I421" s="625">
        <v>2648</v>
      </c>
      <c r="J421" s="474" t="s">
        <v>257</v>
      </c>
      <c r="K421" s="474" t="s">
        <v>257</v>
      </c>
      <c r="L421" s="474" t="s">
        <v>257</v>
      </c>
      <c r="M421" s="474">
        <v>162</v>
      </c>
      <c r="N421" s="474" t="s">
        <v>257</v>
      </c>
      <c r="O421" s="41" t="s">
        <v>257</v>
      </c>
      <c r="P421" s="41" t="s">
        <v>257</v>
      </c>
    </row>
    <row r="422" spans="1:16" x14ac:dyDescent="0.25">
      <c r="A422" s="626" t="s">
        <v>686</v>
      </c>
      <c r="B422" s="622">
        <f t="shared" si="19"/>
        <v>422</v>
      </c>
      <c r="C422" s="474" t="s">
        <v>257</v>
      </c>
      <c r="D422" s="474" t="s">
        <v>257</v>
      </c>
      <c r="E422" s="474" t="s">
        <v>257</v>
      </c>
      <c r="F422" s="474" t="s">
        <v>257</v>
      </c>
      <c r="G422" s="474" t="s">
        <v>257</v>
      </c>
      <c r="H422" s="474" t="s">
        <v>257</v>
      </c>
      <c r="I422" s="625">
        <v>422</v>
      </c>
      <c r="J422" s="474" t="s">
        <v>257</v>
      </c>
      <c r="K422" s="474" t="s">
        <v>257</v>
      </c>
      <c r="L422" s="474" t="s">
        <v>257</v>
      </c>
      <c r="M422" s="474" t="s">
        <v>257</v>
      </c>
      <c r="N422" s="474" t="s">
        <v>257</v>
      </c>
      <c r="O422" s="41" t="s">
        <v>257</v>
      </c>
      <c r="P422" s="41" t="s">
        <v>257</v>
      </c>
    </row>
    <row r="423" spans="1:16" x14ac:dyDescent="0.25">
      <c r="A423" s="626" t="s">
        <v>640</v>
      </c>
      <c r="B423" s="622">
        <f t="shared" si="19"/>
        <v>5385</v>
      </c>
      <c r="C423" s="474" t="s">
        <v>257</v>
      </c>
      <c r="D423" s="474" t="s">
        <v>257</v>
      </c>
      <c r="E423" s="474" t="s">
        <v>257</v>
      </c>
      <c r="F423" s="474" t="s">
        <v>257</v>
      </c>
      <c r="G423" s="474" t="s">
        <v>257</v>
      </c>
      <c r="H423" s="474" t="s">
        <v>257</v>
      </c>
      <c r="I423" s="625">
        <v>4874</v>
      </c>
      <c r="J423" s="474" t="s">
        <v>257</v>
      </c>
      <c r="K423" s="474" t="s">
        <v>257</v>
      </c>
      <c r="L423" s="474" t="s">
        <v>257</v>
      </c>
      <c r="M423" s="474">
        <v>511</v>
      </c>
      <c r="N423" s="474" t="s">
        <v>257</v>
      </c>
      <c r="O423" s="41" t="s">
        <v>257</v>
      </c>
      <c r="P423" s="41" t="s">
        <v>257</v>
      </c>
    </row>
    <row r="424" spans="1:16" x14ac:dyDescent="0.25">
      <c r="A424" s="626" t="s">
        <v>835</v>
      </c>
      <c r="B424" s="622">
        <f t="shared" si="19"/>
        <v>666</v>
      </c>
      <c r="C424" s="474" t="s">
        <v>257</v>
      </c>
      <c r="D424" s="474" t="s">
        <v>257</v>
      </c>
      <c r="E424" s="474" t="s">
        <v>257</v>
      </c>
      <c r="F424" s="474" t="s">
        <v>257</v>
      </c>
      <c r="G424" s="474" t="s">
        <v>257</v>
      </c>
      <c r="H424" s="474" t="s">
        <v>257</v>
      </c>
      <c r="I424" s="625">
        <v>666</v>
      </c>
      <c r="J424" s="474" t="s">
        <v>257</v>
      </c>
      <c r="K424" s="474" t="s">
        <v>257</v>
      </c>
      <c r="L424" s="474" t="s">
        <v>257</v>
      </c>
      <c r="M424" s="474" t="s">
        <v>257</v>
      </c>
      <c r="N424" s="474" t="s">
        <v>257</v>
      </c>
      <c r="O424" s="41"/>
      <c r="P424" s="41"/>
    </row>
    <row r="425" spans="1:16" x14ac:dyDescent="0.25">
      <c r="A425" s="626" t="s">
        <v>312</v>
      </c>
      <c r="B425" s="622">
        <f t="shared" si="19"/>
        <v>1060</v>
      </c>
      <c r="C425" s="474" t="s">
        <v>257</v>
      </c>
      <c r="D425" s="474" t="s">
        <v>257</v>
      </c>
      <c r="E425" s="474" t="s">
        <v>257</v>
      </c>
      <c r="F425" s="474" t="s">
        <v>257</v>
      </c>
      <c r="G425" s="474" t="s">
        <v>257</v>
      </c>
      <c r="H425" s="474" t="s">
        <v>257</v>
      </c>
      <c r="I425" s="625">
        <v>1060</v>
      </c>
      <c r="J425" s="474" t="s">
        <v>257</v>
      </c>
      <c r="K425" s="474" t="s">
        <v>257</v>
      </c>
      <c r="L425" s="474" t="s">
        <v>257</v>
      </c>
      <c r="M425" s="474" t="s">
        <v>257</v>
      </c>
      <c r="N425" s="474" t="s">
        <v>257</v>
      </c>
      <c r="O425" s="474" t="s">
        <v>257</v>
      </c>
      <c r="P425" s="41" t="s">
        <v>257</v>
      </c>
    </row>
    <row r="426" spans="1:16" x14ac:dyDescent="0.25">
      <c r="A426" s="626" t="s">
        <v>444</v>
      </c>
      <c r="B426" s="622">
        <f t="shared" si="19"/>
        <v>1693</v>
      </c>
      <c r="C426" s="474" t="s">
        <v>257</v>
      </c>
      <c r="D426" s="474" t="s">
        <v>257</v>
      </c>
      <c r="E426" s="474" t="s">
        <v>257</v>
      </c>
      <c r="F426" s="474" t="s">
        <v>257</v>
      </c>
      <c r="G426" s="474" t="s">
        <v>257</v>
      </c>
      <c r="H426" s="474" t="s">
        <v>257</v>
      </c>
      <c r="I426" s="625">
        <v>1693</v>
      </c>
      <c r="J426" s="474" t="s">
        <v>257</v>
      </c>
      <c r="K426" s="474" t="s">
        <v>257</v>
      </c>
      <c r="L426" s="474" t="s">
        <v>257</v>
      </c>
      <c r="M426" s="474" t="s">
        <v>257</v>
      </c>
      <c r="N426" s="474" t="s">
        <v>257</v>
      </c>
      <c r="O426" s="41" t="s">
        <v>257</v>
      </c>
      <c r="P426" s="41" t="s">
        <v>257</v>
      </c>
    </row>
    <row r="427" spans="1:16" x14ac:dyDescent="0.25">
      <c r="A427" s="626" t="s">
        <v>442</v>
      </c>
      <c r="B427" s="622">
        <f t="shared" si="19"/>
        <v>887</v>
      </c>
      <c r="C427" s="474" t="s">
        <v>257</v>
      </c>
      <c r="D427" s="474" t="s">
        <v>257</v>
      </c>
      <c r="E427" s="474" t="s">
        <v>257</v>
      </c>
      <c r="F427" s="474" t="s">
        <v>257</v>
      </c>
      <c r="G427" s="474" t="s">
        <v>257</v>
      </c>
      <c r="H427" s="474" t="s">
        <v>257</v>
      </c>
      <c r="I427" s="625">
        <v>887</v>
      </c>
      <c r="J427" s="474" t="s">
        <v>257</v>
      </c>
      <c r="K427" s="474" t="s">
        <v>257</v>
      </c>
      <c r="L427" s="474" t="s">
        <v>257</v>
      </c>
      <c r="M427" s="474" t="s">
        <v>257</v>
      </c>
      <c r="N427" s="474" t="s">
        <v>257</v>
      </c>
      <c r="O427" s="41" t="s">
        <v>257</v>
      </c>
      <c r="P427" s="41" t="s">
        <v>257</v>
      </c>
    </row>
    <row r="428" spans="1:16" x14ac:dyDescent="0.25">
      <c r="A428" s="626" t="s">
        <v>443</v>
      </c>
      <c r="B428" s="622">
        <f t="shared" si="19"/>
        <v>728</v>
      </c>
      <c r="C428" s="474" t="s">
        <v>257</v>
      </c>
      <c r="D428" s="474" t="s">
        <v>257</v>
      </c>
      <c r="E428" s="474" t="s">
        <v>257</v>
      </c>
      <c r="F428" s="474" t="s">
        <v>257</v>
      </c>
      <c r="G428" s="474" t="s">
        <v>257</v>
      </c>
      <c r="H428" s="474" t="s">
        <v>257</v>
      </c>
      <c r="I428" s="625">
        <v>728</v>
      </c>
      <c r="J428" s="474" t="s">
        <v>257</v>
      </c>
      <c r="K428" s="474" t="s">
        <v>257</v>
      </c>
      <c r="L428" s="474" t="s">
        <v>257</v>
      </c>
      <c r="M428" s="474" t="s">
        <v>257</v>
      </c>
      <c r="N428" s="474" t="s">
        <v>257</v>
      </c>
      <c r="O428" s="41" t="s">
        <v>257</v>
      </c>
      <c r="P428" s="41" t="s">
        <v>257</v>
      </c>
    </row>
    <row r="429" spans="1:16" x14ac:dyDescent="0.25">
      <c r="A429" s="626" t="s">
        <v>176</v>
      </c>
      <c r="B429" s="622">
        <f t="shared" si="19"/>
        <v>11581</v>
      </c>
      <c r="C429" s="474" t="s">
        <v>257</v>
      </c>
      <c r="D429" s="474" t="s">
        <v>257</v>
      </c>
      <c r="E429" s="474" t="s">
        <v>257</v>
      </c>
      <c r="F429" s="474" t="s">
        <v>257</v>
      </c>
      <c r="G429" s="474" t="s">
        <v>257</v>
      </c>
      <c r="H429" s="474" t="s">
        <v>257</v>
      </c>
      <c r="I429" s="625">
        <v>10703</v>
      </c>
      <c r="J429" s="474" t="s">
        <v>257</v>
      </c>
      <c r="K429" s="474" t="s">
        <v>257</v>
      </c>
      <c r="L429" s="474" t="s">
        <v>257</v>
      </c>
      <c r="M429" s="474">
        <v>878</v>
      </c>
      <c r="N429" s="474" t="s">
        <v>257</v>
      </c>
      <c r="O429" s="41"/>
      <c r="P429" s="41"/>
    </row>
    <row r="430" spans="1:16" x14ac:dyDescent="0.25">
      <c r="A430" s="626" t="s">
        <v>641</v>
      </c>
      <c r="B430" s="622">
        <f t="shared" si="19"/>
        <v>324</v>
      </c>
      <c r="C430" s="474" t="s">
        <v>257</v>
      </c>
      <c r="D430" s="474" t="s">
        <v>257</v>
      </c>
      <c r="E430" s="474" t="s">
        <v>257</v>
      </c>
      <c r="F430" s="474" t="s">
        <v>257</v>
      </c>
      <c r="G430" s="474" t="s">
        <v>257</v>
      </c>
      <c r="H430" s="474" t="s">
        <v>257</v>
      </c>
      <c r="I430" s="625">
        <v>324</v>
      </c>
      <c r="J430" s="474" t="s">
        <v>257</v>
      </c>
      <c r="K430" s="474" t="s">
        <v>257</v>
      </c>
      <c r="L430" s="474" t="s">
        <v>257</v>
      </c>
      <c r="M430" s="474" t="s">
        <v>257</v>
      </c>
      <c r="N430" s="474" t="s">
        <v>257</v>
      </c>
      <c r="O430" s="41" t="s">
        <v>257</v>
      </c>
      <c r="P430" s="41" t="s">
        <v>257</v>
      </c>
    </row>
    <row r="431" spans="1:16" x14ac:dyDescent="0.25">
      <c r="A431" s="626" t="s">
        <v>452</v>
      </c>
      <c r="B431" s="622">
        <f t="shared" si="19"/>
        <v>2955</v>
      </c>
      <c r="C431" s="474" t="s">
        <v>257</v>
      </c>
      <c r="D431" s="474" t="s">
        <v>257</v>
      </c>
      <c r="E431" s="474" t="s">
        <v>257</v>
      </c>
      <c r="F431" s="474" t="s">
        <v>257</v>
      </c>
      <c r="G431" s="474" t="s">
        <v>257</v>
      </c>
      <c r="H431" s="474" t="s">
        <v>257</v>
      </c>
      <c r="I431" s="625">
        <v>2955</v>
      </c>
      <c r="J431" s="474" t="s">
        <v>257</v>
      </c>
      <c r="K431" s="474" t="s">
        <v>257</v>
      </c>
      <c r="L431" s="474" t="s">
        <v>257</v>
      </c>
      <c r="M431" s="474" t="s">
        <v>257</v>
      </c>
      <c r="N431" s="474" t="s">
        <v>257</v>
      </c>
      <c r="O431" s="41" t="s">
        <v>257</v>
      </c>
      <c r="P431" s="41" t="s">
        <v>257</v>
      </c>
    </row>
    <row r="432" spans="1:16" x14ac:dyDescent="0.25">
      <c r="A432" s="626" t="s">
        <v>594</v>
      </c>
      <c r="B432" s="622">
        <f t="shared" si="19"/>
        <v>193</v>
      </c>
      <c r="C432" s="474" t="s">
        <v>257</v>
      </c>
      <c r="D432" s="474" t="s">
        <v>257</v>
      </c>
      <c r="E432" s="474" t="s">
        <v>257</v>
      </c>
      <c r="F432" s="474" t="s">
        <v>257</v>
      </c>
      <c r="G432" s="474" t="s">
        <v>257</v>
      </c>
      <c r="H432" s="474" t="s">
        <v>257</v>
      </c>
      <c r="I432" s="625">
        <v>193</v>
      </c>
      <c r="J432" s="474" t="s">
        <v>257</v>
      </c>
      <c r="K432" s="474" t="s">
        <v>257</v>
      </c>
      <c r="L432" s="474" t="s">
        <v>257</v>
      </c>
      <c r="M432" s="474" t="s">
        <v>257</v>
      </c>
      <c r="N432" s="474" t="s">
        <v>257</v>
      </c>
      <c r="O432" s="41" t="s">
        <v>257</v>
      </c>
      <c r="P432" s="41" t="s">
        <v>257</v>
      </c>
    </row>
    <row r="433" spans="1:16" x14ac:dyDescent="0.25">
      <c r="A433" s="626" t="s">
        <v>453</v>
      </c>
      <c r="B433" s="622">
        <f t="shared" si="19"/>
        <v>4037</v>
      </c>
      <c r="C433" s="474" t="s">
        <v>257</v>
      </c>
      <c r="D433" s="474" t="s">
        <v>257</v>
      </c>
      <c r="E433" s="474" t="s">
        <v>257</v>
      </c>
      <c r="F433" s="474" t="s">
        <v>257</v>
      </c>
      <c r="G433" s="474" t="s">
        <v>257</v>
      </c>
      <c r="H433" s="474" t="s">
        <v>257</v>
      </c>
      <c r="I433" s="625">
        <v>3918</v>
      </c>
      <c r="J433" s="474" t="s">
        <v>257</v>
      </c>
      <c r="K433" s="474" t="s">
        <v>257</v>
      </c>
      <c r="L433" s="474" t="s">
        <v>257</v>
      </c>
      <c r="M433" s="474">
        <v>119</v>
      </c>
      <c r="N433" s="474" t="s">
        <v>257</v>
      </c>
      <c r="O433" s="41" t="s">
        <v>257</v>
      </c>
      <c r="P433" s="41" t="s">
        <v>257</v>
      </c>
    </row>
    <row r="434" spans="1:16" x14ac:dyDescent="0.25">
      <c r="A434" s="626" t="s">
        <v>399</v>
      </c>
      <c r="B434" s="622">
        <f t="shared" si="19"/>
        <v>10577</v>
      </c>
      <c r="C434" s="474" t="s">
        <v>257</v>
      </c>
      <c r="D434" s="474" t="s">
        <v>257</v>
      </c>
      <c r="E434" s="474" t="s">
        <v>257</v>
      </c>
      <c r="F434" s="474" t="s">
        <v>257</v>
      </c>
      <c r="G434" s="474" t="s">
        <v>257</v>
      </c>
      <c r="H434" s="474" t="s">
        <v>257</v>
      </c>
      <c r="I434" s="625">
        <v>9919</v>
      </c>
      <c r="J434" s="474" t="s">
        <v>257</v>
      </c>
      <c r="K434" s="474" t="s">
        <v>257</v>
      </c>
      <c r="L434" s="474" t="s">
        <v>257</v>
      </c>
      <c r="M434" s="474">
        <v>658</v>
      </c>
      <c r="N434" s="474" t="s">
        <v>257</v>
      </c>
      <c r="O434" s="41"/>
      <c r="P434" s="41"/>
    </row>
    <row r="435" spans="1:16" x14ac:dyDescent="0.25">
      <c r="A435" s="626" t="s">
        <v>704</v>
      </c>
      <c r="B435" s="622">
        <f t="shared" si="19"/>
        <v>575</v>
      </c>
      <c r="C435" s="474" t="s">
        <v>257</v>
      </c>
      <c r="D435" s="474" t="s">
        <v>257</v>
      </c>
      <c r="E435" s="474" t="s">
        <v>257</v>
      </c>
      <c r="F435" s="474" t="s">
        <v>257</v>
      </c>
      <c r="G435" s="474" t="s">
        <v>257</v>
      </c>
      <c r="H435" s="474" t="s">
        <v>257</v>
      </c>
      <c r="I435" s="625">
        <v>575</v>
      </c>
      <c r="J435" s="474" t="s">
        <v>257</v>
      </c>
      <c r="K435" s="474" t="s">
        <v>257</v>
      </c>
      <c r="L435" s="474" t="s">
        <v>257</v>
      </c>
      <c r="M435" s="474" t="s">
        <v>257</v>
      </c>
      <c r="N435" s="474" t="s">
        <v>257</v>
      </c>
      <c r="O435" s="41" t="s">
        <v>257</v>
      </c>
      <c r="P435" s="41" t="s">
        <v>257</v>
      </c>
    </row>
    <row r="436" spans="1:16" x14ac:dyDescent="0.25">
      <c r="A436" s="626" t="s">
        <v>458</v>
      </c>
      <c r="B436" s="622">
        <f t="shared" si="19"/>
        <v>2045</v>
      </c>
      <c r="C436" s="474" t="s">
        <v>257</v>
      </c>
      <c r="D436" s="474" t="s">
        <v>257</v>
      </c>
      <c r="E436" s="474" t="s">
        <v>257</v>
      </c>
      <c r="F436" s="474" t="s">
        <v>257</v>
      </c>
      <c r="G436" s="474" t="s">
        <v>257</v>
      </c>
      <c r="H436" s="474" t="s">
        <v>257</v>
      </c>
      <c r="I436" s="625">
        <v>2045</v>
      </c>
      <c r="J436" s="474" t="s">
        <v>257</v>
      </c>
      <c r="K436" s="474" t="s">
        <v>257</v>
      </c>
      <c r="L436" s="474" t="s">
        <v>257</v>
      </c>
      <c r="M436" s="474" t="s">
        <v>257</v>
      </c>
      <c r="N436" s="474" t="s">
        <v>257</v>
      </c>
      <c r="O436" s="41" t="s">
        <v>257</v>
      </c>
      <c r="P436" s="41" t="s">
        <v>257</v>
      </c>
    </row>
    <row r="437" spans="1:16" x14ac:dyDescent="0.25">
      <c r="A437" s="626" t="s">
        <v>459</v>
      </c>
      <c r="B437" s="622">
        <f t="shared" si="19"/>
        <v>2424</v>
      </c>
      <c r="C437" s="474" t="s">
        <v>257</v>
      </c>
      <c r="D437" s="474" t="s">
        <v>257</v>
      </c>
      <c r="E437" s="474" t="s">
        <v>257</v>
      </c>
      <c r="F437" s="474" t="s">
        <v>257</v>
      </c>
      <c r="G437" s="474" t="s">
        <v>257</v>
      </c>
      <c r="H437" s="474" t="s">
        <v>257</v>
      </c>
      <c r="I437" s="625">
        <v>2424</v>
      </c>
      <c r="J437" s="474" t="s">
        <v>257</v>
      </c>
      <c r="K437" s="474" t="s">
        <v>257</v>
      </c>
      <c r="L437" s="474" t="s">
        <v>257</v>
      </c>
      <c r="M437" s="474" t="s">
        <v>257</v>
      </c>
      <c r="N437" s="474" t="s">
        <v>257</v>
      </c>
      <c r="O437" s="41" t="s">
        <v>257</v>
      </c>
      <c r="P437" s="41" t="s">
        <v>257</v>
      </c>
    </row>
    <row r="438" spans="1:16" x14ac:dyDescent="0.25">
      <c r="A438" s="626" t="s">
        <v>655</v>
      </c>
      <c r="B438" s="622">
        <f t="shared" si="19"/>
        <v>5541</v>
      </c>
      <c r="C438" s="474" t="s">
        <v>257</v>
      </c>
      <c r="D438" s="474" t="s">
        <v>257</v>
      </c>
      <c r="E438" s="474" t="s">
        <v>257</v>
      </c>
      <c r="F438" s="474" t="s">
        <v>257</v>
      </c>
      <c r="G438" s="474" t="s">
        <v>257</v>
      </c>
      <c r="H438" s="474" t="s">
        <v>257</v>
      </c>
      <c r="I438" s="625">
        <v>5227</v>
      </c>
      <c r="J438" s="474" t="s">
        <v>257</v>
      </c>
      <c r="K438" s="474" t="s">
        <v>257</v>
      </c>
      <c r="L438" s="474" t="s">
        <v>257</v>
      </c>
      <c r="M438" s="474">
        <v>314</v>
      </c>
      <c r="N438" s="474" t="s">
        <v>257</v>
      </c>
      <c r="O438" s="41" t="s">
        <v>257</v>
      </c>
      <c r="P438" s="41" t="s">
        <v>257</v>
      </c>
    </row>
    <row r="439" spans="1:16" x14ac:dyDescent="0.25">
      <c r="A439" s="626" t="s">
        <v>705</v>
      </c>
      <c r="B439" s="622">
        <f t="shared" si="19"/>
        <v>490</v>
      </c>
      <c r="C439" s="474" t="s">
        <v>257</v>
      </c>
      <c r="D439" s="474" t="s">
        <v>257</v>
      </c>
      <c r="E439" s="474" t="s">
        <v>257</v>
      </c>
      <c r="F439" s="474" t="s">
        <v>257</v>
      </c>
      <c r="G439" s="474" t="s">
        <v>257</v>
      </c>
      <c r="H439" s="474" t="s">
        <v>257</v>
      </c>
      <c r="I439" s="625">
        <v>490</v>
      </c>
      <c r="J439" s="474" t="s">
        <v>257</v>
      </c>
      <c r="K439" s="474" t="s">
        <v>257</v>
      </c>
      <c r="L439" s="474" t="s">
        <v>257</v>
      </c>
      <c r="M439" s="474" t="s">
        <v>257</v>
      </c>
      <c r="N439" s="474" t="s">
        <v>257</v>
      </c>
      <c r="O439" s="41" t="s">
        <v>257</v>
      </c>
      <c r="P439" s="41" t="s">
        <v>257</v>
      </c>
    </row>
    <row r="440" spans="1:16" x14ac:dyDescent="0.25">
      <c r="A440" s="626" t="s">
        <v>463</v>
      </c>
      <c r="B440" s="622">
        <f t="shared" si="19"/>
        <v>3372</v>
      </c>
      <c r="C440" s="474" t="s">
        <v>257</v>
      </c>
      <c r="D440" s="474" t="s">
        <v>257</v>
      </c>
      <c r="E440" s="474" t="s">
        <v>257</v>
      </c>
      <c r="F440" s="474" t="s">
        <v>257</v>
      </c>
      <c r="G440" s="474" t="s">
        <v>257</v>
      </c>
      <c r="H440" s="474" t="s">
        <v>257</v>
      </c>
      <c r="I440" s="625">
        <v>3128</v>
      </c>
      <c r="J440" s="474" t="s">
        <v>257</v>
      </c>
      <c r="K440" s="474" t="s">
        <v>257</v>
      </c>
      <c r="L440" s="474" t="s">
        <v>257</v>
      </c>
      <c r="M440" s="474">
        <v>244</v>
      </c>
      <c r="N440" s="474" t="s">
        <v>257</v>
      </c>
      <c r="O440" s="41" t="s">
        <v>257</v>
      </c>
      <c r="P440" s="41" t="s">
        <v>257</v>
      </c>
    </row>
    <row r="441" spans="1:16" x14ac:dyDescent="0.25">
      <c r="A441" s="626" t="s">
        <v>325</v>
      </c>
      <c r="B441" s="622">
        <f t="shared" si="19"/>
        <v>4291</v>
      </c>
      <c r="C441" s="474" t="s">
        <v>257</v>
      </c>
      <c r="D441" s="474" t="s">
        <v>257</v>
      </c>
      <c r="E441" s="474" t="s">
        <v>257</v>
      </c>
      <c r="F441" s="474" t="s">
        <v>257</v>
      </c>
      <c r="G441" s="474" t="s">
        <v>257</v>
      </c>
      <c r="H441" s="474" t="s">
        <v>257</v>
      </c>
      <c r="I441" s="625">
        <v>4179</v>
      </c>
      <c r="J441" s="474" t="s">
        <v>257</v>
      </c>
      <c r="K441" s="474" t="s">
        <v>257</v>
      </c>
      <c r="L441" s="474" t="s">
        <v>257</v>
      </c>
      <c r="M441" s="474">
        <v>112</v>
      </c>
      <c r="N441" s="474" t="s">
        <v>257</v>
      </c>
      <c r="O441" s="41" t="s">
        <v>257</v>
      </c>
      <c r="P441" s="41" t="s">
        <v>257</v>
      </c>
    </row>
    <row r="442" spans="1:16" x14ac:dyDescent="0.25">
      <c r="A442" s="626" t="s">
        <v>65</v>
      </c>
      <c r="B442" s="622">
        <f t="shared" si="19"/>
        <v>5040</v>
      </c>
      <c r="C442" s="474" t="s">
        <v>257</v>
      </c>
      <c r="D442" s="474" t="s">
        <v>257</v>
      </c>
      <c r="E442" s="474" t="s">
        <v>257</v>
      </c>
      <c r="F442" s="474" t="s">
        <v>257</v>
      </c>
      <c r="G442" s="474" t="s">
        <v>257</v>
      </c>
      <c r="H442" s="474" t="s">
        <v>257</v>
      </c>
      <c r="I442" s="625">
        <v>4864</v>
      </c>
      <c r="J442" s="474" t="s">
        <v>257</v>
      </c>
      <c r="K442" s="474" t="s">
        <v>257</v>
      </c>
      <c r="L442" s="474" t="s">
        <v>257</v>
      </c>
      <c r="M442" s="474">
        <v>176</v>
      </c>
      <c r="N442" s="474" t="s">
        <v>257</v>
      </c>
      <c r="O442" s="41" t="s">
        <v>257</v>
      </c>
      <c r="P442" s="41" t="s">
        <v>257</v>
      </c>
    </row>
    <row r="443" spans="1:16" x14ac:dyDescent="0.25">
      <c r="A443" s="626" t="s">
        <v>382</v>
      </c>
      <c r="B443" s="622">
        <f t="shared" si="19"/>
        <v>551</v>
      </c>
      <c r="C443" s="474" t="s">
        <v>257</v>
      </c>
      <c r="D443" s="474" t="s">
        <v>257</v>
      </c>
      <c r="E443" s="474" t="s">
        <v>257</v>
      </c>
      <c r="F443" s="474" t="s">
        <v>257</v>
      </c>
      <c r="G443" s="474" t="s">
        <v>257</v>
      </c>
      <c r="H443" s="474" t="s">
        <v>257</v>
      </c>
      <c r="I443" s="625">
        <v>551</v>
      </c>
      <c r="J443" s="474" t="s">
        <v>257</v>
      </c>
      <c r="K443" s="474" t="s">
        <v>257</v>
      </c>
      <c r="L443" s="474" t="s">
        <v>257</v>
      </c>
      <c r="M443" s="474" t="s">
        <v>257</v>
      </c>
      <c r="N443" s="474" t="s">
        <v>257</v>
      </c>
      <c r="O443" s="41" t="s">
        <v>257</v>
      </c>
      <c r="P443" s="41" t="s">
        <v>257</v>
      </c>
    </row>
    <row r="444" spans="1:16" x14ac:dyDescent="0.25">
      <c r="A444" s="626" t="s">
        <v>180</v>
      </c>
      <c r="B444" s="622">
        <f t="shared" si="19"/>
        <v>7031</v>
      </c>
      <c r="C444" s="474" t="s">
        <v>257</v>
      </c>
      <c r="D444" s="474" t="s">
        <v>257</v>
      </c>
      <c r="E444" s="474" t="s">
        <v>257</v>
      </c>
      <c r="F444" s="474" t="s">
        <v>257</v>
      </c>
      <c r="G444" s="474" t="s">
        <v>257</v>
      </c>
      <c r="H444" s="474" t="s">
        <v>257</v>
      </c>
      <c r="I444" s="625">
        <v>6591</v>
      </c>
      <c r="J444" s="474" t="s">
        <v>257</v>
      </c>
      <c r="K444" s="474" t="s">
        <v>257</v>
      </c>
      <c r="L444" s="474" t="s">
        <v>257</v>
      </c>
      <c r="M444" s="474">
        <v>440</v>
      </c>
      <c r="N444" s="474" t="s">
        <v>257</v>
      </c>
      <c r="O444" s="41" t="s">
        <v>257</v>
      </c>
      <c r="P444" s="41" t="s">
        <v>257</v>
      </c>
    </row>
    <row r="445" spans="1:16" x14ac:dyDescent="0.25">
      <c r="A445" s="626" t="s">
        <v>836</v>
      </c>
      <c r="B445" s="622">
        <f t="shared" si="19"/>
        <v>577</v>
      </c>
      <c r="C445" s="474" t="s">
        <v>257</v>
      </c>
      <c r="D445" s="474" t="s">
        <v>257</v>
      </c>
      <c r="E445" s="474" t="s">
        <v>257</v>
      </c>
      <c r="F445" s="474" t="s">
        <v>257</v>
      </c>
      <c r="G445" s="474" t="s">
        <v>257</v>
      </c>
      <c r="H445" s="474" t="s">
        <v>257</v>
      </c>
      <c r="I445" s="625">
        <v>577</v>
      </c>
      <c r="J445" s="474" t="s">
        <v>257</v>
      </c>
      <c r="K445" s="474" t="s">
        <v>257</v>
      </c>
      <c r="L445" s="474" t="s">
        <v>257</v>
      </c>
      <c r="M445" s="474" t="s">
        <v>257</v>
      </c>
      <c r="N445" s="474" t="s">
        <v>257</v>
      </c>
      <c r="O445" s="41" t="s">
        <v>257</v>
      </c>
      <c r="P445" s="41" t="s">
        <v>257</v>
      </c>
    </row>
    <row r="446" spans="1:16" x14ac:dyDescent="0.25">
      <c r="A446" s="626" t="s">
        <v>134</v>
      </c>
      <c r="B446" s="622">
        <f t="shared" si="19"/>
        <v>1954</v>
      </c>
      <c r="C446" s="474" t="s">
        <v>257</v>
      </c>
      <c r="D446" s="474" t="s">
        <v>257</v>
      </c>
      <c r="E446" s="474" t="s">
        <v>257</v>
      </c>
      <c r="F446" s="474" t="s">
        <v>257</v>
      </c>
      <c r="G446" s="474" t="s">
        <v>257</v>
      </c>
      <c r="H446" s="474" t="s">
        <v>257</v>
      </c>
      <c r="I446" s="625">
        <v>1954</v>
      </c>
      <c r="J446" s="474" t="s">
        <v>257</v>
      </c>
      <c r="K446" s="474" t="s">
        <v>257</v>
      </c>
      <c r="L446" s="474" t="s">
        <v>257</v>
      </c>
      <c r="M446" s="474" t="s">
        <v>257</v>
      </c>
      <c r="N446" s="474" t="s">
        <v>257</v>
      </c>
      <c r="O446" s="41" t="s">
        <v>257</v>
      </c>
      <c r="P446" s="41" t="s">
        <v>257</v>
      </c>
    </row>
    <row r="447" spans="1:16" x14ac:dyDescent="0.25">
      <c r="A447" s="626" t="s">
        <v>843</v>
      </c>
      <c r="B447" s="622">
        <f t="shared" si="19"/>
        <v>1005</v>
      </c>
      <c r="C447" s="474" t="s">
        <v>257</v>
      </c>
      <c r="D447" s="474" t="s">
        <v>257</v>
      </c>
      <c r="E447" s="474" t="s">
        <v>257</v>
      </c>
      <c r="F447" s="474" t="s">
        <v>257</v>
      </c>
      <c r="G447" s="474" t="s">
        <v>257</v>
      </c>
      <c r="H447" s="474" t="s">
        <v>257</v>
      </c>
      <c r="I447" s="625">
        <v>1005</v>
      </c>
      <c r="J447" s="474" t="s">
        <v>257</v>
      </c>
      <c r="K447" s="474" t="s">
        <v>257</v>
      </c>
      <c r="L447" s="474" t="s">
        <v>257</v>
      </c>
      <c r="M447" s="474" t="s">
        <v>257</v>
      </c>
      <c r="N447" s="474" t="s">
        <v>257</v>
      </c>
      <c r="O447" s="41" t="s">
        <v>257</v>
      </c>
      <c r="P447" s="41" t="s">
        <v>257</v>
      </c>
    </row>
    <row r="448" spans="1:16" x14ac:dyDescent="0.25">
      <c r="A448" s="626" t="s">
        <v>658</v>
      </c>
      <c r="B448" s="622">
        <f t="shared" si="19"/>
        <v>2780</v>
      </c>
      <c r="C448" s="474" t="s">
        <v>257</v>
      </c>
      <c r="D448" s="474" t="s">
        <v>257</v>
      </c>
      <c r="E448" s="474" t="s">
        <v>257</v>
      </c>
      <c r="F448" s="474" t="s">
        <v>257</v>
      </c>
      <c r="G448" s="474" t="s">
        <v>257</v>
      </c>
      <c r="H448" s="474" t="s">
        <v>257</v>
      </c>
      <c r="I448" s="625">
        <v>2642</v>
      </c>
      <c r="J448" s="474" t="s">
        <v>257</v>
      </c>
      <c r="K448" s="474" t="s">
        <v>257</v>
      </c>
      <c r="L448" s="474" t="s">
        <v>257</v>
      </c>
      <c r="M448" s="474">
        <v>138</v>
      </c>
      <c r="N448" s="474" t="s">
        <v>257</v>
      </c>
      <c r="O448" s="41" t="s">
        <v>257</v>
      </c>
      <c r="P448" s="41" t="s">
        <v>257</v>
      </c>
    </row>
    <row r="449" spans="1:16" x14ac:dyDescent="0.25">
      <c r="A449" s="626" t="s">
        <v>143</v>
      </c>
      <c r="B449" s="622">
        <f t="shared" si="19"/>
        <v>3158</v>
      </c>
      <c r="C449" s="474" t="s">
        <v>257</v>
      </c>
      <c r="D449" s="474" t="s">
        <v>257</v>
      </c>
      <c r="E449" s="474" t="s">
        <v>257</v>
      </c>
      <c r="F449" s="474" t="s">
        <v>257</v>
      </c>
      <c r="G449" s="474" t="s">
        <v>257</v>
      </c>
      <c r="H449" s="474" t="s">
        <v>257</v>
      </c>
      <c r="I449" s="625">
        <v>3026</v>
      </c>
      <c r="J449" s="474" t="s">
        <v>257</v>
      </c>
      <c r="K449" s="474" t="s">
        <v>257</v>
      </c>
      <c r="L449" s="474" t="s">
        <v>257</v>
      </c>
      <c r="M449" s="474">
        <v>132</v>
      </c>
      <c r="N449" s="474" t="s">
        <v>257</v>
      </c>
      <c r="O449" s="41" t="s">
        <v>257</v>
      </c>
      <c r="P449" s="41" t="s">
        <v>257</v>
      </c>
    </row>
    <row r="450" spans="1:16" x14ac:dyDescent="0.25">
      <c r="A450" s="626" t="s">
        <v>144</v>
      </c>
      <c r="B450" s="622">
        <f t="shared" si="19"/>
        <v>2052</v>
      </c>
      <c r="C450" s="474" t="s">
        <v>257</v>
      </c>
      <c r="D450" s="474" t="s">
        <v>257</v>
      </c>
      <c r="E450" s="474" t="s">
        <v>257</v>
      </c>
      <c r="F450" s="474" t="s">
        <v>257</v>
      </c>
      <c r="G450" s="474" t="s">
        <v>257</v>
      </c>
      <c r="H450" s="474" t="s">
        <v>257</v>
      </c>
      <c r="I450" s="625">
        <v>1973</v>
      </c>
      <c r="J450" s="474" t="s">
        <v>257</v>
      </c>
      <c r="K450" s="474" t="s">
        <v>257</v>
      </c>
      <c r="L450" s="474" t="s">
        <v>257</v>
      </c>
      <c r="M450" s="474">
        <v>79</v>
      </c>
      <c r="N450" s="474" t="s">
        <v>257</v>
      </c>
      <c r="O450" s="41" t="s">
        <v>257</v>
      </c>
      <c r="P450" s="41" t="s">
        <v>257</v>
      </c>
    </row>
    <row r="451" spans="1:16" x14ac:dyDescent="0.25">
      <c r="A451" s="626" t="s">
        <v>687</v>
      </c>
      <c r="B451" s="622">
        <f t="shared" si="19"/>
        <v>135</v>
      </c>
      <c r="C451" s="474" t="s">
        <v>257</v>
      </c>
      <c r="D451" s="474" t="s">
        <v>257</v>
      </c>
      <c r="E451" s="474" t="s">
        <v>257</v>
      </c>
      <c r="F451" s="474" t="s">
        <v>257</v>
      </c>
      <c r="G451" s="474" t="s">
        <v>257</v>
      </c>
      <c r="H451" s="474" t="s">
        <v>257</v>
      </c>
      <c r="I451" s="625">
        <v>135</v>
      </c>
      <c r="J451" s="474" t="s">
        <v>257</v>
      </c>
      <c r="K451" s="474" t="s">
        <v>257</v>
      </c>
      <c r="L451" s="474" t="s">
        <v>257</v>
      </c>
      <c r="M451" s="474" t="s">
        <v>257</v>
      </c>
      <c r="N451" s="474" t="s">
        <v>257</v>
      </c>
      <c r="O451" s="41" t="s">
        <v>257</v>
      </c>
      <c r="P451" s="41" t="s">
        <v>257</v>
      </c>
    </row>
    <row r="452" spans="1:16" x14ac:dyDescent="0.25">
      <c r="A452" s="626" t="s">
        <v>67</v>
      </c>
      <c r="B452" s="622">
        <f t="shared" si="19"/>
        <v>2144</v>
      </c>
      <c r="C452" s="474" t="s">
        <v>257</v>
      </c>
      <c r="D452" s="474" t="s">
        <v>257</v>
      </c>
      <c r="E452" s="474" t="s">
        <v>257</v>
      </c>
      <c r="F452" s="474" t="s">
        <v>257</v>
      </c>
      <c r="G452" s="474" t="s">
        <v>257</v>
      </c>
      <c r="H452" s="474" t="s">
        <v>257</v>
      </c>
      <c r="I452" s="625">
        <v>1964</v>
      </c>
      <c r="J452" s="474" t="s">
        <v>257</v>
      </c>
      <c r="K452" s="474" t="s">
        <v>257</v>
      </c>
      <c r="L452" s="474" t="s">
        <v>257</v>
      </c>
      <c r="M452" s="474">
        <v>180</v>
      </c>
      <c r="N452" s="474" t="s">
        <v>257</v>
      </c>
      <c r="O452" s="41" t="s">
        <v>257</v>
      </c>
      <c r="P452" s="41" t="s">
        <v>257</v>
      </c>
    </row>
    <row r="453" spans="1:16" x14ac:dyDescent="0.25">
      <c r="A453" s="626" t="s">
        <v>706</v>
      </c>
      <c r="B453" s="622">
        <f t="shared" si="19"/>
        <v>259</v>
      </c>
      <c r="C453" s="474" t="s">
        <v>257</v>
      </c>
      <c r="D453" s="474" t="s">
        <v>257</v>
      </c>
      <c r="E453" s="474" t="s">
        <v>257</v>
      </c>
      <c r="F453" s="474" t="s">
        <v>257</v>
      </c>
      <c r="G453" s="474" t="s">
        <v>257</v>
      </c>
      <c r="H453" s="474" t="s">
        <v>257</v>
      </c>
      <c r="I453" s="625">
        <v>259</v>
      </c>
      <c r="J453" s="474" t="s">
        <v>257</v>
      </c>
      <c r="K453" s="474" t="s">
        <v>257</v>
      </c>
      <c r="L453" s="474" t="s">
        <v>257</v>
      </c>
      <c r="M453" s="474" t="s">
        <v>257</v>
      </c>
      <c r="N453" s="474" t="s">
        <v>257</v>
      </c>
      <c r="O453" s="41" t="s">
        <v>257</v>
      </c>
      <c r="P453" s="41" t="s">
        <v>257</v>
      </c>
    </row>
    <row r="454" spans="1:16" x14ac:dyDescent="0.25">
      <c r="A454" s="626" t="s">
        <v>146</v>
      </c>
      <c r="B454" s="622">
        <f t="shared" si="19"/>
        <v>1367</v>
      </c>
      <c r="C454" s="474" t="s">
        <v>257</v>
      </c>
      <c r="D454" s="474" t="s">
        <v>257</v>
      </c>
      <c r="E454" s="474" t="s">
        <v>257</v>
      </c>
      <c r="F454" s="474" t="s">
        <v>257</v>
      </c>
      <c r="G454" s="474" t="s">
        <v>257</v>
      </c>
      <c r="H454" s="474" t="s">
        <v>257</v>
      </c>
      <c r="I454" s="625">
        <v>1367</v>
      </c>
      <c r="J454" s="474" t="s">
        <v>257</v>
      </c>
      <c r="K454" s="474" t="s">
        <v>257</v>
      </c>
      <c r="L454" s="474" t="s">
        <v>257</v>
      </c>
      <c r="M454" s="474" t="s">
        <v>257</v>
      </c>
      <c r="N454" s="474" t="s">
        <v>257</v>
      </c>
      <c r="O454" s="41" t="s">
        <v>257</v>
      </c>
      <c r="P454" s="41" t="s">
        <v>257</v>
      </c>
    </row>
    <row r="455" spans="1:16" x14ac:dyDescent="0.25">
      <c r="A455" s="626" t="s">
        <v>139</v>
      </c>
      <c r="B455" s="622">
        <f t="shared" si="19"/>
        <v>1492</v>
      </c>
      <c r="C455" s="474" t="s">
        <v>257</v>
      </c>
      <c r="D455" s="474" t="s">
        <v>257</v>
      </c>
      <c r="E455" s="474" t="s">
        <v>257</v>
      </c>
      <c r="F455" s="474" t="s">
        <v>257</v>
      </c>
      <c r="G455" s="474" t="s">
        <v>257</v>
      </c>
      <c r="H455" s="474" t="s">
        <v>257</v>
      </c>
      <c r="I455" s="625">
        <v>1492</v>
      </c>
      <c r="J455" s="474" t="s">
        <v>257</v>
      </c>
      <c r="K455" s="474" t="s">
        <v>257</v>
      </c>
      <c r="L455" s="474" t="s">
        <v>257</v>
      </c>
      <c r="M455" s="474" t="s">
        <v>257</v>
      </c>
      <c r="N455" s="474" t="s">
        <v>257</v>
      </c>
      <c r="O455" s="41" t="s">
        <v>257</v>
      </c>
      <c r="P455" s="41" t="s">
        <v>257</v>
      </c>
    </row>
    <row r="456" spans="1:16" x14ac:dyDescent="0.25">
      <c r="A456" s="626" t="s">
        <v>643</v>
      </c>
      <c r="B456" s="622">
        <f t="shared" si="19"/>
        <v>7340</v>
      </c>
      <c r="C456" s="474" t="s">
        <v>257</v>
      </c>
      <c r="D456" s="474" t="s">
        <v>257</v>
      </c>
      <c r="E456" s="474" t="s">
        <v>257</v>
      </c>
      <c r="F456" s="474" t="s">
        <v>257</v>
      </c>
      <c r="G456" s="474" t="s">
        <v>257</v>
      </c>
      <c r="H456" s="474" t="s">
        <v>257</v>
      </c>
      <c r="I456" s="625">
        <v>6808</v>
      </c>
      <c r="J456" s="474" t="s">
        <v>257</v>
      </c>
      <c r="K456" s="474" t="s">
        <v>257</v>
      </c>
      <c r="L456" s="474" t="s">
        <v>257</v>
      </c>
      <c r="M456" s="474">
        <v>532</v>
      </c>
      <c r="N456" s="474" t="s">
        <v>257</v>
      </c>
      <c r="O456" s="41" t="s">
        <v>257</v>
      </c>
      <c r="P456" s="41" t="s">
        <v>257</v>
      </c>
    </row>
    <row r="457" spans="1:16" x14ac:dyDescent="0.25">
      <c r="A457" s="626" t="s">
        <v>868</v>
      </c>
      <c r="B457" s="622">
        <f t="shared" si="19"/>
        <v>293</v>
      </c>
      <c r="C457" s="474" t="s">
        <v>257</v>
      </c>
      <c r="D457" s="474" t="s">
        <v>257</v>
      </c>
      <c r="E457" s="474" t="s">
        <v>257</v>
      </c>
      <c r="F457" s="474" t="s">
        <v>257</v>
      </c>
      <c r="G457" s="474" t="s">
        <v>257</v>
      </c>
      <c r="H457" s="474" t="s">
        <v>257</v>
      </c>
      <c r="I457" s="625">
        <v>293</v>
      </c>
      <c r="J457" s="474" t="s">
        <v>257</v>
      </c>
      <c r="K457" s="474" t="s">
        <v>257</v>
      </c>
      <c r="L457" s="474" t="s">
        <v>257</v>
      </c>
      <c r="M457" s="474" t="s">
        <v>257</v>
      </c>
      <c r="N457" s="474" t="s">
        <v>257</v>
      </c>
      <c r="O457" s="41" t="s">
        <v>257</v>
      </c>
      <c r="P457" s="41" t="s">
        <v>257</v>
      </c>
    </row>
    <row r="458" spans="1:16" x14ac:dyDescent="0.25">
      <c r="A458" s="626" t="s">
        <v>150</v>
      </c>
      <c r="B458" s="622">
        <f t="shared" si="19"/>
        <v>1528</v>
      </c>
      <c r="C458" s="474" t="s">
        <v>257</v>
      </c>
      <c r="D458" s="474" t="s">
        <v>257</v>
      </c>
      <c r="E458" s="474" t="s">
        <v>257</v>
      </c>
      <c r="F458" s="474" t="s">
        <v>257</v>
      </c>
      <c r="G458" s="474" t="s">
        <v>257</v>
      </c>
      <c r="H458" s="474" t="s">
        <v>257</v>
      </c>
      <c r="I458" s="625">
        <v>1528</v>
      </c>
      <c r="J458" s="474" t="s">
        <v>257</v>
      </c>
      <c r="K458" s="474" t="s">
        <v>257</v>
      </c>
      <c r="L458" s="474" t="s">
        <v>257</v>
      </c>
      <c r="M458" s="474" t="s">
        <v>257</v>
      </c>
      <c r="N458" s="474" t="s">
        <v>257</v>
      </c>
      <c r="O458" s="41" t="s">
        <v>257</v>
      </c>
      <c r="P458" s="41" t="s">
        <v>257</v>
      </c>
    </row>
    <row r="459" spans="1:16" x14ac:dyDescent="0.25">
      <c r="A459" s="626" t="s">
        <v>645</v>
      </c>
      <c r="B459" s="622">
        <f t="shared" si="19"/>
        <v>8026</v>
      </c>
      <c r="C459" s="474" t="s">
        <v>257</v>
      </c>
      <c r="D459" s="474" t="s">
        <v>257</v>
      </c>
      <c r="E459" s="474" t="s">
        <v>257</v>
      </c>
      <c r="F459" s="474" t="s">
        <v>257</v>
      </c>
      <c r="G459" s="474" t="s">
        <v>257</v>
      </c>
      <c r="H459" s="474" t="s">
        <v>257</v>
      </c>
      <c r="I459" s="625">
        <v>7468</v>
      </c>
      <c r="J459" s="474" t="s">
        <v>257</v>
      </c>
      <c r="K459" s="474" t="s">
        <v>257</v>
      </c>
      <c r="L459" s="474" t="s">
        <v>257</v>
      </c>
      <c r="M459" s="474">
        <v>558</v>
      </c>
      <c r="N459" s="474" t="s">
        <v>257</v>
      </c>
      <c r="O459" s="41" t="s">
        <v>257</v>
      </c>
      <c r="P459" s="41" t="s">
        <v>257</v>
      </c>
    </row>
    <row r="460" spans="1:16" x14ac:dyDescent="0.25">
      <c r="A460" s="626" t="s">
        <v>646</v>
      </c>
      <c r="B460" s="622">
        <f t="shared" si="19"/>
        <v>738</v>
      </c>
      <c r="C460" s="474" t="s">
        <v>257</v>
      </c>
      <c r="D460" s="474" t="s">
        <v>257</v>
      </c>
      <c r="E460" s="474" t="s">
        <v>257</v>
      </c>
      <c r="F460" s="474" t="s">
        <v>257</v>
      </c>
      <c r="G460" s="474" t="s">
        <v>257</v>
      </c>
      <c r="H460" s="474" t="s">
        <v>257</v>
      </c>
      <c r="I460" s="625">
        <v>738</v>
      </c>
      <c r="J460" s="474" t="s">
        <v>257</v>
      </c>
      <c r="K460" s="474" t="s">
        <v>257</v>
      </c>
      <c r="L460" s="474" t="s">
        <v>257</v>
      </c>
      <c r="M460" s="474" t="s">
        <v>257</v>
      </c>
      <c r="N460" s="474" t="s">
        <v>257</v>
      </c>
      <c r="O460" s="41" t="s">
        <v>257</v>
      </c>
      <c r="P460" s="41" t="s">
        <v>257</v>
      </c>
    </row>
    <row r="461" spans="1:16" x14ac:dyDescent="0.25">
      <c r="A461" s="626" t="s">
        <v>154</v>
      </c>
      <c r="B461" s="622">
        <f t="shared" si="19"/>
        <v>2718</v>
      </c>
      <c r="C461" s="474" t="s">
        <v>257</v>
      </c>
      <c r="D461" s="474" t="s">
        <v>257</v>
      </c>
      <c r="E461" s="474" t="s">
        <v>257</v>
      </c>
      <c r="F461" s="474" t="s">
        <v>257</v>
      </c>
      <c r="G461" s="474" t="s">
        <v>257</v>
      </c>
      <c r="H461" s="474" t="s">
        <v>257</v>
      </c>
      <c r="I461" s="625">
        <v>2718</v>
      </c>
      <c r="J461" s="474" t="s">
        <v>257</v>
      </c>
      <c r="K461" s="474" t="s">
        <v>257</v>
      </c>
      <c r="L461" s="474" t="s">
        <v>257</v>
      </c>
      <c r="M461" s="474" t="s">
        <v>257</v>
      </c>
      <c r="N461" s="474" t="s">
        <v>257</v>
      </c>
      <c r="O461" s="41" t="s">
        <v>257</v>
      </c>
      <c r="P461" s="41" t="s">
        <v>257</v>
      </c>
    </row>
    <row r="462" spans="1:16" x14ac:dyDescent="0.25">
      <c r="A462" s="634"/>
      <c r="B462" s="314"/>
      <c r="C462" s="314"/>
      <c r="D462" s="443"/>
      <c r="E462" s="443"/>
      <c r="F462" s="443"/>
      <c r="G462" s="443"/>
      <c r="H462" s="443"/>
      <c r="I462" s="443"/>
      <c r="J462" s="316"/>
      <c r="K462" s="443"/>
      <c r="L462" s="376"/>
      <c r="M462" s="443"/>
      <c r="N462" s="443"/>
      <c r="O462" s="638"/>
      <c r="P462" s="638"/>
    </row>
    <row r="463" spans="1:16" x14ac:dyDescent="0.25">
      <c r="A463" s="826" t="s">
        <v>873</v>
      </c>
      <c r="B463" s="826"/>
      <c r="C463" s="826"/>
      <c r="D463" s="827"/>
      <c r="E463" s="827"/>
      <c r="F463" s="827"/>
      <c r="G463" s="827"/>
      <c r="H463" s="827"/>
      <c r="I463" s="827"/>
      <c r="J463" s="827"/>
      <c r="K463" s="827"/>
      <c r="L463" s="827"/>
      <c r="M463" s="827"/>
      <c r="N463" s="827"/>
      <c r="O463" s="827"/>
      <c r="P463" s="827"/>
    </row>
    <row r="464" spans="1:16" x14ac:dyDescent="0.25">
      <c r="A464" s="827" t="s">
        <v>874</v>
      </c>
      <c r="B464" s="827"/>
      <c r="C464" s="827"/>
      <c r="D464" s="827"/>
      <c r="E464" s="827"/>
      <c r="F464" s="827"/>
      <c r="G464" s="827"/>
      <c r="H464" s="827"/>
      <c r="I464" s="827"/>
      <c r="J464" s="827"/>
      <c r="K464" s="827"/>
      <c r="L464" s="827"/>
      <c r="M464" s="827"/>
      <c r="N464" s="827"/>
      <c r="O464" s="827"/>
      <c r="P464" s="827"/>
    </row>
    <row r="465" spans="1:16" x14ac:dyDescent="0.25">
      <c r="A465" s="827" t="s">
        <v>104</v>
      </c>
      <c r="B465" s="827"/>
      <c r="C465" s="827"/>
      <c r="D465" s="827"/>
      <c r="E465" s="827"/>
      <c r="F465" s="827"/>
      <c r="G465" s="827"/>
      <c r="H465" s="827"/>
      <c r="I465" s="827"/>
      <c r="J465" s="827"/>
      <c r="K465" s="827"/>
      <c r="L465" s="827"/>
      <c r="M465" s="827"/>
      <c r="N465" s="827"/>
      <c r="O465" s="827"/>
      <c r="P465" s="827"/>
    </row>
    <row r="466" spans="1:16" x14ac:dyDescent="0.25"/>
  </sheetData>
  <sheetProtection selectLockedCells="1" selectUnlockedCells="1"/>
  <mergeCells count="18">
    <mergeCell ref="C8:P8"/>
    <mergeCell ref="A3:P3"/>
    <mergeCell ref="A4:P4"/>
    <mergeCell ref="A5:P5"/>
    <mergeCell ref="A6:P6"/>
    <mergeCell ref="A8:A10"/>
    <mergeCell ref="B8:B10"/>
    <mergeCell ref="A463:P463"/>
    <mergeCell ref="A464:P464"/>
    <mergeCell ref="A465:P465"/>
    <mergeCell ref="C9:C10"/>
    <mergeCell ref="D9:D10"/>
    <mergeCell ref="F9:F10"/>
    <mergeCell ref="G9:G10"/>
    <mergeCell ref="H9:H10"/>
    <mergeCell ref="I9:I10"/>
    <mergeCell ref="K9:K10"/>
    <mergeCell ref="P9:P10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scale="32" firstPageNumber="0" orientation="portrait" horizontalDpi="300" verticalDpi="300" r:id="rId1"/>
  <headerFooter alignWithMargins="0"/>
  <rowBreaks count="2" manualBreakCount="2">
    <brk id="202" max="15" man="1"/>
    <brk id="29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45</vt:i4>
      </vt:variant>
    </vt:vector>
  </HeadingPairs>
  <TitlesOfParts>
    <vt:vector size="72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c-17</vt:lpstr>
      <vt:lpstr>c-18</vt:lpstr>
      <vt:lpstr>c-19</vt:lpstr>
      <vt:lpstr>c-20</vt:lpstr>
      <vt:lpstr>c-21</vt:lpstr>
      <vt:lpstr>c-22</vt:lpstr>
      <vt:lpstr>c-23</vt:lpstr>
      <vt:lpstr>c-24</vt:lpstr>
      <vt:lpstr>c-25</vt:lpstr>
      <vt:lpstr>c-26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'c-15'!Área_de_impresión</vt:lpstr>
      <vt:lpstr>'c-16'!Área_de_impresión</vt:lpstr>
      <vt:lpstr>'c-17'!Área_de_impresión</vt:lpstr>
      <vt:lpstr>'c-18'!Área_de_impresión</vt:lpstr>
      <vt:lpstr>'c-19'!Área_de_impresión</vt:lpstr>
      <vt:lpstr>'c-2'!Área_de_impresión</vt:lpstr>
      <vt:lpstr>'c-20'!Área_de_impresión</vt:lpstr>
      <vt:lpstr>'c-21'!Área_de_impresión</vt:lpstr>
      <vt:lpstr>'c-22'!Área_de_impresión</vt:lpstr>
      <vt:lpstr>'c-23'!Área_de_impresión</vt:lpstr>
      <vt:lpstr>'c-24'!Área_de_impresión</vt:lpstr>
      <vt:lpstr>'c-25'!Área_de_impresión</vt:lpstr>
      <vt:lpstr>'c-26'!Área_de_impresión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'c-9'!Área_de_impresión</vt:lpstr>
      <vt:lpstr>'c-8'!Excel_BuiltIn__FilterDatabase</vt:lpstr>
      <vt:lpstr>'c-9'!Excel_BuiltIn__FilterDatabase</vt:lpstr>
      <vt:lpstr>'c-10'!Títulos_a_imprimir</vt:lpstr>
      <vt:lpstr>'c-11'!Títulos_a_imprimir</vt:lpstr>
      <vt:lpstr>'c-12'!Títulos_a_imprimir</vt:lpstr>
      <vt:lpstr>'c-13'!Títulos_a_imprimir</vt:lpstr>
      <vt:lpstr>'c-14'!Títulos_a_imprimir</vt:lpstr>
      <vt:lpstr>'c-15'!Títulos_a_imprimir</vt:lpstr>
      <vt:lpstr>'c-17'!Títulos_a_imprimir</vt:lpstr>
      <vt:lpstr>'c-18'!Títulos_a_imprimir</vt:lpstr>
      <vt:lpstr>'c-22'!Títulos_a_imprimir</vt:lpstr>
      <vt:lpstr>'c-23'!Títulos_a_imprimir</vt:lpstr>
      <vt:lpstr>'c-24'!Títulos_a_imprimir</vt:lpstr>
      <vt:lpstr>'c-7'!Títulos_a_imprimir</vt:lpstr>
      <vt:lpstr>'c-8'!Títulos_a_imprimir</vt:lpstr>
      <vt:lpstr>'c-9'!Títulos_a_imprimir</vt:lpstr>
      <vt:lpstr>'c-12'!Z_DBFC5A21_4BEE_424C_BC05_B4A8E3102722__wvu_PrintTitles</vt:lpstr>
      <vt:lpstr>'c-13'!Z_DBFC5A21_4BEE_424C_BC05_B4A8E3102722__wvu_PrintTitles</vt:lpstr>
      <vt:lpstr>'c-14'!Z_DBFC5A21_4BEE_424C_BC05_B4A8E3102722__wvu_PrintTitles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Hernández Gutiérrez</dc:creator>
  <cp:lastModifiedBy>mvargasb</cp:lastModifiedBy>
  <cp:lastPrinted>2016-06-20T16:55:03Z</cp:lastPrinted>
  <dcterms:created xsi:type="dcterms:W3CDTF">2015-10-26T16:09:28Z</dcterms:created>
  <dcterms:modified xsi:type="dcterms:W3CDTF">2019-11-18T17:37:29Z</dcterms:modified>
</cp:coreProperties>
</file>