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adística\Anuarios\ANUARIO 2017\Para publicar\JR\"/>
    </mc:Choice>
  </mc:AlternateContent>
  <xr:revisionPtr revIDLastSave="0" documentId="8_{246BEA2D-D6EE-4AD9-A1D4-2BDE187F2741}" xr6:coauthVersionLast="37" xr6:coauthVersionMax="37" xr10:uidLastSave="{00000000-0000-0000-0000-000000000000}"/>
  <bookViews>
    <workbookView xWindow="0" yWindow="0" windowWidth="14370" windowHeight="11835" activeTab="2" xr2:uid="{00000000-000D-0000-FFFF-FFFF00000000}"/>
  </bookViews>
  <sheets>
    <sheet name="Índice" sheetId="11" r:id="rId1"/>
    <sheet name="c-1" sheetId="1" r:id="rId2"/>
    <sheet name="c-2" sheetId="12" r:id="rId3"/>
    <sheet name="c-3" sheetId="3" r:id="rId4"/>
    <sheet name="c-4" sheetId="4" r:id="rId5"/>
    <sheet name="c-5" sheetId="5" r:id="rId6"/>
    <sheet name="c-6" sheetId="6" r:id="rId7"/>
    <sheet name="c-7" sheetId="7" r:id="rId8"/>
    <sheet name="c-8" sheetId="8" r:id="rId9"/>
    <sheet name="c-9" sheetId="9" r:id="rId10"/>
    <sheet name="c-10" sheetId="10" r:id="rId11"/>
  </sheets>
  <definedNames>
    <definedName name="_xlnm._FilterDatabase" localSheetId="2" hidden="1">'c-2'!$A$10:$H$10</definedName>
  </definedNames>
  <calcPr calcId="1790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13" i="12" l="1"/>
  <c r="B111" i="12"/>
  <c r="B110" i="12"/>
  <c r="H109" i="12"/>
  <c r="G109" i="12"/>
  <c r="F109" i="12"/>
  <c r="E109" i="12"/>
  <c r="D109" i="12"/>
  <c r="C109" i="12"/>
  <c r="B107" i="12"/>
  <c r="H106" i="12"/>
  <c r="G106" i="12"/>
  <c r="F106" i="12"/>
  <c r="E106" i="12"/>
  <c r="D106" i="12"/>
  <c r="B106" i="12" s="1"/>
  <c r="C106" i="12"/>
  <c r="B104" i="12"/>
  <c r="B103" i="12"/>
  <c r="B102" i="12"/>
  <c r="H101" i="12"/>
  <c r="G101" i="12"/>
  <c r="F101" i="12"/>
  <c r="E101" i="12"/>
  <c r="D101" i="12"/>
  <c r="C101" i="12"/>
  <c r="B99" i="12"/>
  <c r="B98" i="12"/>
  <c r="B97" i="12"/>
  <c r="H96" i="12"/>
  <c r="G96" i="12"/>
  <c r="F96" i="12"/>
  <c r="E96" i="12"/>
  <c r="D96" i="12"/>
  <c r="C96" i="12"/>
  <c r="H93" i="12"/>
  <c r="G93" i="12"/>
  <c r="F93" i="12"/>
  <c r="E93" i="12"/>
  <c r="D93" i="12"/>
  <c r="C93" i="12"/>
  <c r="B91" i="12"/>
  <c r="B90" i="12"/>
  <c r="H89" i="12"/>
  <c r="G89" i="12"/>
  <c r="F89" i="12"/>
  <c r="E89" i="12"/>
  <c r="D89" i="12"/>
  <c r="B89" i="12" s="1"/>
  <c r="C89" i="12"/>
  <c r="B87" i="12"/>
  <c r="B86" i="12"/>
  <c r="H85" i="12"/>
  <c r="G85" i="12"/>
  <c r="F85" i="12"/>
  <c r="E85" i="12"/>
  <c r="D85" i="12"/>
  <c r="C85" i="12"/>
  <c r="B83" i="12"/>
  <c r="B82" i="12"/>
  <c r="B81" i="12"/>
  <c r="B80" i="12"/>
  <c r="B79" i="12"/>
  <c r="B78" i="12"/>
  <c r="B77" i="12"/>
  <c r="H76" i="12"/>
  <c r="G76" i="12"/>
  <c r="F76" i="12"/>
  <c r="E76" i="12"/>
  <c r="D76" i="12"/>
  <c r="C76" i="12"/>
  <c r="B74" i="12"/>
  <c r="H73" i="12"/>
  <c r="G73" i="12"/>
  <c r="F73" i="12"/>
  <c r="E73" i="12"/>
  <c r="D73" i="12"/>
  <c r="C73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H52" i="12"/>
  <c r="G52" i="12"/>
  <c r="F52" i="12"/>
  <c r="E52" i="12"/>
  <c r="D52" i="12"/>
  <c r="C52" i="12"/>
  <c r="B50" i="12"/>
  <c r="B49" i="12"/>
  <c r="B48" i="12"/>
  <c r="B47" i="12"/>
  <c r="H45" i="12"/>
  <c r="G45" i="12"/>
  <c r="F45" i="12"/>
  <c r="E45" i="12"/>
  <c r="D45" i="12"/>
  <c r="C45" i="12"/>
  <c r="B43" i="12"/>
  <c r="H42" i="12"/>
  <c r="G42" i="12"/>
  <c r="F42" i="12"/>
  <c r="E42" i="12"/>
  <c r="D42" i="12"/>
  <c r="C42" i="12"/>
  <c r="B40" i="12"/>
  <c r="H39" i="12"/>
  <c r="G39" i="12"/>
  <c r="F39" i="12"/>
  <c r="E39" i="12"/>
  <c r="D39" i="12"/>
  <c r="C39" i="12"/>
  <c r="B39" i="12" s="1"/>
  <c r="B37" i="12"/>
  <c r="B36" i="12"/>
  <c r="B35" i="12"/>
  <c r="B34" i="12"/>
  <c r="B33" i="12"/>
  <c r="H32" i="12"/>
  <c r="G32" i="12"/>
  <c r="F32" i="12"/>
  <c r="E32" i="12"/>
  <c r="D32" i="12"/>
  <c r="C32" i="12"/>
  <c r="B30" i="12"/>
  <c r="B29" i="12"/>
  <c r="B28" i="12"/>
  <c r="H27" i="12"/>
  <c r="G27" i="12"/>
  <c r="F27" i="12"/>
  <c r="E27" i="12"/>
  <c r="D27" i="12"/>
  <c r="C27" i="12"/>
  <c r="B25" i="12"/>
  <c r="H24" i="12"/>
  <c r="G24" i="12"/>
  <c r="F24" i="12"/>
  <c r="E24" i="12"/>
  <c r="D24" i="12"/>
  <c r="C24" i="12"/>
  <c r="B22" i="12"/>
  <c r="H21" i="12"/>
  <c r="G21" i="12"/>
  <c r="F21" i="12"/>
  <c r="E21" i="12"/>
  <c r="D21" i="12"/>
  <c r="C21" i="12"/>
  <c r="B19" i="12"/>
  <c r="H18" i="12"/>
  <c r="G18" i="12"/>
  <c r="F18" i="12"/>
  <c r="E18" i="12"/>
  <c r="D18" i="12"/>
  <c r="C18" i="12"/>
  <c r="B16" i="12"/>
  <c r="B15" i="12"/>
  <c r="H14" i="12"/>
  <c r="G14" i="12"/>
  <c r="F14" i="12"/>
  <c r="E14" i="12"/>
  <c r="D14" i="12"/>
  <c r="C14" i="12"/>
  <c r="B12" i="12"/>
  <c r="H11" i="12"/>
  <c r="G11" i="12"/>
  <c r="F11" i="12"/>
  <c r="E11" i="12"/>
  <c r="D11" i="12"/>
  <c r="C11" i="12"/>
  <c r="D9" i="12" l="1"/>
  <c r="H9" i="12"/>
  <c r="B24" i="12"/>
  <c r="B42" i="12"/>
  <c r="B96" i="12"/>
  <c r="B45" i="12"/>
  <c r="B76" i="12"/>
  <c r="B85" i="12"/>
  <c r="B109" i="12"/>
  <c r="F9" i="12"/>
  <c r="E9" i="12"/>
  <c r="B21" i="12"/>
  <c r="B73" i="12"/>
  <c r="B101" i="12"/>
  <c r="B14" i="12"/>
  <c r="B18" i="12"/>
  <c r="B93" i="12"/>
  <c r="B32" i="12"/>
  <c r="B11" i="12"/>
  <c r="B27" i="12"/>
  <c r="B52" i="12"/>
  <c r="G9" i="12"/>
  <c r="C9" i="12"/>
  <c r="M10" i="5"/>
  <c r="I10" i="5"/>
  <c r="O10" i="5"/>
  <c r="K10" i="5"/>
  <c r="G10" i="5"/>
  <c r="C10" i="5"/>
  <c r="N10" i="5"/>
  <c r="L10" i="5"/>
  <c r="J10" i="5"/>
  <c r="H10" i="5"/>
  <c r="D10" i="5"/>
  <c r="B9" i="12" l="1"/>
  <c r="E10" i="5"/>
  <c r="F10" i="5"/>
  <c r="B10" i="5"/>
  <c r="B14" i="10" l="1"/>
  <c r="B13" i="10"/>
  <c r="B12" i="10"/>
  <c r="H9" i="10"/>
  <c r="G9" i="10"/>
  <c r="B11" i="10"/>
  <c r="D9" i="10"/>
  <c r="C9" i="10"/>
  <c r="F9" i="10"/>
  <c r="B12" i="9"/>
  <c r="B18" i="9"/>
  <c r="B17" i="9"/>
  <c r="B16" i="9"/>
  <c r="B14" i="9"/>
  <c r="B13" i="9"/>
  <c r="G9" i="9"/>
  <c r="F9" i="9"/>
  <c r="C9" i="9"/>
  <c r="H9" i="9"/>
  <c r="D9" i="9"/>
  <c r="B15" i="8"/>
  <c r="B14" i="8"/>
  <c r="B13" i="8"/>
  <c r="B12" i="8"/>
  <c r="B11" i="8"/>
  <c r="B10" i="8"/>
  <c r="B17" i="7"/>
  <c r="B16" i="7"/>
  <c r="B13" i="7"/>
  <c r="B12" i="7"/>
  <c r="B25" i="6"/>
  <c r="B24" i="6"/>
  <c r="B21" i="6"/>
  <c r="B20" i="6"/>
  <c r="B19" i="6"/>
  <c r="B18" i="6"/>
  <c r="B15" i="6"/>
  <c r="B14" i="6"/>
  <c r="B13" i="6"/>
  <c r="H9" i="6"/>
  <c r="G9" i="6"/>
  <c r="D9" i="6"/>
  <c r="B12" i="6"/>
  <c r="B23" i="6" l="1"/>
  <c r="B15" i="7"/>
  <c r="B11" i="9"/>
  <c r="B9" i="9" s="1"/>
  <c r="B9" i="10"/>
  <c r="E9" i="10"/>
  <c r="E9" i="9"/>
  <c r="B11" i="7"/>
  <c r="B9" i="7" s="1"/>
  <c r="B17" i="6"/>
  <c r="B11" i="6"/>
  <c r="E9" i="6"/>
  <c r="F9" i="6"/>
  <c r="C9" i="6"/>
  <c r="B46" i="4"/>
  <c r="B45" i="4"/>
  <c r="B44" i="4"/>
  <c r="B43" i="4"/>
  <c r="B40" i="4"/>
  <c r="B39" i="4"/>
  <c r="B38" i="4"/>
  <c r="H10" i="4"/>
  <c r="B37" i="4"/>
  <c r="D10" i="4"/>
  <c r="B34" i="4"/>
  <c r="B33" i="4"/>
  <c r="B32" i="4"/>
  <c r="B31" i="4"/>
  <c r="B28" i="4"/>
  <c r="B27" i="4"/>
  <c r="B26" i="4"/>
  <c r="B25" i="4"/>
  <c r="B22" i="4"/>
  <c r="B21" i="4"/>
  <c r="B20" i="4"/>
  <c r="B19" i="4"/>
  <c r="B16" i="4"/>
  <c r="B15" i="4"/>
  <c r="B14" i="4"/>
  <c r="B13" i="4"/>
  <c r="I10" i="4"/>
  <c r="F10" i="4"/>
  <c r="E10" i="4"/>
  <c r="B9" i="6" l="1"/>
  <c r="B36" i="4"/>
  <c r="B42" i="4"/>
  <c r="B12" i="4"/>
  <c r="B18" i="4"/>
  <c r="B24" i="4"/>
  <c r="B30" i="4"/>
  <c r="G10" i="4"/>
  <c r="C10" i="4"/>
  <c r="B10" i="4" l="1"/>
  <c r="H9" i="3"/>
  <c r="G9" i="3"/>
  <c r="F9" i="3"/>
  <c r="E9" i="3"/>
  <c r="D9" i="3"/>
  <c r="C9" i="3"/>
  <c r="B12" i="3"/>
  <c r="B13" i="3"/>
  <c r="B14" i="3"/>
  <c r="B15" i="3"/>
  <c r="B16" i="3"/>
  <c r="B17" i="3"/>
  <c r="B18" i="3"/>
  <c r="B19" i="3"/>
  <c r="B20" i="3"/>
  <c r="B21" i="3"/>
  <c r="B22" i="3"/>
  <c r="B23" i="3"/>
  <c r="B11" i="3"/>
  <c r="B9" i="3" l="1"/>
  <c r="B28" i="1"/>
  <c r="B25" i="1"/>
  <c r="B45" i="1"/>
  <c r="B35" i="1"/>
  <c r="B34" i="1"/>
  <c r="B27" i="1"/>
  <c r="B26" i="1"/>
  <c r="B24" i="1"/>
  <c r="B23" i="1"/>
  <c r="B22" i="1"/>
  <c r="B16" i="1"/>
  <c r="B13" i="1"/>
  <c r="B14" i="1"/>
  <c r="B12" i="1"/>
  <c r="B52" i="1"/>
  <c r="B51" i="1" s="1"/>
  <c r="B49" i="1"/>
  <c r="B48" i="1"/>
  <c r="B47" i="1"/>
  <c r="B46" i="1"/>
  <c r="B42" i="1"/>
  <c r="B41" i="1"/>
  <c r="B40" i="1"/>
  <c r="B39" i="1"/>
  <c r="B38" i="1"/>
  <c r="B37" i="1"/>
  <c r="B36" i="1"/>
  <c r="B11" i="1" l="1"/>
  <c r="B20" i="1"/>
  <c r="B18" i="1" s="1"/>
  <c r="B33" i="1"/>
  <c r="B44" i="1"/>
  <c r="B9" i="1"/>
  <c r="B31" i="1" l="1"/>
  <c r="B55" i="1"/>
</calcChain>
</file>

<file path=xl/sharedStrings.xml><?xml version="1.0" encoding="utf-8"?>
<sst xmlns="http://schemas.openxmlformats.org/spreadsheetml/2006/main" count="424" uniqueCount="260">
  <si>
    <t>CUADRO Nº 1</t>
  </si>
  <si>
    <t>BALANCE</t>
  </si>
  <si>
    <t>TOTAL</t>
  </si>
  <si>
    <t>III CIRCUITO JUDICIAL DE SAN JOSÉ (PAVAS)</t>
  </si>
  <si>
    <t>HEREDIA</t>
  </si>
  <si>
    <t>II CIRCUITO JUDICIAL DE LA ZONA ATLÁNTICA</t>
  </si>
  <si>
    <t>Circulante al iniciar</t>
  </si>
  <si>
    <t>Casos Entrados</t>
  </si>
  <si>
    <t>Justicia Restaurativa</t>
  </si>
  <si>
    <t>Justicia Restaurativa: Modalidad de Tribunales de Tratamiento de Drogas</t>
  </si>
  <si>
    <t xml:space="preserve">Otros </t>
  </si>
  <si>
    <t>Casos Reentrados</t>
  </si>
  <si>
    <t>Casos Terminados</t>
  </si>
  <si>
    <t>MOTIVO DE TÉRMINO</t>
  </si>
  <si>
    <t>Suspensión proceso a prueba</t>
  </si>
  <si>
    <t>Reparación integral del daño</t>
  </si>
  <si>
    <t>Conciliación</t>
  </si>
  <si>
    <t xml:space="preserve">   No hubo acuerdo</t>
  </si>
  <si>
    <t xml:space="preserve">   No se presentaron las partes</t>
  </si>
  <si>
    <t xml:space="preserve">   Devueltos</t>
  </si>
  <si>
    <t>MOTIVOS DE DEVOLUCIÓN</t>
  </si>
  <si>
    <t>Ministerio Público</t>
  </si>
  <si>
    <t xml:space="preserve">   Por estrategia de la defensa particular</t>
  </si>
  <si>
    <t xml:space="preserve">   Falta viabilidad probatoria</t>
  </si>
  <si>
    <t xml:space="preserve">   No se presenta a cita persona imputada</t>
  </si>
  <si>
    <t xml:space="preserve">   No acepta persona imputada</t>
  </si>
  <si>
    <t xml:space="preserve">   No acepta victima</t>
  </si>
  <si>
    <t xml:space="preserve">   No se logró ubicar a imputado/a</t>
  </si>
  <si>
    <t xml:space="preserve">   No se logró ubicar a ofendido/a</t>
  </si>
  <si>
    <t xml:space="preserve">   No cumple con los requisitos de admisibilidad</t>
  </si>
  <si>
    <t xml:space="preserve">   Pers. imputada no se apersonó a la cita</t>
  </si>
  <si>
    <t>Defensa Pública</t>
  </si>
  <si>
    <t xml:space="preserve">   Ausencia de prueba determinante</t>
  </si>
  <si>
    <t xml:space="preserve">   No se logró ubicar imputado/a</t>
  </si>
  <si>
    <t xml:space="preserve">   Pers. imputada no se acoge al programa</t>
  </si>
  <si>
    <t xml:space="preserve">   Por estrategia de la defensa pública</t>
  </si>
  <si>
    <t>Dupla Psicosocial</t>
  </si>
  <si>
    <t xml:space="preserve">   Por criterio técnico-psicosocial</t>
  </si>
  <si>
    <t>Circulante final</t>
  </si>
  <si>
    <t>Acumulación</t>
  </si>
  <si>
    <t>Elaborado por: Subproceso de Estadística, Dirección de Planificación.</t>
  </si>
  <si>
    <t>CUADRO Nº 2</t>
  </si>
  <si>
    <t>Total</t>
  </si>
  <si>
    <t>Administración Fraudulenta</t>
  </si>
  <si>
    <t>Agresión Física</t>
  </si>
  <si>
    <t>Alteración de Dispositivos y Señales de Tránsito</t>
  </si>
  <si>
    <t>Amenazas agravadas</t>
  </si>
  <si>
    <t>Amenazas Personales</t>
  </si>
  <si>
    <t>Apropiación Irregular</t>
  </si>
  <si>
    <t>Apropiación y Retención Indebida</t>
  </si>
  <si>
    <t>Circulación de Moneda Falsa Recibida de Buena Fe</t>
  </si>
  <si>
    <t>Conducción Temeraria</t>
  </si>
  <si>
    <t>Daño Agravado</t>
  </si>
  <si>
    <t>Daños</t>
  </si>
  <si>
    <t>Daños Menores</t>
  </si>
  <si>
    <t>Desobediencia</t>
  </si>
  <si>
    <t>Estafa</t>
  </si>
  <si>
    <t>Estelionato</t>
  </si>
  <si>
    <t>Estafa mediante cheque</t>
  </si>
  <si>
    <t>Extorsión Simple</t>
  </si>
  <si>
    <t>Falsedad Ideológica</t>
  </si>
  <si>
    <t>Falso Testimonio</t>
  </si>
  <si>
    <t>Fraude de Simulación</t>
  </si>
  <si>
    <t>Hurto Agravado</t>
  </si>
  <si>
    <t>Hurto de Uso</t>
  </si>
  <si>
    <t>Hurto Simple</t>
  </si>
  <si>
    <t>Incumplimiento una medida protección</t>
  </si>
  <si>
    <t>Lesiones culposas</t>
  </si>
  <si>
    <t>Lesiones Graves</t>
  </si>
  <si>
    <t>Lesiones leves</t>
  </si>
  <si>
    <t>Lesiones en Riña</t>
  </si>
  <si>
    <t>Libramiento de cheques sin fondos</t>
  </si>
  <si>
    <t>Maltrato</t>
  </si>
  <si>
    <t>Receptación</t>
  </si>
  <si>
    <t>Resistencia</t>
  </si>
  <si>
    <t>Robo Agravado</t>
  </si>
  <si>
    <t>Robo Simple</t>
  </si>
  <si>
    <t>Simulación de delito</t>
  </si>
  <si>
    <t>Uso de Falso Documento</t>
  </si>
  <si>
    <t>Usurpación</t>
  </si>
  <si>
    <t>Violación de domicilio</t>
  </si>
  <si>
    <t>Violación de Sellos</t>
  </si>
  <si>
    <t>I CIRCUITO JUDICIAL DE ZONA SUR</t>
  </si>
  <si>
    <t>DURANTE: 2017</t>
  </si>
  <si>
    <t>CUADRO Nº 3</t>
  </si>
  <si>
    <t xml:space="preserve">PROCEDENCIA </t>
  </si>
  <si>
    <t>San José</t>
  </si>
  <si>
    <t>Goicoechea</t>
  </si>
  <si>
    <t>Pavas</t>
  </si>
  <si>
    <t>Hatillo</t>
  </si>
  <si>
    <t>Desamparados</t>
  </si>
  <si>
    <t>Heredia</t>
  </si>
  <si>
    <t>San Joaquín</t>
  </si>
  <si>
    <t>Pérez Zeledón</t>
  </si>
  <si>
    <t>Buenos Aires</t>
  </si>
  <si>
    <t>Pococí</t>
  </si>
  <si>
    <t>Tribunal de flagrancia Heredia</t>
  </si>
  <si>
    <t>Agresión Psicológica</t>
  </si>
  <si>
    <t>Portación Ilícita de Arma Permitida</t>
  </si>
  <si>
    <t>II CIRCUITO JUDICIAL DE SAN JOSÉ</t>
  </si>
  <si>
    <t>II CIRCUITO JUDICIAL DE SAN JOSÉ (FLAGRANCIA)</t>
  </si>
  <si>
    <t>CUADRO Nº 4</t>
  </si>
  <si>
    <t>MOTIVOS DE TÉRMINO</t>
  </si>
  <si>
    <t>II Circuito Judicial de San José</t>
  </si>
  <si>
    <t>JR</t>
  </si>
  <si>
    <t>PTDJ</t>
  </si>
  <si>
    <t>Penalización</t>
  </si>
  <si>
    <t>Flagrancia</t>
  </si>
  <si>
    <t>II Circuito Judicial de San José (Flagrancia)</t>
  </si>
  <si>
    <t>III Circuito Judicial de San José (Pavas)</t>
  </si>
  <si>
    <t>I Circuito Judicial de Zona Sur</t>
  </si>
  <si>
    <t>II Circuito Judicial de la Zona Atlántica</t>
  </si>
  <si>
    <t>Con conciliación</t>
  </si>
  <si>
    <t>No se presentaron las partes</t>
  </si>
  <si>
    <t>Con suspensión proceso a prueba</t>
  </si>
  <si>
    <t>Con reparación integral del daño</t>
  </si>
  <si>
    <t>No hubo acuerdo</t>
  </si>
  <si>
    <t>Devueltos</t>
  </si>
  <si>
    <t>PROGRAMA DE JUSTICIA RESTAURATIVA: MOVIMIENTO DE TRABAJO</t>
  </si>
  <si>
    <t>PROGRAMA DE JUSTICIA RESTAURATIVA: ENTRADOS POR DELITO</t>
  </si>
  <si>
    <t>Siquirres</t>
  </si>
  <si>
    <t>Sarapiquí</t>
  </si>
  <si>
    <t xml:space="preserve">PROGRAMA DE JUSTICIA RESTAURATIVA: PROCEDENCIA DE LOS CASOS ENTRADOS </t>
  </si>
  <si>
    <t>PROGRAMA DE JUSTICIA RESTAURATIVA: CASOS TERMINADOS</t>
  </si>
  <si>
    <t>CUADRO Nº 7</t>
  </si>
  <si>
    <t>ENTREVISTA PRELIMINAR</t>
  </si>
  <si>
    <t>Personas atendidas por dupla psicosocial</t>
  </si>
  <si>
    <t xml:space="preserve">       a. Victimas</t>
  </si>
  <si>
    <t xml:space="preserve">       b. Persona imputada</t>
  </si>
  <si>
    <t xml:space="preserve">       c. Persona de apoyo</t>
  </si>
  <si>
    <t xml:space="preserve">       d. Remisión a la Oficina de Atención de Victimas </t>
  </si>
  <si>
    <t xml:space="preserve"> Personas atendidas por la fiscal</t>
  </si>
  <si>
    <t xml:space="preserve">       d. Abogados particulares</t>
  </si>
  <si>
    <t>Personas atendidas por la Defensa Pública</t>
  </si>
  <si>
    <t xml:space="preserve">       a. Persona imputada</t>
  </si>
  <si>
    <t xml:space="preserve">       b. Persona de apoyo</t>
  </si>
  <si>
    <t>CUADRO Nº 6</t>
  </si>
  <si>
    <t>CUADRO Nº 8</t>
  </si>
  <si>
    <t>SEGUIMIENTO MEDIDAS ALTERNAS</t>
  </si>
  <si>
    <t>Resultado de la medida alterna</t>
  </si>
  <si>
    <t>Cumplimiento</t>
  </si>
  <si>
    <t xml:space="preserve">      Cantidad de informes* de cumplimiento por conciliación</t>
  </si>
  <si>
    <t>Incumplimientos</t>
  </si>
  <si>
    <t xml:space="preserve">      Cantidad de informes* de incumplimiento por conciliación</t>
  </si>
  <si>
    <t>CUADRO Nº 9</t>
  </si>
  <si>
    <t>SEGUIMIENTOS DE PLANES</t>
  </si>
  <si>
    <t>Plan de reparador</t>
  </si>
  <si>
    <t xml:space="preserve">Horas Servicio comunal </t>
  </si>
  <si>
    <t>Horas abordajes Socioeducativos</t>
  </si>
  <si>
    <t>Plan de Tratamiento terapéutico</t>
  </si>
  <si>
    <t>Residencial (en días)</t>
  </si>
  <si>
    <t>Ambulatorio  (horas)</t>
  </si>
  <si>
    <t>Donación (cantidad)</t>
  </si>
  <si>
    <t>CUADRO Nº 10</t>
  </si>
  <si>
    <t xml:space="preserve">Personas atendidas por equipo psicosocial </t>
  </si>
  <si>
    <t xml:space="preserve">        Victimas</t>
  </si>
  <si>
    <t xml:space="preserve">        Persona imputada</t>
  </si>
  <si>
    <t xml:space="preserve">        Persona de apoyo</t>
  </si>
  <si>
    <t>Total de ingreso mensual de seguimiento</t>
  </si>
  <si>
    <t xml:space="preserve">Total de circulante  en seguimiento </t>
  </si>
  <si>
    <t xml:space="preserve">Remisión a la Oficina de Atención de Victimas </t>
  </si>
  <si>
    <t>REDES DE APOYO</t>
  </si>
  <si>
    <t>Número de coordinaciones interinstitucionales</t>
  </si>
  <si>
    <t>Número de instituciones visitadas</t>
  </si>
  <si>
    <t>Coordinaciones vía correo electrónico o teléfono</t>
  </si>
  <si>
    <t>Número de instituciones incorporadas a la Red</t>
  </si>
  <si>
    <t>REALIZADAS</t>
  </si>
  <si>
    <t>NO REALIZADAS</t>
  </si>
  <si>
    <t>NÚMERO DE AUDIENCIAS DE VERIFICACIÓN DE ACUERDOS</t>
  </si>
  <si>
    <t>Con acuerdo</t>
  </si>
  <si>
    <t xml:space="preserve">Persona imputada no se presento </t>
  </si>
  <si>
    <t>Víctima no se presentó</t>
  </si>
  <si>
    <t>Inasistencia de las partes</t>
  </si>
  <si>
    <t>No se presentó abogado particular</t>
  </si>
  <si>
    <t>Otros motivos (Desastre Natural)</t>
  </si>
  <si>
    <t>Se mantiene medida alterna</t>
  </si>
  <si>
    <t>Se modifica medida alterna</t>
  </si>
  <si>
    <t>Se revoca medida alterna</t>
  </si>
  <si>
    <t>Se homologa indemnización seguro</t>
  </si>
  <si>
    <t>Índice de Cuadros Estadísticos</t>
  </si>
  <si>
    <t>Durante: 2017</t>
  </si>
  <si>
    <t>Número</t>
  </si>
  <si>
    <t>Nombre del Cuadro</t>
  </si>
  <si>
    <r>
      <t>Durante:</t>
    </r>
    <r>
      <rPr>
        <sz val="12"/>
        <color theme="1"/>
        <rFont val="Times New Roman"/>
        <family val="1"/>
      </rPr>
      <t xml:space="preserve"> 2017</t>
    </r>
  </si>
  <si>
    <r>
      <t xml:space="preserve">Durante: </t>
    </r>
    <r>
      <rPr>
        <sz val="12"/>
        <color theme="1"/>
        <rFont val="Times New Roman"/>
        <family val="1"/>
      </rPr>
      <t>2017</t>
    </r>
  </si>
  <si>
    <t>SEGÚN: CIRCUITO JUDICIAL</t>
  </si>
  <si>
    <t>CIRCUITO JUDICIAL</t>
  </si>
  <si>
    <t>DELITO</t>
  </si>
  <si>
    <t>NÚMERO DE PERSONAS ATENDIDAS EN SEGUIMIENTO POR EQUIPO PSICOSOCIAL</t>
  </si>
  <si>
    <t>Programa de Justicia Restaurativa</t>
  </si>
  <si>
    <r>
      <t>Programa de Justicia Restaurativa:</t>
    </r>
    <r>
      <rPr>
        <sz val="12"/>
        <color theme="1"/>
        <rFont val="Times New Roman"/>
        <family val="1"/>
      </rPr>
      <t xml:space="preserve"> Movimiento de Trabajo</t>
    </r>
  </si>
  <si>
    <r>
      <t>Según:</t>
    </r>
    <r>
      <rPr>
        <sz val="12"/>
        <color theme="1"/>
        <rFont val="Times New Roman"/>
        <family val="1"/>
      </rPr>
      <t xml:space="preserve"> Circuito Judicial</t>
    </r>
  </si>
  <si>
    <r>
      <t>Programa de Justicia Restaurativa:</t>
    </r>
    <r>
      <rPr>
        <sz val="12"/>
        <color theme="1"/>
        <rFont val="Times New Roman"/>
        <family val="1"/>
      </rPr>
      <t xml:space="preserve"> Entrados por Delito</t>
    </r>
  </si>
  <si>
    <r>
      <t>Programa de Justicia Restaurativa:</t>
    </r>
    <r>
      <rPr>
        <sz val="12"/>
        <color theme="1"/>
        <rFont val="Times New Roman"/>
        <family val="1"/>
      </rPr>
      <t xml:space="preserve"> Procedencia de los Casos Entrados</t>
    </r>
  </si>
  <si>
    <r>
      <t xml:space="preserve">Programa de Justicia Restaurativa: </t>
    </r>
    <r>
      <rPr>
        <sz val="12"/>
        <color theme="1"/>
        <rFont val="Times New Roman"/>
        <family val="1"/>
      </rPr>
      <t>Casos Terminados</t>
    </r>
  </si>
  <si>
    <r>
      <t xml:space="preserve">Según: </t>
    </r>
    <r>
      <rPr>
        <sz val="12"/>
        <color theme="1"/>
        <rFont val="Times New Roman"/>
        <family val="1"/>
      </rPr>
      <t>Circuito Judicial</t>
    </r>
  </si>
  <si>
    <r>
      <t>Programa de Justicia Restaurativa:</t>
    </r>
    <r>
      <rPr>
        <sz val="12"/>
        <color rgb="FF000000"/>
        <rFont val="Times New Roman"/>
        <family val="1"/>
      </rPr>
      <t xml:space="preserve"> Total de Reuniones y Número de Audiencias</t>
    </r>
  </si>
  <si>
    <r>
      <t>Según:</t>
    </r>
    <r>
      <rPr>
        <sz val="12"/>
        <color rgb="FF000000"/>
        <rFont val="Times New Roman"/>
        <family val="1"/>
      </rPr>
      <t xml:space="preserve"> Circuito Judicial</t>
    </r>
  </si>
  <si>
    <r>
      <t xml:space="preserve">Programa de Justicia Restaurativa: </t>
    </r>
    <r>
      <rPr>
        <sz val="12"/>
        <color rgb="FF000000"/>
        <rFont val="Times New Roman"/>
        <family val="1"/>
      </rPr>
      <t>Cantidad de personas atendidas en Entrevista Preliminar</t>
    </r>
  </si>
  <si>
    <r>
      <t>Programa de Justicia Restaurativa:</t>
    </r>
    <r>
      <rPr>
        <sz val="12"/>
        <color theme="1"/>
        <rFont val="Times New Roman"/>
        <family val="1"/>
      </rPr>
      <t xml:space="preserve"> Seguimiento de Planes</t>
    </r>
  </si>
  <si>
    <r>
      <t xml:space="preserve">Programa de Justicia Restaurativa: </t>
    </r>
    <r>
      <rPr>
        <sz val="12"/>
        <color theme="1"/>
        <rFont val="Times New Roman"/>
        <family val="1"/>
      </rPr>
      <t>Número de personas atendidas en seguimiento por Equipo Psicosocial</t>
    </r>
  </si>
  <si>
    <r>
      <t xml:space="preserve">Programa de Justicia Restaurativa: </t>
    </r>
    <r>
      <rPr>
        <sz val="12"/>
        <color theme="1"/>
        <rFont val="Times New Roman"/>
        <family val="1"/>
      </rPr>
      <t>Número de Redes de Apoyo</t>
    </r>
  </si>
  <si>
    <r>
      <t>Programa de Justicia Restaurativa:</t>
    </r>
    <r>
      <rPr>
        <sz val="12"/>
        <color rgb="FF000000"/>
        <rFont val="Times New Roman"/>
        <family val="1"/>
      </rPr>
      <t xml:space="preserve"> Cantidad de Informes de Seguimiento de Medidas Alternas</t>
    </r>
  </si>
  <si>
    <t>CONTR.  CONTRA LA SEGURIDAD PUBLICA (Medio Ambiente)</t>
  </si>
  <si>
    <t>Infracción de Reglamentos de Caza y Pesca</t>
  </si>
  <si>
    <t>CONTRAV. CONTRA LA PROPIEDAD Y EL PATRIMONIO</t>
  </si>
  <si>
    <t>Hurto menor, Tentativa</t>
  </si>
  <si>
    <t>CONTRAV. PROVOCACIONES Y AMENAZAS</t>
  </si>
  <si>
    <t>CONTRAV. SEGURIDAD DEL TRANSITO</t>
  </si>
  <si>
    <t>DELITOS CONTRA EL AMBITO DE LA INTIMIDAD</t>
  </si>
  <si>
    <t>DELITOS CONTRA LA ADMINISTRACION DE JUSTICIA</t>
  </si>
  <si>
    <t>DELITOS CONTRA LA AUTORIDAD PUBLICA</t>
  </si>
  <si>
    <t>Amenaza a un Funcionario Público</t>
  </si>
  <si>
    <t>Uso Ilegal de Uniforme e Insignias o Dispositivos Policiales</t>
  </si>
  <si>
    <t>DELITOS CONTRA LA BUENA FE DE LOS NEGOCIOS</t>
  </si>
  <si>
    <t>DELITOS CONTRA LA FAMILIA</t>
  </si>
  <si>
    <t>Incumplimiento o Abuso  Patria Potestad</t>
  </si>
  <si>
    <t>DELITOS CONTRA LA FE PUBLICA</t>
  </si>
  <si>
    <t>Falsificación de Documentos Privados</t>
  </si>
  <si>
    <t>Falsificación de Documentos Públicos y Auténticos</t>
  </si>
  <si>
    <t>DELITOS CONTRA LA PROPIEDAD</t>
  </si>
  <si>
    <t>Fraude Informático (Art. 217 Bis)</t>
  </si>
  <si>
    <t>Robo Simple, Tentativa de</t>
  </si>
  <si>
    <t>DELITOS CONTRA LA SEGURIDAD COMUN</t>
  </si>
  <si>
    <t>Accionamiento de Arma (Artículo 250 Bis)</t>
  </si>
  <si>
    <t>DELITOS CONTRA LA VIDA</t>
  </si>
  <si>
    <t>Agresión con Armas</t>
  </si>
  <si>
    <t>Descuido con Animales (Artículo 130 Bis)</t>
  </si>
  <si>
    <t>INFRACCIÓN LEY INTEGRAL PERSONA ADULTA MAYOR</t>
  </si>
  <si>
    <t>INFRACCION.  LEY DE ARMAS Y EXPLOSIVOS</t>
  </si>
  <si>
    <t>Tenencia de Armas Prohibidas</t>
  </si>
  <si>
    <t>LEY 8799 CONTROL DE GANADO BOVINO, PREVENCIÓN Y SANCIÓN DE SU ROBO, HURTO Y RECEPTACIÓN</t>
  </si>
  <si>
    <t>Recepción, adquisición y negociación ilegal de ganado, productos y subproductos</t>
  </si>
  <si>
    <t>LEY DE TRANSITO</t>
  </si>
  <si>
    <t>Homicidio Culposo (Ley de Tránsito)</t>
  </si>
  <si>
    <t>Lesiones Culposas (Ley de Tránsito)</t>
  </si>
  <si>
    <t>LEY PENALIZACION VIOLENCIA CONTRA LAS MUJERES</t>
  </si>
  <si>
    <t>Ofensas a la Dignidad</t>
  </si>
  <si>
    <t>LEY SOBRE ESTUPEFACIENTES, SUSTANCIAS PSICOTRÓPICAS, DROGAS DE USO NO AUTORIZADO Y ACTIVIDADES CONEXAS</t>
  </si>
  <si>
    <t>Introducción de Droga del Centro Penitenciario</t>
  </si>
  <si>
    <t>NORMATIVA DE LEYES ESPECIALES Y OTROS</t>
  </si>
  <si>
    <t>Infracción.  Ley Forestal</t>
  </si>
  <si>
    <t>Infracción.  Ley de Tránsito</t>
  </si>
  <si>
    <t>OTROS</t>
  </si>
  <si>
    <t>JR*</t>
  </si>
  <si>
    <t>PTDJ**</t>
  </si>
  <si>
    <t>*Justicia Restaurativa</t>
  </si>
  <si>
    <t>**Programa de Tratamiento de Drogas</t>
  </si>
  <si>
    <t xml:space="preserve">      Cantidad de informes* de cumplimiento por SPP**</t>
  </si>
  <si>
    <t xml:space="preserve">      Cantidad de informes* de incumplimiento por SPP**</t>
  </si>
  <si>
    <t>*No corresponden al sistema de Gestión, son datos recolectados y trabajados de forma manual</t>
  </si>
  <si>
    <t>PROGRAMA DE JUSTICIA RESTAURATIVA: NÚMERO DE REDES DE APOYO*</t>
  </si>
  <si>
    <t>PROGRAMA DE JUSTICIA RESTAURATIVA: NÚMERO DE PERSONAS ATENDIDAS EN SEGUIMIENTO POR EQUIPO PSICOSOCIAL*</t>
  </si>
  <si>
    <t>PROGRAMA DE JUSTICIA RESTAURATIVA: SEGUIMIENTO DE PLANES*</t>
  </si>
  <si>
    <t>PROGRAMA DE JUSTICIA RESTAURATIVA: CANTIDAD DE INFORMES DE SEGUIMIENTO DE MEDIDAS ALTERNAS*</t>
  </si>
  <si>
    <t>PROGRAMA DE JUSTICIA RESTAURATIVA: CANTIDAD DE PERSONAS ATENDIDAS EN ENTREVISTA PRELIMINAR*</t>
  </si>
  <si>
    <t>PROGRAMA DE JUSTICIA RESTAURATIVA: TOTAL DE REUNIONES  Y NÚMERO DE AUDIENCIAS*</t>
  </si>
  <si>
    <t>***No corresponden al sistema de Gestión, son datos recolectados y trabajados de forma manual</t>
  </si>
  <si>
    <t>CUADRO Nº 5</t>
  </si>
  <si>
    <t>** Suspensión de Proceso a Prueba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</si>
</sst>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¢-140A]\ #,##0.00;[Red]\-[$¢-140A]\ #,##0.00"/>
    <numFmt numFmtId="165" formatCode="&quot;₡&quot;#,##0"/>
  </numFmts>
  <fonts count="20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sz val="12"/>
      <color indexed="10"/>
      <name val="Times New Roman"/>
      <family val="1"/>
    </font>
    <font>
      <b/>
      <u/>
      <sz val="12"/>
      <name val="Times New Roman"/>
      <family val="1"/>
    </font>
    <font>
      <b/>
      <sz val="12"/>
      <color rgb="FF000000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3" fillId="0" borderId="0"/>
    <xf numFmtId="0" fontId="18" fillId="0" borderId="0"/>
  </cellStyleXfs>
  <cellXfs count="219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1" fillId="0" borderId="3" xfId="1" applyFont="1" applyFill="1" applyBorder="1"/>
    <xf numFmtId="0" fontId="1" fillId="0" borderId="4" xfId="1" applyFont="1" applyFill="1" applyBorder="1"/>
    <xf numFmtId="0" fontId="3" fillId="0" borderId="0" xfId="1" applyFont="1" applyFill="1" applyBorder="1" applyAlignment="1">
      <alignment horizontal="left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1" fillId="0" borderId="6" xfId="1" applyFont="1" applyFill="1" applyBorder="1"/>
    <xf numFmtId="0" fontId="1" fillId="0" borderId="7" xfId="1" applyFont="1" applyFill="1" applyBorder="1"/>
    <xf numFmtId="0" fontId="2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vertical="top" wrapText="1"/>
    </xf>
    <xf numFmtId="0" fontId="1" fillId="0" borderId="6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/>
    <xf numFmtId="0" fontId="4" fillId="0" borderId="0" xfId="1" applyFont="1" applyFill="1" applyBorder="1"/>
    <xf numFmtId="0" fontId="3" fillId="0" borderId="9" xfId="1" applyFont="1" applyFill="1" applyBorder="1" applyAlignment="1">
      <alignment horizontal="left"/>
    </xf>
    <xf numFmtId="0" fontId="2" fillId="0" borderId="10" xfId="1" applyFont="1" applyFill="1" applyBorder="1" applyAlignment="1">
      <alignment horizontal="center"/>
    </xf>
    <xf numFmtId="0" fontId="3" fillId="0" borderId="10" xfId="1" applyFont="1" applyFill="1" applyBorder="1"/>
    <xf numFmtId="0" fontId="3" fillId="0" borderId="11" xfId="1" applyFont="1" applyFill="1" applyBorder="1"/>
    <xf numFmtId="0" fontId="2" fillId="0" borderId="9" xfId="1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top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/>
    </xf>
    <xf numFmtId="0" fontId="3" fillId="0" borderId="0" xfId="1" applyFont="1" applyFill="1" applyBorder="1" applyAlignment="1">
      <alignment horizontal="left" wrapText="1"/>
    </xf>
    <xf numFmtId="0" fontId="7" fillId="0" borderId="8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right"/>
    </xf>
    <xf numFmtId="0" fontId="8" fillId="0" borderId="0" xfId="0" applyFont="1" applyFill="1"/>
    <xf numFmtId="0" fontId="2" fillId="0" borderId="5" xfId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4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4" fillId="0" borderId="12" xfId="0" applyFont="1" applyBorder="1" applyAlignment="1">
      <alignment vertical="top" wrapText="1"/>
    </xf>
    <xf numFmtId="0" fontId="4" fillId="0" borderId="6" xfId="0" applyFont="1" applyBorder="1"/>
    <xf numFmtId="0" fontId="4" fillId="0" borderId="12" xfId="0" applyFont="1" applyBorder="1"/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8" fillId="0" borderId="0" xfId="0" applyFont="1" applyFill="1" applyBorder="1"/>
    <xf numFmtId="0" fontId="5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center" vertical="top" wrapText="1"/>
    </xf>
    <xf numFmtId="0" fontId="8" fillId="0" borderId="13" xfId="0" applyFont="1" applyBorder="1"/>
    <xf numFmtId="0" fontId="8" fillId="0" borderId="9" xfId="0" applyFont="1" applyBorder="1"/>
    <xf numFmtId="0" fontId="8" fillId="0" borderId="0" xfId="0" applyFont="1" applyBorder="1"/>
    <xf numFmtId="0" fontId="8" fillId="0" borderId="10" xfId="0" applyFont="1" applyBorder="1"/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2" fillId="0" borderId="0" xfId="1" applyFont="1" applyFill="1" applyBorder="1"/>
    <xf numFmtId="0" fontId="5" fillId="0" borderId="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8" fillId="0" borderId="12" xfId="0" applyFont="1" applyBorder="1"/>
    <xf numFmtId="0" fontId="8" fillId="0" borderId="6" xfId="0" applyFont="1" applyBorder="1"/>
    <xf numFmtId="0" fontId="8" fillId="0" borderId="7" xfId="0" applyFont="1" applyBorder="1"/>
    <xf numFmtId="0" fontId="5" fillId="0" borderId="12" xfId="2" applyFont="1" applyFill="1" applyBorder="1" applyAlignment="1" applyProtection="1">
      <alignment horizontal="center"/>
    </xf>
    <xf numFmtId="0" fontId="2" fillId="0" borderId="12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4" fillId="0" borderId="12" xfId="0" applyFont="1" applyBorder="1" applyAlignment="1">
      <alignment horizontal="right"/>
    </xf>
    <xf numFmtId="0" fontId="14" fillId="0" borderId="12" xfId="0" applyFont="1" applyBorder="1" applyAlignment="1">
      <alignment horizont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right"/>
    </xf>
    <xf numFmtId="0" fontId="14" fillId="0" borderId="13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0" borderId="21" xfId="0" applyFont="1" applyFill="1" applyBorder="1" applyAlignment="1">
      <alignment horizontal="left" vertical="center"/>
    </xf>
    <xf numFmtId="0" fontId="2" fillId="0" borderId="11" xfId="1" applyFont="1" applyFill="1" applyBorder="1" applyAlignment="1">
      <alignment horizontal="center"/>
    </xf>
    <xf numFmtId="0" fontId="5" fillId="0" borderId="21" xfId="0" applyFont="1" applyFill="1" applyBorder="1" applyAlignment="1">
      <alignment horizontal="left" vertical="center"/>
    </xf>
    <xf numFmtId="0" fontId="2" fillId="0" borderId="5" xfId="1" applyFont="1" applyFill="1" applyBorder="1"/>
    <xf numFmtId="0" fontId="5" fillId="0" borderId="1" xfId="2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5" fillId="0" borderId="15" xfId="2" applyFont="1" applyFill="1" applyBorder="1" applyAlignment="1">
      <alignment vertical="center" wrapText="1"/>
    </xf>
    <xf numFmtId="0" fontId="5" fillId="0" borderId="3" xfId="2" applyFont="1" applyFill="1" applyBorder="1" applyAlignment="1">
      <alignment horizontal="center" wrapText="1"/>
    </xf>
    <xf numFmtId="0" fontId="5" fillId="0" borderId="4" xfId="2" applyFont="1" applyFill="1" applyBorder="1" applyAlignment="1">
      <alignment horizontal="center" wrapText="1"/>
    </xf>
    <xf numFmtId="0" fontId="6" fillId="0" borderId="12" xfId="2" applyFont="1" applyFill="1" applyBorder="1" applyAlignment="1">
      <alignment horizontal="left" vertical="center" wrapText="1"/>
    </xf>
    <xf numFmtId="0" fontId="5" fillId="0" borderId="6" xfId="2" applyFont="1" applyBorder="1" applyAlignment="1">
      <alignment horizontal="center" vertical="top" wrapText="1"/>
    </xf>
    <xf numFmtId="0" fontId="5" fillId="0" borderId="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2" xfId="2" applyFont="1" applyBorder="1"/>
    <xf numFmtId="0" fontId="4" fillId="0" borderId="6" xfId="2" applyFont="1" applyBorder="1" applyAlignment="1">
      <alignment horizontal="center" vertical="top" wrapText="1"/>
    </xf>
    <xf numFmtId="0" fontId="5" fillId="0" borderId="6" xfId="2" applyFont="1" applyFill="1" applyBorder="1" applyAlignment="1">
      <alignment horizontal="center" vertical="top" wrapText="1"/>
    </xf>
    <xf numFmtId="0" fontId="4" fillId="0" borderId="0" xfId="2" applyFont="1" applyFill="1" applyBorder="1" applyAlignment="1">
      <alignment horizontal="center" vertical="top" wrapText="1"/>
    </xf>
    <xf numFmtId="0" fontId="5" fillId="0" borderId="12" xfId="2" applyFont="1" applyBorder="1"/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/>
    <xf numFmtId="0" fontId="5" fillId="0" borderId="17" xfId="0" applyFont="1" applyFill="1" applyBorder="1" applyAlignment="1">
      <alignment horizontal="center" vertical="center" wrapText="1"/>
    </xf>
    <xf numFmtId="0" fontId="15" fillId="0" borderId="22" xfId="0" applyFont="1" applyBorder="1"/>
    <xf numFmtId="0" fontId="4" fillId="0" borderId="23" xfId="0" applyFont="1" applyBorder="1"/>
    <xf numFmtId="0" fontId="5" fillId="2" borderId="24" xfId="0" applyFont="1" applyFill="1" applyBorder="1" applyAlignment="1">
      <alignment horizontal="left"/>
    </xf>
    <xf numFmtId="0" fontId="4" fillId="0" borderId="25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4" fillId="2" borderId="24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center" wrapText="1"/>
    </xf>
    <xf numFmtId="0" fontId="4" fillId="2" borderId="24" xfId="0" applyFont="1" applyFill="1" applyBorder="1" applyAlignment="1">
      <alignment horizontal="left"/>
    </xf>
    <xf numFmtId="164" fontId="4" fillId="0" borderId="26" xfId="0" applyNumberFormat="1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6" xfId="0" applyFont="1" applyFill="1" applyBorder="1"/>
    <xf numFmtId="0" fontId="4" fillId="0" borderId="12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13" xfId="0" applyFont="1" applyFill="1" applyBorder="1"/>
    <xf numFmtId="0" fontId="8" fillId="0" borderId="10" xfId="0" applyFont="1" applyFill="1" applyBorder="1"/>
    <xf numFmtId="0" fontId="8" fillId="0" borderId="9" xfId="0" applyFont="1" applyFill="1" applyBorder="1"/>
    <xf numFmtId="0" fontId="5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23" xfId="0" applyFont="1" applyBorder="1" applyAlignment="1">
      <alignment horizontal="center" vertical="top" wrapText="1"/>
    </xf>
    <xf numFmtId="0" fontId="4" fillId="0" borderId="21" xfId="0" applyFont="1" applyBorder="1"/>
    <xf numFmtId="0" fontId="5" fillId="0" borderId="25" xfId="0" applyFont="1" applyBorder="1" applyAlignment="1">
      <alignment horizontal="center" vertical="top" wrapText="1"/>
    </xf>
    <xf numFmtId="0" fontId="4" fillId="2" borderId="21" xfId="0" applyFont="1" applyFill="1" applyBorder="1" applyAlignment="1">
      <alignment horizontal="justify" vertical="center"/>
    </xf>
    <xf numFmtId="0" fontId="4" fillId="0" borderId="27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justify" vertical="center"/>
    </xf>
    <xf numFmtId="0" fontId="2" fillId="0" borderId="7" xfId="1" applyFont="1" applyFill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4" fillId="0" borderId="0" xfId="3" applyFont="1"/>
    <xf numFmtId="0" fontId="5" fillId="0" borderId="0" xfId="1" applyFont="1" applyFill="1" applyAlignment="1">
      <alignment horizontal="center" vertical="center" wrapText="1"/>
    </xf>
    <xf numFmtId="165" fontId="5" fillId="0" borderId="25" xfId="0" applyNumberFormat="1" applyFont="1" applyBorder="1" applyAlignment="1">
      <alignment horizontal="center" wrapText="1"/>
    </xf>
    <xf numFmtId="165" fontId="8" fillId="0" borderId="0" xfId="0" applyNumberFormat="1" applyFont="1" applyAlignment="1">
      <alignment horizontal="center"/>
    </xf>
    <xf numFmtId="0" fontId="16" fillId="3" borderId="0" xfId="1" applyFont="1" applyFill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12" fillId="0" borderId="0" xfId="0" applyFont="1"/>
    <xf numFmtId="0" fontId="19" fillId="0" borderId="0" xfId="4" applyFont="1" applyFill="1" applyBorder="1" applyAlignment="1">
      <alignment wrapText="1"/>
    </xf>
    <xf numFmtId="0" fontId="4" fillId="0" borderId="0" xfId="0" applyFont="1" applyBorder="1"/>
    <xf numFmtId="0" fontId="10" fillId="0" borderId="0" xfId="0" applyFont="1" applyBorder="1"/>
    <xf numFmtId="0" fontId="4" fillId="0" borderId="0" xfId="0" applyFont="1" applyBorder="1" applyAlignment="1">
      <alignment vertical="top" wrapText="1"/>
    </xf>
    <xf numFmtId="3" fontId="4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justify" wrapText="1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0" fontId="8" fillId="4" borderId="0" xfId="0" applyFont="1" applyFill="1"/>
    <xf numFmtId="0" fontId="8" fillId="4" borderId="0" xfId="0" applyFont="1" applyFill="1" applyBorder="1"/>
    <xf numFmtId="0" fontId="0" fillId="4" borderId="0" xfId="0" applyFill="1"/>
    <xf numFmtId="0" fontId="5" fillId="2" borderId="0" xfId="0" applyFont="1" applyFill="1" applyBorder="1" applyAlignment="1">
      <alignment horizontal="justify" vertical="center"/>
    </xf>
    <xf numFmtId="164" fontId="4" fillId="0" borderId="0" xfId="0" applyNumberFormat="1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_Hoja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Z53"/>
  <sheetViews>
    <sheetView workbookViewId="0">
      <selection activeCell="B9" sqref="B9"/>
    </sheetView>
  </sheetViews>
  <sheetFormatPr baseColWidth="10" defaultColWidth="0" defaultRowHeight="15" zeroHeight="1" x14ac:dyDescent="0.25"/>
  <cols>
    <col min="1" max="1" width="11.42578125" customWidth="1"/>
    <col min="2" max="2" width="85.5703125" bestFit="1" customWidth="1"/>
    <col min="3" max="16380" width="11.42578125" hidden="1"/>
    <col min="16381" max="16384" width="14.5703125" hidden="1"/>
  </cols>
  <sheetData>
    <row r="1" spans="1:2" ht="15.75" x14ac:dyDescent="0.25">
      <c r="A1" s="199" t="s">
        <v>179</v>
      </c>
      <c r="B1" s="199"/>
    </row>
    <row r="2" spans="1:2" ht="15.75" x14ac:dyDescent="0.25">
      <c r="A2" s="199" t="s">
        <v>189</v>
      </c>
      <c r="B2" s="199"/>
    </row>
    <row r="3" spans="1:2" ht="15.75" x14ac:dyDescent="0.25">
      <c r="A3" s="199" t="s">
        <v>180</v>
      </c>
      <c r="B3" s="199"/>
    </row>
    <row r="4" spans="1:2" s="29" customFormat="1" ht="15.75" x14ac:dyDescent="0.25">
      <c r="A4" s="170"/>
      <c r="B4" s="170"/>
    </row>
    <row r="5" spans="1:2" ht="15.75" x14ac:dyDescent="0.25">
      <c r="A5" s="173" t="s">
        <v>181</v>
      </c>
      <c r="B5" s="173" t="s">
        <v>182</v>
      </c>
    </row>
    <row r="6" spans="1:2" ht="15.75" x14ac:dyDescent="0.25">
      <c r="A6" s="191">
        <v>1</v>
      </c>
      <c r="B6" s="164" t="s">
        <v>190</v>
      </c>
    </row>
    <row r="7" spans="1:2" ht="15.75" x14ac:dyDescent="0.25">
      <c r="A7" s="191"/>
      <c r="B7" s="164" t="s">
        <v>191</v>
      </c>
    </row>
    <row r="8" spans="1:2" ht="15.75" x14ac:dyDescent="0.25">
      <c r="A8" s="192"/>
      <c r="B8" s="165" t="s">
        <v>183</v>
      </c>
    </row>
    <row r="9" spans="1:2" ht="15.75" x14ac:dyDescent="0.25">
      <c r="A9" s="191">
        <v>2</v>
      </c>
      <c r="B9" s="164" t="s">
        <v>192</v>
      </c>
    </row>
    <row r="10" spans="1:2" ht="15.75" x14ac:dyDescent="0.25">
      <c r="A10" s="191"/>
      <c r="B10" s="164" t="s">
        <v>191</v>
      </c>
    </row>
    <row r="11" spans="1:2" ht="15.75" x14ac:dyDescent="0.25">
      <c r="A11" s="192"/>
      <c r="B11" s="165" t="s">
        <v>183</v>
      </c>
    </row>
    <row r="12" spans="1:2" ht="15.75" x14ac:dyDescent="0.25">
      <c r="A12" s="191">
        <v>3</v>
      </c>
      <c r="B12" s="166" t="s">
        <v>193</v>
      </c>
    </row>
    <row r="13" spans="1:2" ht="15.75" x14ac:dyDescent="0.25">
      <c r="A13" s="191"/>
      <c r="B13" s="166" t="s">
        <v>191</v>
      </c>
    </row>
    <row r="14" spans="1:2" ht="15.75" x14ac:dyDescent="0.25">
      <c r="A14" s="192"/>
      <c r="B14" s="167" t="s">
        <v>183</v>
      </c>
    </row>
    <row r="15" spans="1:2" ht="15.75" x14ac:dyDescent="0.25">
      <c r="A15" s="191">
        <v>4</v>
      </c>
      <c r="B15" s="164" t="s">
        <v>194</v>
      </c>
    </row>
    <row r="16" spans="1:2" ht="15.75" x14ac:dyDescent="0.25">
      <c r="A16" s="191"/>
      <c r="B16" s="164" t="s">
        <v>195</v>
      </c>
    </row>
    <row r="17" spans="1:2" ht="15.75" x14ac:dyDescent="0.25">
      <c r="A17" s="192"/>
      <c r="B17" s="165" t="s">
        <v>184</v>
      </c>
    </row>
    <row r="18" spans="1:2" ht="15.75" x14ac:dyDescent="0.25">
      <c r="A18" s="191">
        <v>5</v>
      </c>
      <c r="B18" s="168" t="s">
        <v>196</v>
      </c>
    </row>
    <row r="19" spans="1:2" ht="15.75" x14ac:dyDescent="0.25">
      <c r="A19" s="191"/>
      <c r="B19" s="168" t="s">
        <v>197</v>
      </c>
    </row>
    <row r="20" spans="1:2" ht="15.75" x14ac:dyDescent="0.25">
      <c r="A20" s="192"/>
      <c r="B20" s="165" t="s">
        <v>183</v>
      </c>
    </row>
    <row r="21" spans="1:2" ht="15.75" x14ac:dyDescent="0.25">
      <c r="A21" s="191">
        <v>6</v>
      </c>
      <c r="B21" s="168" t="s">
        <v>198</v>
      </c>
    </row>
    <row r="22" spans="1:2" ht="15.75" x14ac:dyDescent="0.25">
      <c r="A22" s="191"/>
      <c r="B22" s="168" t="s">
        <v>197</v>
      </c>
    </row>
    <row r="23" spans="1:2" ht="15.75" x14ac:dyDescent="0.25">
      <c r="A23" s="192"/>
      <c r="B23" s="165" t="s">
        <v>183</v>
      </c>
    </row>
    <row r="24" spans="1:2" ht="15.75" x14ac:dyDescent="0.25">
      <c r="A24" s="191">
        <v>7</v>
      </c>
      <c r="B24" s="168" t="s">
        <v>202</v>
      </c>
    </row>
    <row r="25" spans="1:2" ht="15.75" x14ac:dyDescent="0.25">
      <c r="A25" s="191"/>
      <c r="B25" s="168" t="s">
        <v>197</v>
      </c>
    </row>
    <row r="26" spans="1:2" ht="15.75" x14ac:dyDescent="0.25">
      <c r="A26" s="192"/>
      <c r="B26" s="165" t="s">
        <v>183</v>
      </c>
    </row>
    <row r="27" spans="1:2" ht="15.75" x14ac:dyDescent="0.25">
      <c r="A27" s="191">
        <v>8</v>
      </c>
      <c r="B27" s="166" t="s">
        <v>199</v>
      </c>
    </row>
    <row r="28" spans="1:2" ht="15.75" x14ac:dyDescent="0.25">
      <c r="A28" s="191"/>
      <c r="B28" s="168" t="s">
        <v>197</v>
      </c>
    </row>
    <row r="29" spans="1:2" ht="15.75" x14ac:dyDescent="0.25">
      <c r="A29" s="192"/>
      <c r="B29" s="165" t="s">
        <v>183</v>
      </c>
    </row>
    <row r="30" spans="1:2" ht="31.5" x14ac:dyDescent="0.25">
      <c r="A30" s="193">
        <v>9</v>
      </c>
      <c r="B30" s="174" t="s">
        <v>200</v>
      </c>
    </row>
    <row r="31" spans="1:2" ht="15.75" x14ac:dyDescent="0.25">
      <c r="A31" s="194"/>
      <c r="B31" s="168" t="s">
        <v>197</v>
      </c>
    </row>
    <row r="32" spans="1:2" ht="15.75" x14ac:dyDescent="0.25">
      <c r="A32" s="195"/>
      <c r="B32" s="165" t="s">
        <v>183</v>
      </c>
    </row>
    <row r="33" spans="1:2" ht="15.75" x14ac:dyDescent="0.25">
      <c r="A33" s="196">
        <v>10</v>
      </c>
      <c r="B33" s="174" t="s">
        <v>201</v>
      </c>
    </row>
    <row r="34" spans="1:2" ht="15.75" x14ac:dyDescent="0.25">
      <c r="A34" s="197"/>
      <c r="B34" s="168" t="s">
        <v>197</v>
      </c>
    </row>
    <row r="35" spans="1:2" ht="15.75" x14ac:dyDescent="0.25">
      <c r="A35" s="198"/>
      <c r="B35" s="167" t="s">
        <v>184</v>
      </c>
    </row>
    <row r="36" spans="1:2" ht="15.75" x14ac:dyDescent="0.25">
      <c r="A36" s="169"/>
      <c r="B36" s="169"/>
    </row>
    <row r="37" spans="1:2" hidden="1" x14ac:dyDescent="0.25"/>
    <row r="38" spans="1:2" hidden="1" x14ac:dyDescent="0.25"/>
    <row r="39" spans="1:2" hidden="1" x14ac:dyDescent="0.25"/>
    <row r="40" spans="1:2" hidden="1" x14ac:dyDescent="0.25"/>
    <row r="41" spans="1:2" hidden="1" x14ac:dyDescent="0.25"/>
    <row r="42" spans="1:2" hidden="1" x14ac:dyDescent="0.25"/>
    <row r="43" spans="1:2" hidden="1" x14ac:dyDescent="0.25"/>
    <row r="44" spans="1:2" hidden="1" x14ac:dyDescent="0.25"/>
    <row r="45" spans="1:2" hidden="1" x14ac:dyDescent="0.25"/>
    <row r="46" spans="1:2" hidden="1" x14ac:dyDescent="0.25"/>
    <row r="47" spans="1:2" hidden="1" x14ac:dyDescent="0.25"/>
    <row r="48" spans="1: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</sheetData>
  <mergeCells count="13">
    <mergeCell ref="A24:A26"/>
    <mergeCell ref="A27:A29"/>
    <mergeCell ref="A30:A32"/>
    <mergeCell ref="A33:A35"/>
    <mergeCell ref="A1:B1"/>
    <mergeCell ref="A2:B2"/>
    <mergeCell ref="A3:B3"/>
    <mergeCell ref="A6:A8"/>
    <mergeCell ref="A9:A11"/>
    <mergeCell ref="A12:A14"/>
    <mergeCell ref="A15:A17"/>
    <mergeCell ref="A18:A20"/>
    <mergeCell ref="A21:A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workbookViewId="0">
      <selection activeCell="B20" sqref="B20"/>
    </sheetView>
  </sheetViews>
  <sheetFormatPr baseColWidth="10" defaultColWidth="0" defaultRowHeight="15" zeroHeight="1" x14ac:dyDescent="0.25"/>
  <cols>
    <col min="1" max="1" width="42.28515625" bestFit="1" customWidth="1"/>
    <col min="2" max="2" width="16" customWidth="1"/>
    <col min="3" max="3" width="21.28515625" customWidth="1"/>
    <col min="4" max="4" width="20.42578125" customWidth="1"/>
    <col min="5" max="5" width="20.28515625" customWidth="1"/>
    <col min="6" max="6" width="17.85546875" customWidth="1"/>
    <col min="7" max="7" width="18.42578125" customWidth="1"/>
    <col min="8" max="8" width="19.28515625" customWidth="1"/>
    <col min="9" max="10" width="0" hidden="1" customWidth="1"/>
    <col min="11" max="16384" width="11.42578125" hidden="1"/>
  </cols>
  <sheetData>
    <row r="1" spans="1:10" ht="15.75" x14ac:dyDescent="0.25">
      <c r="A1" s="104" t="s">
        <v>144</v>
      </c>
      <c r="B1" s="40"/>
      <c r="C1" s="40"/>
      <c r="D1" s="40"/>
      <c r="E1" s="40"/>
      <c r="F1" s="40"/>
      <c r="G1" s="40"/>
      <c r="H1" s="40"/>
      <c r="I1" s="61"/>
      <c r="J1" s="42"/>
    </row>
    <row r="2" spans="1:10" ht="15.75" x14ac:dyDescent="0.25">
      <c r="A2" s="71"/>
      <c r="B2" s="40"/>
      <c r="C2" s="40"/>
      <c r="D2" s="40"/>
      <c r="E2" s="40"/>
      <c r="F2" s="40"/>
      <c r="G2" s="40"/>
      <c r="H2" s="40"/>
      <c r="I2" s="61"/>
      <c r="J2" s="42"/>
    </row>
    <row r="3" spans="1:10" ht="15.75" customHeight="1" x14ac:dyDescent="0.25">
      <c r="A3" s="215" t="s">
        <v>252</v>
      </c>
      <c r="B3" s="216"/>
      <c r="C3" s="216"/>
      <c r="D3" s="216"/>
      <c r="E3" s="216"/>
      <c r="F3" s="216"/>
      <c r="G3" s="216"/>
      <c r="H3" s="216"/>
      <c r="I3" s="119"/>
      <c r="J3" s="119"/>
    </row>
    <row r="4" spans="1:10" ht="15.75" x14ac:dyDescent="0.25">
      <c r="A4" s="215" t="s">
        <v>185</v>
      </c>
      <c r="B4" s="216"/>
      <c r="C4" s="216"/>
      <c r="D4" s="216"/>
      <c r="E4" s="216"/>
      <c r="F4" s="216"/>
      <c r="G4" s="216"/>
      <c r="H4" s="216"/>
      <c r="I4" s="119"/>
      <c r="J4" s="119"/>
    </row>
    <row r="5" spans="1:10" ht="15.75" x14ac:dyDescent="0.25">
      <c r="A5" s="218" t="s">
        <v>83</v>
      </c>
      <c r="B5" s="217"/>
      <c r="C5" s="217"/>
      <c r="D5" s="217"/>
      <c r="E5" s="217"/>
      <c r="F5" s="217"/>
      <c r="G5" s="217"/>
      <c r="H5" s="217"/>
      <c r="I5" s="120"/>
      <c r="J5" s="120"/>
    </row>
    <row r="6" spans="1:10" ht="15.75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</row>
    <row r="7" spans="1:10" ht="71.25" customHeight="1" x14ac:dyDescent="0.25">
      <c r="A7" s="52" t="s">
        <v>188</v>
      </c>
      <c r="B7" s="131" t="s">
        <v>2</v>
      </c>
      <c r="C7" s="54" t="s">
        <v>99</v>
      </c>
      <c r="D7" s="54" t="s">
        <v>100</v>
      </c>
      <c r="E7" s="54" t="s">
        <v>3</v>
      </c>
      <c r="F7" s="54" t="s">
        <v>4</v>
      </c>
      <c r="G7" s="54" t="s">
        <v>82</v>
      </c>
      <c r="H7" s="4" t="s">
        <v>5</v>
      </c>
      <c r="I7" s="61"/>
      <c r="J7" s="42"/>
    </row>
    <row r="8" spans="1:10" ht="15.75" x14ac:dyDescent="0.25">
      <c r="A8" s="55"/>
      <c r="B8" s="132"/>
      <c r="C8" s="5"/>
      <c r="D8" s="5"/>
      <c r="E8" s="5"/>
      <c r="F8" s="5"/>
      <c r="G8" s="5"/>
      <c r="H8" s="98"/>
      <c r="I8" s="61"/>
      <c r="J8" s="67"/>
    </row>
    <row r="9" spans="1:10" ht="15.75" x14ac:dyDescent="0.25">
      <c r="A9" s="58" t="s">
        <v>42</v>
      </c>
      <c r="B9" s="133">
        <f>B11+B16+B17+B18</f>
        <v>14097</v>
      </c>
      <c r="C9" s="133">
        <f>C11+C16+C17+C18</f>
        <v>1925</v>
      </c>
      <c r="D9" s="133">
        <f t="shared" ref="D9:H9" si="0">D11+D16+D17+D18</f>
        <v>935</v>
      </c>
      <c r="E9" s="133">
        <f t="shared" si="0"/>
        <v>5874</v>
      </c>
      <c r="F9" s="133">
        <f t="shared" si="0"/>
        <v>3311</v>
      </c>
      <c r="G9" s="133">
        <f t="shared" si="0"/>
        <v>2052</v>
      </c>
      <c r="H9" s="31">
        <f t="shared" si="0"/>
        <v>0</v>
      </c>
      <c r="I9" s="61"/>
      <c r="J9" s="67"/>
    </row>
    <row r="10" spans="1:10" ht="15.75" x14ac:dyDescent="0.25">
      <c r="A10" s="58"/>
      <c r="B10" s="133"/>
      <c r="C10" s="133"/>
      <c r="D10" s="133"/>
      <c r="E10" s="133"/>
      <c r="F10" s="133"/>
      <c r="G10" s="133"/>
      <c r="H10" s="31"/>
      <c r="I10" s="61"/>
      <c r="J10" s="67"/>
    </row>
    <row r="11" spans="1:10" ht="15.75" x14ac:dyDescent="0.25">
      <c r="A11" s="134" t="s">
        <v>154</v>
      </c>
      <c r="B11" s="144">
        <f>SUM(B12:B14)</f>
        <v>4448</v>
      </c>
      <c r="C11" s="32">
        <v>654</v>
      </c>
      <c r="D11" s="32">
        <v>167</v>
      </c>
      <c r="E11" s="32">
        <v>2358</v>
      </c>
      <c r="F11" s="32">
        <v>652</v>
      </c>
      <c r="G11" s="32">
        <v>617</v>
      </c>
      <c r="H11" s="135">
        <v>0</v>
      </c>
      <c r="I11" s="61"/>
      <c r="J11" s="67"/>
    </row>
    <row r="12" spans="1:10" ht="15.75" x14ac:dyDescent="0.25">
      <c r="A12" s="134" t="s">
        <v>155</v>
      </c>
      <c r="B12" s="144">
        <f>SUM(C12:H12)</f>
        <v>608</v>
      </c>
      <c r="C12" s="136">
        <v>161</v>
      </c>
      <c r="D12" s="136">
        <v>10</v>
      </c>
      <c r="E12" s="136">
        <v>216</v>
      </c>
      <c r="F12" s="136">
        <v>155</v>
      </c>
      <c r="G12" s="136">
        <v>66</v>
      </c>
      <c r="H12" s="137">
        <v>0</v>
      </c>
      <c r="I12" s="61"/>
      <c r="J12" s="67"/>
    </row>
    <row r="13" spans="1:10" ht="15.75" x14ac:dyDescent="0.25">
      <c r="A13" s="134" t="s">
        <v>156</v>
      </c>
      <c r="B13" s="144">
        <f t="shared" ref="B13:B18" si="1">SUM(C13:H13)</f>
        <v>3761</v>
      </c>
      <c r="C13" s="136">
        <v>487</v>
      </c>
      <c r="D13" s="136">
        <v>157</v>
      </c>
      <c r="E13" s="136">
        <v>2103</v>
      </c>
      <c r="F13" s="136">
        <v>478</v>
      </c>
      <c r="G13" s="136">
        <v>536</v>
      </c>
      <c r="H13" s="137">
        <v>0</v>
      </c>
      <c r="I13" s="61"/>
      <c r="J13" s="67"/>
    </row>
    <row r="14" spans="1:10" ht="15.75" x14ac:dyDescent="0.25">
      <c r="A14" s="134" t="s">
        <v>157</v>
      </c>
      <c r="B14" s="144">
        <f t="shared" si="1"/>
        <v>79</v>
      </c>
      <c r="C14" s="136">
        <v>6</v>
      </c>
      <c r="D14" s="136">
        <v>0</v>
      </c>
      <c r="E14" s="136">
        <v>39</v>
      </c>
      <c r="F14" s="136">
        <v>19</v>
      </c>
      <c r="G14" s="136">
        <v>15</v>
      </c>
      <c r="H14" s="137">
        <v>0</v>
      </c>
      <c r="I14" s="61"/>
      <c r="J14" s="67"/>
    </row>
    <row r="15" spans="1:10" ht="15.75" x14ac:dyDescent="0.25">
      <c r="A15" s="134"/>
      <c r="B15" s="145"/>
      <c r="C15" s="138"/>
      <c r="D15" s="138"/>
      <c r="E15" s="138"/>
      <c r="F15" s="138"/>
      <c r="G15" s="138"/>
      <c r="H15" s="61"/>
      <c r="I15" s="61"/>
      <c r="J15" s="67"/>
    </row>
    <row r="16" spans="1:10" ht="15.75" x14ac:dyDescent="0.25">
      <c r="A16" s="139" t="s">
        <v>158</v>
      </c>
      <c r="B16" s="144">
        <f t="shared" si="1"/>
        <v>837</v>
      </c>
      <c r="C16" s="136">
        <v>125</v>
      </c>
      <c r="D16" s="136">
        <v>112</v>
      </c>
      <c r="E16" s="136">
        <v>209</v>
      </c>
      <c r="F16" s="136">
        <v>223</v>
      </c>
      <c r="G16" s="136">
        <v>168</v>
      </c>
      <c r="H16" s="140">
        <v>0</v>
      </c>
      <c r="I16" s="61"/>
      <c r="J16" s="67"/>
    </row>
    <row r="17" spans="1:10" ht="15.75" x14ac:dyDescent="0.25">
      <c r="A17" s="139" t="s">
        <v>159</v>
      </c>
      <c r="B17" s="144">
        <f t="shared" si="1"/>
        <v>8804</v>
      </c>
      <c r="C17" s="136">
        <v>1146</v>
      </c>
      <c r="D17" s="136">
        <v>656</v>
      </c>
      <c r="E17" s="136">
        <v>3307</v>
      </c>
      <c r="F17" s="136">
        <v>2428</v>
      </c>
      <c r="G17" s="136">
        <v>1267</v>
      </c>
      <c r="H17" s="137">
        <v>0</v>
      </c>
      <c r="I17" s="61"/>
      <c r="J17" s="67"/>
    </row>
    <row r="18" spans="1:10" ht="15.75" x14ac:dyDescent="0.25">
      <c r="A18" s="134" t="s">
        <v>160</v>
      </c>
      <c r="B18" s="144">
        <f t="shared" si="1"/>
        <v>8</v>
      </c>
      <c r="C18" s="136">
        <v>0</v>
      </c>
      <c r="D18" s="136">
        <v>0</v>
      </c>
      <c r="E18" s="136">
        <v>0</v>
      </c>
      <c r="F18" s="136">
        <v>8</v>
      </c>
      <c r="G18" s="136">
        <v>0</v>
      </c>
      <c r="H18" s="137">
        <v>0</v>
      </c>
      <c r="I18" s="61"/>
      <c r="J18" s="67"/>
    </row>
    <row r="19" spans="1:10" ht="15.75" x14ac:dyDescent="0.25">
      <c r="A19" s="141"/>
      <c r="B19" s="142"/>
      <c r="C19" s="142"/>
      <c r="D19" s="142"/>
      <c r="E19" s="142"/>
      <c r="F19" s="142"/>
      <c r="G19" s="142"/>
      <c r="H19" s="143"/>
      <c r="I19" s="61"/>
      <c r="J19" s="67"/>
    </row>
    <row r="20" spans="1:10" ht="15.75" x14ac:dyDescent="0.25">
      <c r="A20" s="40" t="s">
        <v>40</v>
      </c>
      <c r="B20" s="61"/>
      <c r="C20" s="61"/>
      <c r="D20" s="61"/>
      <c r="E20" s="61"/>
      <c r="F20" s="61"/>
      <c r="G20" s="61"/>
      <c r="H20" s="61"/>
      <c r="I20" s="61"/>
      <c r="J20" s="67"/>
    </row>
    <row r="21" spans="1:10" ht="15.75" x14ac:dyDescent="0.25">
      <c r="A21" s="40" t="s">
        <v>250</v>
      </c>
      <c r="B21" s="61"/>
      <c r="C21" s="61"/>
      <c r="D21" s="61"/>
      <c r="E21" s="61"/>
      <c r="F21" s="61"/>
      <c r="G21" s="61"/>
      <c r="H21" s="61"/>
      <c r="I21" s="61"/>
      <c r="J21" s="67"/>
    </row>
  </sheetData>
  <mergeCells count="3">
    <mergeCell ref="A3:H3"/>
    <mergeCell ref="A4:H4"/>
    <mergeCell ref="A5:H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7"/>
  <sheetViews>
    <sheetView workbookViewId="0"/>
  </sheetViews>
  <sheetFormatPr baseColWidth="10" defaultColWidth="0" defaultRowHeight="15.75" zeroHeight="1" x14ac:dyDescent="0.25"/>
  <cols>
    <col min="1" max="1" width="43.85546875" style="42" bestFit="1" customWidth="1"/>
    <col min="2" max="2" width="11.42578125" style="42" customWidth="1"/>
    <col min="3" max="3" width="20" style="42" customWidth="1"/>
    <col min="4" max="5" width="19.42578125" style="42" customWidth="1"/>
    <col min="6" max="6" width="13.85546875" style="42" customWidth="1"/>
    <col min="7" max="7" width="18" style="42" customWidth="1"/>
    <col min="8" max="8" width="16.85546875" style="42" customWidth="1"/>
    <col min="9" max="16384" width="11.42578125" style="42" hidden="1"/>
  </cols>
  <sheetData>
    <row r="1" spans="1:8" x14ac:dyDescent="0.25">
      <c r="A1" s="104" t="s">
        <v>153</v>
      </c>
    </row>
    <row r="2" spans="1:8" x14ac:dyDescent="0.25"/>
    <row r="3" spans="1:8" x14ac:dyDescent="0.25">
      <c r="A3" s="215" t="s">
        <v>251</v>
      </c>
      <c r="B3" s="216"/>
      <c r="C3" s="216"/>
      <c r="D3" s="216"/>
      <c r="E3" s="216"/>
      <c r="F3" s="216"/>
      <c r="G3" s="216"/>
      <c r="H3" s="216"/>
    </row>
    <row r="4" spans="1:8" x14ac:dyDescent="0.25">
      <c r="A4" s="215" t="s">
        <v>185</v>
      </c>
      <c r="B4" s="216"/>
      <c r="C4" s="216"/>
      <c r="D4" s="216"/>
      <c r="E4" s="216"/>
      <c r="F4" s="216"/>
      <c r="G4" s="216"/>
      <c r="H4" s="216"/>
    </row>
    <row r="5" spans="1:8" x14ac:dyDescent="0.25">
      <c r="A5" s="217" t="s">
        <v>83</v>
      </c>
      <c r="B5" s="217"/>
      <c r="C5" s="217"/>
      <c r="D5" s="217"/>
      <c r="E5" s="217"/>
      <c r="F5" s="217"/>
      <c r="G5" s="217"/>
      <c r="H5" s="217"/>
    </row>
    <row r="6" spans="1:8" x14ac:dyDescent="0.25">
      <c r="A6" s="15"/>
      <c r="B6" s="15"/>
      <c r="C6" s="15"/>
      <c r="D6" s="15"/>
      <c r="E6" s="15"/>
      <c r="F6" s="15"/>
      <c r="G6" s="15"/>
      <c r="H6" s="15"/>
    </row>
    <row r="7" spans="1:8" ht="63" x14ac:dyDescent="0.25">
      <c r="A7" s="121" t="s">
        <v>161</v>
      </c>
      <c r="B7" s="106" t="s">
        <v>2</v>
      </c>
      <c r="C7" s="54" t="s">
        <v>99</v>
      </c>
      <c r="D7" s="54" t="s">
        <v>100</v>
      </c>
      <c r="E7" s="54" t="s">
        <v>3</v>
      </c>
      <c r="F7" s="54" t="s">
        <v>4</v>
      </c>
      <c r="G7" s="54" t="s">
        <v>82</v>
      </c>
      <c r="H7" s="4" t="s">
        <v>5</v>
      </c>
    </row>
    <row r="8" spans="1:8" x14ac:dyDescent="0.25">
      <c r="A8" s="31"/>
      <c r="B8" s="146"/>
      <c r="C8" s="5"/>
      <c r="D8" s="5"/>
      <c r="E8" s="5"/>
      <c r="F8" s="5"/>
      <c r="G8" s="5"/>
      <c r="H8" s="98"/>
    </row>
    <row r="9" spans="1:8" x14ac:dyDescent="0.25">
      <c r="A9" s="147" t="s">
        <v>42</v>
      </c>
      <c r="B9" s="79">
        <f>B11+B12+B13+B14</f>
        <v>5902</v>
      </c>
      <c r="C9" s="79">
        <f>C11+C12+C13+C14</f>
        <v>338</v>
      </c>
      <c r="D9" s="79">
        <f>D11+D12+D13+D14</f>
        <v>766</v>
      </c>
      <c r="E9" s="79">
        <f t="shared" ref="E9:F9" si="0">E11+E12+E13+E14</f>
        <v>3252</v>
      </c>
      <c r="F9" s="79">
        <f t="shared" si="0"/>
        <v>545</v>
      </c>
      <c r="G9" s="79">
        <f>G11+G12+G13+G14</f>
        <v>1001</v>
      </c>
      <c r="H9" s="148">
        <f t="shared" ref="H9" si="1">H11+H12+H13+H14</f>
        <v>0</v>
      </c>
    </row>
    <row r="10" spans="1:8" x14ac:dyDescent="0.25">
      <c r="A10" s="101"/>
      <c r="B10" s="149"/>
      <c r="C10" s="82"/>
      <c r="D10" s="82"/>
      <c r="E10" s="82"/>
      <c r="F10" s="82"/>
      <c r="G10" s="82"/>
      <c r="H10" s="67"/>
    </row>
    <row r="11" spans="1:8" x14ac:dyDescent="0.25">
      <c r="A11" s="150" t="s">
        <v>162</v>
      </c>
      <c r="B11" s="151">
        <f>E11+F11+G11+H11+C11+D11</f>
        <v>2725</v>
      </c>
      <c r="C11" s="86">
        <v>136</v>
      </c>
      <c r="D11" s="86">
        <v>324</v>
      </c>
      <c r="E11" s="86">
        <v>1587</v>
      </c>
      <c r="F11" s="86">
        <v>208</v>
      </c>
      <c r="G11" s="86">
        <v>470</v>
      </c>
      <c r="H11" s="99">
        <v>0</v>
      </c>
    </row>
    <row r="12" spans="1:8" x14ac:dyDescent="0.25">
      <c r="A12" s="150" t="s">
        <v>165</v>
      </c>
      <c r="B12" s="151">
        <f>E12+F12+G12+H12+C12+D12</f>
        <v>171</v>
      </c>
      <c r="C12" s="86">
        <v>11</v>
      </c>
      <c r="D12" s="86">
        <v>28</v>
      </c>
      <c r="E12" s="86">
        <v>66</v>
      </c>
      <c r="F12" s="86">
        <v>60</v>
      </c>
      <c r="G12" s="86">
        <v>6</v>
      </c>
      <c r="H12" s="99">
        <v>0</v>
      </c>
    </row>
    <row r="13" spans="1:8" x14ac:dyDescent="0.25">
      <c r="A13" s="152" t="s">
        <v>163</v>
      </c>
      <c r="B13" s="151">
        <f>E13+F13+G13+H13+C13+D13</f>
        <v>251</v>
      </c>
      <c r="C13" s="86">
        <v>46</v>
      </c>
      <c r="D13" s="86">
        <v>98</v>
      </c>
      <c r="E13" s="86">
        <v>12</v>
      </c>
      <c r="F13" s="86">
        <v>45</v>
      </c>
      <c r="G13" s="86">
        <v>50</v>
      </c>
      <c r="H13" s="99">
        <v>0</v>
      </c>
    </row>
    <row r="14" spans="1:8" x14ac:dyDescent="0.25">
      <c r="A14" s="101" t="s">
        <v>164</v>
      </c>
      <c r="B14" s="151">
        <f>E14+F14+G14+H14+C14+D14</f>
        <v>2755</v>
      </c>
      <c r="C14" s="86">
        <v>145</v>
      </c>
      <c r="D14" s="86">
        <v>316</v>
      </c>
      <c r="E14" s="86">
        <v>1587</v>
      </c>
      <c r="F14" s="86">
        <v>232</v>
      </c>
      <c r="G14" s="86">
        <v>475</v>
      </c>
      <c r="H14" s="99">
        <v>0</v>
      </c>
    </row>
    <row r="15" spans="1:8" x14ac:dyDescent="0.25">
      <c r="A15" s="153"/>
      <c r="B15" s="154"/>
      <c r="C15" s="68"/>
      <c r="D15" s="68"/>
      <c r="E15" s="68"/>
      <c r="F15" s="68"/>
      <c r="G15" s="68"/>
      <c r="H15" s="66"/>
    </row>
    <row r="16" spans="1:8" x14ac:dyDescent="0.25">
      <c r="A16" s="40" t="s">
        <v>40</v>
      </c>
      <c r="B16" s="189"/>
      <c r="C16" s="67"/>
      <c r="D16" s="67"/>
      <c r="E16" s="67"/>
      <c r="F16" s="67"/>
      <c r="G16" s="67"/>
      <c r="H16" s="67"/>
    </row>
    <row r="17" spans="1:1" x14ac:dyDescent="0.25">
      <c r="A17" s="40" t="s">
        <v>250</v>
      </c>
    </row>
  </sheetData>
  <mergeCells count="3">
    <mergeCell ref="A3:H3"/>
    <mergeCell ref="A4:H4"/>
    <mergeCell ref="A5:H5"/>
  </mergeCells>
  <pageMargins left="0.7" right="0.7" top="0.75" bottom="0.75" header="0.3" footer="0.3"/>
  <pageSetup scale="5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"/>
  <sheetViews>
    <sheetView workbookViewId="0">
      <selection activeCell="A2" sqref="A2"/>
    </sheetView>
  </sheetViews>
  <sheetFormatPr baseColWidth="10" defaultColWidth="0" defaultRowHeight="15" zeroHeight="1" x14ac:dyDescent="0.25"/>
  <cols>
    <col min="1" max="1" width="54.85546875" style="29" customWidth="1"/>
    <col min="2" max="2" width="11.42578125" style="29" customWidth="1"/>
    <col min="3" max="3" width="17.42578125" style="29" customWidth="1"/>
    <col min="4" max="4" width="17.5703125" style="29" customWidth="1"/>
    <col min="5" max="5" width="17.140625" style="29" customWidth="1"/>
    <col min="6" max="6" width="16" style="29" customWidth="1"/>
    <col min="7" max="7" width="17.5703125" style="29" customWidth="1"/>
    <col min="8" max="8" width="17.28515625" style="29" customWidth="1"/>
    <col min="9" max="9" width="0" style="33" hidden="1" customWidth="1"/>
    <col min="10" max="16384" width="11.42578125" style="29" hidden="1"/>
  </cols>
  <sheetData>
    <row r="1" spans="1:8" ht="15.75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15.75" x14ac:dyDescent="0.25">
      <c r="A2" s="2"/>
      <c r="B2" s="2"/>
      <c r="C2" s="2"/>
      <c r="D2" s="2"/>
      <c r="E2" s="2"/>
      <c r="F2" s="2"/>
      <c r="G2" s="2"/>
      <c r="H2" s="2"/>
    </row>
    <row r="3" spans="1:8" ht="15.75" x14ac:dyDescent="0.25">
      <c r="A3" s="200" t="s">
        <v>118</v>
      </c>
      <c r="B3" s="200"/>
      <c r="C3" s="200"/>
      <c r="D3" s="200"/>
      <c r="E3" s="200"/>
      <c r="F3" s="200"/>
      <c r="G3" s="200"/>
      <c r="H3" s="200"/>
    </row>
    <row r="4" spans="1:8" ht="15.75" x14ac:dyDescent="0.25">
      <c r="A4" s="200" t="s">
        <v>185</v>
      </c>
      <c r="B4" s="200"/>
      <c r="C4" s="200"/>
      <c r="D4" s="200"/>
      <c r="E4" s="200"/>
      <c r="F4" s="200"/>
      <c r="G4" s="200"/>
      <c r="H4" s="200"/>
    </row>
    <row r="5" spans="1:8" ht="15.75" x14ac:dyDescent="0.25">
      <c r="A5" s="201" t="s">
        <v>83</v>
      </c>
      <c r="B5" s="201"/>
      <c r="C5" s="201"/>
      <c r="D5" s="201"/>
      <c r="E5" s="201"/>
      <c r="F5" s="201"/>
      <c r="G5" s="201"/>
      <c r="H5" s="201"/>
    </row>
    <row r="6" spans="1:8" ht="15.75" x14ac:dyDescent="0.25">
      <c r="A6" s="2"/>
      <c r="B6" s="2"/>
      <c r="C6" s="2"/>
      <c r="D6" s="2"/>
      <c r="E6" s="2"/>
      <c r="F6" s="2"/>
      <c r="G6" s="2"/>
      <c r="H6" s="2"/>
    </row>
    <row r="7" spans="1:8" ht="63" x14ac:dyDescent="0.25">
      <c r="A7" s="3" t="s">
        <v>1</v>
      </c>
      <c r="B7" s="4" t="s">
        <v>2</v>
      </c>
      <c r="C7" s="5" t="s">
        <v>99</v>
      </c>
      <c r="D7" s="41" t="s">
        <v>100</v>
      </c>
      <c r="E7" s="4" t="s">
        <v>3</v>
      </c>
      <c r="F7" s="4" t="s">
        <v>4</v>
      </c>
      <c r="G7" s="4" t="s">
        <v>82</v>
      </c>
      <c r="H7" s="4" t="s">
        <v>5</v>
      </c>
    </row>
    <row r="8" spans="1:8" ht="15.75" x14ac:dyDescent="0.25">
      <c r="A8" s="6"/>
      <c r="B8" s="7"/>
      <c r="C8" s="8"/>
      <c r="D8" s="9"/>
      <c r="E8" s="7"/>
      <c r="F8" s="6"/>
      <c r="G8" s="7"/>
      <c r="H8" s="6"/>
    </row>
    <row r="9" spans="1:8" ht="15.75" x14ac:dyDescent="0.25">
      <c r="A9" s="10" t="s">
        <v>6</v>
      </c>
      <c r="B9" s="11">
        <f>E9+F9+G9+H9+C9+D9</f>
        <v>221</v>
      </c>
      <c r="C9" s="11">
        <v>0</v>
      </c>
      <c r="D9" s="12">
        <v>0</v>
      </c>
      <c r="E9" s="11">
        <v>150</v>
      </c>
      <c r="F9" s="11">
        <v>34</v>
      </c>
      <c r="G9" s="11">
        <v>10</v>
      </c>
      <c r="H9" s="12">
        <v>27</v>
      </c>
    </row>
    <row r="10" spans="1:8" ht="15.75" x14ac:dyDescent="0.25">
      <c r="A10" s="10"/>
      <c r="B10" s="11"/>
      <c r="C10" s="13"/>
      <c r="D10" s="14"/>
      <c r="E10" s="11"/>
      <c r="F10" s="15"/>
      <c r="G10" s="11"/>
      <c r="H10" s="15"/>
    </row>
    <row r="11" spans="1:8" ht="15.75" x14ac:dyDescent="0.25">
      <c r="A11" s="10" t="s">
        <v>7</v>
      </c>
      <c r="B11" s="11">
        <f>SUM(B12:B14)</f>
        <v>2148</v>
      </c>
      <c r="C11" s="11">
        <v>265</v>
      </c>
      <c r="D11" s="12">
        <v>153</v>
      </c>
      <c r="E11" s="11">
        <v>591</v>
      </c>
      <c r="F11" s="11">
        <v>412</v>
      </c>
      <c r="G11" s="11">
        <v>317</v>
      </c>
      <c r="H11" s="12">
        <v>410</v>
      </c>
    </row>
    <row r="12" spans="1:8" ht="15.75" x14ac:dyDescent="0.25">
      <c r="A12" s="16" t="s">
        <v>8</v>
      </c>
      <c r="B12" s="11">
        <f>SUM(C12:H12)</f>
        <v>978</v>
      </c>
      <c r="C12" s="11">
        <v>141</v>
      </c>
      <c r="D12" s="11">
        <v>82</v>
      </c>
      <c r="E12" s="11">
        <v>283</v>
      </c>
      <c r="F12" s="11">
        <v>172</v>
      </c>
      <c r="G12" s="11">
        <v>143</v>
      </c>
      <c r="H12" s="12">
        <v>157</v>
      </c>
    </row>
    <row r="13" spans="1:8" ht="31.5" x14ac:dyDescent="0.25">
      <c r="A13" s="37" t="s">
        <v>9</v>
      </c>
      <c r="B13" s="11">
        <f t="shared" ref="B13:B16" si="0">SUM(C13:H13)</f>
        <v>129</v>
      </c>
      <c r="C13" s="11">
        <v>0</v>
      </c>
      <c r="D13" s="11">
        <v>0</v>
      </c>
      <c r="E13" s="11">
        <v>0</v>
      </c>
      <c r="F13" s="11">
        <v>104</v>
      </c>
      <c r="G13" s="11">
        <v>0</v>
      </c>
      <c r="H13" s="12">
        <v>25</v>
      </c>
    </row>
    <row r="14" spans="1:8" ht="15.75" x14ac:dyDescent="0.25">
      <c r="A14" s="10" t="s">
        <v>10</v>
      </c>
      <c r="B14" s="11">
        <f t="shared" si="0"/>
        <v>1041</v>
      </c>
      <c r="C14" s="11">
        <v>124</v>
      </c>
      <c r="D14" s="11">
        <v>71</v>
      </c>
      <c r="E14" s="11">
        <v>308</v>
      </c>
      <c r="F14" s="11">
        <v>136</v>
      </c>
      <c r="G14" s="11">
        <v>174</v>
      </c>
      <c r="H14" s="12">
        <v>228</v>
      </c>
    </row>
    <row r="15" spans="1:8" ht="15.75" x14ac:dyDescent="0.25">
      <c r="A15" s="10"/>
      <c r="B15" s="11"/>
      <c r="C15" s="17"/>
      <c r="D15" s="18"/>
      <c r="E15" s="11"/>
      <c r="F15" s="15"/>
      <c r="G15" s="11"/>
      <c r="H15" s="15"/>
    </row>
    <row r="16" spans="1:8" ht="15.75" x14ac:dyDescent="0.25">
      <c r="A16" s="10" t="s">
        <v>11</v>
      </c>
      <c r="B16" s="11">
        <f t="shared" si="0"/>
        <v>54</v>
      </c>
      <c r="C16" s="11">
        <v>3</v>
      </c>
      <c r="D16" s="12">
        <v>2</v>
      </c>
      <c r="E16" s="11">
        <v>18</v>
      </c>
      <c r="F16" s="11">
        <v>17</v>
      </c>
      <c r="G16" s="11">
        <v>7</v>
      </c>
      <c r="H16" s="12">
        <v>7</v>
      </c>
    </row>
    <row r="17" spans="1:8" ht="15.75" x14ac:dyDescent="0.25">
      <c r="A17" s="10"/>
      <c r="B17" s="11"/>
      <c r="C17" s="19"/>
      <c r="D17" s="20"/>
      <c r="E17" s="11"/>
      <c r="F17" s="15"/>
      <c r="G17" s="11"/>
      <c r="H17" s="15"/>
    </row>
    <row r="18" spans="1:8" ht="15.75" x14ac:dyDescent="0.25">
      <c r="A18" s="10" t="s">
        <v>12</v>
      </c>
      <c r="B18" s="11">
        <f>B20</f>
        <v>2066</v>
      </c>
      <c r="C18" s="11">
        <v>224</v>
      </c>
      <c r="D18" s="12">
        <v>145</v>
      </c>
      <c r="E18" s="11">
        <v>621</v>
      </c>
      <c r="F18" s="11">
        <v>400</v>
      </c>
      <c r="G18" s="11">
        <v>320</v>
      </c>
      <c r="H18" s="12">
        <v>356</v>
      </c>
    </row>
    <row r="19" spans="1:8" ht="15.75" x14ac:dyDescent="0.25">
      <c r="A19" s="10"/>
      <c r="B19" s="11"/>
      <c r="C19" s="11"/>
      <c r="D19" s="12"/>
      <c r="E19" s="11"/>
      <c r="F19" s="15"/>
      <c r="G19" s="11"/>
      <c r="H19" s="15"/>
    </row>
    <row r="20" spans="1:8" ht="15.75" x14ac:dyDescent="0.25">
      <c r="A20" s="38" t="s">
        <v>13</v>
      </c>
      <c r="B20" s="11">
        <f>SUM(B22:B28)</f>
        <v>2066</v>
      </c>
      <c r="C20" s="11">
        <v>224</v>
      </c>
      <c r="D20" s="12">
        <v>145</v>
      </c>
      <c r="E20" s="11">
        <v>621</v>
      </c>
      <c r="F20" s="11">
        <v>400</v>
      </c>
      <c r="G20" s="11">
        <v>320</v>
      </c>
      <c r="H20" s="12">
        <v>356</v>
      </c>
    </row>
    <row r="21" spans="1:8" ht="15.75" x14ac:dyDescent="0.25">
      <c r="A21" s="39"/>
      <c r="B21" s="11"/>
      <c r="C21" s="11"/>
      <c r="D21" s="12"/>
      <c r="E21" s="11"/>
      <c r="F21" s="11"/>
      <c r="G21" s="11"/>
      <c r="H21" s="12"/>
    </row>
    <row r="22" spans="1:8" ht="15.75" x14ac:dyDescent="0.25">
      <c r="A22" s="30" t="s">
        <v>39</v>
      </c>
      <c r="B22" s="11">
        <f t="shared" ref="B22:B27" si="1">SUM(C22:H22)</f>
        <v>18</v>
      </c>
      <c r="C22" s="19">
        <v>4</v>
      </c>
      <c r="D22" s="19">
        <v>0</v>
      </c>
      <c r="E22" s="19">
        <v>9</v>
      </c>
      <c r="F22" s="19">
        <v>1</v>
      </c>
      <c r="G22" s="19">
        <v>1</v>
      </c>
      <c r="H22" s="20">
        <v>3</v>
      </c>
    </row>
    <row r="23" spans="1:8" ht="15.75" x14ac:dyDescent="0.25">
      <c r="A23" s="10" t="s">
        <v>14</v>
      </c>
      <c r="B23" s="11">
        <f t="shared" si="1"/>
        <v>528</v>
      </c>
      <c r="C23" s="19">
        <v>38</v>
      </c>
      <c r="D23" s="19">
        <v>102</v>
      </c>
      <c r="E23" s="19">
        <v>171</v>
      </c>
      <c r="F23" s="19">
        <v>153</v>
      </c>
      <c r="G23" s="19">
        <v>9</v>
      </c>
      <c r="H23" s="20">
        <v>55</v>
      </c>
    </row>
    <row r="24" spans="1:8" ht="15.75" x14ac:dyDescent="0.25">
      <c r="A24" s="10" t="s">
        <v>15</v>
      </c>
      <c r="B24" s="11">
        <f t="shared" si="1"/>
        <v>8</v>
      </c>
      <c r="C24" s="19">
        <v>5</v>
      </c>
      <c r="D24" s="19">
        <v>0</v>
      </c>
      <c r="E24" s="19">
        <v>1</v>
      </c>
      <c r="F24" s="19">
        <v>0</v>
      </c>
      <c r="G24" s="19">
        <v>0</v>
      </c>
      <c r="H24" s="20">
        <v>2</v>
      </c>
    </row>
    <row r="25" spans="1:8" ht="15.75" x14ac:dyDescent="0.25">
      <c r="A25" s="10" t="s">
        <v>16</v>
      </c>
      <c r="B25" s="11">
        <f>SUM(C25:H25)</f>
        <v>517</v>
      </c>
      <c r="C25" s="19">
        <v>36</v>
      </c>
      <c r="D25" s="19">
        <v>13</v>
      </c>
      <c r="E25" s="19">
        <v>96</v>
      </c>
      <c r="F25" s="19">
        <v>81</v>
      </c>
      <c r="G25" s="19">
        <v>167</v>
      </c>
      <c r="H25" s="20">
        <v>124</v>
      </c>
    </row>
    <row r="26" spans="1:8" ht="15.75" x14ac:dyDescent="0.25">
      <c r="A26" s="30" t="s">
        <v>17</v>
      </c>
      <c r="B26" s="11">
        <f t="shared" si="1"/>
        <v>40</v>
      </c>
      <c r="C26" s="19">
        <v>8</v>
      </c>
      <c r="D26" s="19">
        <v>2</v>
      </c>
      <c r="E26" s="19">
        <v>4</v>
      </c>
      <c r="F26" s="19">
        <v>7</v>
      </c>
      <c r="G26" s="19">
        <v>10</v>
      </c>
      <c r="H26" s="20">
        <v>9</v>
      </c>
    </row>
    <row r="27" spans="1:8" ht="15.75" x14ac:dyDescent="0.25">
      <c r="A27" s="30" t="s">
        <v>18</v>
      </c>
      <c r="B27" s="11">
        <f t="shared" si="1"/>
        <v>36</v>
      </c>
      <c r="C27" s="19">
        <v>2</v>
      </c>
      <c r="D27" s="19">
        <v>8</v>
      </c>
      <c r="E27" s="19">
        <v>12</v>
      </c>
      <c r="F27" s="19">
        <v>3</v>
      </c>
      <c r="G27" s="19">
        <v>1</v>
      </c>
      <c r="H27" s="20">
        <v>10</v>
      </c>
    </row>
    <row r="28" spans="1:8" ht="15.75" x14ac:dyDescent="0.25">
      <c r="A28" s="30" t="s">
        <v>19</v>
      </c>
      <c r="B28" s="11">
        <f>SUM(C28:H28)</f>
        <v>919</v>
      </c>
      <c r="C28" s="19">
        <v>131</v>
      </c>
      <c r="D28" s="20">
        <v>20</v>
      </c>
      <c r="E28" s="19">
        <v>328</v>
      </c>
      <c r="F28" s="19">
        <v>155</v>
      </c>
      <c r="G28" s="19">
        <v>132</v>
      </c>
      <c r="H28" s="20">
        <v>153</v>
      </c>
    </row>
    <row r="29" spans="1:8" ht="15.75" x14ac:dyDescent="0.25">
      <c r="A29" s="10"/>
      <c r="B29" s="11"/>
      <c r="C29" s="19"/>
      <c r="D29" s="20"/>
      <c r="E29" s="19"/>
      <c r="F29" s="21"/>
      <c r="G29" s="19"/>
      <c r="H29" s="21"/>
    </row>
    <row r="30" spans="1:8" ht="15.75" x14ac:dyDescent="0.25">
      <c r="A30" s="10"/>
      <c r="B30" s="11"/>
      <c r="C30" s="19"/>
      <c r="D30" s="20"/>
      <c r="E30" s="19"/>
      <c r="F30" s="21"/>
      <c r="G30" s="19"/>
      <c r="H30" s="21"/>
    </row>
    <row r="31" spans="1:8" ht="15.75" x14ac:dyDescent="0.25">
      <c r="A31" s="35" t="s">
        <v>20</v>
      </c>
      <c r="B31" s="11">
        <f>B33+B44+B51</f>
        <v>919</v>
      </c>
      <c r="C31" s="11">
        <v>131</v>
      </c>
      <c r="D31" s="12">
        <v>20</v>
      </c>
      <c r="E31" s="11">
        <v>328</v>
      </c>
      <c r="F31" s="11">
        <v>155</v>
      </c>
      <c r="G31" s="11">
        <v>132</v>
      </c>
      <c r="H31" s="12">
        <v>153</v>
      </c>
    </row>
    <row r="32" spans="1:8" ht="15.75" x14ac:dyDescent="0.25">
      <c r="A32" s="22"/>
      <c r="B32" s="11"/>
      <c r="C32" s="11"/>
      <c r="D32" s="12"/>
      <c r="E32" s="11"/>
      <c r="F32" s="15"/>
      <c r="G32" s="11"/>
      <c r="H32" s="15"/>
    </row>
    <row r="33" spans="1:8" ht="15.75" x14ac:dyDescent="0.25">
      <c r="A33" s="36" t="s">
        <v>21</v>
      </c>
      <c r="B33" s="11">
        <f>SUM(B34:B42)</f>
        <v>381</v>
      </c>
      <c r="C33" s="11">
        <v>66</v>
      </c>
      <c r="D33" s="12">
        <v>11</v>
      </c>
      <c r="E33" s="11">
        <v>135</v>
      </c>
      <c r="F33" s="11">
        <v>78</v>
      </c>
      <c r="G33" s="11">
        <v>30</v>
      </c>
      <c r="H33" s="12">
        <v>61</v>
      </c>
    </row>
    <row r="34" spans="1:8" ht="15.75" x14ac:dyDescent="0.25">
      <c r="A34" s="34" t="s">
        <v>22</v>
      </c>
      <c r="B34" s="19">
        <f t="shared" ref="B34:B42" si="2">E34+F34+G34+H34+C34+D34</f>
        <v>8</v>
      </c>
      <c r="C34" s="19">
        <v>4</v>
      </c>
      <c r="D34" s="19">
        <v>0</v>
      </c>
      <c r="E34" s="19">
        <v>1</v>
      </c>
      <c r="F34" s="19">
        <v>0</v>
      </c>
      <c r="G34" s="19">
        <v>3</v>
      </c>
      <c r="H34" s="20">
        <v>0</v>
      </c>
    </row>
    <row r="35" spans="1:8" ht="15.75" x14ac:dyDescent="0.25">
      <c r="A35" s="34" t="s">
        <v>23</v>
      </c>
      <c r="B35" s="19">
        <f t="shared" si="2"/>
        <v>13</v>
      </c>
      <c r="C35" s="19">
        <v>1</v>
      </c>
      <c r="D35" s="19">
        <v>0</v>
      </c>
      <c r="E35" s="19">
        <v>6</v>
      </c>
      <c r="F35" s="19">
        <v>4</v>
      </c>
      <c r="G35" s="19">
        <v>0</v>
      </c>
      <c r="H35" s="20">
        <v>2</v>
      </c>
    </row>
    <row r="36" spans="1:8" ht="15.75" x14ac:dyDescent="0.25">
      <c r="A36" s="34" t="s">
        <v>24</v>
      </c>
      <c r="B36" s="19">
        <f t="shared" si="2"/>
        <v>29</v>
      </c>
      <c r="C36" s="19">
        <v>7</v>
      </c>
      <c r="D36" s="19">
        <v>0</v>
      </c>
      <c r="E36" s="19">
        <v>15</v>
      </c>
      <c r="F36" s="19">
        <v>2</v>
      </c>
      <c r="G36" s="19">
        <v>3</v>
      </c>
      <c r="H36" s="20">
        <v>2</v>
      </c>
    </row>
    <row r="37" spans="1:8" ht="15.75" x14ac:dyDescent="0.25">
      <c r="A37" s="34" t="s">
        <v>25</v>
      </c>
      <c r="B37" s="19">
        <f t="shared" si="2"/>
        <v>56</v>
      </c>
      <c r="C37" s="19">
        <v>17</v>
      </c>
      <c r="D37" s="19">
        <v>0</v>
      </c>
      <c r="E37" s="19">
        <v>7</v>
      </c>
      <c r="F37" s="19">
        <v>15</v>
      </c>
      <c r="G37" s="19">
        <v>6</v>
      </c>
      <c r="H37" s="20">
        <v>11</v>
      </c>
    </row>
    <row r="38" spans="1:8" ht="15.75" x14ac:dyDescent="0.25">
      <c r="A38" s="34" t="s">
        <v>26</v>
      </c>
      <c r="B38" s="19">
        <f t="shared" si="2"/>
        <v>50</v>
      </c>
      <c r="C38" s="19">
        <v>11</v>
      </c>
      <c r="D38" s="19">
        <v>2</v>
      </c>
      <c r="E38" s="19">
        <v>14</v>
      </c>
      <c r="F38" s="19">
        <v>16</v>
      </c>
      <c r="G38" s="19">
        <v>4</v>
      </c>
      <c r="H38" s="20">
        <v>3</v>
      </c>
    </row>
    <row r="39" spans="1:8" ht="15.75" x14ac:dyDescent="0.25">
      <c r="A39" s="34" t="s">
        <v>27</v>
      </c>
      <c r="B39" s="19">
        <f t="shared" si="2"/>
        <v>14</v>
      </c>
      <c r="C39" s="19">
        <v>1</v>
      </c>
      <c r="D39" s="19">
        <v>2</v>
      </c>
      <c r="E39" s="19">
        <v>1</v>
      </c>
      <c r="F39" s="19">
        <v>6</v>
      </c>
      <c r="G39" s="19">
        <v>0</v>
      </c>
      <c r="H39" s="20">
        <v>4</v>
      </c>
    </row>
    <row r="40" spans="1:8" ht="15.75" x14ac:dyDescent="0.25">
      <c r="A40" s="34" t="s">
        <v>28</v>
      </c>
      <c r="B40" s="19">
        <f t="shared" si="2"/>
        <v>24</v>
      </c>
      <c r="C40" s="19">
        <v>2</v>
      </c>
      <c r="D40" s="19">
        <v>0</v>
      </c>
      <c r="E40" s="19">
        <v>9</v>
      </c>
      <c r="F40" s="19">
        <v>4</v>
      </c>
      <c r="G40" s="19">
        <v>4</v>
      </c>
      <c r="H40" s="20">
        <v>5</v>
      </c>
    </row>
    <row r="41" spans="1:8" ht="15.75" x14ac:dyDescent="0.25">
      <c r="A41" s="34" t="s">
        <v>29</v>
      </c>
      <c r="B41" s="19">
        <f t="shared" si="2"/>
        <v>175</v>
      </c>
      <c r="C41" s="19">
        <v>23</v>
      </c>
      <c r="D41" s="19">
        <v>1</v>
      </c>
      <c r="E41" s="19">
        <v>82</v>
      </c>
      <c r="F41" s="19">
        <v>27</v>
      </c>
      <c r="G41" s="19">
        <v>9</v>
      </c>
      <c r="H41" s="20">
        <v>33</v>
      </c>
    </row>
    <row r="42" spans="1:8" ht="15.75" x14ac:dyDescent="0.25">
      <c r="A42" s="34" t="s">
        <v>30</v>
      </c>
      <c r="B42" s="19">
        <f t="shared" si="2"/>
        <v>12</v>
      </c>
      <c r="C42" s="19">
        <v>0</v>
      </c>
      <c r="D42" s="19">
        <v>6</v>
      </c>
      <c r="E42" s="19">
        <v>0</v>
      </c>
      <c r="F42" s="19">
        <v>4</v>
      </c>
      <c r="G42" s="19">
        <v>1</v>
      </c>
      <c r="H42" s="20">
        <v>1</v>
      </c>
    </row>
    <row r="43" spans="1:8" ht="15.75" x14ac:dyDescent="0.25">
      <c r="A43" s="34"/>
      <c r="B43" s="11"/>
      <c r="C43" s="32"/>
      <c r="D43" s="12"/>
      <c r="E43" s="11"/>
      <c r="F43" s="15"/>
      <c r="G43" s="11"/>
      <c r="H43" s="15"/>
    </row>
    <row r="44" spans="1:8" ht="15.75" x14ac:dyDescent="0.25">
      <c r="A44" s="36" t="s">
        <v>31</v>
      </c>
      <c r="B44" s="11">
        <f>SUM(B45:B49)</f>
        <v>488</v>
      </c>
      <c r="C44" s="11">
        <v>61</v>
      </c>
      <c r="D44" s="12">
        <v>4</v>
      </c>
      <c r="E44" s="11">
        <v>183</v>
      </c>
      <c r="F44" s="11">
        <v>64</v>
      </c>
      <c r="G44" s="11">
        <v>97</v>
      </c>
      <c r="H44" s="12">
        <v>79</v>
      </c>
    </row>
    <row r="45" spans="1:8" ht="15.75" x14ac:dyDescent="0.25">
      <c r="A45" s="34" t="s">
        <v>32</v>
      </c>
      <c r="B45" s="19">
        <f>E45+F45+G45+H45+C45+D45</f>
        <v>13</v>
      </c>
      <c r="C45" s="19">
        <v>2</v>
      </c>
      <c r="D45" s="20">
        <v>0</v>
      </c>
      <c r="E45" s="19">
        <v>10</v>
      </c>
      <c r="F45" s="21">
        <v>1</v>
      </c>
      <c r="G45" s="19">
        <v>0</v>
      </c>
      <c r="H45" s="21">
        <v>0</v>
      </c>
    </row>
    <row r="46" spans="1:8" ht="15.75" x14ac:dyDescent="0.25">
      <c r="A46" s="34" t="s">
        <v>33</v>
      </c>
      <c r="B46" s="19">
        <f>E46+F46+G46+H46+C46+D46</f>
        <v>115</v>
      </c>
      <c r="C46" s="19">
        <v>17</v>
      </c>
      <c r="D46" s="20">
        <v>0</v>
      </c>
      <c r="E46" s="19">
        <v>66</v>
      </c>
      <c r="F46" s="21">
        <v>5</v>
      </c>
      <c r="G46" s="19">
        <v>11</v>
      </c>
      <c r="H46" s="21">
        <v>16</v>
      </c>
    </row>
    <row r="47" spans="1:8" ht="15.75" x14ac:dyDescent="0.25">
      <c r="A47" s="34" t="s">
        <v>30</v>
      </c>
      <c r="B47" s="19">
        <f>E47+F47+G47+H47+C47+D47</f>
        <v>77</v>
      </c>
      <c r="C47" s="19">
        <v>7</v>
      </c>
      <c r="D47" s="20">
        <v>0</v>
      </c>
      <c r="E47" s="19">
        <v>32</v>
      </c>
      <c r="F47" s="21">
        <v>19</v>
      </c>
      <c r="G47" s="19">
        <v>6</v>
      </c>
      <c r="H47" s="21">
        <v>13</v>
      </c>
    </row>
    <row r="48" spans="1:8" ht="15.75" x14ac:dyDescent="0.25">
      <c r="A48" s="34" t="s">
        <v>34</v>
      </c>
      <c r="B48" s="19">
        <f>E48+F48+G48+H48+C48+D48</f>
        <v>250</v>
      </c>
      <c r="C48" s="19">
        <v>29</v>
      </c>
      <c r="D48" s="20">
        <v>2</v>
      </c>
      <c r="E48" s="19">
        <v>66</v>
      </c>
      <c r="F48" s="21">
        <v>29</v>
      </c>
      <c r="G48" s="19">
        <v>77</v>
      </c>
      <c r="H48" s="21">
        <v>47</v>
      </c>
    </row>
    <row r="49" spans="1:8" ht="15.75" x14ac:dyDescent="0.25">
      <c r="A49" s="34" t="s">
        <v>35</v>
      </c>
      <c r="B49" s="19">
        <f>E49+F49+G49+H49+C49+D49</f>
        <v>33</v>
      </c>
      <c r="C49" s="19">
        <v>6</v>
      </c>
      <c r="D49" s="20">
        <v>2</v>
      </c>
      <c r="E49" s="19">
        <v>9</v>
      </c>
      <c r="F49" s="21">
        <v>10</v>
      </c>
      <c r="G49" s="19">
        <v>3</v>
      </c>
      <c r="H49" s="21">
        <v>3</v>
      </c>
    </row>
    <row r="50" spans="1:8" ht="15.75" x14ac:dyDescent="0.25">
      <c r="A50" s="34"/>
      <c r="B50" s="11"/>
      <c r="C50" s="19"/>
      <c r="D50" s="20"/>
      <c r="E50" s="19"/>
      <c r="F50" s="21"/>
      <c r="G50" s="19"/>
      <c r="H50" s="21"/>
    </row>
    <row r="51" spans="1:8" ht="15.75" x14ac:dyDescent="0.25">
      <c r="A51" s="36" t="s">
        <v>36</v>
      </c>
      <c r="B51" s="11">
        <f>SUM(B52)</f>
        <v>50</v>
      </c>
      <c r="C51" s="11">
        <v>4</v>
      </c>
      <c r="D51" s="12">
        <v>5</v>
      </c>
      <c r="E51" s="11">
        <v>10</v>
      </c>
      <c r="F51" s="11">
        <v>13</v>
      </c>
      <c r="G51" s="11">
        <v>5</v>
      </c>
      <c r="H51" s="12">
        <v>13</v>
      </c>
    </row>
    <row r="52" spans="1:8" ht="15.75" x14ac:dyDescent="0.25">
      <c r="A52" s="34" t="s">
        <v>37</v>
      </c>
      <c r="B52" s="19">
        <f>E52+F52+G52+H52+C52+D52</f>
        <v>50</v>
      </c>
      <c r="C52" s="19">
        <v>4</v>
      </c>
      <c r="D52" s="20">
        <v>5</v>
      </c>
      <c r="E52" s="19">
        <v>10</v>
      </c>
      <c r="F52" s="21">
        <v>13</v>
      </c>
      <c r="G52" s="19">
        <v>5</v>
      </c>
      <c r="H52" s="21">
        <v>13</v>
      </c>
    </row>
    <row r="53" spans="1:8" ht="15.75" x14ac:dyDescent="0.25">
      <c r="A53" s="30"/>
      <c r="B53" s="19"/>
      <c r="C53" s="32"/>
      <c r="D53" s="20"/>
      <c r="E53" s="19"/>
      <c r="F53" s="21"/>
      <c r="G53" s="19"/>
      <c r="H53" s="21"/>
    </row>
    <row r="54" spans="1:8" ht="15.75" x14ac:dyDescent="0.25">
      <c r="A54" s="23"/>
      <c r="B54" s="11"/>
      <c r="C54" s="19"/>
      <c r="D54" s="20"/>
      <c r="E54" s="19"/>
      <c r="F54" s="21"/>
      <c r="G54" s="19"/>
      <c r="H54" s="21"/>
    </row>
    <row r="55" spans="1:8" ht="15.75" x14ac:dyDescent="0.25">
      <c r="A55" s="10" t="s">
        <v>38</v>
      </c>
      <c r="B55" s="11">
        <f>B9+B11+B16-B18</f>
        <v>357</v>
      </c>
      <c r="C55" s="11">
        <v>44</v>
      </c>
      <c r="D55" s="12">
        <v>10</v>
      </c>
      <c r="E55" s="11">
        <v>138</v>
      </c>
      <c r="F55" s="15">
        <v>63</v>
      </c>
      <c r="G55" s="11">
        <v>14</v>
      </c>
      <c r="H55" s="15">
        <v>88</v>
      </c>
    </row>
    <row r="56" spans="1:8" ht="15.75" x14ac:dyDescent="0.25">
      <c r="A56" s="24"/>
      <c r="B56" s="25"/>
      <c r="C56" s="26"/>
      <c r="D56" s="27"/>
      <c r="E56" s="25"/>
      <c r="F56" s="28"/>
      <c r="G56" s="25"/>
      <c r="H56" s="28"/>
    </row>
    <row r="57" spans="1:8" ht="15.75" x14ac:dyDescent="0.25">
      <c r="A57" s="40" t="s">
        <v>40</v>
      </c>
    </row>
  </sheetData>
  <mergeCells count="3">
    <mergeCell ref="A3:H3"/>
    <mergeCell ref="A4:H4"/>
    <mergeCell ref="A5:H5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4"/>
  <sheetViews>
    <sheetView showGridLines="0" tabSelected="1" workbookViewId="0">
      <selection activeCell="E20" sqref="E20"/>
    </sheetView>
  </sheetViews>
  <sheetFormatPr baseColWidth="10" defaultColWidth="11.42578125" defaultRowHeight="15.75" x14ac:dyDescent="0.25"/>
  <cols>
    <col min="1" max="1" width="85.7109375" style="42" bestFit="1" customWidth="1"/>
    <col min="2" max="2" width="8.5703125" style="42" bestFit="1" customWidth="1"/>
    <col min="3" max="3" width="15.42578125" style="42" bestFit="1" customWidth="1"/>
    <col min="4" max="4" width="17.5703125" style="42" bestFit="1" customWidth="1"/>
    <col min="5" max="5" width="15.42578125" style="42" bestFit="1" customWidth="1"/>
    <col min="6" max="6" width="11.42578125" style="42" bestFit="1" customWidth="1"/>
    <col min="7" max="8" width="15.42578125" style="42" bestFit="1" customWidth="1"/>
    <col min="9" max="10" width="11.42578125" style="42" customWidth="1"/>
    <col min="11" max="16384" width="11.42578125" style="42"/>
  </cols>
  <sheetData>
    <row r="1" spans="1:10" x14ac:dyDescent="0.2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00" t="s">
        <v>119</v>
      </c>
      <c r="B3" s="200"/>
      <c r="C3" s="200"/>
      <c r="D3" s="200"/>
      <c r="E3" s="200"/>
      <c r="F3" s="200"/>
      <c r="G3" s="200"/>
      <c r="H3" s="200"/>
      <c r="I3" s="50"/>
      <c r="J3" s="50"/>
    </row>
    <row r="4" spans="1:10" x14ac:dyDescent="0.25">
      <c r="A4" s="200" t="s">
        <v>185</v>
      </c>
      <c r="B4" s="200"/>
      <c r="C4" s="200"/>
      <c r="D4" s="200"/>
      <c r="E4" s="200"/>
      <c r="F4" s="200"/>
      <c r="G4" s="200"/>
      <c r="H4" s="200"/>
      <c r="I4" s="50"/>
      <c r="J4" s="50"/>
    </row>
    <row r="5" spans="1:10" x14ac:dyDescent="0.25">
      <c r="A5" s="201" t="s">
        <v>83</v>
      </c>
      <c r="B5" s="201"/>
      <c r="C5" s="201"/>
      <c r="D5" s="201"/>
      <c r="E5" s="201"/>
      <c r="F5" s="201"/>
      <c r="G5" s="201"/>
      <c r="H5" s="201"/>
      <c r="I5" s="51"/>
      <c r="J5" s="51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63" x14ac:dyDescent="0.25">
      <c r="A7" s="3" t="s">
        <v>187</v>
      </c>
      <c r="B7" s="4" t="s">
        <v>2</v>
      </c>
      <c r="C7" s="5" t="s">
        <v>99</v>
      </c>
      <c r="D7" s="41" t="s">
        <v>100</v>
      </c>
      <c r="E7" s="4" t="s">
        <v>3</v>
      </c>
      <c r="F7" s="4" t="s">
        <v>4</v>
      </c>
      <c r="G7" s="4" t="s">
        <v>82</v>
      </c>
      <c r="H7" s="4" t="s">
        <v>5</v>
      </c>
    </row>
    <row r="8" spans="1:10" x14ac:dyDescent="0.25">
      <c r="A8" s="6"/>
      <c r="B8" s="43"/>
      <c r="C8" s="44"/>
      <c r="D8" s="43"/>
      <c r="E8" s="43"/>
      <c r="F8" s="43"/>
      <c r="G8" s="43"/>
      <c r="H8" s="43"/>
    </row>
    <row r="9" spans="1:10" x14ac:dyDescent="0.25">
      <c r="A9" s="45" t="s">
        <v>42</v>
      </c>
      <c r="B9" s="155">
        <f>+B11+B14+B18+B21+B24+B27+B32+B39+B42+B45+B52+B73+B76+B85+B89+B93+B96+B101+B106+B109+B113</f>
        <v>2148</v>
      </c>
      <c r="C9" s="155">
        <f t="shared" ref="C9:H9" si="0">+C11+C14+C18+C21+C24+C27+C32+C39+C42+C45+C52+C73+C76+C85+C89+C93+C96+C101+C106+C109+C113</f>
        <v>265</v>
      </c>
      <c r="D9" s="155">
        <f t="shared" si="0"/>
        <v>153</v>
      </c>
      <c r="E9" s="155">
        <f t="shared" si="0"/>
        <v>591</v>
      </c>
      <c r="F9" s="155">
        <f t="shared" si="0"/>
        <v>412</v>
      </c>
      <c r="G9" s="155">
        <f t="shared" si="0"/>
        <v>317</v>
      </c>
      <c r="H9" s="155">
        <f t="shared" si="0"/>
        <v>410</v>
      </c>
    </row>
    <row r="10" spans="1:10" x14ac:dyDescent="0.25">
      <c r="A10" s="46"/>
      <c r="B10" s="155"/>
      <c r="C10" s="19"/>
      <c r="D10" s="20"/>
      <c r="E10" s="155"/>
      <c r="F10" s="155"/>
      <c r="G10" s="155"/>
      <c r="H10" s="155"/>
    </row>
    <row r="11" spans="1:10" s="176" customFormat="1" x14ac:dyDescent="0.25">
      <c r="A11" s="175" t="s">
        <v>203</v>
      </c>
      <c r="B11" s="155">
        <f>SUM(C11:H11)</f>
        <v>2</v>
      </c>
      <c r="C11" s="155">
        <f>+C12</f>
        <v>0</v>
      </c>
      <c r="D11" s="155">
        <f t="shared" ref="D11:H11" si="1">+D12</f>
        <v>0</v>
      </c>
      <c r="E11" s="155">
        <f t="shared" si="1"/>
        <v>0</v>
      </c>
      <c r="F11" s="155">
        <f t="shared" si="1"/>
        <v>0</v>
      </c>
      <c r="G11" s="155">
        <f t="shared" si="1"/>
        <v>1</v>
      </c>
      <c r="H11" s="155">
        <f t="shared" si="1"/>
        <v>1</v>
      </c>
    </row>
    <row r="12" spans="1:10" x14ac:dyDescent="0.25">
      <c r="A12" s="177" t="s">
        <v>204</v>
      </c>
      <c r="B12" s="20">
        <f>SUM(C12:H12)</f>
        <v>2</v>
      </c>
      <c r="C12" s="20">
        <v>0</v>
      </c>
      <c r="D12" s="20">
        <v>0</v>
      </c>
      <c r="E12" s="20">
        <v>0</v>
      </c>
      <c r="F12" s="20">
        <v>0</v>
      </c>
      <c r="G12" s="20">
        <v>1</v>
      </c>
      <c r="H12" s="20">
        <v>1</v>
      </c>
    </row>
    <row r="13" spans="1:10" x14ac:dyDescent="0.25">
      <c r="A13" s="177"/>
      <c r="B13" s="155"/>
      <c r="C13" s="20"/>
      <c r="D13" s="20"/>
      <c r="E13" s="20"/>
      <c r="F13" s="20"/>
      <c r="G13" s="20"/>
      <c r="H13" s="20"/>
    </row>
    <row r="14" spans="1:10" s="176" customFormat="1" x14ac:dyDescent="0.25">
      <c r="A14" s="175" t="s">
        <v>205</v>
      </c>
      <c r="B14" s="155">
        <f>SUM(C14:H14)</f>
        <v>4</v>
      </c>
      <c r="C14" s="155">
        <f>+C15+C16</f>
        <v>0</v>
      </c>
      <c r="D14" s="155">
        <f t="shared" ref="D14:H14" si="2">+D15+D16</f>
        <v>0</v>
      </c>
      <c r="E14" s="155">
        <f t="shared" si="2"/>
        <v>1</v>
      </c>
      <c r="F14" s="155">
        <f t="shared" si="2"/>
        <v>0</v>
      </c>
      <c r="G14" s="155">
        <f t="shared" si="2"/>
        <v>0</v>
      </c>
      <c r="H14" s="155">
        <f t="shared" si="2"/>
        <v>3</v>
      </c>
    </row>
    <row r="15" spans="1:10" x14ac:dyDescent="0.25">
      <c r="A15" s="178" t="s">
        <v>54</v>
      </c>
      <c r="B15" s="20">
        <f>SUM(C15:H15)</f>
        <v>3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3</v>
      </c>
    </row>
    <row r="16" spans="1:10" x14ac:dyDescent="0.25">
      <c r="A16" s="177" t="s">
        <v>206</v>
      </c>
      <c r="B16" s="20">
        <f>SUM(C16:H16)</f>
        <v>1</v>
      </c>
      <c r="C16" s="20">
        <v>0</v>
      </c>
      <c r="D16" s="20">
        <v>0</v>
      </c>
      <c r="E16" s="20">
        <v>1</v>
      </c>
      <c r="F16" s="20">
        <v>0</v>
      </c>
      <c r="G16" s="20">
        <v>0</v>
      </c>
      <c r="H16" s="20">
        <v>0</v>
      </c>
    </row>
    <row r="17" spans="1:8" x14ac:dyDescent="0.25">
      <c r="A17" s="177"/>
      <c r="B17" s="155"/>
      <c r="C17" s="20"/>
      <c r="D17" s="20"/>
      <c r="E17" s="20"/>
      <c r="F17" s="20"/>
      <c r="G17" s="20"/>
      <c r="H17" s="20"/>
    </row>
    <row r="18" spans="1:8" s="176" customFormat="1" x14ac:dyDescent="0.25">
      <c r="A18" s="175" t="s">
        <v>207</v>
      </c>
      <c r="B18" s="155">
        <f>SUM(C18:H18)</f>
        <v>1</v>
      </c>
      <c r="C18" s="155">
        <f>+C19</f>
        <v>0</v>
      </c>
      <c r="D18" s="155">
        <f t="shared" ref="D18:H18" si="3">+D19</f>
        <v>0</v>
      </c>
      <c r="E18" s="155">
        <f t="shared" si="3"/>
        <v>0</v>
      </c>
      <c r="F18" s="155">
        <f t="shared" si="3"/>
        <v>1</v>
      </c>
      <c r="G18" s="155">
        <f t="shared" si="3"/>
        <v>0</v>
      </c>
      <c r="H18" s="155">
        <f t="shared" si="3"/>
        <v>0</v>
      </c>
    </row>
    <row r="19" spans="1:8" x14ac:dyDescent="0.25">
      <c r="A19" s="178" t="s">
        <v>47</v>
      </c>
      <c r="B19" s="20">
        <f>SUM(C19:H19)</f>
        <v>1</v>
      </c>
      <c r="C19" s="20">
        <v>0</v>
      </c>
      <c r="D19" s="20">
        <v>0</v>
      </c>
      <c r="E19" s="20">
        <v>0</v>
      </c>
      <c r="F19" s="20">
        <v>1</v>
      </c>
      <c r="G19" s="20">
        <v>0</v>
      </c>
      <c r="H19" s="20">
        <v>0</v>
      </c>
    </row>
    <row r="20" spans="1:8" x14ac:dyDescent="0.25">
      <c r="A20" s="178"/>
      <c r="B20" s="155"/>
      <c r="C20" s="20"/>
      <c r="D20" s="20"/>
      <c r="E20" s="20"/>
      <c r="F20" s="20"/>
      <c r="G20" s="20"/>
      <c r="H20" s="20"/>
    </row>
    <row r="21" spans="1:8" s="176" customFormat="1" x14ac:dyDescent="0.25">
      <c r="A21" s="175" t="s">
        <v>208</v>
      </c>
      <c r="B21" s="155">
        <f>SUM(C21:H21)</f>
        <v>2</v>
      </c>
      <c r="C21" s="155">
        <f>+C22</f>
        <v>0</v>
      </c>
      <c r="D21" s="155">
        <f t="shared" ref="D21:H21" si="4">+D22</f>
        <v>0</v>
      </c>
      <c r="E21" s="155">
        <f t="shared" si="4"/>
        <v>0</v>
      </c>
      <c r="F21" s="155">
        <f t="shared" si="4"/>
        <v>1</v>
      </c>
      <c r="G21" s="155">
        <f t="shared" si="4"/>
        <v>0</v>
      </c>
      <c r="H21" s="155">
        <f t="shared" si="4"/>
        <v>1</v>
      </c>
    </row>
    <row r="22" spans="1:8" x14ac:dyDescent="0.25">
      <c r="A22" s="178" t="s">
        <v>45</v>
      </c>
      <c r="B22" s="20">
        <f>SUM(C22:H22)</f>
        <v>2</v>
      </c>
      <c r="C22" s="20">
        <v>0</v>
      </c>
      <c r="D22" s="20">
        <v>0</v>
      </c>
      <c r="E22" s="20">
        <v>0</v>
      </c>
      <c r="F22" s="20">
        <v>1</v>
      </c>
      <c r="G22" s="20">
        <v>0</v>
      </c>
      <c r="H22" s="20">
        <v>1</v>
      </c>
    </row>
    <row r="23" spans="1:8" x14ac:dyDescent="0.25">
      <c r="A23" s="178"/>
      <c r="B23" s="155"/>
      <c r="C23" s="20"/>
      <c r="D23" s="20"/>
      <c r="E23" s="20"/>
      <c r="F23" s="20"/>
      <c r="G23" s="20"/>
      <c r="H23" s="20"/>
    </row>
    <row r="24" spans="1:8" s="176" customFormat="1" x14ac:dyDescent="0.25">
      <c r="A24" s="175" t="s">
        <v>209</v>
      </c>
      <c r="B24" s="155">
        <f>SUM(C24:H24)</f>
        <v>27</v>
      </c>
      <c r="C24" s="155">
        <f>+C25</f>
        <v>3</v>
      </c>
      <c r="D24" s="155">
        <f t="shared" ref="D24:H24" si="5">+D25</f>
        <v>2</v>
      </c>
      <c r="E24" s="155">
        <f t="shared" si="5"/>
        <v>3</v>
      </c>
      <c r="F24" s="155">
        <f t="shared" si="5"/>
        <v>3</v>
      </c>
      <c r="G24" s="155">
        <f t="shared" si="5"/>
        <v>9</v>
      </c>
      <c r="H24" s="155">
        <f t="shared" si="5"/>
        <v>7</v>
      </c>
    </row>
    <row r="25" spans="1:8" x14ac:dyDescent="0.25">
      <c r="A25" s="178" t="s">
        <v>80</v>
      </c>
      <c r="B25" s="20">
        <f>SUM(C25:H25)</f>
        <v>27</v>
      </c>
      <c r="C25" s="20">
        <v>3</v>
      </c>
      <c r="D25" s="20">
        <v>2</v>
      </c>
      <c r="E25" s="20">
        <v>3</v>
      </c>
      <c r="F25" s="20">
        <v>3</v>
      </c>
      <c r="G25" s="20">
        <v>9</v>
      </c>
      <c r="H25" s="20">
        <v>7</v>
      </c>
    </row>
    <row r="26" spans="1:8" x14ac:dyDescent="0.25">
      <c r="A26" s="178"/>
      <c r="B26" s="155"/>
      <c r="C26" s="20"/>
      <c r="D26" s="20"/>
      <c r="E26" s="20"/>
      <c r="F26" s="20"/>
      <c r="G26" s="20"/>
      <c r="H26" s="20"/>
    </row>
    <row r="27" spans="1:8" s="176" customFormat="1" x14ac:dyDescent="0.25">
      <c r="A27" s="175" t="s">
        <v>210</v>
      </c>
      <c r="B27" s="155">
        <f>SUM(C27:H27)</f>
        <v>78</v>
      </c>
      <c r="C27" s="155">
        <f>+C28+C29+C30</f>
        <v>1</v>
      </c>
      <c r="D27" s="155">
        <f t="shared" ref="D27:H27" si="6">+D28+D29+D30</f>
        <v>0</v>
      </c>
      <c r="E27" s="155">
        <f t="shared" si="6"/>
        <v>29</v>
      </c>
      <c r="F27" s="155">
        <f t="shared" si="6"/>
        <v>15</v>
      </c>
      <c r="G27" s="155">
        <f t="shared" si="6"/>
        <v>7</v>
      </c>
      <c r="H27" s="155">
        <f t="shared" si="6"/>
        <v>26</v>
      </c>
    </row>
    <row r="28" spans="1:8" x14ac:dyDescent="0.25">
      <c r="A28" s="178" t="s">
        <v>61</v>
      </c>
      <c r="B28" s="20">
        <f>SUM(C28:H28)</f>
        <v>3</v>
      </c>
      <c r="C28" s="20">
        <v>0</v>
      </c>
      <c r="D28" s="20">
        <v>0</v>
      </c>
      <c r="E28" s="20">
        <v>2</v>
      </c>
      <c r="F28" s="20">
        <v>0</v>
      </c>
      <c r="G28" s="20">
        <v>1</v>
      </c>
      <c r="H28" s="20">
        <v>0</v>
      </c>
    </row>
    <row r="29" spans="1:8" x14ac:dyDescent="0.25">
      <c r="A29" s="178" t="s">
        <v>73</v>
      </c>
      <c r="B29" s="20">
        <f>SUM(C29:H29)</f>
        <v>33</v>
      </c>
      <c r="C29" s="20">
        <v>1</v>
      </c>
      <c r="D29" s="20">
        <v>0</v>
      </c>
      <c r="E29" s="20">
        <v>2</v>
      </c>
      <c r="F29" s="20">
        <v>9</v>
      </c>
      <c r="G29" s="20">
        <v>3</v>
      </c>
      <c r="H29" s="20">
        <v>18</v>
      </c>
    </row>
    <row r="30" spans="1:8" x14ac:dyDescent="0.25">
      <c r="A30" s="178" t="s">
        <v>77</v>
      </c>
      <c r="B30" s="20">
        <f>SUM(C30:H30)</f>
        <v>42</v>
      </c>
      <c r="C30" s="20">
        <v>0</v>
      </c>
      <c r="D30" s="20">
        <v>0</v>
      </c>
      <c r="E30" s="20">
        <v>25</v>
      </c>
      <c r="F30" s="20">
        <v>6</v>
      </c>
      <c r="G30" s="20">
        <v>3</v>
      </c>
      <c r="H30" s="20">
        <v>8</v>
      </c>
    </row>
    <row r="31" spans="1:8" x14ac:dyDescent="0.25">
      <c r="A31" s="178"/>
      <c r="B31" s="155"/>
      <c r="C31" s="20"/>
      <c r="D31" s="20"/>
      <c r="E31" s="20"/>
      <c r="F31" s="20"/>
      <c r="G31" s="20"/>
      <c r="H31" s="20"/>
    </row>
    <row r="32" spans="1:8" s="176" customFormat="1" x14ac:dyDescent="0.25">
      <c r="A32" s="175" t="s">
        <v>211</v>
      </c>
      <c r="B32" s="155">
        <f t="shared" ref="B32:B37" si="7">SUM(C32:H32)</f>
        <v>86</v>
      </c>
      <c r="C32" s="155">
        <f>+C33+C34+C35+C36+C37</f>
        <v>6</v>
      </c>
      <c r="D32" s="155">
        <f t="shared" ref="D32:H32" si="8">+D33+D34+D35+D36+D37</f>
        <v>3</v>
      </c>
      <c r="E32" s="155">
        <f t="shared" si="8"/>
        <v>12</v>
      </c>
      <c r="F32" s="155">
        <f t="shared" si="8"/>
        <v>19</v>
      </c>
      <c r="G32" s="155">
        <f t="shared" si="8"/>
        <v>23</v>
      </c>
      <c r="H32" s="155">
        <f t="shared" si="8"/>
        <v>23</v>
      </c>
    </row>
    <row r="33" spans="1:8" x14ac:dyDescent="0.25">
      <c r="A33" s="177" t="s">
        <v>212</v>
      </c>
      <c r="B33" s="20">
        <f t="shared" si="7"/>
        <v>2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2</v>
      </c>
    </row>
    <row r="34" spans="1:8" x14ac:dyDescent="0.25">
      <c r="A34" s="178" t="s">
        <v>55</v>
      </c>
      <c r="B34" s="20">
        <f t="shared" si="7"/>
        <v>50</v>
      </c>
      <c r="C34" s="20">
        <v>5</v>
      </c>
      <c r="D34" s="20">
        <v>2</v>
      </c>
      <c r="E34" s="20">
        <v>8</v>
      </c>
      <c r="F34" s="20">
        <v>9</v>
      </c>
      <c r="G34" s="20">
        <v>14</v>
      </c>
      <c r="H34" s="20">
        <v>12</v>
      </c>
    </row>
    <row r="35" spans="1:8" x14ac:dyDescent="0.25">
      <c r="A35" s="178" t="s">
        <v>74</v>
      </c>
      <c r="B35" s="20">
        <f t="shared" si="7"/>
        <v>32</v>
      </c>
      <c r="C35" s="20">
        <v>1</v>
      </c>
      <c r="D35" s="20">
        <v>1</v>
      </c>
      <c r="E35" s="20">
        <v>3</v>
      </c>
      <c r="F35" s="20">
        <v>10</v>
      </c>
      <c r="G35" s="20">
        <v>9</v>
      </c>
      <c r="H35" s="20">
        <v>8</v>
      </c>
    </row>
    <row r="36" spans="1:8" x14ac:dyDescent="0.25">
      <c r="A36" s="177" t="s">
        <v>213</v>
      </c>
      <c r="B36" s="20">
        <f t="shared" si="7"/>
        <v>1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1</v>
      </c>
    </row>
    <row r="37" spans="1:8" x14ac:dyDescent="0.25">
      <c r="A37" s="178" t="s">
        <v>81</v>
      </c>
      <c r="B37" s="20">
        <f t="shared" si="7"/>
        <v>1</v>
      </c>
      <c r="C37" s="20">
        <v>0</v>
      </c>
      <c r="D37" s="20">
        <v>0</v>
      </c>
      <c r="E37" s="20">
        <v>1</v>
      </c>
      <c r="F37" s="20">
        <v>0</v>
      </c>
      <c r="G37" s="20">
        <v>0</v>
      </c>
      <c r="H37" s="20">
        <v>0</v>
      </c>
    </row>
    <row r="38" spans="1:8" x14ac:dyDescent="0.25">
      <c r="A38" s="178"/>
      <c r="B38" s="155"/>
      <c r="C38" s="20"/>
      <c r="D38" s="20"/>
      <c r="E38" s="20"/>
      <c r="F38" s="20"/>
      <c r="G38" s="20"/>
      <c r="H38" s="20"/>
    </row>
    <row r="39" spans="1:8" s="176" customFormat="1" x14ac:dyDescent="0.25">
      <c r="A39" s="175" t="s">
        <v>214</v>
      </c>
      <c r="B39" s="155">
        <f>SUM(C39:H39)</f>
        <v>9</v>
      </c>
      <c r="C39" s="155">
        <f>+C40</f>
        <v>0</v>
      </c>
      <c r="D39" s="155">
        <f t="shared" ref="D39:H39" si="9">+D40</f>
        <v>0</v>
      </c>
      <c r="E39" s="155">
        <f t="shared" si="9"/>
        <v>4</v>
      </c>
      <c r="F39" s="155">
        <f t="shared" si="9"/>
        <v>1</v>
      </c>
      <c r="G39" s="155">
        <f t="shared" si="9"/>
        <v>3</v>
      </c>
      <c r="H39" s="155">
        <f t="shared" si="9"/>
        <v>1</v>
      </c>
    </row>
    <row r="40" spans="1:8" x14ac:dyDescent="0.25">
      <c r="A40" s="178" t="s">
        <v>71</v>
      </c>
      <c r="B40" s="20">
        <f>SUM(C40:H40)</f>
        <v>9</v>
      </c>
      <c r="C40" s="20">
        <v>0</v>
      </c>
      <c r="D40" s="20">
        <v>0</v>
      </c>
      <c r="E40" s="20">
        <v>4</v>
      </c>
      <c r="F40" s="20">
        <v>1</v>
      </c>
      <c r="G40" s="20">
        <v>3</v>
      </c>
      <c r="H40" s="20">
        <v>1</v>
      </c>
    </row>
    <row r="41" spans="1:8" x14ac:dyDescent="0.25">
      <c r="A41" s="178"/>
      <c r="B41" s="155"/>
      <c r="C41" s="20"/>
      <c r="D41" s="20"/>
      <c r="E41" s="20"/>
      <c r="F41" s="20"/>
      <c r="G41" s="20"/>
      <c r="H41" s="20"/>
    </row>
    <row r="42" spans="1:8" s="176" customFormat="1" x14ac:dyDescent="0.25">
      <c r="A42" s="175" t="s">
        <v>215</v>
      </c>
      <c r="B42" s="155">
        <f>SUM(C42:H42)</f>
        <v>1</v>
      </c>
      <c r="C42" s="155">
        <f>+C43</f>
        <v>0</v>
      </c>
      <c r="D42" s="155">
        <f t="shared" ref="D42:H42" si="10">+D43</f>
        <v>0</v>
      </c>
      <c r="E42" s="155">
        <f t="shared" si="10"/>
        <v>1</v>
      </c>
      <c r="F42" s="155">
        <f t="shared" si="10"/>
        <v>0</v>
      </c>
      <c r="G42" s="155">
        <f t="shared" si="10"/>
        <v>0</v>
      </c>
      <c r="H42" s="155">
        <f t="shared" si="10"/>
        <v>0</v>
      </c>
    </row>
    <row r="43" spans="1:8" x14ac:dyDescent="0.25">
      <c r="A43" s="177" t="s">
        <v>216</v>
      </c>
      <c r="B43" s="20">
        <f>SUM(C43:H43)</f>
        <v>1</v>
      </c>
      <c r="C43" s="20">
        <v>0</v>
      </c>
      <c r="D43" s="20">
        <v>0</v>
      </c>
      <c r="E43" s="20">
        <v>1</v>
      </c>
      <c r="F43" s="20">
        <v>0</v>
      </c>
      <c r="G43" s="20">
        <v>0</v>
      </c>
      <c r="H43" s="20">
        <v>0</v>
      </c>
    </row>
    <row r="44" spans="1:8" x14ac:dyDescent="0.25">
      <c r="A44" s="177"/>
      <c r="B44" s="155"/>
      <c r="C44" s="20"/>
      <c r="D44" s="20"/>
      <c r="E44" s="20"/>
      <c r="F44" s="20"/>
      <c r="G44" s="20"/>
      <c r="H44" s="20"/>
    </row>
    <row r="45" spans="1:8" s="176" customFormat="1" x14ac:dyDescent="0.25">
      <c r="A45" s="175" t="s">
        <v>217</v>
      </c>
      <c r="B45" s="155">
        <f>SUM(C45:H45)</f>
        <v>54</v>
      </c>
      <c r="C45" s="155">
        <f>+C46+C47+C48+C49+C50</f>
        <v>6</v>
      </c>
      <c r="D45" s="155">
        <f t="shared" ref="D45:H45" si="11">+D46+D47+D48+D49+D50</f>
        <v>0</v>
      </c>
      <c r="E45" s="155">
        <f t="shared" si="11"/>
        <v>31</v>
      </c>
      <c r="F45" s="155">
        <f t="shared" si="11"/>
        <v>9</v>
      </c>
      <c r="G45" s="155">
        <f t="shared" si="11"/>
        <v>4</v>
      </c>
      <c r="H45" s="155">
        <f t="shared" si="11"/>
        <v>4</v>
      </c>
    </row>
    <row r="46" spans="1:8" x14ac:dyDescent="0.25">
      <c r="A46" s="179" t="s">
        <v>50</v>
      </c>
      <c r="B46" s="20">
        <v>1</v>
      </c>
      <c r="C46" s="20">
        <v>0</v>
      </c>
      <c r="D46" s="20">
        <v>0</v>
      </c>
      <c r="E46" s="20">
        <v>1</v>
      </c>
      <c r="F46" s="20">
        <v>0</v>
      </c>
      <c r="G46" s="20">
        <v>0</v>
      </c>
      <c r="H46" s="20">
        <v>0</v>
      </c>
    </row>
    <row r="47" spans="1:8" x14ac:dyDescent="0.25">
      <c r="A47" s="178" t="s">
        <v>60</v>
      </c>
      <c r="B47" s="20">
        <f>SUM(C47:H47)</f>
        <v>2</v>
      </c>
      <c r="C47" s="20">
        <v>1</v>
      </c>
      <c r="D47" s="20">
        <v>0</v>
      </c>
      <c r="E47" s="20">
        <v>0</v>
      </c>
      <c r="F47" s="20">
        <v>0</v>
      </c>
      <c r="G47" s="20">
        <v>0</v>
      </c>
      <c r="H47" s="20">
        <v>1</v>
      </c>
    </row>
    <row r="48" spans="1:8" x14ac:dyDescent="0.25">
      <c r="A48" s="177" t="s">
        <v>218</v>
      </c>
      <c r="B48" s="20">
        <f>SUM(C48:H48)</f>
        <v>1</v>
      </c>
      <c r="C48" s="20">
        <v>0</v>
      </c>
      <c r="D48" s="20">
        <v>0</v>
      </c>
      <c r="E48" s="20">
        <v>1</v>
      </c>
      <c r="F48" s="20">
        <v>0</v>
      </c>
      <c r="G48" s="20">
        <v>0</v>
      </c>
      <c r="H48" s="20">
        <v>0</v>
      </c>
    </row>
    <row r="49" spans="1:8" x14ac:dyDescent="0.25">
      <c r="A49" s="177" t="s">
        <v>219</v>
      </c>
      <c r="B49" s="20">
        <f>SUM(C49:H49)</f>
        <v>1</v>
      </c>
      <c r="C49" s="20">
        <v>0</v>
      </c>
      <c r="D49" s="20">
        <v>0</v>
      </c>
      <c r="E49" s="20">
        <v>1</v>
      </c>
      <c r="F49" s="20">
        <v>0</v>
      </c>
      <c r="G49" s="20">
        <v>0</v>
      </c>
      <c r="H49" s="20">
        <v>0</v>
      </c>
    </row>
    <row r="50" spans="1:8" x14ac:dyDescent="0.25">
      <c r="A50" s="178" t="s">
        <v>78</v>
      </c>
      <c r="B50" s="20">
        <f>SUM(C50:H50)</f>
        <v>49</v>
      </c>
      <c r="C50" s="20">
        <v>5</v>
      </c>
      <c r="D50" s="20">
        <v>0</v>
      </c>
      <c r="E50" s="20">
        <v>28</v>
      </c>
      <c r="F50" s="20">
        <v>9</v>
      </c>
      <c r="G50" s="20">
        <v>4</v>
      </c>
      <c r="H50" s="20">
        <v>3</v>
      </c>
    </row>
    <row r="51" spans="1:8" x14ac:dyDescent="0.25">
      <c r="A51" s="178"/>
      <c r="B51" s="155"/>
      <c r="C51" s="20"/>
      <c r="D51" s="20"/>
      <c r="E51" s="20"/>
      <c r="F51" s="20"/>
      <c r="G51" s="20"/>
      <c r="H51" s="20"/>
    </row>
    <row r="52" spans="1:8" s="176" customFormat="1" x14ac:dyDescent="0.25">
      <c r="A52" s="175" t="s">
        <v>220</v>
      </c>
      <c r="B52" s="155">
        <f t="shared" ref="B52:B71" si="12">SUM(C52:H52)</f>
        <v>470</v>
      </c>
      <c r="C52" s="155">
        <f>SUM(C53:C71)</f>
        <v>63</v>
      </c>
      <c r="D52" s="155">
        <f t="shared" ref="D52:H52" si="13">SUM(D53:D71)</f>
        <v>24</v>
      </c>
      <c r="E52" s="155">
        <f t="shared" si="13"/>
        <v>112</v>
      </c>
      <c r="F52" s="155">
        <f t="shared" si="13"/>
        <v>100</v>
      </c>
      <c r="G52" s="155">
        <f t="shared" si="13"/>
        <v>61</v>
      </c>
      <c r="H52" s="155">
        <f t="shared" si="13"/>
        <v>110</v>
      </c>
    </row>
    <row r="53" spans="1:8" x14ac:dyDescent="0.25">
      <c r="A53" s="180" t="s">
        <v>43</v>
      </c>
      <c r="B53" s="20">
        <f t="shared" si="12"/>
        <v>4</v>
      </c>
      <c r="C53" s="20">
        <v>0</v>
      </c>
      <c r="D53" s="20">
        <v>0</v>
      </c>
      <c r="E53" s="20">
        <v>2</v>
      </c>
      <c r="F53" s="20">
        <v>0</v>
      </c>
      <c r="G53" s="20">
        <v>0</v>
      </c>
      <c r="H53" s="20">
        <v>2</v>
      </c>
    </row>
    <row r="54" spans="1:8" x14ac:dyDescent="0.25">
      <c r="A54" s="178" t="s">
        <v>48</v>
      </c>
      <c r="B54" s="20">
        <f t="shared" si="12"/>
        <v>6</v>
      </c>
      <c r="C54" s="20">
        <v>4</v>
      </c>
      <c r="D54" s="20">
        <v>0</v>
      </c>
      <c r="E54" s="20">
        <v>0</v>
      </c>
      <c r="F54" s="20">
        <v>1</v>
      </c>
      <c r="G54" s="20">
        <v>1</v>
      </c>
      <c r="H54" s="20">
        <v>0</v>
      </c>
    </row>
    <row r="55" spans="1:8" x14ac:dyDescent="0.25">
      <c r="A55" s="178" t="s">
        <v>49</v>
      </c>
      <c r="B55" s="20">
        <f t="shared" si="12"/>
        <v>40</v>
      </c>
      <c r="C55" s="20">
        <v>2</v>
      </c>
      <c r="D55" s="20">
        <v>0</v>
      </c>
      <c r="E55" s="20">
        <v>18</v>
      </c>
      <c r="F55" s="20">
        <v>8</v>
      </c>
      <c r="G55" s="20">
        <v>6</v>
      </c>
      <c r="H55" s="20">
        <v>6</v>
      </c>
    </row>
    <row r="56" spans="1:8" x14ac:dyDescent="0.25">
      <c r="A56" s="178" t="s">
        <v>52</v>
      </c>
      <c r="B56" s="20">
        <f t="shared" si="12"/>
        <v>6</v>
      </c>
      <c r="C56" s="20">
        <v>0</v>
      </c>
      <c r="D56" s="20">
        <v>2</v>
      </c>
      <c r="E56" s="20">
        <v>0</v>
      </c>
      <c r="F56" s="20">
        <v>2</v>
      </c>
      <c r="G56" s="20">
        <v>0</v>
      </c>
      <c r="H56" s="20">
        <v>2</v>
      </c>
    </row>
    <row r="57" spans="1:8" x14ac:dyDescent="0.25">
      <c r="A57" s="178" t="s">
        <v>53</v>
      </c>
      <c r="B57" s="20">
        <f t="shared" si="12"/>
        <v>117</v>
      </c>
      <c r="C57" s="20">
        <v>9</v>
      </c>
      <c r="D57" s="20">
        <v>6</v>
      </c>
      <c r="E57" s="20">
        <v>28</v>
      </c>
      <c r="F57" s="20">
        <v>28</v>
      </c>
      <c r="G57" s="20">
        <v>16</v>
      </c>
      <c r="H57" s="20">
        <v>30</v>
      </c>
    </row>
    <row r="58" spans="1:8" x14ac:dyDescent="0.25">
      <c r="A58" s="181" t="s">
        <v>56</v>
      </c>
      <c r="B58" s="20">
        <f t="shared" si="12"/>
        <v>49</v>
      </c>
      <c r="C58" s="20">
        <v>11</v>
      </c>
      <c r="D58" s="20">
        <v>0</v>
      </c>
      <c r="E58" s="20">
        <v>20</v>
      </c>
      <c r="F58" s="20">
        <v>12</v>
      </c>
      <c r="G58" s="20">
        <v>5</v>
      </c>
      <c r="H58" s="20">
        <v>1</v>
      </c>
    </row>
    <row r="59" spans="1:8" x14ac:dyDescent="0.25">
      <c r="A59" s="178" t="s">
        <v>58</v>
      </c>
      <c r="B59" s="20">
        <f t="shared" si="12"/>
        <v>3</v>
      </c>
      <c r="C59" s="20">
        <v>1</v>
      </c>
      <c r="D59" s="20">
        <v>0</v>
      </c>
      <c r="E59" s="20">
        <v>0</v>
      </c>
      <c r="F59" s="20">
        <v>1</v>
      </c>
      <c r="G59" s="20">
        <v>0</v>
      </c>
      <c r="H59" s="20">
        <v>1</v>
      </c>
    </row>
    <row r="60" spans="1:8" x14ac:dyDescent="0.25">
      <c r="A60" s="181" t="s">
        <v>57</v>
      </c>
      <c r="B60" s="20">
        <f t="shared" si="12"/>
        <v>3</v>
      </c>
      <c r="C60" s="20">
        <v>0</v>
      </c>
      <c r="D60" s="20">
        <v>0</v>
      </c>
      <c r="E60" s="20">
        <v>0</v>
      </c>
      <c r="F60" s="20">
        <v>1</v>
      </c>
      <c r="G60" s="20">
        <v>2</v>
      </c>
      <c r="H60" s="20">
        <v>0</v>
      </c>
    </row>
    <row r="61" spans="1:8" x14ac:dyDescent="0.25">
      <c r="A61" s="178" t="s">
        <v>59</v>
      </c>
      <c r="B61" s="20">
        <f t="shared" si="12"/>
        <v>1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1</v>
      </c>
    </row>
    <row r="62" spans="1:8" x14ac:dyDescent="0.25">
      <c r="A62" s="182" t="s">
        <v>62</v>
      </c>
      <c r="B62" s="20">
        <f t="shared" si="12"/>
        <v>1</v>
      </c>
      <c r="C62" s="20">
        <v>0</v>
      </c>
      <c r="D62" s="20">
        <v>0</v>
      </c>
      <c r="E62" s="20">
        <v>0</v>
      </c>
      <c r="F62" s="20">
        <v>0</v>
      </c>
      <c r="G62" s="20">
        <v>1</v>
      </c>
      <c r="H62" s="20">
        <v>0</v>
      </c>
    </row>
    <row r="63" spans="1:8" x14ac:dyDescent="0.25">
      <c r="A63" s="177" t="s">
        <v>221</v>
      </c>
      <c r="B63" s="20">
        <f t="shared" si="12"/>
        <v>3</v>
      </c>
      <c r="C63" s="20">
        <v>0</v>
      </c>
      <c r="D63" s="20">
        <v>0</v>
      </c>
      <c r="E63" s="20">
        <v>2</v>
      </c>
      <c r="F63" s="20">
        <v>0</v>
      </c>
      <c r="G63" s="20">
        <v>0</v>
      </c>
      <c r="H63" s="20">
        <v>1</v>
      </c>
    </row>
    <row r="64" spans="1:8" x14ac:dyDescent="0.25">
      <c r="A64" s="178" t="s">
        <v>63</v>
      </c>
      <c r="B64" s="20">
        <f t="shared" si="12"/>
        <v>32</v>
      </c>
      <c r="C64" s="20">
        <v>1</v>
      </c>
      <c r="D64" s="20">
        <v>2</v>
      </c>
      <c r="E64" s="20">
        <v>4</v>
      </c>
      <c r="F64" s="20">
        <v>6</v>
      </c>
      <c r="G64" s="20">
        <v>4</v>
      </c>
      <c r="H64" s="20">
        <v>15</v>
      </c>
    </row>
    <row r="65" spans="1:8" x14ac:dyDescent="0.25">
      <c r="A65" s="178" t="s">
        <v>64</v>
      </c>
      <c r="B65" s="20">
        <f t="shared" si="12"/>
        <v>1</v>
      </c>
      <c r="C65" s="20">
        <v>0</v>
      </c>
      <c r="D65" s="20">
        <v>0</v>
      </c>
      <c r="E65" s="20">
        <v>1</v>
      </c>
      <c r="F65" s="20">
        <v>0</v>
      </c>
      <c r="G65" s="20">
        <v>0</v>
      </c>
      <c r="H65" s="20">
        <v>0</v>
      </c>
    </row>
    <row r="66" spans="1:8" x14ac:dyDescent="0.25">
      <c r="A66" s="178" t="s">
        <v>65</v>
      </c>
      <c r="B66" s="20">
        <f t="shared" si="12"/>
        <v>139</v>
      </c>
      <c r="C66" s="20">
        <v>24</v>
      </c>
      <c r="D66" s="20">
        <v>10</v>
      </c>
      <c r="E66" s="20">
        <v>24</v>
      </c>
      <c r="F66" s="20">
        <v>29</v>
      </c>
      <c r="G66" s="20">
        <v>19</v>
      </c>
      <c r="H66" s="20">
        <v>33</v>
      </c>
    </row>
    <row r="67" spans="1:8" x14ac:dyDescent="0.25">
      <c r="A67" s="177" t="s">
        <v>49</v>
      </c>
      <c r="B67" s="20">
        <f t="shared" si="12"/>
        <v>2</v>
      </c>
      <c r="C67" s="20">
        <v>2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</row>
    <row r="68" spans="1:8" x14ac:dyDescent="0.25">
      <c r="A68" s="178" t="s">
        <v>75</v>
      </c>
      <c r="B68" s="20">
        <f t="shared" si="12"/>
        <v>4</v>
      </c>
      <c r="C68" s="20">
        <v>0</v>
      </c>
      <c r="D68" s="20">
        <v>0</v>
      </c>
      <c r="E68" s="20">
        <v>1</v>
      </c>
      <c r="F68" s="20">
        <v>2</v>
      </c>
      <c r="G68" s="20">
        <v>0</v>
      </c>
      <c r="H68" s="20">
        <v>1</v>
      </c>
    </row>
    <row r="69" spans="1:8" x14ac:dyDescent="0.25">
      <c r="A69" s="183" t="s">
        <v>76</v>
      </c>
      <c r="B69" s="20">
        <f t="shared" si="12"/>
        <v>36</v>
      </c>
      <c r="C69" s="20">
        <v>6</v>
      </c>
      <c r="D69" s="20">
        <v>4</v>
      </c>
      <c r="E69" s="20">
        <v>5</v>
      </c>
      <c r="F69" s="20">
        <v>7</v>
      </c>
      <c r="G69" s="20">
        <v>4</v>
      </c>
      <c r="H69" s="20">
        <v>10</v>
      </c>
    </row>
    <row r="70" spans="1:8" x14ac:dyDescent="0.25">
      <c r="A70" s="177" t="s">
        <v>222</v>
      </c>
      <c r="B70" s="20">
        <f t="shared" si="12"/>
        <v>1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1</v>
      </c>
    </row>
    <row r="71" spans="1:8" x14ac:dyDescent="0.25">
      <c r="A71" s="178" t="s">
        <v>79</v>
      </c>
      <c r="B71" s="20">
        <f t="shared" si="12"/>
        <v>22</v>
      </c>
      <c r="C71" s="20">
        <v>3</v>
      </c>
      <c r="D71" s="20">
        <v>0</v>
      </c>
      <c r="E71" s="20">
        <v>7</v>
      </c>
      <c r="F71" s="20">
        <v>3</v>
      </c>
      <c r="G71" s="20">
        <v>3</v>
      </c>
      <c r="H71" s="20">
        <v>6</v>
      </c>
    </row>
    <row r="72" spans="1:8" x14ac:dyDescent="0.25">
      <c r="A72" s="178"/>
      <c r="B72" s="155"/>
      <c r="C72" s="20"/>
      <c r="D72" s="20"/>
      <c r="E72" s="20"/>
      <c r="F72" s="20"/>
      <c r="G72" s="20"/>
      <c r="H72" s="20"/>
    </row>
    <row r="73" spans="1:8" s="176" customFormat="1" x14ac:dyDescent="0.25">
      <c r="A73" s="175" t="s">
        <v>223</v>
      </c>
      <c r="B73" s="155">
        <f>SUM(C73:H73)</f>
        <v>1</v>
      </c>
      <c r="C73" s="155">
        <f>+C74</f>
        <v>0</v>
      </c>
      <c r="D73" s="155">
        <f t="shared" ref="D73:H73" si="14">+D74</f>
        <v>0</v>
      </c>
      <c r="E73" s="155">
        <f t="shared" si="14"/>
        <v>0</v>
      </c>
      <c r="F73" s="155">
        <f t="shared" si="14"/>
        <v>0</v>
      </c>
      <c r="G73" s="155">
        <f t="shared" si="14"/>
        <v>0</v>
      </c>
      <c r="H73" s="155">
        <f t="shared" si="14"/>
        <v>1</v>
      </c>
    </row>
    <row r="74" spans="1:8" x14ac:dyDescent="0.25">
      <c r="A74" s="180" t="s">
        <v>224</v>
      </c>
      <c r="B74" s="20">
        <f>SUM(C74:H74)</f>
        <v>1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1</v>
      </c>
    </row>
    <row r="75" spans="1:8" x14ac:dyDescent="0.25">
      <c r="A75" s="180"/>
      <c r="B75" s="155"/>
      <c r="C75" s="20"/>
      <c r="D75" s="20"/>
      <c r="E75" s="20"/>
      <c r="F75" s="20"/>
      <c r="G75" s="20"/>
      <c r="H75" s="20"/>
    </row>
    <row r="76" spans="1:8" s="176" customFormat="1" x14ac:dyDescent="0.25">
      <c r="A76" s="175" t="s">
        <v>225</v>
      </c>
      <c r="B76" s="155">
        <f t="shared" ref="B76:B83" si="15">SUM(C76:H76)</f>
        <v>338</v>
      </c>
      <c r="C76" s="155">
        <f>SUM(C77:C83)</f>
        <v>58</v>
      </c>
      <c r="D76" s="155">
        <f t="shared" ref="D76:H76" si="16">SUM(D77:D83)</f>
        <v>3</v>
      </c>
      <c r="E76" s="155">
        <f t="shared" si="16"/>
        <v>74</v>
      </c>
      <c r="F76" s="155">
        <f t="shared" si="16"/>
        <v>78</v>
      </c>
      <c r="G76" s="155">
        <f t="shared" si="16"/>
        <v>66</v>
      </c>
      <c r="H76" s="155">
        <f t="shared" si="16"/>
        <v>59</v>
      </c>
    </row>
    <row r="77" spans="1:8" x14ac:dyDescent="0.25">
      <c r="A77" s="177" t="s">
        <v>226</v>
      </c>
      <c r="B77" s="20">
        <f t="shared" si="15"/>
        <v>137</v>
      </c>
      <c r="C77" s="20">
        <v>17</v>
      </c>
      <c r="D77" s="20">
        <v>2</v>
      </c>
      <c r="E77" s="20">
        <v>23</v>
      </c>
      <c r="F77" s="20">
        <v>13</v>
      </c>
      <c r="G77" s="20">
        <v>43</v>
      </c>
      <c r="H77" s="20">
        <v>39</v>
      </c>
    </row>
    <row r="78" spans="1:8" x14ac:dyDescent="0.25">
      <c r="A78" s="178" t="s">
        <v>46</v>
      </c>
      <c r="B78" s="20">
        <f t="shared" si="15"/>
        <v>27</v>
      </c>
      <c r="C78" s="20">
        <v>5</v>
      </c>
      <c r="D78" s="20">
        <v>1</v>
      </c>
      <c r="E78" s="20">
        <v>2</v>
      </c>
      <c r="F78" s="20">
        <v>3</v>
      </c>
      <c r="G78" s="20">
        <v>9</v>
      </c>
      <c r="H78" s="20">
        <v>7</v>
      </c>
    </row>
    <row r="79" spans="1:8" x14ac:dyDescent="0.25">
      <c r="A79" s="177" t="s">
        <v>227</v>
      </c>
      <c r="B79" s="20">
        <f t="shared" si="15"/>
        <v>2</v>
      </c>
      <c r="C79" s="20">
        <v>0</v>
      </c>
      <c r="D79" s="20">
        <v>0</v>
      </c>
      <c r="E79" s="20">
        <v>1</v>
      </c>
      <c r="F79" s="20">
        <v>0</v>
      </c>
      <c r="G79" s="20">
        <v>1</v>
      </c>
      <c r="H79" s="20">
        <v>0</v>
      </c>
    </row>
    <row r="80" spans="1:8" x14ac:dyDescent="0.25">
      <c r="A80" s="178" t="s">
        <v>67</v>
      </c>
      <c r="B80" s="20">
        <f t="shared" si="15"/>
        <v>140</v>
      </c>
      <c r="C80" s="20">
        <v>26</v>
      </c>
      <c r="D80" s="20">
        <v>0</v>
      </c>
      <c r="E80" s="20">
        <v>47</v>
      </c>
      <c r="F80" s="20">
        <v>57</v>
      </c>
      <c r="G80" s="20">
        <v>2</v>
      </c>
      <c r="H80" s="20">
        <v>8</v>
      </c>
    </row>
    <row r="81" spans="1:8" x14ac:dyDescent="0.25">
      <c r="A81" s="178" t="s">
        <v>70</v>
      </c>
      <c r="B81" s="20">
        <f t="shared" si="15"/>
        <v>2</v>
      </c>
      <c r="C81" s="20">
        <v>2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</row>
    <row r="82" spans="1:8" x14ac:dyDescent="0.25">
      <c r="A82" s="178" t="s">
        <v>68</v>
      </c>
      <c r="B82" s="20">
        <f t="shared" si="15"/>
        <v>1</v>
      </c>
      <c r="C82" s="20">
        <v>0</v>
      </c>
      <c r="D82" s="20">
        <v>0</v>
      </c>
      <c r="E82" s="20">
        <v>0</v>
      </c>
      <c r="F82" s="20">
        <v>1</v>
      </c>
      <c r="G82" s="20">
        <v>0</v>
      </c>
      <c r="H82" s="20">
        <v>0</v>
      </c>
    </row>
    <row r="83" spans="1:8" x14ac:dyDescent="0.25">
      <c r="A83" s="178" t="s">
        <v>69</v>
      </c>
      <c r="B83" s="20">
        <f t="shared" si="15"/>
        <v>29</v>
      </c>
      <c r="C83" s="20">
        <v>8</v>
      </c>
      <c r="D83" s="20">
        <v>0</v>
      </c>
      <c r="E83" s="20">
        <v>1</v>
      </c>
      <c r="F83" s="20">
        <v>4</v>
      </c>
      <c r="G83" s="20">
        <v>11</v>
      </c>
      <c r="H83" s="20">
        <v>5</v>
      </c>
    </row>
    <row r="84" spans="1:8" x14ac:dyDescent="0.25">
      <c r="A84" s="178"/>
      <c r="B84" s="155"/>
      <c r="C84" s="20"/>
      <c r="D84" s="20"/>
      <c r="E84" s="20"/>
      <c r="F84" s="20"/>
      <c r="G84" s="20"/>
      <c r="H84" s="20"/>
    </row>
    <row r="85" spans="1:8" s="176" customFormat="1" x14ac:dyDescent="0.25">
      <c r="A85" s="175" t="s">
        <v>228</v>
      </c>
      <c r="B85" s="155">
        <f>SUM(C85:H85)</f>
        <v>6</v>
      </c>
      <c r="C85" s="155">
        <f>+C86+C87</f>
        <v>0</v>
      </c>
      <c r="D85" s="155">
        <f t="shared" ref="D85:H85" si="17">+D86+D87</f>
        <v>0</v>
      </c>
      <c r="E85" s="155">
        <f t="shared" si="17"/>
        <v>1</v>
      </c>
      <c r="F85" s="155">
        <f t="shared" si="17"/>
        <v>0</v>
      </c>
      <c r="G85" s="155">
        <f t="shared" si="17"/>
        <v>3</v>
      </c>
      <c r="H85" s="155">
        <f t="shared" si="17"/>
        <v>2</v>
      </c>
    </row>
    <row r="86" spans="1:8" x14ac:dyDescent="0.25">
      <c r="A86" s="178" t="s">
        <v>44</v>
      </c>
      <c r="B86" s="20">
        <f>SUM(C86:H86)</f>
        <v>2</v>
      </c>
      <c r="C86" s="20">
        <v>0</v>
      </c>
      <c r="D86" s="20">
        <v>0</v>
      </c>
      <c r="E86" s="20">
        <v>0</v>
      </c>
      <c r="F86" s="20">
        <v>0</v>
      </c>
      <c r="G86" s="20">
        <v>2</v>
      </c>
      <c r="H86" s="20">
        <v>0</v>
      </c>
    </row>
    <row r="87" spans="1:8" x14ac:dyDescent="0.25">
      <c r="A87" s="178" t="s">
        <v>97</v>
      </c>
      <c r="B87" s="20">
        <f>SUM(C87:H87)</f>
        <v>4</v>
      </c>
      <c r="C87" s="20">
        <v>0</v>
      </c>
      <c r="D87" s="20">
        <v>0</v>
      </c>
      <c r="E87" s="20">
        <v>1</v>
      </c>
      <c r="F87" s="20">
        <v>0</v>
      </c>
      <c r="G87" s="20">
        <v>1</v>
      </c>
      <c r="H87" s="20">
        <v>2</v>
      </c>
    </row>
    <row r="88" spans="1:8" x14ac:dyDescent="0.25">
      <c r="A88" s="178"/>
      <c r="B88" s="155"/>
      <c r="C88" s="20"/>
      <c r="D88" s="20"/>
      <c r="E88" s="20"/>
      <c r="F88" s="20"/>
      <c r="G88" s="20"/>
      <c r="H88" s="20"/>
    </row>
    <row r="89" spans="1:8" s="176" customFormat="1" x14ac:dyDescent="0.25">
      <c r="A89" s="175" t="s">
        <v>229</v>
      </c>
      <c r="B89" s="155">
        <f>SUM(C89:H89)</f>
        <v>268</v>
      </c>
      <c r="C89" s="155">
        <f>+C90+C91</f>
        <v>4</v>
      </c>
      <c r="D89" s="155">
        <f t="shared" ref="D89:H89" si="18">+D90+D91</f>
        <v>44</v>
      </c>
      <c r="E89" s="155">
        <f t="shared" si="18"/>
        <v>119</v>
      </c>
      <c r="F89" s="155">
        <f t="shared" si="18"/>
        <v>49</v>
      </c>
      <c r="G89" s="155">
        <f t="shared" si="18"/>
        <v>11</v>
      </c>
      <c r="H89" s="155">
        <f t="shared" si="18"/>
        <v>41</v>
      </c>
    </row>
    <row r="90" spans="1:8" x14ac:dyDescent="0.25">
      <c r="A90" s="178" t="s">
        <v>98</v>
      </c>
      <c r="B90" s="20">
        <f>SUM(C90:H90)</f>
        <v>266</v>
      </c>
      <c r="C90" s="20">
        <v>4</v>
      </c>
      <c r="D90" s="20">
        <v>44</v>
      </c>
      <c r="E90" s="20">
        <v>119</v>
      </c>
      <c r="F90" s="20">
        <v>49</v>
      </c>
      <c r="G90" s="20">
        <v>11</v>
      </c>
      <c r="H90" s="20">
        <v>39</v>
      </c>
    </row>
    <row r="91" spans="1:8" x14ac:dyDescent="0.25">
      <c r="A91" s="177" t="s">
        <v>230</v>
      </c>
      <c r="B91" s="20">
        <f>SUM(C91:H91)</f>
        <v>2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2</v>
      </c>
    </row>
    <row r="92" spans="1:8" x14ac:dyDescent="0.25">
      <c r="A92" s="177"/>
      <c r="B92" s="155"/>
      <c r="C92" s="20"/>
      <c r="D92" s="20"/>
      <c r="E92" s="20"/>
      <c r="F92" s="20"/>
      <c r="G92" s="20"/>
      <c r="H92" s="20"/>
    </row>
    <row r="93" spans="1:8" s="176" customFormat="1" ht="31.5" x14ac:dyDescent="0.25">
      <c r="A93" s="175" t="s">
        <v>231</v>
      </c>
      <c r="B93" s="155">
        <f>SUM(C93:H93)</f>
        <v>1</v>
      </c>
      <c r="C93" s="155">
        <f>+C94</f>
        <v>0</v>
      </c>
      <c r="D93" s="155">
        <f t="shared" ref="D93:H93" si="19">+D94</f>
        <v>0</v>
      </c>
      <c r="E93" s="155">
        <f t="shared" si="19"/>
        <v>0</v>
      </c>
      <c r="F93" s="155">
        <f t="shared" si="19"/>
        <v>0</v>
      </c>
      <c r="G93" s="155">
        <f t="shared" si="19"/>
        <v>0</v>
      </c>
      <c r="H93" s="155">
        <f t="shared" si="19"/>
        <v>1</v>
      </c>
    </row>
    <row r="94" spans="1:8" x14ac:dyDescent="0.25">
      <c r="A94" s="177" t="s">
        <v>232</v>
      </c>
      <c r="B94" s="20">
        <v>1</v>
      </c>
      <c r="C94" s="20">
        <v>0</v>
      </c>
      <c r="D94" s="20">
        <v>0</v>
      </c>
      <c r="E94" s="20">
        <v>0</v>
      </c>
      <c r="F94" s="20">
        <v>0</v>
      </c>
      <c r="G94" s="20">
        <v>0</v>
      </c>
      <c r="H94" s="20">
        <v>1</v>
      </c>
    </row>
    <row r="95" spans="1:8" x14ac:dyDescent="0.25">
      <c r="A95" s="177"/>
      <c r="B95" s="155"/>
      <c r="C95" s="20"/>
      <c r="D95" s="20"/>
      <c r="E95" s="20"/>
      <c r="F95" s="20"/>
      <c r="G95" s="20"/>
      <c r="H95" s="20"/>
    </row>
    <row r="96" spans="1:8" s="176" customFormat="1" x14ac:dyDescent="0.25">
      <c r="A96" s="175" t="s">
        <v>233</v>
      </c>
      <c r="B96" s="155">
        <f>SUM(C96:H96)</f>
        <v>753</v>
      </c>
      <c r="C96" s="155">
        <f>+C97+C98+C99</f>
        <v>122</v>
      </c>
      <c r="D96" s="155">
        <f t="shared" ref="D96:H96" si="20">+D97+D98+D99</f>
        <v>77</v>
      </c>
      <c r="E96" s="155">
        <f t="shared" si="20"/>
        <v>181</v>
      </c>
      <c r="F96" s="155">
        <f t="shared" si="20"/>
        <v>134</v>
      </c>
      <c r="G96" s="155">
        <f t="shared" si="20"/>
        <v>122</v>
      </c>
      <c r="H96" s="155">
        <f t="shared" si="20"/>
        <v>117</v>
      </c>
    </row>
    <row r="97" spans="1:8" x14ac:dyDescent="0.25">
      <c r="A97" s="178" t="s">
        <v>51</v>
      </c>
      <c r="B97" s="20">
        <f>SUM(C97:H97)</f>
        <v>575</v>
      </c>
      <c r="C97" s="20">
        <v>60</v>
      </c>
      <c r="D97" s="20">
        <v>77</v>
      </c>
      <c r="E97" s="20">
        <v>175</v>
      </c>
      <c r="F97" s="20">
        <v>115</v>
      </c>
      <c r="G97" s="20">
        <v>76</v>
      </c>
      <c r="H97" s="20">
        <v>72</v>
      </c>
    </row>
    <row r="98" spans="1:8" x14ac:dyDescent="0.25">
      <c r="A98" s="177" t="s">
        <v>234</v>
      </c>
      <c r="B98" s="20">
        <f>SUM(C98:H98)</f>
        <v>14</v>
      </c>
      <c r="C98" s="20">
        <v>4</v>
      </c>
      <c r="D98" s="20">
        <v>0</v>
      </c>
      <c r="E98" s="20">
        <v>1</v>
      </c>
      <c r="F98" s="20">
        <v>2</v>
      </c>
      <c r="G98" s="20">
        <v>1</v>
      </c>
      <c r="H98" s="20">
        <v>6</v>
      </c>
    </row>
    <row r="99" spans="1:8" x14ac:dyDescent="0.25">
      <c r="A99" s="177" t="s">
        <v>235</v>
      </c>
      <c r="B99" s="20">
        <f>SUM(C99:H99)</f>
        <v>164</v>
      </c>
      <c r="C99" s="20">
        <v>58</v>
      </c>
      <c r="D99" s="20">
        <v>0</v>
      </c>
      <c r="E99" s="20">
        <v>5</v>
      </c>
      <c r="F99" s="20">
        <v>17</v>
      </c>
      <c r="G99" s="20">
        <v>45</v>
      </c>
      <c r="H99" s="20">
        <v>39</v>
      </c>
    </row>
    <row r="100" spans="1:8" x14ac:dyDescent="0.25">
      <c r="A100" s="177"/>
      <c r="B100" s="155"/>
      <c r="C100" s="20"/>
      <c r="D100" s="20"/>
      <c r="E100" s="20"/>
      <c r="F100" s="20"/>
      <c r="G100" s="20"/>
      <c r="H100" s="20"/>
    </row>
    <row r="101" spans="1:8" s="176" customFormat="1" x14ac:dyDescent="0.25">
      <c r="A101" s="175" t="s">
        <v>236</v>
      </c>
      <c r="B101" s="155">
        <f>SUM(C101:H101)</f>
        <v>9</v>
      </c>
      <c r="C101" s="155">
        <f>+C102+C103+C104</f>
        <v>1</v>
      </c>
      <c r="D101" s="155">
        <f t="shared" ref="D101:H101" si="21">+D102+D103+D104</f>
        <v>0</v>
      </c>
      <c r="E101" s="155">
        <f t="shared" si="21"/>
        <v>6</v>
      </c>
      <c r="F101" s="155">
        <f t="shared" si="21"/>
        <v>1</v>
      </c>
      <c r="G101" s="155">
        <f t="shared" si="21"/>
        <v>1</v>
      </c>
      <c r="H101" s="155">
        <f t="shared" si="21"/>
        <v>0</v>
      </c>
    </row>
    <row r="102" spans="1:8" x14ac:dyDescent="0.25">
      <c r="A102" s="178" t="s">
        <v>66</v>
      </c>
      <c r="B102" s="20">
        <f>SUM(C102:H102)</f>
        <v>6</v>
      </c>
      <c r="C102" s="20">
        <v>1</v>
      </c>
      <c r="D102" s="20">
        <v>0</v>
      </c>
      <c r="E102" s="20">
        <v>3</v>
      </c>
      <c r="F102" s="20">
        <v>1</v>
      </c>
      <c r="G102" s="20">
        <v>1</v>
      </c>
      <c r="H102" s="20">
        <v>0</v>
      </c>
    </row>
    <row r="103" spans="1:8" x14ac:dyDescent="0.25">
      <c r="A103" s="178" t="s">
        <v>72</v>
      </c>
      <c r="B103" s="20">
        <f>SUM(C103:H103)</f>
        <v>2</v>
      </c>
      <c r="C103" s="20">
        <v>0</v>
      </c>
      <c r="D103" s="20">
        <v>0</v>
      </c>
      <c r="E103" s="20">
        <v>2</v>
      </c>
      <c r="F103" s="20">
        <v>0</v>
      </c>
      <c r="G103" s="20">
        <v>0</v>
      </c>
      <c r="H103" s="20">
        <v>0</v>
      </c>
    </row>
    <row r="104" spans="1:8" x14ac:dyDescent="0.25">
      <c r="A104" s="177" t="s">
        <v>237</v>
      </c>
      <c r="B104" s="20">
        <f>SUM(C104:H104)</f>
        <v>1</v>
      </c>
      <c r="C104" s="20">
        <v>0</v>
      </c>
      <c r="D104" s="20">
        <v>0</v>
      </c>
      <c r="E104" s="20">
        <v>1</v>
      </c>
      <c r="F104" s="20">
        <v>0</v>
      </c>
      <c r="G104" s="20">
        <v>0</v>
      </c>
      <c r="H104" s="20">
        <v>0</v>
      </c>
    </row>
    <row r="105" spans="1:8" x14ac:dyDescent="0.25">
      <c r="A105" s="177"/>
      <c r="B105" s="155"/>
      <c r="C105" s="20"/>
      <c r="D105" s="20"/>
      <c r="E105" s="20"/>
      <c r="F105" s="20"/>
      <c r="G105" s="20"/>
      <c r="H105" s="20"/>
    </row>
    <row r="106" spans="1:8" s="176" customFormat="1" ht="31.5" x14ac:dyDescent="0.25">
      <c r="A106" s="175" t="s">
        <v>238</v>
      </c>
      <c r="B106" s="155">
        <f>SUM(C106:H106)</f>
        <v>4</v>
      </c>
      <c r="C106" s="155">
        <f>+C107</f>
        <v>0</v>
      </c>
      <c r="D106" s="155">
        <f t="shared" ref="D106:H106" si="22">+D107</f>
        <v>0</v>
      </c>
      <c r="E106" s="155">
        <f t="shared" si="22"/>
        <v>2</v>
      </c>
      <c r="F106" s="155">
        <f t="shared" si="22"/>
        <v>0</v>
      </c>
      <c r="G106" s="155">
        <f t="shared" si="22"/>
        <v>2</v>
      </c>
      <c r="H106" s="155">
        <f t="shared" si="22"/>
        <v>0</v>
      </c>
    </row>
    <row r="107" spans="1:8" x14ac:dyDescent="0.25">
      <c r="A107" s="177" t="s">
        <v>239</v>
      </c>
      <c r="B107" s="20">
        <f>SUM(C107:H107)</f>
        <v>4</v>
      </c>
      <c r="C107" s="20">
        <v>0</v>
      </c>
      <c r="D107" s="20">
        <v>0</v>
      </c>
      <c r="E107" s="20">
        <v>2</v>
      </c>
      <c r="F107" s="20">
        <v>0</v>
      </c>
      <c r="G107" s="20">
        <v>2</v>
      </c>
      <c r="H107" s="20">
        <v>0</v>
      </c>
    </row>
    <row r="108" spans="1:8" x14ac:dyDescent="0.25">
      <c r="A108" s="177"/>
      <c r="B108" s="155"/>
      <c r="C108" s="20"/>
      <c r="D108" s="20"/>
      <c r="E108" s="20"/>
      <c r="F108" s="20"/>
      <c r="G108" s="20"/>
      <c r="H108" s="20"/>
    </row>
    <row r="109" spans="1:8" s="176" customFormat="1" x14ac:dyDescent="0.25">
      <c r="A109" s="175" t="s">
        <v>240</v>
      </c>
      <c r="B109" s="155">
        <f>SUM(C109:H109)</f>
        <v>5</v>
      </c>
      <c r="C109" s="155">
        <f>+C110+C111</f>
        <v>0</v>
      </c>
      <c r="D109" s="155">
        <f t="shared" ref="D109:H109" si="23">+D110+D111</f>
        <v>0</v>
      </c>
      <c r="E109" s="155">
        <f t="shared" si="23"/>
        <v>0</v>
      </c>
      <c r="F109" s="155">
        <f t="shared" si="23"/>
        <v>1</v>
      </c>
      <c r="G109" s="155">
        <f t="shared" si="23"/>
        <v>4</v>
      </c>
      <c r="H109" s="155">
        <f t="shared" si="23"/>
        <v>0</v>
      </c>
    </row>
    <row r="110" spans="1:8" x14ac:dyDescent="0.25">
      <c r="A110" s="177" t="s">
        <v>241</v>
      </c>
      <c r="B110" s="20">
        <f>SUM(C110:H110)</f>
        <v>4</v>
      </c>
      <c r="C110" s="20">
        <v>0</v>
      </c>
      <c r="D110" s="20">
        <v>0</v>
      </c>
      <c r="E110" s="20">
        <v>0</v>
      </c>
      <c r="F110" s="20">
        <v>0</v>
      </c>
      <c r="G110" s="20">
        <v>4</v>
      </c>
      <c r="H110" s="20">
        <v>0</v>
      </c>
    </row>
    <row r="111" spans="1:8" x14ac:dyDescent="0.25">
      <c r="A111" s="177" t="s">
        <v>242</v>
      </c>
      <c r="B111" s="20">
        <f>SUM(C111:H111)</f>
        <v>1</v>
      </c>
      <c r="C111" s="20">
        <v>0</v>
      </c>
      <c r="D111" s="20">
        <v>0</v>
      </c>
      <c r="E111" s="20">
        <v>0</v>
      </c>
      <c r="F111" s="20">
        <v>1</v>
      </c>
      <c r="G111" s="20">
        <v>0</v>
      </c>
      <c r="H111" s="20">
        <v>0</v>
      </c>
    </row>
    <row r="112" spans="1:8" x14ac:dyDescent="0.25">
      <c r="A112" s="177"/>
      <c r="B112" s="155"/>
      <c r="C112" s="20"/>
      <c r="D112" s="20"/>
      <c r="E112" s="20"/>
      <c r="F112" s="20"/>
      <c r="G112" s="20"/>
      <c r="H112" s="20"/>
    </row>
    <row r="113" spans="1:8" s="176" customFormat="1" x14ac:dyDescent="0.25">
      <c r="A113" s="184" t="s">
        <v>243</v>
      </c>
      <c r="B113" s="155">
        <f>SUM(C113:H113)</f>
        <v>29</v>
      </c>
      <c r="C113" s="155">
        <v>1</v>
      </c>
      <c r="D113" s="155">
        <v>0</v>
      </c>
      <c r="E113" s="155">
        <v>15</v>
      </c>
      <c r="F113" s="155">
        <v>0</v>
      </c>
      <c r="G113" s="155">
        <v>0</v>
      </c>
      <c r="H113" s="155">
        <v>13</v>
      </c>
    </row>
    <row r="114" spans="1:8" x14ac:dyDescent="0.25">
      <c r="A114" s="65"/>
      <c r="B114" s="68"/>
      <c r="C114" s="68"/>
      <c r="D114" s="68"/>
      <c r="E114" s="68"/>
      <c r="F114" s="68"/>
      <c r="G114" s="68"/>
      <c r="H114" s="66"/>
    </row>
    <row r="115" spans="1:8" x14ac:dyDescent="0.25">
      <c r="A115" s="40" t="s">
        <v>40</v>
      </c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</sheetData>
  <mergeCells count="3">
    <mergeCell ref="A3:H3"/>
    <mergeCell ref="A4:H4"/>
    <mergeCell ref="A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5"/>
  <sheetViews>
    <sheetView workbookViewId="0"/>
  </sheetViews>
  <sheetFormatPr baseColWidth="10" defaultColWidth="0" defaultRowHeight="15.75" zeroHeight="1" x14ac:dyDescent="0.25"/>
  <cols>
    <col min="1" max="1" width="27.28515625" style="42" bestFit="1" customWidth="1"/>
    <col min="2" max="2" width="13.7109375" style="42" customWidth="1"/>
    <col min="3" max="3" width="17.42578125" style="42" customWidth="1"/>
    <col min="4" max="4" width="18.85546875" style="42" customWidth="1"/>
    <col min="5" max="5" width="18" style="42" customWidth="1"/>
    <col min="6" max="6" width="17.7109375" style="42" customWidth="1"/>
    <col min="7" max="7" width="17" style="42" customWidth="1"/>
    <col min="8" max="8" width="18.28515625" style="42" customWidth="1"/>
    <col min="9" max="16384" width="11.42578125" style="42" hidden="1"/>
  </cols>
  <sheetData>
    <row r="1" spans="1:8" x14ac:dyDescent="0.25">
      <c r="A1" s="1" t="s">
        <v>84</v>
      </c>
    </row>
    <row r="2" spans="1:8" x14ac:dyDescent="0.25">
      <c r="A2" s="1"/>
    </row>
    <row r="3" spans="1:8" x14ac:dyDescent="0.25">
      <c r="A3" s="200" t="s">
        <v>122</v>
      </c>
      <c r="B3" s="200"/>
      <c r="C3" s="200"/>
      <c r="D3" s="200"/>
      <c r="E3" s="200"/>
      <c r="F3" s="200"/>
      <c r="G3" s="200"/>
      <c r="H3" s="200"/>
    </row>
    <row r="4" spans="1:8" ht="15.75" customHeight="1" x14ac:dyDescent="0.25">
      <c r="A4" s="200" t="s">
        <v>185</v>
      </c>
      <c r="B4" s="200"/>
      <c r="C4" s="200"/>
      <c r="D4" s="200"/>
      <c r="E4" s="200"/>
      <c r="F4" s="200"/>
      <c r="G4" s="200"/>
      <c r="H4" s="200"/>
    </row>
    <row r="5" spans="1:8" x14ac:dyDescent="0.25">
      <c r="A5" s="201" t="s">
        <v>83</v>
      </c>
      <c r="B5" s="201"/>
      <c r="C5" s="201"/>
      <c r="D5" s="201"/>
      <c r="E5" s="201"/>
      <c r="F5" s="201"/>
      <c r="G5" s="201"/>
      <c r="H5" s="201"/>
    </row>
    <row r="6" spans="1:8" x14ac:dyDescent="0.25">
      <c r="A6" s="49"/>
      <c r="B6" s="49"/>
      <c r="C6" s="49"/>
      <c r="D6" s="49"/>
      <c r="E6" s="49"/>
      <c r="F6" s="49"/>
    </row>
    <row r="7" spans="1:8" ht="63" x14ac:dyDescent="0.25">
      <c r="A7" s="52" t="s">
        <v>85</v>
      </c>
      <c r="B7" s="53" t="s">
        <v>2</v>
      </c>
      <c r="C7" s="5" t="s">
        <v>99</v>
      </c>
      <c r="D7" s="41" t="s">
        <v>100</v>
      </c>
      <c r="E7" s="54" t="s">
        <v>3</v>
      </c>
      <c r="F7" s="4" t="s">
        <v>4</v>
      </c>
      <c r="G7" s="54" t="s">
        <v>82</v>
      </c>
      <c r="H7" s="4" t="s">
        <v>5</v>
      </c>
    </row>
    <row r="8" spans="1:8" x14ac:dyDescent="0.25">
      <c r="A8" s="55"/>
      <c r="B8" s="56"/>
      <c r="C8" s="56"/>
      <c r="D8" s="56"/>
      <c r="E8" s="56"/>
      <c r="F8" s="56"/>
      <c r="G8" s="56"/>
      <c r="H8" s="57"/>
    </row>
    <row r="9" spans="1:8" x14ac:dyDescent="0.25">
      <c r="A9" s="58" t="s">
        <v>2</v>
      </c>
      <c r="B9" s="58">
        <f t="shared" ref="B9:H9" si="0">SUM(B11:B23)</f>
        <v>2148</v>
      </c>
      <c r="C9" s="58">
        <f t="shared" si="0"/>
        <v>265</v>
      </c>
      <c r="D9" s="58">
        <f t="shared" si="0"/>
        <v>153</v>
      </c>
      <c r="E9" s="58">
        <f t="shared" si="0"/>
        <v>591</v>
      </c>
      <c r="F9" s="58">
        <f t="shared" si="0"/>
        <v>412</v>
      </c>
      <c r="G9" s="58">
        <f t="shared" si="0"/>
        <v>317</v>
      </c>
      <c r="H9" s="31">
        <f t="shared" si="0"/>
        <v>410</v>
      </c>
    </row>
    <row r="10" spans="1:8" x14ac:dyDescent="0.25">
      <c r="A10" s="48"/>
      <c r="B10" s="59"/>
      <c r="C10" s="60"/>
      <c r="D10" s="61"/>
      <c r="E10" s="60"/>
      <c r="F10" s="60"/>
      <c r="G10" s="60"/>
      <c r="H10" s="62"/>
    </row>
    <row r="11" spans="1:8" x14ac:dyDescent="0.25">
      <c r="A11" s="63" t="s">
        <v>86</v>
      </c>
      <c r="B11" s="64">
        <f>C11+D11+E11+F11+G11+H11</f>
        <v>695</v>
      </c>
      <c r="C11" s="69">
        <v>31</v>
      </c>
      <c r="D11" s="69">
        <v>153</v>
      </c>
      <c r="E11" s="69">
        <v>511</v>
      </c>
      <c r="F11" s="69">
        <v>0</v>
      </c>
      <c r="G11" s="69">
        <v>0</v>
      </c>
      <c r="H11" s="70">
        <v>0</v>
      </c>
    </row>
    <row r="12" spans="1:8" x14ac:dyDescent="0.25">
      <c r="A12" s="63" t="s">
        <v>87</v>
      </c>
      <c r="B12" s="64">
        <f t="shared" ref="B12:B23" si="1">C12+D12+E12+F12+G12+H12</f>
        <v>116</v>
      </c>
      <c r="C12" s="69">
        <v>116</v>
      </c>
      <c r="D12" s="69">
        <v>0</v>
      </c>
      <c r="E12" s="69">
        <v>0</v>
      </c>
      <c r="F12" s="69">
        <v>0</v>
      </c>
      <c r="G12" s="69">
        <v>0</v>
      </c>
      <c r="H12" s="70">
        <v>0</v>
      </c>
    </row>
    <row r="13" spans="1:8" x14ac:dyDescent="0.25">
      <c r="A13" s="48" t="s">
        <v>88</v>
      </c>
      <c r="B13" s="64">
        <f t="shared" si="1"/>
        <v>54</v>
      </c>
      <c r="C13" s="69">
        <v>0</v>
      </c>
      <c r="D13" s="69">
        <v>0</v>
      </c>
      <c r="E13" s="69">
        <v>54</v>
      </c>
      <c r="F13" s="69">
        <v>0</v>
      </c>
      <c r="G13" s="69">
        <v>0</v>
      </c>
      <c r="H13" s="70">
        <v>0</v>
      </c>
    </row>
    <row r="14" spans="1:8" x14ac:dyDescent="0.25">
      <c r="A14" s="48" t="s">
        <v>89</v>
      </c>
      <c r="B14" s="64">
        <f t="shared" si="1"/>
        <v>26</v>
      </c>
      <c r="C14" s="69">
        <v>0</v>
      </c>
      <c r="D14" s="69">
        <v>0</v>
      </c>
      <c r="E14" s="69">
        <v>26</v>
      </c>
      <c r="F14" s="69">
        <v>0</v>
      </c>
      <c r="G14" s="69">
        <v>0</v>
      </c>
      <c r="H14" s="70">
        <v>0</v>
      </c>
    </row>
    <row r="15" spans="1:8" x14ac:dyDescent="0.25">
      <c r="A15" s="48" t="s">
        <v>90</v>
      </c>
      <c r="B15" s="64">
        <f t="shared" si="1"/>
        <v>118</v>
      </c>
      <c r="C15" s="69">
        <v>118</v>
      </c>
      <c r="D15" s="69">
        <v>0</v>
      </c>
      <c r="E15" s="69">
        <v>0</v>
      </c>
      <c r="F15" s="69">
        <v>0</v>
      </c>
      <c r="G15" s="69">
        <v>0</v>
      </c>
      <c r="H15" s="70">
        <v>0</v>
      </c>
    </row>
    <row r="16" spans="1:8" x14ac:dyDescent="0.25">
      <c r="A16" s="48" t="s">
        <v>91</v>
      </c>
      <c r="B16" s="64">
        <f t="shared" si="1"/>
        <v>307</v>
      </c>
      <c r="C16" s="69">
        <v>0</v>
      </c>
      <c r="D16" s="69">
        <v>0</v>
      </c>
      <c r="E16" s="69">
        <v>0</v>
      </c>
      <c r="F16" s="69">
        <v>307</v>
      </c>
      <c r="G16" s="69">
        <v>0</v>
      </c>
      <c r="H16" s="70">
        <v>0</v>
      </c>
    </row>
    <row r="17" spans="1:8" x14ac:dyDescent="0.25">
      <c r="A17" s="48" t="s">
        <v>92</v>
      </c>
      <c r="B17" s="64">
        <f t="shared" si="1"/>
        <v>48</v>
      </c>
      <c r="C17" s="69">
        <v>0</v>
      </c>
      <c r="D17" s="69">
        <v>0</v>
      </c>
      <c r="E17" s="69">
        <v>0</v>
      </c>
      <c r="F17" s="69">
        <v>48</v>
      </c>
      <c r="G17" s="69">
        <v>0</v>
      </c>
      <c r="H17" s="70">
        <v>0</v>
      </c>
    </row>
    <row r="18" spans="1:8" x14ac:dyDescent="0.25">
      <c r="A18" s="48" t="s">
        <v>93</v>
      </c>
      <c r="B18" s="64">
        <f t="shared" si="1"/>
        <v>258</v>
      </c>
      <c r="C18" s="69">
        <v>0</v>
      </c>
      <c r="D18" s="69">
        <v>0</v>
      </c>
      <c r="E18" s="69">
        <v>0</v>
      </c>
      <c r="F18" s="69">
        <v>0</v>
      </c>
      <c r="G18" s="69">
        <v>258</v>
      </c>
      <c r="H18" s="70">
        <v>0</v>
      </c>
    </row>
    <row r="19" spans="1:8" x14ac:dyDescent="0.25">
      <c r="A19" s="48" t="s">
        <v>94</v>
      </c>
      <c r="B19" s="64">
        <f t="shared" si="1"/>
        <v>59</v>
      </c>
      <c r="C19" s="69">
        <v>0</v>
      </c>
      <c r="D19" s="69">
        <v>0</v>
      </c>
      <c r="E19" s="69">
        <v>0</v>
      </c>
      <c r="F19" s="69">
        <v>0</v>
      </c>
      <c r="G19" s="69">
        <v>59</v>
      </c>
      <c r="H19" s="70">
        <v>0</v>
      </c>
    </row>
    <row r="20" spans="1:8" x14ac:dyDescent="0.25">
      <c r="A20" s="48" t="s">
        <v>95</v>
      </c>
      <c r="B20" s="64">
        <f t="shared" si="1"/>
        <v>335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  <c r="H20" s="70">
        <v>335</v>
      </c>
    </row>
    <row r="21" spans="1:8" x14ac:dyDescent="0.25">
      <c r="A21" s="48" t="s">
        <v>120</v>
      </c>
      <c r="B21" s="64">
        <f t="shared" si="1"/>
        <v>57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  <c r="H21" s="70">
        <v>57</v>
      </c>
    </row>
    <row r="22" spans="1:8" x14ac:dyDescent="0.25">
      <c r="A22" s="48" t="s">
        <v>121</v>
      </c>
      <c r="B22" s="64">
        <f t="shared" si="1"/>
        <v>62</v>
      </c>
      <c r="C22" s="69">
        <v>0</v>
      </c>
      <c r="D22" s="69">
        <v>0</v>
      </c>
      <c r="E22" s="69">
        <v>0</v>
      </c>
      <c r="F22" s="69">
        <v>44</v>
      </c>
      <c r="G22" s="69">
        <v>0</v>
      </c>
      <c r="H22" s="70">
        <v>18</v>
      </c>
    </row>
    <row r="23" spans="1:8" x14ac:dyDescent="0.25">
      <c r="A23" s="47" t="s">
        <v>96</v>
      </c>
      <c r="B23" s="64">
        <f t="shared" si="1"/>
        <v>13</v>
      </c>
      <c r="C23" s="69">
        <v>0</v>
      </c>
      <c r="D23" s="69">
        <v>0</v>
      </c>
      <c r="E23" s="69">
        <v>0</v>
      </c>
      <c r="F23" s="69">
        <v>13</v>
      </c>
      <c r="G23" s="69">
        <v>0</v>
      </c>
      <c r="H23" s="70">
        <v>0</v>
      </c>
    </row>
    <row r="24" spans="1:8" x14ac:dyDescent="0.25">
      <c r="A24" s="65"/>
      <c r="B24" s="65"/>
      <c r="C24" s="65"/>
      <c r="D24" s="65"/>
      <c r="E24" s="65"/>
      <c r="F24" s="65"/>
      <c r="G24" s="65"/>
      <c r="H24" s="66"/>
    </row>
    <row r="25" spans="1:8" x14ac:dyDescent="0.25">
      <c r="A25" s="40" t="s">
        <v>40</v>
      </c>
      <c r="B25" s="67"/>
      <c r="C25" s="67"/>
      <c r="D25" s="67"/>
      <c r="E25" s="67"/>
      <c r="F25" s="67"/>
      <c r="G25" s="67"/>
      <c r="H25" s="67"/>
    </row>
  </sheetData>
  <mergeCells count="3">
    <mergeCell ref="A3:H3"/>
    <mergeCell ref="A4:H4"/>
    <mergeCell ref="A5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0"/>
  <sheetViews>
    <sheetView workbookViewId="0">
      <selection sqref="A1:A2"/>
    </sheetView>
  </sheetViews>
  <sheetFormatPr baseColWidth="10" defaultColWidth="0" defaultRowHeight="15.75" zeroHeight="1" x14ac:dyDescent="0.25"/>
  <cols>
    <col min="1" max="1" width="49.28515625" style="42" customWidth="1"/>
    <col min="2" max="2" width="11.42578125" style="42" customWidth="1"/>
    <col min="3" max="3" width="15.28515625" style="42" customWidth="1"/>
    <col min="4" max="4" width="14.28515625" style="42" customWidth="1"/>
    <col min="5" max="5" width="13.42578125" style="42" customWidth="1"/>
    <col min="6" max="6" width="14.28515625" style="42" customWidth="1"/>
    <col min="7" max="7" width="12.7109375" style="42" customWidth="1"/>
    <col min="8" max="8" width="14.140625" style="42" customWidth="1"/>
    <col min="9" max="9" width="11.42578125" style="42" customWidth="1"/>
    <col min="10" max="10" width="0" style="67" hidden="1" customWidth="1"/>
    <col min="11" max="16384" width="11.42578125" style="42" hidden="1"/>
  </cols>
  <sheetData>
    <row r="1" spans="1:9" x14ac:dyDescent="0.25">
      <c r="A1" s="71" t="s">
        <v>101</v>
      </c>
      <c r="B1" s="71"/>
      <c r="C1" s="2"/>
      <c r="D1" s="2"/>
      <c r="E1" s="2"/>
      <c r="F1" s="2"/>
      <c r="G1" s="2"/>
    </row>
    <row r="2" spans="1:9" x14ac:dyDescent="0.25">
      <c r="A2" s="22"/>
      <c r="B2" s="22"/>
      <c r="C2" s="2"/>
      <c r="D2" s="2"/>
      <c r="E2" s="2"/>
      <c r="F2" s="2"/>
      <c r="G2" s="2"/>
    </row>
    <row r="3" spans="1:9" x14ac:dyDescent="0.25">
      <c r="A3" s="200" t="s">
        <v>123</v>
      </c>
      <c r="B3" s="200"/>
      <c r="C3" s="200"/>
      <c r="D3" s="200"/>
      <c r="E3" s="200"/>
      <c r="F3" s="200"/>
      <c r="G3" s="200"/>
      <c r="H3" s="200"/>
      <c r="I3" s="200"/>
    </row>
    <row r="4" spans="1:9" x14ac:dyDescent="0.25">
      <c r="A4" s="200" t="s">
        <v>185</v>
      </c>
      <c r="B4" s="200"/>
      <c r="C4" s="200"/>
      <c r="D4" s="200"/>
      <c r="E4" s="200"/>
      <c r="F4" s="200"/>
      <c r="G4" s="200"/>
      <c r="H4" s="200"/>
      <c r="I4" s="200"/>
    </row>
    <row r="5" spans="1:9" x14ac:dyDescent="0.25">
      <c r="A5" s="201" t="s">
        <v>83</v>
      </c>
      <c r="B5" s="201"/>
      <c r="C5" s="201"/>
      <c r="D5" s="201"/>
      <c r="E5" s="201"/>
      <c r="F5" s="201"/>
      <c r="G5" s="201"/>
      <c r="H5" s="201"/>
      <c r="I5" s="201"/>
    </row>
    <row r="6" spans="1:9" x14ac:dyDescent="0.25">
      <c r="A6" s="67"/>
      <c r="B6" s="67"/>
    </row>
    <row r="7" spans="1:9" x14ac:dyDescent="0.25">
      <c r="A7" s="202" t="s">
        <v>186</v>
      </c>
      <c r="B7" s="204" t="s">
        <v>2</v>
      </c>
      <c r="C7" s="206" t="s">
        <v>102</v>
      </c>
      <c r="D7" s="207"/>
      <c r="E7" s="207"/>
      <c r="F7" s="207"/>
      <c r="G7" s="207"/>
      <c r="H7" s="207"/>
      <c r="I7" s="207"/>
    </row>
    <row r="8" spans="1:9" ht="63" x14ac:dyDescent="0.25">
      <c r="A8" s="203"/>
      <c r="B8" s="205"/>
      <c r="C8" s="96" t="s">
        <v>39</v>
      </c>
      <c r="D8" s="72" t="s">
        <v>114</v>
      </c>
      <c r="E8" s="72" t="s">
        <v>115</v>
      </c>
      <c r="F8" s="72" t="s">
        <v>112</v>
      </c>
      <c r="G8" s="72" t="s">
        <v>116</v>
      </c>
      <c r="H8" s="72" t="s">
        <v>113</v>
      </c>
      <c r="I8" s="73" t="s">
        <v>117</v>
      </c>
    </row>
    <row r="9" spans="1:9" x14ac:dyDescent="0.25">
      <c r="A9" s="74"/>
      <c r="B9" s="75"/>
      <c r="C9" s="76"/>
      <c r="D9" s="76"/>
      <c r="E9" s="76"/>
      <c r="F9" s="76"/>
      <c r="G9" s="76"/>
      <c r="H9" s="76"/>
      <c r="I9" s="77"/>
    </row>
    <row r="10" spans="1:9" x14ac:dyDescent="0.25">
      <c r="A10" s="78" t="s">
        <v>2</v>
      </c>
      <c r="B10" s="78">
        <f>B24+B30+B36+B42+B12+B18</f>
        <v>2066</v>
      </c>
      <c r="C10" s="79">
        <f t="shared" ref="C10:I10" si="0">C24+C30+C36+C42+C12+C18</f>
        <v>18</v>
      </c>
      <c r="D10" s="79">
        <f t="shared" si="0"/>
        <v>528</v>
      </c>
      <c r="E10" s="79">
        <f t="shared" si="0"/>
        <v>8</v>
      </c>
      <c r="F10" s="79">
        <f t="shared" si="0"/>
        <v>517</v>
      </c>
      <c r="G10" s="79">
        <f t="shared" si="0"/>
        <v>40</v>
      </c>
      <c r="H10" s="79">
        <f t="shared" si="0"/>
        <v>36</v>
      </c>
      <c r="I10" s="80">
        <f t="shared" si="0"/>
        <v>919</v>
      </c>
    </row>
    <row r="11" spans="1:9" x14ac:dyDescent="0.25">
      <c r="A11" s="81"/>
      <c r="B11" s="78"/>
      <c r="C11" s="82"/>
      <c r="D11" s="82"/>
      <c r="E11" s="82"/>
      <c r="F11" s="82"/>
      <c r="G11" s="82"/>
      <c r="H11" s="82"/>
      <c r="I11" s="83"/>
    </row>
    <row r="12" spans="1:9" x14ac:dyDescent="0.25">
      <c r="A12" s="84" t="s">
        <v>103</v>
      </c>
      <c r="B12" s="85">
        <f>SUM(B13:B16)</f>
        <v>224</v>
      </c>
      <c r="C12" s="86">
        <v>4</v>
      </c>
      <c r="D12" s="86">
        <v>38</v>
      </c>
      <c r="E12" s="86">
        <v>0</v>
      </c>
      <c r="F12" s="86">
        <v>41</v>
      </c>
      <c r="G12" s="86">
        <v>8</v>
      </c>
      <c r="H12" s="86">
        <v>2</v>
      </c>
      <c r="I12" s="87">
        <v>131</v>
      </c>
    </row>
    <row r="13" spans="1:9" x14ac:dyDescent="0.25">
      <c r="A13" s="88" t="s">
        <v>244</v>
      </c>
      <c r="B13" s="89">
        <f>SUM(C13:I13)</f>
        <v>224</v>
      </c>
      <c r="C13" s="86">
        <v>4</v>
      </c>
      <c r="D13" s="86">
        <v>38</v>
      </c>
      <c r="E13" s="86">
        <v>0</v>
      </c>
      <c r="F13" s="86">
        <v>41</v>
      </c>
      <c r="G13" s="86">
        <v>8</v>
      </c>
      <c r="H13" s="86">
        <v>2</v>
      </c>
      <c r="I13" s="87">
        <v>131</v>
      </c>
    </row>
    <row r="14" spans="1:9" x14ac:dyDescent="0.25">
      <c r="A14" s="88" t="s">
        <v>245</v>
      </c>
      <c r="B14" s="89">
        <f t="shared" ref="B14:B16" si="1">SUM(C14:I14)</f>
        <v>0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7">
        <v>0</v>
      </c>
    </row>
    <row r="15" spans="1:9" x14ac:dyDescent="0.25">
      <c r="A15" s="88" t="s">
        <v>106</v>
      </c>
      <c r="B15" s="89">
        <f t="shared" si="1"/>
        <v>0</v>
      </c>
      <c r="C15" s="86">
        <v>0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7">
        <v>0</v>
      </c>
    </row>
    <row r="16" spans="1:9" x14ac:dyDescent="0.25">
      <c r="A16" s="88" t="s">
        <v>107</v>
      </c>
      <c r="B16" s="89">
        <f t="shared" si="1"/>
        <v>0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7">
        <v>0</v>
      </c>
    </row>
    <row r="17" spans="1:9" x14ac:dyDescent="0.25">
      <c r="A17" s="88"/>
      <c r="B17" s="89"/>
      <c r="C17" s="86"/>
      <c r="D17" s="86"/>
      <c r="E17" s="86"/>
      <c r="F17" s="86"/>
      <c r="G17" s="86"/>
      <c r="H17" s="86"/>
      <c r="I17" s="87"/>
    </row>
    <row r="18" spans="1:9" x14ac:dyDescent="0.25">
      <c r="A18" s="84" t="s">
        <v>108</v>
      </c>
      <c r="B18" s="85">
        <f t="shared" ref="B18" si="2">SUM(B19:B22)</f>
        <v>145</v>
      </c>
      <c r="C18" s="79">
        <v>0</v>
      </c>
      <c r="D18" s="79">
        <v>102</v>
      </c>
      <c r="E18" s="79">
        <v>5</v>
      </c>
      <c r="F18" s="79">
        <v>8</v>
      </c>
      <c r="G18" s="79">
        <v>2</v>
      </c>
      <c r="H18" s="79">
        <v>8</v>
      </c>
      <c r="I18" s="80">
        <v>20</v>
      </c>
    </row>
    <row r="19" spans="1:9" x14ac:dyDescent="0.25">
      <c r="A19" s="88" t="s">
        <v>244</v>
      </c>
      <c r="B19" s="89">
        <f t="shared" ref="B19:B22" si="3">SUM(C19:I19)</f>
        <v>43</v>
      </c>
      <c r="C19" s="86">
        <v>0</v>
      </c>
      <c r="D19" s="86">
        <v>30</v>
      </c>
      <c r="E19" s="86">
        <v>0</v>
      </c>
      <c r="F19" s="86">
        <v>5</v>
      </c>
      <c r="G19" s="86">
        <v>1</v>
      </c>
      <c r="H19" s="86">
        <v>3</v>
      </c>
      <c r="I19" s="87">
        <v>4</v>
      </c>
    </row>
    <row r="20" spans="1:9" x14ac:dyDescent="0.25">
      <c r="A20" s="88" t="s">
        <v>245</v>
      </c>
      <c r="B20" s="89">
        <f t="shared" si="3"/>
        <v>0</v>
      </c>
      <c r="C20" s="86">
        <v>0</v>
      </c>
      <c r="D20" s="86">
        <v>0</v>
      </c>
      <c r="E20" s="86">
        <v>0</v>
      </c>
      <c r="F20" s="86">
        <v>0</v>
      </c>
      <c r="G20" s="86">
        <v>0</v>
      </c>
      <c r="H20" s="86">
        <v>0</v>
      </c>
      <c r="I20" s="87">
        <v>0</v>
      </c>
    </row>
    <row r="21" spans="1:9" x14ac:dyDescent="0.25">
      <c r="A21" s="88" t="s">
        <v>106</v>
      </c>
      <c r="B21" s="89">
        <f t="shared" si="3"/>
        <v>0</v>
      </c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7">
        <v>0</v>
      </c>
    </row>
    <row r="22" spans="1:9" x14ac:dyDescent="0.25">
      <c r="A22" s="88" t="s">
        <v>107</v>
      </c>
      <c r="B22" s="89">
        <f t="shared" si="3"/>
        <v>102</v>
      </c>
      <c r="C22" s="86">
        <v>0</v>
      </c>
      <c r="D22" s="86">
        <v>72</v>
      </c>
      <c r="E22" s="86">
        <v>5</v>
      </c>
      <c r="F22" s="86">
        <v>3</v>
      </c>
      <c r="G22" s="86">
        <v>1</v>
      </c>
      <c r="H22" s="86">
        <v>5</v>
      </c>
      <c r="I22" s="87">
        <v>16</v>
      </c>
    </row>
    <row r="23" spans="1:9" x14ac:dyDescent="0.25">
      <c r="A23" s="81"/>
      <c r="B23" s="78"/>
      <c r="C23" s="82"/>
      <c r="D23" s="82"/>
      <c r="E23" s="82"/>
      <c r="F23" s="82"/>
      <c r="G23" s="82"/>
      <c r="H23" s="82"/>
      <c r="I23" s="83"/>
    </row>
    <row r="24" spans="1:9" x14ac:dyDescent="0.25">
      <c r="A24" s="85" t="s">
        <v>109</v>
      </c>
      <c r="B24" s="85">
        <f>SUM(B25:B28)</f>
        <v>621</v>
      </c>
      <c r="C24" s="79">
        <v>9</v>
      </c>
      <c r="D24" s="79">
        <v>171</v>
      </c>
      <c r="E24" s="79">
        <v>1</v>
      </c>
      <c r="F24" s="79">
        <v>96</v>
      </c>
      <c r="G24" s="79">
        <v>4</v>
      </c>
      <c r="H24" s="79">
        <v>12</v>
      </c>
      <c r="I24" s="80">
        <v>328</v>
      </c>
    </row>
    <row r="25" spans="1:9" x14ac:dyDescent="0.25">
      <c r="A25" s="88" t="s">
        <v>244</v>
      </c>
      <c r="B25" s="89">
        <f>SUM(C25:I25)</f>
        <v>621</v>
      </c>
      <c r="C25" s="86">
        <v>9</v>
      </c>
      <c r="D25" s="86">
        <v>171</v>
      </c>
      <c r="E25" s="86">
        <v>1</v>
      </c>
      <c r="F25" s="86">
        <v>96</v>
      </c>
      <c r="G25" s="86">
        <v>4</v>
      </c>
      <c r="H25" s="86">
        <v>12</v>
      </c>
      <c r="I25" s="87">
        <v>328</v>
      </c>
    </row>
    <row r="26" spans="1:9" x14ac:dyDescent="0.25">
      <c r="A26" s="88" t="s">
        <v>245</v>
      </c>
      <c r="B26" s="89">
        <f t="shared" ref="B26:B28" si="4">SUM(C26:I26)</f>
        <v>0</v>
      </c>
      <c r="C26" s="86">
        <v>0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7">
        <v>0</v>
      </c>
    </row>
    <row r="27" spans="1:9" x14ac:dyDescent="0.25">
      <c r="A27" s="88" t="s">
        <v>106</v>
      </c>
      <c r="B27" s="89">
        <f t="shared" si="4"/>
        <v>0</v>
      </c>
      <c r="C27" s="86">
        <v>0</v>
      </c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7">
        <v>0</v>
      </c>
    </row>
    <row r="28" spans="1:9" x14ac:dyDescent="0.25">
      <c r="A28" s="88" t="s">
        <v>107</v>
      </c>
      <c r="B28" s="89">
        <f t="shared" si="4"/>
        <v>0</v>
      </c>
      <c r="C28" s="86">
        <v>0</v>
      </c>
      <c r="D28" s="86">
        <v>0</v>
      </c>
      <c r="E28" s="86">
        <v>0</v>
      </c>
      <c r="F28" s="86">
        <v>0</v>
      </c>
      <c r="G28" s="86">
        <v>0</v>
      </c>
      <c r="H28" s="86">
        <v>0</v>
      </c>
      <c r="I28" s="87">
        <v>0</v>
      </c>
    </row>
    <row r="29" spans="1:9" x14ac:dyDescent="0.25">
      <c r="A29" s="81"/>
      <c r="B29" s="81"/>
      <c r="C29" s="86"/>
      <c r="D29" s="86"/>
      <c r="E29" s="86"/>
      <c r="F29" s="86"/>
      <c r="G29" s="86"/>
      <c r="H29" s="86"/>
      <c r="I29" s="87"/>
    </row>
    <row r="30" spans="1:9" x14ac:dyDescent="0.25">
      <c r="A30" s="85" t="s">
        <v>91</v>
      </c>
      <c r="B30" s="85">
        <f>SUM(B31:B34)</f>
        <v>400</v>
      </c>
      <c r="C30" s="90">
        <v>1</v>
      </c>
      <c r="D30" s="90">
        <v>153</v>
      </c>
      <c r="E30" s="90">
        <v>0</v>
      </c>
      <c r="F30" s="90">
        <v>81</v>
      </c>
      <c r="G30" s="90">
        <v>7</v>
      </c>
      <c r="H30" s="90">
        <v>3</v>
      </c>
      <c r="I30" s="91">
        <v>155</v>
      </c>
    </row>
    <row r="31" spans="1:9" x14ac:dyDescent="0.25">
      <c r="A31" s="88" t="s">
        <v>244</v>
      </c>
      <c r="B31" s="89">
        <f t="shared" ref="B31:B34" si="5">SUM(C31:I31)</f>
        <v>400</v>
      </c>
      <c r="C31" s="86">
        <v>1</v>
      </c>
      <c r="D31" s="86">
        <v>153</v>
      </c>
      <c r="E31" s="86">
        <v>0</v>
      </c>
      <c r="F31" s="86">
        <v>81</v>
      </c>
      <c r="G31" s="86">
        <v>7</v>
      </c>
      <c r="H31" s="86">
        <v>3</v>
      </c>
      <c r="I31" s="87">
        <v>155</v>
      </c>
    </row>
    <row r="32" spans="1:9" x14ac:dyDescent="0.25">
      <c r="A32" s="88" t="s">
        <v>245</v>
      </c>
      <c r="B32" s="89">
        <f t="shared" si="5"/>
        <v>0</v>
      </c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0</v>
      </c>
      <c r="I32" s="87">
        <v>0</v>
      </c>
    </row>
    <row r="33" spans="1:9" x14ac:dyDescent="0.25">
      <c r="A33" s="92" t="s">
        <v>106</v>
      </c>
      <c r="B33" s="89">
        <f t="shared" si="5"/>
        <v>0</v>
      </c>
      <c r="C33" s="86">
        <v>0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  <c r="I33" s="87">
        <v>0</v>
      </c>
    </row>
    <row r="34" spans="1:9" x14ac:dyDescent="0.25">
      <c r="A34" s="88" t="s">
        <v>107</v>
      </c>
      <c r="B34" s="89">
        <f t="shared" si="5"/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  <c r="H34" s="86">
        <v>0</v>
      </c>
      <c r="I34" s="87">
        <v>0</v>
      </c>
    </row>
    <row r="35" spans="1:9" x14ac:dyDescent="0.25">
      <c r="A35" s="81"/>
      <c r="B35" s="81"/>
      <c r="C35" s="86">
        <v>0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87">
        <v>0</v>
      </c>
    </row>
    <row r="36" spans="1:9" x14ac:dyDescent="0.25">
      <c r="A36" s="85" t="s">
        <v>110</v>
      </c>
      <c r="B36" s="85">
        <f>SUM(B37:B40)</f>
        <v>320</v>
      </c>
      <c r="C36" s="90">
        <v>1</v>
      </c>
      <c r="D36" s="90">
        <v>9</v>
      </c>
      <c r="E36" s="90">
        <v>0</v>
      </c>
      <c r="F36" s="90">
        <v>167</v>
      </c>
      <c r="G36" s="90">
        <v>10</v>
      </c>
      <c r="H36" s="90">
        <v>1</v>
      </c>
      <c r="I36" s="91">
        <v>132</v>
      </c>
    </row>
    <row r="37" spans="1:9" x14ac:dyDescent="0.25">
      <c r="A37" s="88" t="s">
        <v>244</v>
      </c>
      <c r="B37" s="89">
        <f t="shared" ref="B37:B40" si="6">SUM(C37:I37)</f>
        <v>286</v>
      </c>
      <c r="C37" s="86">
        <v>1</v>
      </c>
      <c r="D37" s="86">
        <v>9</v>
      </c>
      <c r="E37" s="86">
        <v>0</v>
      </c>
      <c r="F37" s="86">
        <v>151</v>
      </c>
      <c r="G37" s="86">
        <v>10</v>
      </c>
      <c r="H37" s="86">
        <v>1</v>
      </c>
      <c r="I37" s="87">
        <v>114</v>
      </c>
    </row>
    <row r="38" spans="1:9" x14ac:dyDescent="0.25">
      <c r="A38" s="88" t="s">
        <v>245</v>
      </c>
      <c r="B38" s="89">
        <f t="shared" si="6"/>
        <v>3</v>
      </c>
      <c r="C38" s="86">
        <v>0</v>
      </c>
      <c r="D38" s="86">
        <v>0</v>
      </c>
      <c r="E38" s="86">
        <v>0</v>
      </c>
      <c r="F38" s="86">
        <v>0</v>
      </c>
      <c r="G38" s="86">
        <v>0</v>
      </c>
      <c r="H38" s="86">
        <v>0</v>
      </c>
      <c r="I38" s="87">
        <v>3</v>
      </c>
    </row>
    <row r="39" spans="1:9" x14ac:dyDescent="0.25">
      <c r="A39" s="88" t="s">
        <v>106</v>
      </c>
      <c r="B39" s="89">
        <f t="shared" si="6"/>
        <v>4</v>
      </c>
      <c r="C39" s="86">
        <v>0</v>
      </c>
      <c r="D39" s="86">
        <v>0</v>
      </c>
      <c r="E39" s="86">
        <v>0</v>
      </c>
      <c r="F39" s="86">
        <v>4</v>
      </c>
      <c r="G39" s="86">
        <v>0</v>
      </c>
      <c r="H39" s="86">
        <v>0</v>
      </c>
      <c r="I39" s="87">
        <v>0</v>
      </c>
    </row>
    <row r="40" spans="1:9" x14ac:dyDescent="0.25">
      <c r="A40" s="88" t="s">
        <v>107</v>
      </c>
      <c r="B40" s="89">
        <f t="shared" si="6"/>
        <v>27</v>
      </c>
      <c r="C40" s="86">
        <v>0</v>
      </c>
      <c r="D40" s="86">
        <v>0</v>
      </c>
      <c r="E40" s="86">
        <v>0</v>
      </c>
      <c r="F40" s="86">
        <v>12</v>
      </c>
      <c r="G40" s="86">
        <v>0</v>
      </c>
      <c r="H40" s="86">
        <v>0</v>
      </c>
      <c r="I40" s="87">
        <v>15</v>
      </c>
    </row>
    <row r="41" spans="1:9" x14ac:dyDescent="0.25">
      <c r="A41" s="88"/>
      <c r="B41" s="89"/>
      <c r="C41" s="86"/>
      <c r="D41" s="86"/>
      <c r="E41" s="86"/>
      <c r="F41" s="86"/>
      <c r="G41" s="86"/>
      <c r="H41" s="86"/>
      <c r="I41" s="87"/>
    </row>
    <row r="42" spans="1:9" x14ac:dyDescent="0.25">
      <c r="A42" s="85" t="s">
        <v>111</v>
      </c>
      <c r="B42" s="85">
        <f>SUM(B43:B46)</f>
        <v>356</v>
      </c>
      <c r="C42" s="90">
        <v>3</v>
      </c>
      <c r="D42" s="90">
        <v>55</v>
      </c>
      <c r="E42" s="90">
        <v>2</v>
      </c>
      <c r="F42" s="90">
        <v>124</v>
      </c>
      <c r="G42" s="90">
        <v>9</v>
      </c>
      <c r="H42" s="90">
        <v>10</v>
      </c>
      <c r="I42" s="91">
        <v>153</v>
      </c>
    </row>
    <row r="43" spans="1:9" x14ac:dyDescent="0.25">
      <c r="A43" s="88" t="s">
        <v>244</v>
      </c>
      <c r="B43" s="89">
        <f t="shared" ref="B43:B46" si="7">SUM(C43:I43)</f>
        <v>283</v>
      </c>
      <c r="C43" s="86">
        <v>3</v>
      </c>
      <c r="D43" s="86">
        <v>25</v>
      </c>
      <c r="E43" s="86">
        <v>2</v>
      </c>
      <c r="F43" s="86">
        <v>83</v>
      </c>
      <c r="G43" s="86">
        <v>9</v>
      </c>
      <c r="H43" s="86">
        <v>8</v>
      </c>
      <c r="I43" s="87">
        <v>153</v>
      </c>
    </row>
    <row r="44" spans="1:9" x14ac:dyDescent="0.25">
      <c r="A44" s="88" t="s">
        <v>245</v>
      </c>
      <c r="B44" s="89">
        <f t="shared" si="7"/>
        <v>0</v>
      </c>
      <c r="C44" s="86">
        <v>0</v>
      </c>
      <c r="D44" s="86">
        <v>0</v>
      </c>
      <c r="E44" s="86">
        <v>0</v>
      </c>
      <c r="F44" s="86">
        <v>0</v>
      </c>
      <c r="G44" s="86">
        <v>0</v>
      </c>
      <c r="H44" s="86">
        <v>0</v>
      </c>
      <c r="I44" s="87">
        <v>0</v>
      </c>
    </row>
    <row r="45" spans="1:9" x14ac:dyDescent="0.25">
      <c r="A45" s="88" t="s">
        <v>106</v>
      </c>
      <c r="B45" s="89">
        <f t="shared" si="7"/>
        <v>0</v>
      </c>
      <c r="C45" s="86">
        <v>0</v>
      </c>
      <c r="D45" s="86">
        <v>0</v>
      </c>
      <c r="E45" s="86">
        <v>0</v>
      </c>
      <c r="F45" s="86">
        <v>0</v>
      </c>
      <c r="G45" s="86">
        <v>0</v>
      </c>
      <c r="H45" s="86">
        <v>0</v>
      </c>
      <c r="I45" s="87">
        <v>0</v>
      </c>
    </row>
    <row r="46" spans="1:9" x14ac:dyDescent="0.25">
      <c r="A46" s="88" t="s">
        <v>107</v>
      </c>
      <c r="B46" s="89">
        <f t="shared" si="7"/>
        <v>73</v>
      </c>
      <c r="C46" s="86">
        <v>0</v>
      </c>
      <c r="D46" s="86">
        <v>30</v>
      </c>
      <c r="E46" s="86">
        <v>0</v>
      </c>
      <c r="F46" s="86">
        <v>41</v>
      </c>
      <c r="G46" s="86">
        <v>0</v>
      </c>
      <c r="H46" s="86">
        <v>2</v>
      </c>
      <c r="I46" s="87">
        <v>0</v>
      </c>
    </row>
    <row r="47" spans="1:9" x14ac:dyDescent="0.25">
      <c r="A47" s="93"/>
      <c r="B47" s="93"/>
      <c r="C47" s="94"/>
      <c r="D47" s="94"/>
      <c r="E47" s="94"/>
      <c r="F47" s="94"/>
      <c r="G47" s="94"/>
      <c r="H47" s="94"/>
      <c r="I47" s="95"/>
    </row>
    <row r="48" spans="1:9" x14ac:dyDescent="0.25">
      <c r="A48" s="186" t="s">
        <v>40</v>
      </c>
      <c r="B48" s="186"/>
      <c r="C48" s="186"/>
      <c r="D48" s="186"/>
      <c r="E48" s="186"/>
      <c r="F48" s="186"/>
      <c r="G48" s="186"/>
      <c r="H48" s="186"/>
      <c r="I48" s="186"/>
    </row>
    <row r="49" spans="1:9" x14ac:dyDescent="0.25">
      <c r="A49" s="186" t="s">
        <v>246</v>
      </c>
      <c r="B49" s="186"/>
      <c r="C49" s="186"/>
      <c r="D49" s="186"/>
      <c r="E49" s="186"/>
      <c r="F49" s="186"/>
      <c r="G49" s="186"/>
      <c r="H49" s="186"/>
      <c r="I49" s="186"/>
    </row>
    <row r="50" spans="1:9" x14ac:dyDescent="0.25">
      <c r="A50" s="186" t="s">
        <v>247</v>
      </c>
      <c r="B50" s="186"/>
      <c r="C50" s="186"/>
      <c r="D50" s="186"/>
      <c r="E50" s="186"/>
      <c r="F50" s="186"/>
      <c r="G50" s="186"/>
      <c r="H50" s="186"/>
      <c r="I50" s="186"/>
    </row>
  </sheetData>
  <mergeCells count="6">
    <mergeCell ref="A3:I3"/>
    <mergeCell ref="A4:I4"/>
    <mergeCell ref="A5:I5"/>
    <mergeCell ref="A7:A8"/>
    <mergeCell ref="B7:B8"/>
    <mergeCell ref="C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1"/>
  <sheetViews>
    <sheetView workbookViewId="0">
      <selection activeCell="B1" sqref="B1"/>
    </sheetView>
  </sheetViews>
  <sheetFormatPr baseColWidth="10" defaultColWidth="0" defaultRowHeight="15" zeroHeight="1" x14ac:dyDescent="0.25"/>
  <cols>
    <col min="1" max="1" width="47" customWidth="1"/>
    <col min="2" max="9" width="11.42578125" customWidth="1"/>
    <col min="10" max="10" width="12.140625" customWidth="1"/>
    <col min="11" max="11" width="7.42578125" customWidth="1"/>
    <col min="12" max="14" width="11.42578125" customWidth="1"/>
    <col min="15" max="15" width="14.28515625" customWidth="1"/>
    <col min="16" max="16384" width="11.42578125" hidden="1"/>
  </cols>
  <sheetData>
    <row r="1" spans="1:15" ht="15.75" x14ac:dyDescent="0.25">
      <c r="A1" s="1" t="s">
        <v>258</v>
      </c>
      <c r="B1" s="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ht="15.75" x14ac:dyDescent="0.25">
      <c r="A2" s="1"/>
      <c r="B2" s="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15.75" x14ac:dyDescent="0.25">
      <c r="A3" s="200" t="s">
        <v>256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</row>
    <row r="4" spans="1:15" ht="15.75" x14ac:dyDescent="0.25">
      <c r="A4" s="200" t="s">
        <v>185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</row>
    <row r="5" spans="1:15" ht="15.75" x14ac:dyDescent="0.25">
      <c r="A5" s="201" t="s">
        <v>83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</row>
    <row r="6" spans="1:15" ht="15.75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27.75" customHeight="1" x14ac:dyDescent="0.25">
      <c r="A7" s="208" t="s">
        <v>186</v>
      </c>
      <c r="B7" s="210" t="s">
        <v>166</v>
      </c>
      <c r="C7" s="211"/>
      <c r="D7" s="212"/>
      <c r="E7" s="210" t="s">
        <v>167</v>
      </c>
      <c r="F7" s="211"/>
      <c r="G7" s="211"/>
      <c r="H7" s="211"/>
      <c r="I7" s="211"/>
      <c r="J7" s="212"/>
      <c r="K7" s="213" t="s">
        <v>168</v>
      </c>
      <c r="L7" s="214"/>
      <c r="M7" s="214"/>
      <c r="N7" s="214"/>
      <c r="O7" s="214"/>
    </row>
    <row r="8" spans="1:15" ht="64.5" customHeight="1" x14ac:dyDescent="0.25">
      <c r="A8" s="209"/>
      <c r="B8" s="156" t="s">
        <v>42</v>
      </c>
      <c r="C8" s="157" t="s">
        <v>169</v>
      </c>
      <c r="D8" s="158" t="s">
        <v>116</v>
      </c>
      <c r="E8" s="156" t="s">
        <v>42</v>
      </c>
      <c r="F8" s="159" t="s">
        <v>170</v>
      </c>
      <c r="G8" s="159" t="s">
        <v>171</v>
      </c>
      <c r="H8" s="159" t="s">
        <v>172</v>
      </c>
      <c r="I8" s="159" t="s">
        <v>173</v>
      </c>
      <c r="J8" s="159" t="s">
        <v>174</v>
      </c>
      <c r="K8" s="156" t="s">
        <v>42</v>
      </c>
      <c r="L8" s="159" t="s">
        <v>175</v>
      </c>
      <c r="M8" s="159" t="s">
        <v>176</v>
      </c>
      <c r="N8" s="159" t="s">
        <v>177</v>
      </c>
      <c r="O8" s="160" t="s">
        <v>178</v>
      </c>
    </row>
    <row r="9" spans="1:15" ht="15.75" x14ac:dyDescent="0.25">
      <c r="A9" s="161"/>
      <c r="B9" s="161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3"/>
    </row>
    <row r="10" spans="1:15" ht="15.75" x14ac:dyDescent="0.25">
      <c r="A10" s="78" t="s">
        <v>2</v>
      </c>
      <c r="B10" s="80">
        <f t="shared" ref="B10:O10" si="0">B12+B18+B24+B30+B36+B42</f>
        <v>1050</v>
      </c>
      <c r="C10" s="80">
        <f t="shared" si="0"/>
        <v>1008</v>
      </c>
      <c r="D10" s="80">
        <f t="shared" si="0"/>
        <v>42</v>
      </c>
      <c r="E10" s="80">
        <f t="shared" si="0"/>
        <v>153</v>
      </c>
      <c r="F10" s="80">
        <f t="shared" si="0"/>
        <v>104</v>
      </c>
      <c r="G10" s="80">
        <f t="shared" si="0"/>
        <v>16</v>
      </c>
      <c r="H10" s="80">
        <f t="shared" si="0"/>
        <v>7</v>
      </c>
      <c r="I10" s="80">
        <f t="shared" si="0"/>
        <v>17</v>
      </c>
      <c r="J10" s="80">
        <f t="shared" si="0"/>
        <v>9</v>
      </c>
      <c r="K10" s="80">
        <f t="shared" si="0"/>
        <v>363</v>
      </c>
      <c r="L10" s="80">
        <f t="shared" si="0"/>
        <v>124</v>
      </c>
      <c r="M10" s="80">
        <f t="shared" si="0"/>
        <v>152</v>
      </c>
      <c r="N10" s="80">
        <f t="shared" si="0"/>
        <v>52</v>
      </c>
      <c r="O10" s="80">
        <f t="shared" si="0"/>
        <v>35</v>
      </c>
    </row>
    <row r="11" spans="1:15" ht="15.75" x14ac:dyDescent="0.25">
      <c r="A11" s="81"/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42"/>
    </row>
    <row r="12" spans="1:15" ht="15.75" x14ac:dyDescent="0.25">
      <c r="A12" s="84" t="s">
        <v>103</v>
      </c>
      <c r="B12" s="84">
        <v>131</v>
      </c>
      <c r="C12" s="79">
        <v>121</v>
      </c>
      <c r="D12" s="79">
        <v>10</v>
      </c>
      <c r="E12" s="79">
        <v>21</v>
      </c>
      <c r="F12" s="79">
        <v>13</v>
      </c>
      <c r="G12" s="79">
        <v>2</v>
      </c>
      <c r="H12" s="79">
        <v>0</v>
      </c>
      <c r="I12" s="79">
        <v>0</v>
      </c>
      <c r="J12" s="79">
        <v>6</v>
      </c>
      <c r="K12" s="79">
        <v>18</v>
      </c>
      <c r="L12" s="79">
        <v>9</v>
      </c>
      <c r="M12" s="79">
        <v>5</v>
      </c>
      <c r="N12" s="79">
        <v>2</v>
      </c>
      <c r="O12" s="80">
        <v>2</v>
      </c>
    </row>
    <row r="13" spans="1:15" ht="15.75" x14ac:dyDescent="0.25">
      <c r="A13" s="88" t="s">
        <v>104</v>
      </c>
      <c r="B13" s="84">
        <v>122</v>
      </c>
      <c r="C13" s="86">
        <v>112</v>
      </c>
      <c r="D13" s="86">
        <v>10</v>
      </c>
      <c r="E13" s="79">
        <v>20</v>
      </c>
      <c r="F13" s="86">
        <v>12</v>
      </c>
      <c r="G13" s="86">
        <v>2</v>
      </c>
      <c r="H13" s="86">
        <v>0</v>
      </c>
      <c r="I13" s="86">
        <v>0</v>
      </c>
      <c r="J13" s="86">
        <v>6</v>
      </c>
      <c r="K13" s="79">
        <v>14</v>
      </c>
      <c r="L13" s="86">
        <v>5</v>
      </c>
      <c r="M13" s="86">
        <v>5</v>
      </c>
      <c r="N13" s="86">
        <v>2</v>
      </c>
      <c r="O13" s="87">
        <v>2</v>
      </c>
    </row>
    <row r="14" spans="1:15" ht="15.75" x14ac:dyDescent="0.25">
      <c r="A14" s="88" t="s">
        <v>105</v>
      </c>
      <c r="B14" s="84">
        <v>0</v>
      </c>
      <c r="C14" s="86">
        <v>0</v>
      </c>
      <c r="D14" s="86">
        <v>0</v>
      </c>
      <c r="E14" s="79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79">
        <v>0</v>
      </c>
      <c r="L14" s="86">
        <v>0</v>
      </c>
      <c r="M14" s="86">
        <v>0</v>
      </c>
      <c r="N14" s="86">
        <v>0</v>
      </c>
      <c r="O14" s="87">
        <v>0</v>
      </c>
    </row>
    <row r="15" spans="1:15" ht="15.75" x14ac:dyDescent="0.25">
      <c r="A15" s="88" t="s">
        <v>106</v>
      </c>
      <c r="B15" s="84">
        <v>0</v>
      </c>
      <c r="C15" s="86">
        <v>0</v>
      </c>
      <c r="D15" s="86">
        <v>0</v>
      </c>
      <c r="E15" s="79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79">
        <v>0</v>
      </c>
      <c r="L15" s="86">
        <v>0</v>
      </c>
      <c r="M15" s="86">
        <v>0</v>
      </c>
      <c r="N15" s="86">
        <v>0</v>
      </c>
      <c r="O15" s="87">
        <v>0</v>
      </c>
    </row>
    <row r="16" spans="1:15" ht="15.75" x14ac:dyDescent="0.25">
      <c r="A16" s="88" t="s">
        <v>107</v>
      </c>
      <c r="B16" s="84">
        <v>9</v>
      </c>
      <c r="C16" s="86">
        <v>9</v>
      </c>
      <c r="D16" s="86">
        <v>0</v>
      </c>
      <c r="E16" s="79">
        <v>1</v>
      </c>
      <c r="F16" s="86">
        <v>1</v>
      </c>
      <c r="G16" s="86">
        <v>0</v>
      </c>
      <c r="H16" s="86">
        <v>0</v>
      </c>
      <c r="I16" s="86">
        <v>0</v>
      </c>
      <c r="J16" s="86">
        <v>0</v>
      </c>
      <c r="K16" s="79">
        <v>4</v>
      </c>
      <c r="L16" s="86">
        <v>4</v>
      </c>
      <c r="M16" s="86">
        <v>0</v>
      </c>
      <c r="N16" s="86">
        <v>0</v>
      </c>
      <c r="O16" s="87">
        <v>0</v>
      </c>
    </row>
    <row r="17" spans="1:15" ht="15.75" x14ac:dyDescent="0.25">
      <c r="A17" s="88"/>
      <c r="B17" s="88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42"/>
    </row>
    <row r="18" spans="1:15" ht="15.75" x14ac:dyDescent="0.25">
      <c r="A18" s="84" t="s">
        <v>108</v>
      </c>
      <c r="B18" s="84">
        <v>113</v>
      </c>
      <c r="C18" s="79">
        <v>111</v>
      </c>
      <c r="D18" s="79">
        <v>2</v>
      </c>
      <c r="E18" s="79">
        <v>7</v>
      </c>
      <c r="F18" s="79">
        <v>7</v>
      </c>
      <c r="G18" s="79">
        <v>0</v>
      </c>
      <c r="H18" s="79">
        <v>0</v>
      </c>
      <c r="I18" s="79">
        <v>0</v>
      </c>
      <c r="J18" s="79">
        <v>0</v>
      </c>
      <c r="K18" s="79">
        <v>5</v>
      </c>
      <c r="L18" s="79">
        <v>4</v>
      </c>
      <c r="M18" s="79">
        <v>1</v>
      </c>
      <c r="N18" s="79">
        <v>0</v>
      </c>
      <c r="O18" s="80">
        <v>0</v>
      </c>
    </row>
    <row r="19" spans="1:15" ht="15.75" x14ac:dyDescent="0.25">
      <c r="A19" s="88" t="s">
        <v>104</v>
      </c>
      <c r="B19" s="84">
        <v>0</v>
      </c>
      <c r="C19" s="86">
        <v>0</v>
      </c>
      <c r="D19" s="86">
        <v>0</v>
      </c>
      <c r="E19" s="79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79">
        <v>0</v>
      </c>
      <c r="L19" s="86">
        <v>0</v>
      </c>
      <c r="M19" s="86">
        <v>0</v>
      </c>
      <c r="N19" s="86">
        <v>0</v>
      </c>
      <c r="O19" s="87">
        <v>0</v>
      </c>
    </row>
    <row r="20" spans="1:15" ht="15.75" x14ac:dyDescent="0.25">
      <c r="A20" s="88" t="s">
        <v>105</v>
      </c>
      <c r="B20" s="84">
        <v>0</v>
      </c>
      <c r="C20" s="86">
        <v>0</v>
      </c>
      <c r="D20" s="86">
        <v>0</v>
      </c>
      <c r="E20" s="79">
        <v>0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79">
        <v>0</v>
      </c>
      <c r="L20" s="86">
        <v>0</v>
      </c>
      <c r="M20" s="86">
        <v>0</v>
      </c>
      <c r="N20" s="86">
        <v>0</v>
      </c>
      <c r="O20" s="87">
        <v>0</v>
      </c>
    </row>
    <row r="21" spans="1:15" ht="15.75" x14ac:dyDescent="0.25">
      <c r="A21" s="88" t="s">
        <v>106</v>
      </c>
      <c r="B21" s="84">
        <v>0</v>
      </c>
      <c r="C21" s="86">
        <v>0</v>
      </c>
      <c r="D21" s="86">
        <v>0</v>
      </c>
      <c r="E21" s="79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79">
        <v>0</v>
      </c>
      <c r="L21" s="86">
        <v>0</v>
      </c>
      <c r="M21" s="86">
        <v>0</v>
      </c>
      <c r="N21" s="86">
        <v>0</v>
      </c>
      <c r="O21" s="87">
        <v>0</v>
      </c>
    </row>
    <row r="22" spans="1:15" ht="15.75" x14ac:dyDescent="0.25">
      <c r="A22" s="88" t="s">
        <v>107</v>
      </c>
      <c r="B22" s="84">
        <v>113</v>
      </c>
      <c r="C22" s="86">
        <v>111</v>
      </c>
      <c r="D22" s="86">
        <v>2</v>
      </c>
      <c r="E22" s="79">
        <v>7</v>
      </c>
      <c r="F22" s="86">
        <v>7</v>
      </c>
      <c r="G22" s="86">
        <v>0</v>
      </c>
      <c r="H22" s="86">
        <v>0</v>
      </c>
      <c r="I22" s="86">
        <v>0</v>
      </c>
      <c r="J22" s="86">
        <v>0</v>
      </c>
      <c r="K22" s="79">
        <v>5</v>
      </c>
      <c r="L22" s="86">
        <v>4</v>
      </c>
      <c r="M22" s="86">
        <v>1</v>
      </c>
      <c r="N22" s="86">
        <v>0</v>
      </c>
      <c r="O22" s="87">
        <v>0</v>
      </c>
    </row>
    <row r="23" spans="1:15" ht="15.75" x14ac:dyDescent="0.25">
      <c r="A23" s="81"/>
      <c r="B23" s="81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42"/>
    </row>
    <row r="24" spans="1:15" ht="15.75" x14ac:dyDescent="0.25">
      <c r="A24" s="85" t="s">
        <v>109</v>
      </c>
      <c r="B24" s="84">
        <v>217</v>
      </c>
      <c r="C24" s="79">
        <v>214</v>
      </c>
      <c r="D24" s="79">
        <v>3</v>
      </c>
      <c r="E24" s="79">
        <v>54</v>
      </c>
      <c r="F24" s="79">
        <v>32</v>
      </c>
      <c r="G24" s="79">
        <v>4</v>
      </c>
      <c r="H24" s="79">
        <v>1</v>
      </c>
      <c r="I24" s="79">
        <v>17</v>
      </c>
      <c r="J24" s="79">
        <v>0</v>
      </c>
      <c r="K24" s="79">
        <v>188</v>
      </c>
      <c r="L24" s="79">
        <v>73</v>
      </c>
      <c r="M24" s="79">
        <v>65</v>
      </c>
      <c r="N24" s="79">
        <v>29</v>
      </c>
      <c r="O24" s="80">
        <v>21</v>
      </c>
    </row>
    <row r="25" spans="1:15" ht="15.75" x14ac:dyDescent="0.25">
      <c r="A25" s="88" t="s">
        <v>104</v>
      </c>
      <c r="B25" s="84">
        <v>214</v>
      </c>
      <c r="C25" s="86">
        <v>211</v>
      </c>
      <c r="D25" s="86">
        <v>3</v>
      </c>
      <c r="E25" s="79">
        <v>52</v>
      </c>
      <c r="F25" s="86">
        <v>31</v>
      </c>
      <c r="G25" s="86">
        <v>3</v>
      </c>
      <c r="H25" s="86">
        <v>1</v>
      </c>
      <c r="I25" s="86">
        <v>17</v>
      </c>
      <c r="J25" s="86">
        <v>0</v>
      </c>
      <c r="K25" s="79">
        <v>188</v>
      </c>
      <c r="L25" s="86">
        <v>73</v>
      </c>
      <c r="M25" s="86">
        <v>65</v>
      </c>
      <c r="N25" s="86">
        <v>29</v>
      </c>
      <c r="O25" s="87">
        <v>21</v>
      </c>
    </row>
    <row r="26" spans="1:15" ht="15.75" x14ac:dyDescent="0.25">
      <c r="A26" s="88" t="s">
        <v>105</v>
      </c>
      <c r="B26" s="84">
        <v>3</v>
      </c>
      <c r="C26" s="86">
        <v>3</v>
      </c>
      <c r="D26" s="86">
        <v>0</v>
      </c>
      <c r="E26" s="79">
        <v>2</v>
      </c>
      <c r="F26" s="86">
        <v>1</v>
      </c>
      <c r="G26" s="86">
        <v>1</v>
      </c>
      <c r="H26" s="86">
        <v>0</v>
      </c>
      <c r="I26" s="86">
        <v>0</v>
      </c>
      <c r="J26" s="86">
        <v>0</v>
      </c>
      <c r="K26" s="79">
        <v>0</v>
      </c>
      <c r="L26" s="86">
        <v>0</v>
      </c>
      <c r="M26" s="86">
        <v>0</v>
      </c>
      <c r="N26" s="86">
        <v>0</v>
      </c>
      <c r="O26" s="87">
        <v>0</v>
      </c>
    </row>
    <row r="27" spans="1:15" ht="15.75" x14ac:dyDescent="0.25">
      <c r="A27" s="88" t="s">
        <v>106</v>
      </c>
      <c r="B27" s="84">
        <v>0</v>
      </c>
      <c r="C27" s="86">
        <v>0</v>
      </c>
      <c r="D27" s="86">
        <v>0</v>
      </c>
      <c r="E27" s="79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  <c r="K27" s="79">
        <v>0</v>
      </c>
      <c r="L27" s="86">
        <v>0</v>
      </c>
      <c r="M27" s="86">
        <v>0</v>
      </c>
      <c r="N27" s="86">
        <v>0</v>
      </c>
      <c r="O27" s="87">
        <v>0</v>
      </c>
    </row>
    <row r="28" spans="1:15" ht="15.75" x14ac:dyDescent="0.25">
      <c r="A28" s="88" t="s">
        <v>107</v>
      </c>
      <c r="B28" s="84">
        <v>0</v>
      </c>
      <c r="C28" s="86">
        <v>0</v>
      </c>
      <c r="D28" s="86">
        <v>0</v>
      </c>
      <c r="E28" s="79">
        <v>0</v>
      </c>
      <c r="F28" s="86">
        <v>0</v>
      </c>
      <c r="G28" s="86">
        <v>0</v>
      </c>
      <c r="H28" s="86">
        <v>0</v>
      </c>
      <c r="I28" s="86">
        <v>0</v>
      </c>
      <c r="J28" s="86">
        <v>0</v>
      </c>
      <c r="K28" s="79">
        <v>0</v>
      </c>
      <c r="L28" s="86">
        <v>0</v>
      </c>
      <c r="M28" s="86">
        <v>0</v>
      </c>
      <c r="N28" s="86">
        <v>0</v>
      </c>
      <c r="O28" s="87">
        <v>0</v>
      </c>
    </row>
    <row r="29" spans="1:15" ht="15.75" x14ac:dyDescent="0.25">
      <c r="A29" s="81"/>
      <c r="B29" s="81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42"/>
    </row>
    <row r="30" spans="1:15" ht="15.75" x14ac:dyDescent="0.25">
      <c r="A30" s="85" t="s">
        <v>91</v>
      </c>
      <c r="B30" s="84">
        <v>205</v>
      </c>
      <c r="C30" s="79">
        <v>194</v>
      </c>
      <c r="D30" s="79">
        <v>11</v>
      </c>
      <c r="E30" s="79">
        <v>10</v>
      </c>
      <c r="F30" s="79">
        <v>10</v>
      </c>
      <c r="G30" s="79">
        <v>0</v>
      </c>
      <c r="H30" s="79">
        <v>0</v>
      </c>
      <c r="I30" s="79">
        <v>0</v>
      </c>
      <c r="J30" s="79">
        <v>0</v>
      </c>
      <c r="K30" s="79">
        <v>46</v>
      </c>
      <c r="L30" s="79">
        <v>13</v>
      </c>
      <c r="M30" s="79">
        <v>22</v>
      </c>
      <c r="N30" s="79">
        <v>7</v>
      </c>
      <c r="O30" s="80">
        <v>4</v>
      </c>
    </row>
    <row r="31" spans="1:15" ht="15.75" x14ac:dyDescent="0.25">
      <c r="A31" s="92" t="s">
        <v>104</v>
      </c>
      <c r="B31" s="84">
        <v>131</v>
      </c>
      <c r="C31" s="86">
        <v>122</v>
      </c>
      <c r="D31" s="86">
        <v>9</v>
      </c>
      <c r="E31" s="79">
        <v>9</v>
      </c>
      <c r="F31" s="86">
        <v>9</v>
      </c>
      <c r="G31" s="86">
        <v>0</v>
      </c>
      <c r="H31" s="86">
        <v>0</v>
      </c>
      <c r="I31" s="86">
        <v>0</v>
      </c>
      <c r="J31" s="86">
        <v>0</v>
      </c>
      <c r="K31" s="79">
        <v>46</v>
      </c>
      <c r="L31" s="86">
        <v>13</v>
      </c>
      <c r="M31" s="86">
        <v>22</v>
      </c>
      <c r="N31" s="86">
        <v>7</v>
      </c>
      <c r="O31" s="87">
        <v>4</v>
      </c>
    </row>
    <row r="32" spans="1:15" ht="15.75" x14ac:dyDescent="0.25">
      <c r="A32" s="92" t="s">
        <v>105</v>
      </c>
      <c r="B32" s="84">
        <v>2</v>
      </c>
      <c r="C32" s="86">
        <v>0</v>
      </c>
      <c r="D32" s="86">
        <v>2</v>
      </c>
      <c r="E32" s="79">
        <v>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79">
        <v>0</v>
      </c>
      <c r="L32" s="86">
        <v>0</v>
      </c>
      <c r="M32" s="86">
        <v>0</v>
      </c>
      <c r="N32" s="86">
        <v>0</v>
      </c>
      <c r="O32" s="87">
        <v>0</v>
      </c>
    </row>
    <row r="33" spans="1:15" ht="15.75" x14ac:dyDescent="0.25">
      <c r="A33" s="92" t="s">
        <v>106</v>
      </c>
      <c r="B33" s="84">
        <v>0</v>
      </c>
      <c r="C33" s="86">
        <v>0</v>
      </c>
      <c r="D33" s="86">
        <v>0</v>
      </c>
      <c r="E33" s="79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79">
        <v>0</v>
      </c>
      <c r="L33" s="86">
        <v>0</v>
      </c>
      <c r="M33" s="86">
        <v>0</v>
      </c>
      <c r="N33" s="86">
        <v>0</v>
      </c>
      <c r="O33" s="87">
        <v>0</v>
      </c>
    </row>
    <row r="34" spans="1:15" ht="15.75" x14ac:dyDescent="0.25">
      <c r="A34" s="88" t="s">
        <v>107</v>
      </c>
      <c r="B34" s="84">
        <v>72</v>
      </c>
      <c r="C34" s="86">
        <v>72</v>
      </c>
      <c r="D34" s="86">
        <v>0</v>
      </c>
      <c r="E34" s="79">
        <v>1</v>
      </c>
      <c r="F34" s="86">
        <v>1</v>
      </c>
      <c r="G34" s="86">
        <v>0</v>
      </c>
      <c r="H34" s="86">
        <v>0</v>
      </c>
      <c r="I34" s="86">
        <v>0</v>
      </c>
      <c r="J34" s="86">
        <v>0</v>
      </c>
      <c r="K34" s="79">
        <v>0</v>
      </c>
      <c r="L34" s="86">
        <v>0</v>
      </c>
      <c r="M34" s="86">
        <v>0</v>
      </c>
      <c r="N34" s="86">
        <v>0</v>
      </c>
      <c r="O34" s="87">
        <v>0</v>
      </c>
    </row>
    <row r="35" spans="1:15" ht="15.75" x14ac:dyDescent="0.25">
      <c r="A35" s="81"/>
      <c r="B35" s="81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0"/>
    </row>
    <row r="36" spans="1:15" ht="15.75" x14ac:dyDescent="0.25">
      <c r="A36" s="85" t="s">
        <v>110</v>
      </c>
      <c r="B36" s="84">
        <v>205</v>
      </c>
      <c r="C36" s="79">
        <v>197</v>
      </c>
      <c r="D36" s="79">
        <v>8</v>
      </c>
      <c r="E36" s="79">
        <v>11</v>
      </c>
      <c r="F36" s="79">
        <v>4</v>
      </c>
      <c r="G36" s="79">
        <v>3</v>
      </c>
      <c r="H36" s="79">
        <v>1</v>
      </c>
      <c r="I36" s="79">
        <v>0</v>
      </c>
      <c r="J36" s="79">
        <v>3</v>
      </c>
      <c r="K36" s="79">
        <v>35</v>
      </c>
      <c r="L36" s="79">
        <v>16</v>
      </c>
      <c r="M36" s="79">
        <v>9</v>
      </c>
      <c r="N36" s="79">
        <v>4</v>
      </c>
      <c r="O36" s="80">
        <v>6</v>
      </c>
    </row>
    <row r="37" spans="1:15" ht="15.75" x14ac:dyDescent="0.25">
      <c r="A37" s="88" t="s">
        <v>104</v>
      </c>
      <c r="B37" s="84">
        <v>167</v>
      </c>
      <c r="C37" s="86">
        <v>160</v>
      </c>
      <c r="D37" s="86">
        <v>7</v>
      </c>
      <c r="E37" s="79">
        <v>8</v>
      </c>
      <c r="F37" s="86">
        <v>1</v>
      </c>
      <c r="G37" s="86">
        <v>3</v>
      </c>
      <c r="H37" s="86">
        <v>1</v>
      </c>
      <c r="I37" s="86">
        <v>0</v>
      </c>
      <c r="J37" s="86">
        <v>3</v>
      </c>
      <c r="K37" s="79">
        <v>23</v>
      </c>
      <c r="L37" s="86">
        <v>4</v>
      </c>
      <c r="M37" s="86">
        <v>9</v>
      </c>
      <c r="N37" s="86">
        <v>4</v>
      </c>
      <c r="O37" s="87">
        <v>6</v>
      </c>
    </row>
    <row r="38" spans="1:15" ht="15.75" x14ac:dyDescent="0.25">
      <c r="A38" s="88" t="s">
        <v>105</v>
      </c>
      <c r="B38" s="84">
        <v>0</v>
      </c>
      <c r="C38" s="86">
        <v>0</v>
      </c>
      <c r="D38" s="86">
        <v>0</v>
      </c>
      <c r="E38" s="79">
        <v>0</v>
      </c>
      <c r="F38" s="86">
        <v>0</v>
      </c>
      <c r="G38" s="86">
        <v>0</v>
      </c>
      <c r="H38" s="86">
        <v>0</v>
      </c>
      <c r="I38" s="86">
        <v>0</v>
      </c>
      <c r="J38" s="86">
        <v>0</v>
      </c>
      <c r="K38" s="79">
        <v>0</v>
      </c>
      <c r="L38" s="86">
        <v>0</v>
      </c>
      <c r="M38" s="86">
        <v>0</v>
      </c>
      <c r="N38" s="86">
        <v>0</v>
      </c>
      <c r="O38" s="87">
        <v>0</v>
      </c>
    </row>
    <row r="39" spans="1:15" ht="15.75" x14ac:dyDescent="0.25">
      <c r="A39" s="88" t="s">
        <v>106</v>
      </c>
      <c r="B39" s="84">
        <v>8</v>
      </c>
      <c r="C39" s="86">
        <v>8</v>
      </c>
      <c r="D39" s="86">
        <v>0</v>
      </c>
      <c r="E39" s="79">
        <v>0</v>
      </c>
      <c r="F39" s="86">
        <v>0</v>
      </c>
      <c r="G39" s="86">
        <v>0</v>
      </c>
      <c r="H39" s="86">
        <v>0</v>
      </c>
      <c r="I39" s="86">
        <v>0</v>
      </c>
      <c r="J39" s="86">
        <v>0</v>
      </c>
      <c r="K39" s="79">
        <v>0</v>
      </c>
      <c r="L39" s="86">
        <v>0</v>
      </c>
      <c r="M39" s="86">
        <v>0</v>
      </c>
      <c r="N39" s="86">
        <v>0</v>
      </c>
      <c r="O39" s="87">
        <v>0</v>
      </c>
    </row>
    <row r="40" spans="1:15" ht="15.75" x14ac:dyDescent="0.25">
      <c r="A40" s="88" t="s">
        <v>107</v>
      </c>
      <c r="B40" s="84">
        <v>30</v>
      </c>
      <c r="C40" s="86">
        <v>29</v>
      </c>
      <c r="D40" s="86">
        <v>1</v>
      </c>
      <c r="E40" s="79">
        <v>3</v>
      </c>
      <c r="F40" s="86">
        <v>3</v>
      </c>
      <c r="G40" s="86">
        <v>0</v>
      </c>
      <c r="H40" s="86">
        <v>0</v>
      </c>
      <c r="I40" s="86">
        <v>0</v>
      </c>
      <c r="J40" s="86">
        <v>0</v>
      </c>
      <c r="K40" s="79">
        <v>12</v>
      </c>
      <c r="L40" s="86">
        <v>12</v>
      </c>
      <c r="M40" s="86">
        <v>0</v>
      </c>
      <c r="N40" s="86">
        <v>0</v>
      </c>
      <c r="O40" s="87">
        <v>0</v>
      </c>
    </row>
    <row r="41" spans="1:15" ht="15.75" x14ac:dyDescent="0.25">
      <c r="A41" s="88"/>
      <c r="B41" s="88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42"/>
    </row>
    <row r="42" spans="1:15" ht="15.75" x14ac:dyDescent="0.25">
      <c r="A42" s="85" t="s">
        <v>111</v>
      </c>
      <c r="B42" s="84">
        <v>179</v>
      </c>
      <c r="C42" s="79">
        <v>171</v>
      </c>
      <c r="D42" s="79">
        <v>8</v>
      </c>
      <c r="E42" s="79">
        <v>50</v>
      </c>
      <c r="F42" s="79">
        <v>38</v>
      </c>
      <c r="G42" s="79">
        <v>7</v>
      </c>
      <c r="H42" s="79">
        <v>5</v>
      </c>
      <c r="I42" s="79">
        <v>0</v>
      </c>
      <c r="J42" s="79">
        <v>0</v>
      </c>
      <c r="K42" s="79">
        <v>71</v>
      </c>
      <c r="L42" s="79">
        <v>9</v>
      </c>
      <c r="M42" s="79">
        <v>50</v>
      </c>
      <c r="N42" s="79">
        <v>10</v>
      </c>
      <c r="O42" s="80">
        <v>2</v>
      </c>
    </row>
    <row r="43" spans="1:15" ht="15.75" x14ac:dyDescent="0.25">
      <c r="A43" s="88" t="s">
        <v>104</v>
      </c>
      <c r="B43" s="84">
        <v>105</v>
      </c>
      <c r="C43" s="86">
        <v>97</v>
      </c>
      <c r="D43" s="86">
        <v>8</v>
      </c>
      <c r="E43" s="79">
        <v>41</v>
      </c>
      <c r="F43" s="86">
        <v>29</v>
      </c>
      <c r="G43" s="86">
        <v>7</v>
      </c>
      <c r="H43" s="86">
        <v>5</v>
      </c>
      <c r="I43" s="86">
        <v>0</v>
      </c>
      <c r="J43" s="86">
        <v>0</v>
      </c>
      <c r="K43" s="79">
        <v>28</v>
      </c>
      <c r="L43" s="86">
        <v>3</v>
      </c>
      <c r="M43" s="86">
        <v>18</v>
      </c>
      <c r="N43" s="86">
        <v>5</v>
      </c>
      <c r="O43" s="87">
        <v>2</v>
      </c>
    </row>
    <row r="44" spans="1:15" ht="15.75" x14ac:dyDescent="0.25">
      <c r="A44" s="88" t="s">
        <v>105</v>
      </c>
      <c r="B44" s="84">
        <v>0</v>
      </c>
      <c r="C44" s="86">
        <v>0</v>
      </c>
      <c r="D44" s="86">
        <v>0</v>
      </c>
      <c r="E44" s="79"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79">
        <v>0</v>
      </c>
      <c r="L44" s="86">
        <v>0</v>
      </c>
      <c r="M44" s="86">
        <v>0</v>
      </c>
      <c r="N44" s="86">
        <v>0</v>
      </c>
      <c r="O44" s="87">
        <v>0</v>
      </c>
    </row>
    <row r="45" spans="1:15" ht="15.75" x14ac:dyDescent="0.25">
      <c r="A45" s="88" t="s">
        <v>106</v>
      </c>
      <c r="B45" s="84">
        <v>0</v>
      </c>
      <c r="C45" s="86">
        <v>0</v>
      </c>
      <c r="D45" s="86">
        <v>0</v>
      </c>
      <c r="E45" s="79">
        <v>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79">
        <v>0</v>
      </c>
      <c r="L45" s="86">
        <v>0</v>
      </c>
      <c r="M45" s="86">
        <v>0</v>
      </c>
      <c r="N45" s="86">
        <v>0</v>
      </c>
      <c r="O45" s="87">
        <v>0</v>
      </c>
    </row>
    <row r="46" spans="1:15" ht="15.75" x14ac:dyDescent="0.25">
      <c r="A46" s="88" t="s">
        <v>107</v>
      </c>
      <c r="B46" s="84">
        <v>74</v>
      </c>
      <c r="C46" s="86">
        <v>74</v>
      </c>
      <c r="D46" s="86">
        <v>0</v>
      </c>
      <c r="E46" s="79">
        <v>9</v>
      </c>
      <c r="F46" s="86">
        <v>9</v>
      </c>
      <c r="G46" s="86">
        <v>0</v>
      </c>
      <c r="H46" s="86">
        <v>0</v>
      </c>
      <c r="I46" s="86">
        <v>0</v>
      </c>
      <c r="J46" s="86">
        <v>0</v>
      </c>
      <c r="K46" s="79">
        <v>43</v>
      </c>
      <c r="L46" s="86">
        <v>6</v>
      </c>
      <c r="M46" s="86">
        <v>32</v>
      </c>
      <c r="N46" s="86">
        <v>5</v>
      </c>
      <c r="O46" s="87">
        <v>0</v>
      </c>
    </row>
    <row r="47" spans="1:15" ht="15.75" x14ac:dyDescent="0.25">
      <c r="A47" s="93"/>
      <c r="B47" s="93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6"/>
    </row>
    <row r="48" spans="1:15" ht="15.75" x14ac:dyDescent="0.25">
      <c r="A48" s="186" t="s">
        <v>40</v>
      </c>
      <c r="B48" s="186"/>
      <c r="C48" s="186"/>
      <c r="D48" s="186"/>
      <c r="E48" s="186"/>
      <c r="F48" s="186"/>
      <c r="G48" s="186"/>
      <c r="H48" s="187"/>
      <c r="I48" s="187"/>
      <c r="J48" s="187"/>
      <c r="K48" s="187"/>
      <c r="L48" s="187"/>
      <c r="M48" s="186"/>
      <c r="N48" s="186"/>
      <c r="O48" s="186"/>
    </row>
    <row r="49" spans="1:15" ht="15.75" x14ac:dyDescent="0.25">
      <c r="A49" s="186" t="s">
        <v>246</v>
      </c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</row>
    <row r="50" spans="1:15" ht="15.75" x14ac:dyDescent="0.25">
      <c r="A50" s="186" t="s">
        <v>247</v>
      </c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</row>
    <row r="51" spans="1:15" ht="15.75" x14ac:dyDescent="0.25">
      <c r="A51" s="40" t="s">
        <v>257</v>
      </c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</row>
  </sheetData>
  <mergeCells count="7">
    <mergeCell ref="A3:O3"/>
    <mergeCell ref="A4:O4"/>
    <mergeCell ref="A5:O5"/>
    <mergeCell ref="A7:A8"/>
    <mergeCell ref="B7:D7"/>
    <mergeCell ref="E7:J7"/>
    <mergeCell ref="K7: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8"/>
  <sheetViews>
    <sheetView workbookViewId="0"/>
  </sheetViews>
  <sheetFormatPr baseColWidth="10" defaultColWidth="0" defaultRowHeight="15" zeroHeight="1" x14ac:dyDescent="0.25"/>
  <cols>
    <col min="1" max="1" width="48.7109375" bestFit="1" customWidth="1"/>
    <col min="2" max="2" width="11.42578125" customWidth="1"/>
    <col min="3" max="3" width="18.85546875" customWidth="1"/>
    <col min="4" max="4" width="18" customWidth="1"/>
    <col min="5" max="5" width="17.140625" customWidth="1"/>
    <col min="6" max="6" width="11.42578125" customWidth="1"/>
    <col min="7" max="7" width="17" customWidth="1"/>
    <col min="8" max="8" width="18.140625" customWidth="1"/>
    <col min="9" max="10" width="0" hidden="1" customWidth="1"/>
    <col min="11" max="16384" width="11.42578125" hidden="1"/>
  </cols>
  <sheetData>
    <row r="1" spans="1:10" ht="15.75" x14ac:dyDescent="0.25">
      <c r="A1" s="1" t="s">
        <v>136</v>
      </c>
      <c r="B1" s="42"/>
      <c r="C1" s="42"/>
      <c r="D1" s="42"/>
      <c r="E1" s="42"/>
      <c r="F1" s="42"/>
      <c r="G1" s="42"/>
      <c r="H1" s="42"/>
      <c r="I1" s="67"/>
      <c r="J1" s="42"/>
    </row>
    <row r="2" spans="1:10" ht="15.75" x14ac:dyDescent="0.25">
      <c r="A2" s="1"/>
      <c r="B2" s="42"/>
      <c r="C2" s="42"/>
      <c r="D2" s="42"/>
      <c r="E2" s="42"/>
      <c r="F2" s="42"/>
      <c r="G2" s="42"/>
      <c r="H2" s="42"/>
      <c r="I2" s="67"/>
      <c r="J2" s="42"/>
    </row>
    <row r="3" spans="1:10" ht="15.75" customHeight="1" x14ac:dyDescent="0.25">
      <c r="A3" s="200" t="s">
        <v>255</v>
      </c>
      <c r="B3" s="200"/>
      <c r="C3" s="200"/>
      <c r="D3" s="200"/>
      <c r="E3" s="200"/>
      <c r="F3" s="200"/>
      <c r="G3" s="200"/>
      <c r="H3" s="200"/>
      <c r="I3" s="50"/>
      <c r="J3" s="50"/>
    </row>
    <row r="4" spans="1:10" ht="15.75" x14ac:dyDescent="0.25">
      <c r="A4" s="200" t="s">
        <v>185</v>
      </c>
      <c r="B4" s="200"/>
      <c r="C4" s="200"/>
      <c r="D4" s="200"/>
      <c r="E4" s="200"/>
      <c r="F4" s="200"/>
      <c r="G4" s="200"/>
      <c r="H4" s="200"/>
      <c r="I4" s="50"/>
      <c r="J4" s="50"/>
    </row>
    <row r="5" spans="1:10" ht="15.75" x14ac:dyDescent="0.25">
      <c r="A5" s="201" t="s">
        <v>83</v>
      </c>
      <c r="B5" s="201"/>
      <c r="C5" s="201"/>
      <c r="D5" s="201"/>
      <c r="E5" s="201"/>
      <c r="F5" s="201"/>
      <c r="G5" s="201"/>
      <c r="H5" s="201"/>
      <c r="I5" s="51"/>
      <c r="J5" s="51"/>
    </row>
    <row r="6" spans="1:10" ht="15.75" x14ac:dyDescent="0.25">
      <c r="A6" s="2"/>
      <c r="B6" s="2"/>
      <c r="C6" s="2"/>
      <c r="D6" s="2"/>
      <c r="E6" s="2"/>
      <c r="F6" s="2"/>
      <c r="G6" s="2"/>
      <c r="H6" s="2"/>
      <c r="I6" s="67"/>
      <c r="J6" s="42"/>
    </row>
    <row r="7" spans="1:10" ht="73.5" customHeight="1" x14ac:dyDescent="0.25">
      <c r="A7" s="54" t="s">
        <v>125</v>
      </c>
      <c r="B7" s="4" t="s">
        <v>2</v>
      </c>
      <c r="C7" s="54" t="s">
        <v>99</v>
      </c>
      <c r="D7" s="97" t="s">
        <v>100</v>
      </c>
      <c r="E7" s="4" t="s">
        <v>3</v>
      </c>
      <c r="F7" s="4" t="s">
        <v>4</v>
      </c>
      <c r="G7" s="4" t="s">
        <v>82</v>
      </c>
      <c r="H7" s="4" t="s">
        <v>5</v>
      </c>
      <c r="I7" s="67"/>
      <c r="J7" s="42"/>
    </row>
    <row r="8" spans="1:10" ht="15.75" x14ac:dyDescent="0.25">
      <c r="A8" s="41"/>
      <c r="B8" s="19"/>
      <c r="C8" s="90"/>
      <c r="D8" s="98"/>
      <c r="E8" s="91"/>
      <c r="F8" s="91"/>
      <c r="G8" s="91"/>
      <c r="H8" s="91"/>
      <c r="I8" s="67"/>
      <c r="J8" s="67"/>
    </row>
    <row r="9" spans="1:10" ht="15.75" x14ac:dyDescent="0.25">
      <c r="A9" s="15" t="s">
        <v>42</v>
      </c>
      <c r="B9" s="12">
        <f>B11+B17+B23</f>
        <v>4854</v>
      </c>
      <c r="C9" s="12">
        <f>C11+C17+C23</f>
        <v>627</v>
      </c>
      <c r="D9" s="12">
        <f>D11+D17+D23</f>
        <v>449</v>
      </c>
      <c r="E9" s="12">
        <f t="shared" ref="E9:F9" si="0">E11+E17+E23</f>
        <v>1058</v>
      </c>
      <c r="F9" s="12">
        <f t="shared" si="0"/>
        <v>1028</v>
      </c>
      <c r="G9" s="12">
        <f>G11+G17+G23</f>
        <v>900</v>
      </c>
      <c r="H9" s="12">
        <f t="shared" ref="H9" si="1">H11+H17+H23</f>
        <v>792</v>
      </c>
      <c r="I9" s="67"/>
      <c r="J9" s="67"/>
    </row>
    <row r="10" spans="1:10" ht="15.75" x14ac:dyDescent="0.25">
      <c r="A10" s="21"/>
      <c r="B10" s="86"/>
      <c r="C10" s="86"/>
      <c r="D10" s="99"/>
      <c r="E10" s="86"/>
      <c r="F10" s="100"/>
      <c r="G10" s="86"/>
      <c r="H10" s="87"/>
      <c r="I10" s="67"/>
      <c r="J10" s="67"/>
    </row>
    <row r="11" spans="1:10" ht="15.75" x14ac:dyDescent="0.25">
      <c r="A11" s="103" t="s">
        <v>126</v>
      </c>
      <c r="B11" s="12">
        <f t="shared" ref="B11" si="2">SUM(B12:B15)</f>
        <v>2083</v>
      </c>
      <c r="C11" s="12">
        <v>280</v>
      </c>
      <c r="D11" s="12">
        <v>207</v>
      </c>
      <c r="E11" s="12">
        <v>445</v>
      </c>
      <c r="F11" s="12">
        <v>419</v>
      </c>
      <c r="G11" s="12">
        <v>370</v>
      </c>
      <c r="H11" s="12">
        <v>362</v>
      </c>
      <c r="I11" s="67"/>
      <c r="J11" s="42"/>
    </row>
    <row r="12" spans="1:10" ht="15.75" x14ac:dyDescent="0.25">
      <c r="A12" s="101" t="s">
        <v>127</v>
      </c>
      <c r="B12" s="86">
        <f>SUM(C12:H12)</f>
        <v>536</v>
      </c>
      <c r="C12" s="86">
        <v>89</v>
      </c>
      <c r="D12" s="86">
        <v>82</v>
      </c>
      <c r="E12" s="86">
        <v>79</v>
      </c>
      <c r="F12" s="86">
        <v>82</v>
      </c>
      <c r="G12" s="86">
        <v>106</v>
      </c>
      <c r="H12" s="87">
        <v>98</v>
      </c>
      <c r="I12" s="67"/>
      <c r="J12" s="42"/>
    </row>
    <row r="13" spans="1:10" ht="15.75" x14ac:dyDescent="0.25">
      <c r="A13" s="101" t="s">
        <v>128</v>
      </c>
      <c r="B13" s="86">
        <f t="shared" ref="B13:B15" si="3">SUM(C13:H13)</f>
        <v>1208</v>
      </c>
      <c r="C13" s="86">
        <v>122</v>
      </c>
      <c r="D13" s="86">
        <v>86</v>
      </c>
      <c r="E13" s="86">
        <v>296</v>
      </c>
      <c r="F13" s="86">
        <v>252</v>
      </c>
      <c r="G13" s="86">
        <v>210</v>
      </c>
      <c r="H13" s="87">
        <v>242</v>
      </c>
      <c r="I13" s="67"/>
      <c r="J13" s="42"/>
    </row>
    <row r="14" spans="1:10" ht="15.75" x14ac:dyDescent="0.25">
      <c r="A14" s="101" t="s">
        <v>129</v>
      </c>
      <c r="B14" s="86">
        <f t="shared" si="3"/>
        <v>300</v>
      </c>
      <c r="C14" s="86">
        <v>64</v>
      </c>
      <c r="D14" s="86">
        <v>17</v>
      </c>
      <c r="E14" s="86">
        <v>67</v>
      </c>
      <c r="F14" s="86">
        <v>76</v>
      </c>
      <c r="G14" s="86">
        <v>54</v>
      </c>
      <c r="H14" s="87">
        <v>22</v>
      </c>
      <c r="I14" s="67"/>
      <c r="J14" s="42"/>
    </row>
    <row r="15" spans="1:10" ht="15.75" x14ac:dyDescent="0.25">
      <c r="A15" s="101" t="s">
        <v>130</v>
      </c>
      <c r="B15" s="86">
        <f t="shared" si="3"/>
        <v>39</v>
      </c>
      <c r="C15" s="86">
        <v>5</v>
      </c>
      <c r="D15" s="86">
        <v>22</v>
      </c>
      <c r="E15" s="86">
        <v>3</v>
      </c>
      <c r="F15" s="86">
        <v>9</v>
      </c>
      <c r="G15" s="86">
        <v>0</v>
      </c>
      <c r="H15" s="87">
        <v>0</v>
      </c>
      <c r="I15" s="67"/>
      <c r="J15" s="42"/>
    </row>
    <row r="16" spans="1:10" ht="15.75" x14ac:dyDescent="0.25">
      <c r="A16" s="101"/>
      <c r="B16" s="86"/>
      <c r="C16" s="86"/>
      <c r="D16" s="99"/>
      <c r="E16" s="86"/>
      <c r="F16" s="100"/>
      <c r="G16" s="86"/>
      <c r="H16" s="87"/>
      <c r="I16" s="67"/>
      <c r="J16" s="42"/>
    </row>
    <row r="17" spans="1:10" ht="15.75" x14ac:dyDescent="0.25">
      <c r="A17" s="103" t="s">
        <v>131</v>
      </c>
      <c r="B17" s="12">
        <f t="shared" ref="B17" si="4">SUM(B18:B21)</f>
        <v>1173</v>
      </c>
      <c r="C17" s="12">
        <v>191</v>
      </c>
      <c r="D17" s="12">
        <v>107</v>
      </c>
      <c r="E17" s="12">
        <v>178</v>
      </c>
      <c r="F17" s="12">
        <v>314</v>
      </c>
      <c r="G17" s="12">
        <v>224</v>
      </c>
      <c r="H17" s="12">
        <v>159</v>
      </c>
      <c r="I17" s="67"/>
      <c r="J17" s="42"/>
    </row>
    <row r="18" spans="1:10" ht="15.75" x14ac:dyDescent="0.25">
      <c r="A18" s="101" t="s">
        <v>127</v>
      </c>
      <c r="B18" s="86">
        <f t="shared" ref="B18:B21" si="5">SUM(C18:H18)</f>
        <v>508</v>
      </c>
      <c r="C18" s="86">
        <v>75</v>
      </c>
      <c r="D18" s="86">
        <v>13</v>
      </c>
      <c r="E18" s="86">
        <v>64</v>
      </c>
      <c r="F18" s="86">
        <v>128</v>
      </c>
      <c r="G18" s="86">
        <v>125</v>
      </c>
      <c r="H18" s="87">
        <v>103</v>
      </c>
      <c r="I18" s="67"/>
      <c r="J18" s="42"/>
    </row>
    <row r="19" spans="1:10" ht="15.75" x14ac:dyDescent="0.25">
      <c r="A19" s="101" t="s">
        <v>128</v>
      </c>
      <c r="B19" s="86">
        <f t="shared" si="5"/>
        <v>213</v>
      </c>
      <c r="C19" s="86">
        <v>40</v>
      </c>
      <c r="D19" s="86">
        <v>5</v>
      </c>
      <c r="E19" s="86">
        <v>43</v>
      </c>
      <c r="F19" s="86">
        <v>71</v>
      </c>
      <c r="G19" s="86">
        <v>37</v>
      </c>
      <c r="H19" s="87">
        <v>17</v>
      </c>
      <c r="I19" s="67"/>
      <c r="J19" s="42"/>
    </row>
    <row r="20" spans="1:10" ht="15.75" x14ac:dyDescent="0.25">
      <c r="A20" s="101" t="s">
        <v>129</v>
      </c>
      <c r="B20" s="86">
        <f t="shared" si="5"/>
        <v>95</v>
      </c>
      <c r="C20" s="86">
        <v>21</v>
      </c>
      <c r="D20" s="86">
        <v>6</v>
      </c>
      <c r="E20" s="86">
        <v>17</v>
      </c>
      <c r="F20" s="86">
        <v>20</v>
      </c>
      <c r="G20" s="86">
        <v>18</v>
      </c>
      <c r="H20" s="87">
        <v>13</v>
      </c>
      <c r="I20" s="67"/>
      <c r="J20" s="42"/>
    </row>
    <row r="21" spans="1:10" ht="15.75" x14ac:dyDescent="0.25">
      <c r="A21" s="101" t="s">
        <v>132</v>
      </c>
      <c r="B21" s="86">
        <f t="shared" si="5"/>
        <v>357</v>
      </c>
      <c r="C21" s="86">
        <v>55</v>
      </c>
      <c r="D21" s="86">
        <v>83</v>
      </c>
      <c r="E21" s="86">
        <v>54</v>
      </c>
      <c r="F21" s="86">
        <v>95</v>
      </c>
      <c r="G21" s="86">
        <v>44</v>
      </c>
      <c r="H21" s="87">
        <v>26</v>
      </c>
      <c r="I21" s="67"/>
      <c r="J21" s="42"/>
    </row>
    <row r="22" spans="1:10" ht="15.75" x14ac:dyDescent="0.25">
      <c r="A22" s="101"/>
      <c r="B22" s="86"/>
      <c r="C22" s="86"/>
      <c r="D22" s="99"/>
      <c r="E22" s="86"/>
      <c r="F22" s="100"/>
      <c r="G22" s="86"/>
      <c r="H22" s="87"/>
      <c r="I22" s="67"/>
      <c r="J22" s="42"/>
    </row>
    <row r="23" spans="1:10" ht="15.75" x14ac:dyDescent="0.25">
      <c r="A23" s="103" t="s">
        <v>133</v>
      </c>
      <c r="B23" s="12">
        <f t="shared" ref="B23" si="6">SUM(B24:B25)</f>
        <v>1598</v>
      </c>
      <c r="C23" s="12">
        <v>156</v>
      </c>
      <c r="D23" s="12">
        <v>135</v>
      </c>
      <c r="E23" s="12">
        <v>435</v>
      </c>
      <c r="F23" s="12">
        <v>295</v>
      </c>
      <c r="G23" s="12">
        <v>306</v>
      </c>
      <c r="H23" s="12">
        <v>271</v>
      </c>
      <c r="I23" s="67"/>
      <c r="J23" s="42"/>
    </row>
    <row r="24" spans="1:10" ht="15.75" x14ac:dyDescent="0.25">
      <c r="A24" s="101" t="s">
        <v>134</v>
      </c>
      <c r="B24" s="86">
        <f t="shared" ref="B24:B25" si="7">SUM(C24:H24)</f>
        <v>1330</v>
      </c>
      <c r="C24" s="86">
        <v>132</v>
      </c>
      <c r="D24" s="86">
        <v>109</v>
      </c>
      <c r="E24" s="86">
        <v>346</v>
      </c>
      <c r="F24" s="86">
        <v>259</v>
      </c>
      <c r="G24" s="86">
        <v>251</v>
      </c>
      <c r="H24" s="87">
        <v>233</v>
      </c>
      <c r="I24" s="67"/>
      <c r="J24" s="42"/>
    </row>
    <row r="25" spans="1:10" ht="15.75" x14ac:dyDescent="0.25">
      <c r="A25" s="101" t="s">
        <v>135</v>
      </c>
      <c r="B25" s="86">
        <f t="shared" si="7"/>
        <v>268</v>
      </c>
      <c r="C25" s="86">
        <v>24</v>
      </c>
      <c r="D25" s="86">
        <v>26</v>
      </c>
      <c r="E25" s="86">
        <v>89</v>
      </c>
      <c r="F25" s="86">
        <v>36</v>
      </c>
      <c r="G25" s="86">
        <v>55</v>
      </c>
      <c r="H25" s="87">
        <v>38</v>
      </c>
      <c r="I25" s="67"/>
      <c r="J25" s="42"/>
    </row>
    <row r="26" spans="1:10" ht="15.75" x14ac:dyDescent="0.25">
      <c r="A26" s="24"/>
      <c r="B26" s="25"/>
      <c r="C26" s="68"/>
      <c r="D26" s="66"/>
      <c r="E26" s="25"/>
      <c r="F26" s="25"/>
      <c r="G26" s="25"/>
      <c r="H26" s="102"/>
      <c r="I26" s="67"/>
      <c r="J26" s="42"/>
    </row>
    <row r="27" spans="1:10" ht="15.75" x14ac:dyDescent="0.25">
      <c r="A27" s="40" t="s">
        <v>40</v>
      </c>
      <c r="B27" s="185"/>
      <c r="C27" s="67"/>
      <c r="D27" s="67"/>
      <c r="E27" s="185"/>
      <c r="F27" s="185"/>
      <c r="G27" s="185"/>
      <c r="H27" s="185"/>
      <c r="I27" s="67"/>
      <c r="J27" s="42"/>
    </row>
    <row r="28" spans="1:10" ht="15.75" x14ac:dyDescent="0.25">
      <c r="A28" s="40" t="s">
        <v>250</v>
      </c>
    </row>
  </sheetData>
  <mergeCells count="3">
    <mergeCell ref="A3:H3"/>
    <mergeCell ref="A4:H4"/>
    <mergeCell ref="A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workbookViewId="0">
      <selection activeCell="A2" sqref="A2"/>
    </sheetView>
  </sheetViews>
  <sheetFormatPr baseColWidth="10" defaultColWidth="0" defaultRowHeight="15" zeroHeight="1" x14ac:dyDescent="0.25"/>
  <cols>
    <col min="1" max="1" width="55.85546875" customWidth="1"/>
    <col min="2" max="2" width="11.42578125" customWidth="1"/>
    <col min="3" max="3" width="16" customWidth="1"/>
    <col min="4" max="4" width="19.5703125" customWidth="1"/>
    <col min="5" max="5" width="21.140625" customWidth="1"/>
    <col min="6" max="6" width="11.42578125" customWidth="1"/>
    <col min="7" max="7" width="16.42578125" customWidth="1"/>
    <col min="8" max="8" width="15.7109375" customWidth="1"/>
    <col min="9" max="10" width="0" hidden="1" customWidth="1"/>
    <col min="11" max="16384" width="11.42578125" hidden="1"/>
  </cols>
  <sheetData>
    <row r="1" spans="1:10" ht="15.75" x14ac:dyDescent="0.25">
      <c r="A1" s="104" t="s">
        <v>124</v>
      </c>
      <c r="B1" s="67"/>
      <c r="C1" s="67"/>
      <c r="D1" s="67"/>
      <c r="E1" s="67"/>
      <c r="F1" s="67"/>
      <c r="G1" s="67"/>
      <c r="H1" s="67"/>
      <c r="I1" s="67"/>
      <c r="J1" s="61"/>
    </row>
    <row r="2" spans="1:10" ht="15.75" x14ac:dyDescent="0.25">
      <c r="A2" s="71"/>
      <c r="B2" s="67"/>
      <c r="C2" s="67"/>
      <c r="D2" s="67"/>
      <c r="E2" s="67"/>
      <c r="F2" s="67"/>
      <c r="G2" s="67"/>
      <c r="H2" s="67"/>
      <c r="I2" s="67"/>
      <c r="J2" s="61"/>
    </row>
    <row r="3" spans="1:10" ht="15.75" customHeight="1" x14ac:dyDescent="0.25">
      <c r="A3" s="215" t="s">
        <v>254</v>
      </c>
      <c r="B3" s="216"/>
      <c r="C3" s="216"/>
      <c r="D3" s="216"/>
      <c r="E3" s="216"/>
      <c r="F3" s="216"/>
      <c r="G3" s="216"/>
      <c r="H3" s="216"/>
      <c r="I3" s="119"/>
      <c r="J3" s="119"/>
    </row>
    <row r="4" spans="1:10" ht="15.75" x14ac:dyDescent="0.25">
      <c r="A4" s="215" t="s">
        <v>185</v>
      </c>
      <c r="B4" s="216"/>
      <c r="C4" s="216"/>
      <c r="D4" s="216"/>
      <c r="E4" s="216"/>
      <c r="F4" s="216"/>
      <c r="G4" s="216"/>
      <c r="H4" s="216"/>
      <c r="I4" s="119"/>
      <c r="J4" s="119"/>
    </row>
    <row r="5" spans="1:10" ht="15.75" x14ac:dyDescent="0.25">
      <c r="A5" s="217" t="s">
        <v>83</v>
      </c>
      <c r="B5" s="217"/>
      <c r="C5" s="217"/>
      <c r="D5" s="217"/>
      <c r="E5" s="217"/>
      <c r="F5" s="217"/>
      <c r="G5" s="217"/>
      <c r="H5" s="217"/>
      <c r="I5" s="120"/>
      <c r="J5" s="120"/>
    </row>
    <row r="6" spans="1:10" ht="15.75" x14ac:dyDescent="0.25">
      <c r="A6" s="28"/>
      <c r="B6" s="28"/>
      <c r="C6" s="28"/>
      <c r="D6" s="28"/>
      <c r="E6" s="28"/>
      <c r="F6" s="28"/>
      <c r="G6" s="28"/>
      <c r="H6" s="28"/>
      <c r="I6" s="15"/>
      <c r="J6" s="15"/>
    </row>
    <row r="7" spans="1:10" ht="93.75" customHeight="1" x14ac:dyDescent="0.25">
      <c r="A7" s="105" t="s">
        <v>138</v>
      </c>
      <c r="B7" s="106" t="s">
        <v>2</v>
      </c>
      <c r="C7" s="54" t="s">
        <v>99</v>
      </c>
      <c r="D7" s="4" t="s">
        <v>100</v>
      </c>
      <c r="E7" s="54" t="s">
        <v>3</v>
      </c>
      <c r="F7" s="54" t="s">
        <v>4</v>
      </c>
      <c r="G7" s="54" t="s">
        <v>82</v>
      </c>
      <c r="H7" s="4" t="s">
        <v>5</v>
      </c>
      <c r="I7" s="67"/>
      <c r="J7" s="67"/>
    </row>
    <row r="8" spans="1:10" ht="15.75" x14ac:dyDescent="0.25">
      <c r="A8" s="107"/>
      <c r="B8" s="108"/>
      <c r="C8" s="108"/>
      <c r="D8" s="108"/>
      <c r="E8" s="108"/>
      <c r="F8" s="108"/>
      <c r="G8" s="108"/>
      <c r="H8" s="109"/>
      <c r="I8" s="67"/>
      <c r="J8" s="67"/>
    </row>
    <row r="9" spans="1:10" ht="15.75" x14ac:dyDescent="0.25">
      <c r="A9" s="110" t="s">
        <v>139</v>
      </c>
      <c r="B9" s="111">
        <f>B11+B15</f>
        <v>862</v>
      </c>
      <c r="C9" s="111">
        <v>135</v>
      </c>
      <c r="D9" s="111">
        <v>21</v>
      </c>
      <c r="E9" s="111">
        <v>291</v>
      </c>
      <c r="F9" s="111">
        <v>200</v>
      </c>
      <c r="G9" s="111">
        <v>215</v>
      </c>
      <c r="H9" s="112">
        <v>0</v>
      </c>
      <c r="I9" s="67"/>
      <c r="J9" s="67"/>
    </row>
    <row r="10" spans="1:10" ht="15.75" x14ac:dyDescent="0.25">
      <c r="A10" s="110"/>
      <c r="B10" s="111"/>
      <c r="C10" s="111"/>
      <c r="D10" s="111"/>
      <c r="E10" s="111"/>
      <c r="F10" s="111"/>
      <c r="G10" s="111"/>
      <c r="H10" s="113"/>
      <c r="I10" s="67"/>
      <c r="J10" s="67"/>
    </row>
    <row r="11" spans="1:10" ht="15.75" x14ac:dyDescent="0.25">
      <c r="A11" s="110" t="s">
        <v>140</v>
      </c>
      <c r="B11" s="111">
        <f>SUM(B12:B13)</f>
        <v>590</v>
      </c>
      <c r="C11" s="111">
        <v>87</v>
      </c>
      <c r="D11" s="111">
        <v>2</v>
      </c>
      <c r="E11" s="111">
        <v>206</v>
      </c>
      <c r="F11" s="111">
        <v>138</v>
      </c>
      <c r="G11" s="111">
        <v>157</v>
      </c>
      <c r="H11" s="112">
        <v>0</v>
      </c>
      <c r="I11" s="67"/>
      <c r="J11" s="67"/>
    </row>
    <row r="12" spans="1:10" ht="15.75" x14ac:dyDescent="0.25">
      <c r="A12" s="114" t="s">
        <v>141</v>
      </c>
      <c r="B12" s="111">
        <f>SUM(C12:H12)</f>
        <v>307</v>
      </c>
      <c r="C12" s="115">
        <v>30</v>
      </c>
      <c r="D12" s="115">
        <v>1</v>
      </c>
      <c r="E12" s="115">
        <v>76</v>
      </c>
      <c r="F12" s="115">
        <v>56</v>
      </c>
      <c r="G12" s="115">
        <v>144</v>
      </c>
      <c r="H12" s="113">
        <v>0</v>
      </c>
      <c r="I12" s="67"/>
      <c r="J12" s="67"/>
    </row>
    <row r="13" spans="1:10" ht="15.75" x14ac:dyDescent="0.25">
      <c r="A13" s="114" t="s">
        <v>248</v>
      </c>
      <c r="B13" s="111">
        <f>SUM(C13:H13)</f>
        <v>283</v>
      </c>
      <c r="C13" s="115">
        <v>57</v>
      </c>
      <c r="D13" s="115">
        <v>1</v>
      </c>
      <c r="E13" s="115">
        <v>130</v>
      </c>
      <c r="F13" s="115">
        <v>82</v>
      </c>
      <c r="G13" s="115">
        <v>13</v>
      </c>
      <c r="H13" s="113">
        <v>0</v>
      </c>
      <c r="I13" s="67"/>
      <c r="J13" s="67"/>
    </row>
    <row r="14" spans="1:10" ht="15.75" x14ac:dyDescent="0.25">
      <c r="A14" s="114"/>
      <c r="B14" s="116"/>
      <c r="C14" s="116"/>
      <c r="D14" s="116"/>
      <c r="E14" s="116"/>
      <c r="F14" s="116"/>
      <c r="G14" s="116"/>
      <c r="H14" s="117"/>
      <c r="I14" s="67"/>
      <c r="J14" s="67"/>
    </row>
    <row r="15" spans="1:10" ht="15.75" x14ac:dyDescent="0.25">
      <c r="A15" s="118" t="s">
        <v>142</v>
      </c>
      <c r="B15" s="111">
        <f>SUM(B16:B17)</f>
        <v>272</v>
      </c>
      <c r="C15" s="111">
        <v>48</v>
      </c>
      <c r="D15" s="111">
        <v>19</v>
      </c>
      <c r="E15" s="111">
        <v>85</v>
      </c>
      <c r="F15" s="111">
        <v>62</v>
      </c>
      <c r="G15" s="111">
        <v>58</v>
      </c>
      <c r="H15" s="112">
        <v>0</v>
      </c>
      <c r="I15" s="67"/>
      <c r="J15" s="67"/>
    </row>
    <row r="16" spans="1:10" ht="15.75" x14ac:dyDescent="0.25">
      <c r="A16" s="114" t="s">
        <v>143</v>
      </c>
      <c r="B16" s="111">
        <f t="shared" ref="B16:B17" si="0">SUM(C16:H16)</f>
        <v>122</v>
      </c>
      <c r="C16" s="115">
        <v>17</v>
      </c>
      <c r="D16" s="115">
        <v>2</v>
      </c>
      <c r="E16" s="115">
        <v>29</v>
      </c>
      <c r="F16" s="115">
        <v>21</v>
      </c>
      <c r="G16" s="115">
        <v>53</v>
      </c>
      <c r="H16" s="113">
        <v>0</v>
      </c>
      <c r="I16" s="67"/>
      <c r="J16" s="67"/>
    </row>
    <row r="17" spans="1:10" ht="15.75" x14ac:dyDescent="0.25">
      <c r="A17" s="114" t="s">
        <v>249</v>
      </c>
      <c r="B17" s="111">
        <f t="shared" si="0"/>
        <v>150</v>
      </c>
      <c r="C17" s="115">
        <v>31</v>
      </c>
      <c r="D17" s="115">
        <v>17</v>
      </c>
      <c r="E17" s="115">
        <v>56</v>
      </c>
      <c r="F17" s="115">
        <v>41</v>
      </c>
      <c r="G17" s="115">
        <v>5</v>
      </c>
      <c r="H17" s="113">
        <v>0</v>
      </c>
      <c r="I17" s="67"/>
      <c r="J17" s="67"/>
    </row>
    <row r="18" spans="1:10" ht="15.75" x14ac:dyDescent="0.25">
      <c r="A18" s="65"/>
      <c r="B18" s="68"/>
      <c r="C18" s="68"/>
      <c r="D18" s="68"/>
      <c r="E18" s="68"/>
      <c r="F18" s="68"/>
      <c r="G18" s="68"/>
      <c r="H18" s="66"/>
      <c r="I18" s="67"/>
      <c r="J18" s="67"/>
    </row>
    <row r="19" spans="1:10" ht="15.75" x14ac:dyDescent="0.25">
      <c r="A19" s="40" t="s">
        <v>40</v>
      </c>
      <c r="B19" s="67"/>
      <c r="C19" s="67"/>
      <c r="D19" s="67"/>
      <c r="E19" s="67"/>
      <c r="F19" s="67"/>
      <c r="G19" s="67"/>
      <c r="H19" s="67"/>
      <c r="I19" s="67"/>
      <c r="J19" s="67"/>
    </row>
    <row r="20" spans="1:10" ht="15.75" x14ac:dyDescent="0.25">
      <c r="A20" s="40" t="s">
        <v>250</v>
      </c>
      <c r="B20" s="67"/>
      <c r="C20" s="67"/>
      <c r="D20" s="67"/>
      <c r="E20" s="67"/>
      <c r="F20" s="67"/>
      <c r="G20" s="67"/>
      <c r="H20" s="67"/>
      <c r="I20" s="67"/>
      <c r="J20" s="67"/>
    </row>
    <row r="21" spans="1:10" ht="15.75" x14ac:dyDescent="0.25">
      <c r="A21" s="40" t="s">
        <v>259</v>
      </c>
    </row>
  </sheetData>
  <mergeCells count="3"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8"/>
  <sheetViews>
    <sheetView workbookViewId="0"/>
  </sheetViews>
  <sheetFormatPr baseColWidth="10" defaultColWidth="0" defaultRowHeight="15.75" zeroHeight="1" x14ac:dyDescent="0.25"/>
  <cols>
    <col min="1" max="1" width="34.42578125" style="42" customWidth="1"/>
    <col min="2" max="2" width="15.85546875" style="42" bestFit="1" customWidth="1"/>
    <col min="3" max="3" width="17.140625" style="42" customWidth="1"/>
    <col min="4" max="4" width="18.5703125" style="42" customWidth="1"/>
    <col min="5" max="5" width="17.7109375" style="42" customWidth="1"/>
    <col min="6" max="6" width="15.85546875" style="42" customWidth="1"/>
    <col min="7" max="7" width="15.5703125" style="42" customWidth="1"/>
    <col min="8" max="8" width="17.7109375" style="42" customWidth="1"/>
    <col min="9" max="16384" width="11.42578125" style="42" hidden="1"/>
  </cols>
  <sheetData>
    <row r="1" spans="1:8" x14ac:dyDescent="0.25">
      <c r="A1" s="104" t="s">
        <v>137</v>
      </c>
    </row>
    <row r="2" spans="1:8" x14ac:dyDescent="0.25">
      <c r="A2" s="71"/>
    </row>
    <row r="3" spans="1:8" x14ac:dyDescent="0.25">
      <c r="A3" s="215" t="s">
        <v>253</v>
      </c>
      <c r="B3" s="216"/>
      <c r="C3" s="216"/>
      <c r="D3" s="216"/>
      <c r="E3" s="216"/>
      <c r="F3" s="216"/>
      <c r="G3" s="216"/>
      <c r="H3" s="216"/>
    </row>
    <row r="4" spans="1:8" x14ac:dyDescent="0.25">
      <c r="A4" s="215" t="s">
        <v>185</v>
      </c>
      <c r="B4" s="216"/>
      <c r="C4" s="216"/>
      <c r="D4" s="216"/>
      <c r="E4" s="216"/>
      <c r="F4" s="216"/>
      <c r="G4" s="216"/>
      <c r="H4" s="216"/>
    </row>
    <row r="5" spans="1:8" x14ac:dyDescent="0.25">
      <c r="A5" s="217" t="s">
        <v>83</v>
      </c>
      <c r="B5" s="217"/>
      <c r="C5" s="217"/>
      <c r="D5" s="217"/>
      <c r="E5" s="217"/>
      <c r="F5" s="217"/>
      <c r="G5" s="217"/>
      <c r="H5" s="217"/>
    </row>
    <row r="6" spans="1:8" x14ac:dyDescent="0.25">
      <c r="A6" s="15"/>
      <c r="B6" s="15"/>
      <c r="C6" s="15"/>
      <c r="D6" s="15"/>
      <c r="E6" s="15"/>
      <c r="F6" s="15"/>
      <c r="G6" s="15"/>
      <c r="H6" s="15"/>
    </row>
    <row r="7" spans="1:8" ht="63" x14ac:dyDescent="0.25">
      <c r="A7" s="121" t="s">
        <v>145</v>
      </c>
      <c r="B7" s="53" t="s">
        <v>2</v>
      </c>
      <c r="C7" s="54" t="s">
        <v>99</v>
      </c>
      <c r="D7" s="54" t="s">
        <v>100</v>
      </c>
      <c r="E7" s="3" t="s">
        <v>3</v>
      </c>
      <c r="F7" s="54" t="s">
        <v>4</v>
      </c>
      <c r="G7" s="54" t="s">
        <v>82</v>
      </c>
      <c r="H7" s="4" t="s">
        <v>5</v>
      </c>
    </row>
    <row r="8" spans="1:8" x14ac:dyDescent="0.25">
      <c r="A8" s="122"/>
      <c r="B8" s="123"/>
    </row>
    <row r="9" spans="1:8" x14ac:dyDescent="0.25">
      <c r="A9" s="124" t="s">
        <v>146</v>
      </c>
      <c r="B9" s="125"/>
      <c r="C9" s="126"/>
      <c r="D9" s="126"/>
      <c r="E9" s="126"/>
      <c r="F9" s="126"/>
      <c r="G9" s="126"/>
      <c r="H9" s="126"/>
    </row>
    <row r="10" spans="1:8" x14ac:dyDescent="0.25">
      <c r="A10" s="127" t="s">
        <v>147</v>
      </c>
      <c r="B10" s="128">
        <f>SUM(C10:H10)</f>
        <v>51559</v>
      </c>
      <c r="C10" s="126">
        <v>5475</v>
      </c>
      <c r="D10" s="126">
        <v>13895</v>
      </c>
      <c r="E10" s="126">
        <v>19448</v>
      </c>
      <c r="F10" s="126">
        <v>9957</v>
      </c>
      <c r="G10" s="126">
        <v>2784</v>
      </c>
      <c r="H10" s="126">
        <v>0</v>
      </c>
    </row>
    <row r="11" spans="1:8" x14ac:dyDescent="0.25">
      <c r="A11" s="127" t="s">
        <v>148</v>
      </c>
      <c r="B11" s="128">
        <f>SUM(C11:H11)</f>
        <v>6800</v>
      </c>
      <c r="C11" s="126">
        <v>656</v>
      </c>
      <c r="D11" s="126">
        <v>468</v>
      </c>
      <c r="E11" s="126">
        <v>3548</v>
      </c>
      <c r="F11" s="126">
        <v>2072</v>
      </c>
      <c r="G11" s="126">
        <v>56</v>
      </c>
      <c r="H11" s="126">
        <v>0</v>
      </c>
    </row>
    <row r="12" spans="1:8" x14ac:dyDescent="0.25">
      <c r="A12" s="127" t="s">
        <v>149</v>
      </c>
      <c r="B12" s="128">
        <f t="shared" ref="B12:B14" si="0">SUM(C12:H12)</f>
        <v>1382</v>
      </c>
      <c r="C12" s="126">
        <v>144</v>
      </c>
      <c r="D12" s="126">
        <v>288</v>
      </c>
      <c r="E12" s="126">
        <v>208</v>
      </c>
      <c r="F12" s="126">
        <v>352</v>
      </c>
      <c r="G12" s="126">
        <v>390</v>
      </c>
      <c r="H12" s="126">
        <v>0</v>
      </c>
    </row>
    <row r="13" spans="1:8" x14ac:dyDescent="0.25">
      <c r="A13" s="129" t="s">
        <v>150</v>
      </c>
      <c r="B13" s="128">
        <f t="shared" si="0"/>
        <v>405</v>
      </c>
      <c r="C13" s="126">
        <v>0</v>
      </c>
      <c r="D13" s="126">
        <v>0</v>
      </c>
      <c r="E13" s="126">
        <v>0</v>
      </c>
      <c r="F13" s="126">
        <v>180</v>
      </c>
      <c r="G13" s="126">
        <v>225</v>
      </c>
      <c r="H13" s="126">
        <v>0</v>
      </c>
    </row>
    <row r="14" spans="1:8" x14ac:dyDescent="0.25">
      <c r="A14" s="129" t="s">
        <v>151</v>
      </c>
      <c r="B14" s="128">
        <f t="shared" si="0"/>
        <v>4976</v>
      </c>
      <c r="C14" s="126">
        <v>316</v>
      </c>
      <c r="D14" s="126">
        <v>2724</v>
      </c>
      <c r="E14" s="126">
        <v>1364</v>
      </c>
      <c r="F14" s="126">
        <v>0</v>
      </c>
      <c r="G14" s="126">
        <v>572</v>
      </c>
      <c r="H14" s="126">
        <v>0</v>
      </c>
    </row>
    <row r="15" spans="1:8" x14ac:dyDescent="0.25">
      <c r="A15" s="127" t="s">
        <v>152</v>
      </c>
      <c r="B15" s="171">
        <f>SUM(C15:H15)</f>
        <v>46762400</v>
      </c>
      <c r="C15" s="172">
        <v>4040000</v>
      </c>
      <c r="D15" s="172">
        <v>9178400</v>
      </c>
      <c r="E15" s="172">
        <v>19332000</v>
      </c>
      <c r="F15" s="172">
        <v>10312000</v>
      </c>
      <c r="G15" s="172">
        <v>3900000</v>
      </c>
      <c r="H15" s="172">
        <v>0</v>
      </c>
    </row>
    <row r="16" spans="1:8" x14ac:dyDescent="0.25">
      <c r="A16" s="66"/>
      <c r="B16" s="130"/>
      <c r="C16" s="66"/>
      <c r="D16" s="66"/>
      <c r="E16" s="66"/>
      <c r="F16" s="66"/>
      <c r="G16" s="66"/>
      <c r="H16" s="66"/>
    </row>
    <row r="17" spans="1:8" x14ac:dyDescent="0.25">
      <c r="A17" s="40" t="s">
        <v>40</v>
      </c>
      <c r="B17" s="190"/>
      <c r="C17" s="67"/>
      <c r="D17" s="67"/>
      <c r="E17" s="67"/>
      <c r="F17" s="67"/>
      <c r="G17" s="67"/>
      <c r="H17" s="67"/>
    </row>
    <row r="18" spans="1:8" x14ac:dyDescent="0.25">
      <c r="A18" s="40" t="s">
        <v>250</v>
      </c>
      <c r="B18" s="67"/>
      <c r="C18" s="67"/>
      <c r="D18" s="67"/>
      <c r="E18" s="67"/>
      <c r="F18" s="67"/>
      <c r="G18" s="67"/>
      <c r="H18" s="67"/>
    </row>
  </sheetData>
  <mergeCells count="3">
    <mergeCell ref="A3:H3"/>
    <mergeCell ref="A4:H4"/>
    <mergeCell ref="A5:H5"/>
  </mergeCells>
  <pageMargins left="0.7" right="0.7" top="0.75" bottom="0.75" header="0.3" footer="0.3"/>
  <pageSetup scale="5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mvargasb</cp:lastModifiedBy>
  <dcterms:created xsi:type="dcterms:W3CDTF">2018-04-26T15:49:26Z</dcterms:created>
  <dcterms:modified xsi:type="dcterms:W3CDTF">2018-10-22T14:04:42Z</dcterms:modified>
</cp:coreProperties>
</file>