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Pagina Web\Anuarios Judiciales\Anuario 2018\"/>
    </mc:Choice>
  </mc:AlternateContent>
  <xr:revisionPtr revIDLastSave="0" documentId="8_{7003A4A4-6FBD-47DB-88B5-71BD113CFDA7}" xr6:coauthVersionLast="45" xr6:coauthVersionMax="45" xr10:uidLastSave="{00000000-0000-0000-0000-000000000000}"/>
  <bookViews>
    <workbookView xWindow="-110" yWindow="-110" windowWidth="19420" windowHeight="10420" tabRatio="615" activeTab="11" xr2:uid="{00000000-000D-0000-FFFF-FFFF00000000}"/>
  </bookViews>
  <sheets>
    <sheet name="INDICE" sheetId="1" r:id="rId1"/>
    <sheet name="c1" sheetId="14" r:id="rId2"/>
    <sheet name="c-2" sheetId="3" r:id="rId3"/>
    <sheet name="revisión de procedencia" sheetId="13" state="hidden" r:id="rId4"/>
    <sheet name="C-3" sheetId="15" r:id="rId5"/>
    <sheet name="c-4" sheetId="5" r:id="rId6"/>
    <sheet name="c-5" sheetId="6" r:id="rId7"/>
    <sheet name="c-6" sheetId="7" r:id="rId8"/>
    <sheet name="c-7" sheetId="8" r:id="rId9"/>
    <sheet name="c-8" sheetId="9" r:id="rId10"/>
    <sheet name="c-9" sheetId="10" r:id="rId11"/>
    <sheet name="c-10" sheetId="11" r:id="rId12"/>
    <sheet name="c-11" sheetId="12" r:id="rId13"/>
  </sheets>
  <definedNames>
    <definedName name="_xlnm.Print_Area" localSheetId="11">'c-10'!#REF!</definedName>
    <definedName name="_xlnm.Print_Area" localSheetId="12">'c-11'!#REF!</definedName>
    <definedName name="_xlnm.Print_Area" localSheetId="2">'c-2'!$A$1:$B$118</definedName>
    <definedName name="_xlnm.Print_Area" localSheetId="5">'c-4'!#REF!</definedName>
    <definedName name="_xlnm.Print_Area" localSheetId="6">'c-5'!#REF!</definedName>
    <definedName name="_xlnm.Print_Area" localSheetId="7">'c-6'!#REF!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2" l="1"/>
  <c r="B12" i="11"/>
  <c r="B22" i="10"/>
  <c r="B21" i="10"/>
  <c r="B20" i="10"/>
  <c r="B19" i="10"/>
  <c r="B18" i="10"/>
  <c r="B17" i="10"/>
  <c r="B16" i="10"/>
  <c r="B15" i="10"/>
  <c r="C14" i="10"/>
  <c r="B14" i="10" s="1"/>
  <c r="F12" i="10"/>
  <c r="E12" i="10"/>
  <c r="D12" i="10"/>
  <c r="C12" i="10"/>
  <c r="B18" i="9"/>
  <c r="B17" i="9"/>
  <c r="B16" i="9"/>
  <c r="B15" i="9"/>
  <c r="B14" i="9"/>
  <c r="F12" i="9"/>
  <c r="E12" i="9"/>
  <c r="D12" i="9"/>
  <c r="C12" i="9"/>
  <c r="F15" i="8"/>
  <c r="C15" i="8"/>
  <c r="C16" i="8" s="1"/>
  <c r="D12" i="8" s="1"/>
  <c r="D16" i="8" s="1"/>
  <c r="E12" i="8" s="1"/>
  <c r="E16" i="8" s="1"/>
  <c r="F12" i="8" s="1"/>
  <c r="F16" i="8" s="1"/>
  <c r="B16" i="8" s="1"/>
  <c r="B14" i="8"/>
  <c r="B13" i="8"/>
  <c r="B12" i="8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H11" i="7"/>
  <c r="G11" i="7"/>
  <c r="F11" i="7"/>
  <c r="E11" i="7"/>
  <c r="D11" i="7"/>
  <c r="B12" i="6"/>
  <c r="B31" i="5"/>
  <c r="B30" i="5"/>
  <c r="B29" i="5"/>
  <c r="B28" i="5"/>
  <c r="B27" i="5"/>
  <c r="B26" i="5"/>
  <c r="B25" i="5"/>
  <c r="B24" i="5"/>
  <c r="G22" i="5"/>
  <c r="F22" i="5"/>
  <c r="E22" i="5"/>
  <c r="E11" i="5" s="1"/>
  <c r="D22" i="5"/>
  <c r="C22" i="5"/>
  <c r="B20" i="5"/>
  <c r="B19" i="5"/>
  <c r="B18" i="5"/>
  <c r="B17" i="5"/>
  <c r="B16" i="5"/>
  <c r="B15" i="5"/>
  <c r="G13" i="5"/>
  <c r="F13" i="5"/>
  <c r="E13" i="5"/>
  <c r="D13" i="5"/>
  <c r="C13" i="5"/>
  <c r="C11" i="5" s="1"/>
  <c r="F11" i="5"/>
  <c r="D11" i="5"/>
  <c r="B20" i="15"/>
  <c r="B19" i="15"/>
  <c r="B18" i="15"/>
  <c r="B17" i="15"/>
  <c r="B16" i="15"/>
  <c r="B15" i="15"/>
  <c r="B14" i="15"/>
  <c r="B13" i="15"/>
  <c r="G11" i="15"/>
  <c r="F11" i="15"/>
  <c r="E11" i="15"/>
  <c r="D11" i="15"/>
  <c r="C11" i="15"/>
  <c r="D195" i="13"/>
  <c r="B195" i="13" s="1"/>
  <c r="D194" i="13"/>
  <c r="B194" i="13" s="1"/>
  <c r="D193" i="13"/>
  <c r="B193" i="13" s="1"/>
  <c r="D192" i="13"/>
  <c r="B192" i="13" s="1"/>
  <c r="D191" i="13"/>
  <c r="B191" i="13"/>
  <c r="D190" i="13"/>
  <c r="B190" i="13" s="1"/>
  <c r="D189" i="13"/>
  <c r="B189" i="13"/>
  <c r="D188" i="13"/>
  <c r="B188" i="13" s="1"/>
  <c r="D187" i="13"/>
  <c r="B187" i="13"/>
  <c r="D186" i="13"/>
  <c r="B186" i="13" s="1"/>
  <c r="D185" i="13"/>
  <c r="B185" i="13"/>
  <c r="D184" i="13"/>
  <c r="B184" i="13" s="1"/>
  <c r="D183" i="13"/>
  <c r="B183" i="13" s="1"/>
  <c r="D182" i="13"/>
  <c r="B182" i="13" s="1"/>
  <c r="D181" i="13"/>
  <c r="B181" i="13" s="1"/>
  <c r="D180" i="13"/>
  <c r="B180" i="13" s="1"/>
  <c r="D179" i="13"/>
  <c r="B179" i="13" s="1"/>
  <c r="D178" i="13"/>
  <c r="B178" i="13" s="1"/>
  <c r="D177" i="13"/>
  <c r="B177" i="13" s="1"/>
  <c r="D176" i="13"/>
  <c r="B176" i="13" s="1"/>
  <c r="D175" i="13"/>
  <c r="B175" i="13"/>
  <c r="D174" i="13"/>
  <c r="B174" i="13" s="1"/>
  <c r="D173" i="13"/>
  <c r="B173" i="13"/>
  <c r="D172" i="13"/>
  <c r="B172" i="13" s="1"/>
  <c r="D171" i="13"/>
  <c r="B171" i="13"/>
  <c r="D170" i="13"/>
  <c r="B170" i="13" s="1"/>
  <c r="D169" i="13"/>
  <c r="B169" i="13"/>
  <c r="D168" i="13"/>
  <c r="B168" i="13" s="1"/>
  <c r="D167" i="13"/>
  <c r="B167" i="13" s="1"/>
  <c r="D166" i="13"/>
  <c r="B166" i="13" s="1"/>
  <c r="D165" i="13"/>
  <c r="B165" i="13" s="1"/>
  <c r="D164" i="13"/>
  <c r="B164" i="13" s="1"/>
  <c r="D163" i="13"/>
  <c r="B163" i="13" s="1"/>
  <c r="D162" i="13"/>
  <c r="B162" i="13" s="1"/>
  <c r="D161" i="13"/>
  <c r="B161" i="13"/>
  <c r="D160" i="13"/>
  <c r="B160" i="13" s="1"/>
  <c r="D159" i="13"/>
  <c r="B159" i="13" s="1"/>
  <c r="D158" i="13"/>
  <c r="B158" i="13" s="1"/>
  <c r="D157" i="13"/>
  <c r="B157" i="13"/>
  <c r="D156" i="13"/>
  <c r="B156" i="13" s="1"/>
  <c r="D155" i="13"/>
  <c r="B155" i="13"/>
  <c r="D154" i="13"/>
  <c r="B154" i="13" s="1"/>
  <c r="D153" i="13"/>
  <c r="B153" i="13"/>
  <c r="D152" i="13"/>
  <c r="B152" i="13" s="1"/>
  <c r="D151" i="13"/>
  <c r="B151" i="13"/>
  <c r="D150" i="13"/>
  <c r="B150" i="13" s="1"/>
  <c r="D149" i="13"/>
  <c r="B149" i="13" s="1"/>
  <c r="D148" i="13"/>
  <c r="B148" i="13" s="1"/>
  <c r="D147" i="13"/>
  <c r="B147" i="13" s="1"/>
  <c r="D146" i="13"/>
  <c r="B146" i="13" s="1"/>
  <c r="D145" i="13"/>
  <c r="B145" i="13" s="1"/>
  <c r="D144" i="13"/>
  <c r="B144" i="13" s="1"/>
  <c r="D143" i="13"/>
  <c r="B143" i="13"/>
  <c r="D142" i="13"/>
  <c r="B142" i="13" s="1"/>
  <c r="D141" i="13"/>
  <c r="B141" i="13"/>
  <c r="D140" i="13"/>
  <c r="B140" i="13" s="1"/>
  <c r="D139" i="13"/>
  <c r="B139" i="13"/>
  <c r="D138" i="13"/>
  <c r="B138" i="13" s="1"/>
  <c r="D137" i="13"/>
  <c r="B137" i="13"/>
  <c r="D136" i="13"/>
  <c r="B136" i="13" s="1"/>
  <c r="D135" i="13"/>
  <c r="B135" i="13"/>
  <c r="D134" i="13"/>
  <c r="B134" i="13" s="1"/>
  <c r="D133" i="13"/>
  <c r="B133" i="13" s="1"/>
  <c r="D132" i="13"/>
  <c r="B132" i="13" s="1"/>
  <c r="D131" i="13"/>
  <c r="B131" i="13" s="1"/>
  <c r="D130" i="13"/>
  <c r="B130" i="13" s="1"/>
  <c r="D129" i="13"/>
  <c r="B129" i="13" s="1"/>
  <c r="D128" i="13"/>
  <c r="B128" i="13" s="1"/>
  <c r="D127" i="13"/>
  <c r="B127" i="13" s="1"/>
  <c r="D126" i="13"/>
  <c r="B126" i="13" s="1"/>
  <c r="D125" i="13"/>
  <c r="B125" i="13"/>
  <c r="D124" i="13"/>
  <c r="B124" i="13" s="1"/>
  <c r="D123" i="13"/>
  <c r="B123" i="13"/>
  <c r="D122" i="13"/>
  <c r="B122" i="13" s="1"/>
  <c r="D121" i="13"/>
  <c r="B121" i="13"/>
  <c r="D120" i="13"/>
  <c r="B120" i="13" s="1"/>
  <c r="D119" i="13"/>
  <c r="B119" i="13"/>
  <c r="D118" i="13"/>
  <c r="B118" i="13" s="1"/>
  <c r="D117" i="13"/>
  <c r="B117" i="13" s="1"/>
  <c r="D116" i="13"/>
  <c r="B116" i="13" s="1"/>
  <c r="D115" i="13"/>
  <c r="B115" i="13" s="1"/>
  <c r="D114" i="13"/>
  <c r="B114" i="13" s="1"/>
  <c r="D113" i="13"/>
  <c r="B113" i="13" s="1"/>
  <c r="D112" i="13"/>
  <c r="B112" i="13" s="1"/>
  <c r="D111" i="13"/>
  <c r="B111" i="13" s="1"/>
  <c r="D110" i="13"/>
  <c r="B110" i="13" s="1"/>
  <c r="D109" i="13"/>
  <c r="B109" i="13"/>
  <c r="D108" i="13"/>
  <c r="B108" i="13" s="1"/>
  <c r="D107" i="13"/>
  <c r="B107" i="13"/>
  <c r="D106" i="13"/>
  <c r="B106" i="13" s="1"/>
  <c r="D105" i="13"/>
  <c r="B105" i="13"/>
  <c r="D104" i="13"/>
  <c r="B104" i="13" s="1"/>
  <c r="D103" i="13"/>
  <c r="B103" i="13"/>
  <c r="D102" i="13"/>
  <c r="B102" i="13" s="1"/>
  <c r="D101" i="13"/>
  <c r="B101" i="13" s="1"/>
  <c r="D100" i="13"/>
  <c r="B100" i="13" s="1"/>
  <c r="D99" i="13"/>
  <c r="B99" i="13" s="1"/>
  <c r="D98" i="13"/>
  <c r="B98" i="13" s="1"/>
  <c r="D97" i="13"/>
  <c r="B97" i="13" s="1"/>
  <c r="D96" i="13"/>
  <c r="B96" i="13" s="1"/>
  <c r="D95" i="13"/>
  <c r="B95" i="13"/>
  <c r="D94" i="13"/>
  <c r="B94" i="13" s="1"/>
  <c r="D93" i="13"/>
  <c r="B93" i="13"/>
  <c r="D92" i="13"/>
  <c r="B92" i="13" s="1"/>
  <c r="D91" i="13"/>
  <c r="B91" i="13"/>
  <c r="D90" i="13"/>
  <c r="B90" i="13" s="1"/>
  <c r="D89" i="13"/>
  <c r="B89" i="13"/>
  <c r="D88" i="13"/>
  <c r="B88" i="13" s="1"/>
  <c r="D87" i="13"/>
  <c r="B87" i="13"/>
  <c r="D86" i="13"/>
  <c r="B86" i="13" s="1"/>
  <c r="D85" i="13"/>
  <c r="B85" i="13" s="1"/>
  <c r="D84" i="13"/>
  <c r="B84" i="13" s="1"/>
  <c r="D83" i="13"/>
  <c r="B83" i="13" s="1"/>
  <c r="D82" i="13"/>
  <c r="B82" i="13" s="1"/>
  <c r="D81" i="13"/>
  <c r="B81" i="13" s="1"/>
  <c r="D80" i="13"/>
  <c r="B80" i="13" s="1"/>
  <c r="D79" i="13"/>
  <c r="B79" i="13" s="1"/>
  <c r="D78" i="13"/>
  <c r="B78" i="13" s="1"/>
  <c r="D77" i="13"/>
  <c r="B77" i="13"/>
  <c r="D76" i="13"/>
  <c r="B76" i="13" s="1"/>
  <c r="D75" i="13"/>
  <c r="B75" i="13"/>
  <c r="D74" i="13"/>
  <c r="B74" i="13" s="1"/>
  <c r="D73" i="13"/>
  <c r="B73" i="13"/>
  <c r="D72" i="13"/>
  <c r="B72" i="13" s="1"/>
  <c r="D71" i="13"/>
  <c r="B71" i="13"/>
  <c r="D70" i="13"/>
  <c r="B70" i="13" s="1"/>
  <c r="D69" i="13"/>
  <c r="B69" i="13" s="1"/>
  <c r="D68" i="13"/>
  <c r="B68" i="13" s="1"/>
  <c r="D67" i="13"/>
  <c r="B67" i="13" s="1"/>
  <c r="D66" i="13"/>
  <c r="B66" i="13" s="1"/>
  <c r="D65" i="13"/>
  <c r="B65" i="13" s="1"/>
  <c r="D64" i="13"/>
  <c r="B64" i="13" s="1"/>
  <c r="D63" i="13"/>
  <c r="B63" i="13" s="1"/>
  <c r="D62" i="13"/>
  <c r="B62" i="13" s="1"/>
  <c r="D61" i="13"/>
  <c r="B61" i="13"/>
  <c r="D60" i="13"/>
  <c r="B60" i="13" s="1"/>
  <c r="D59" i="13"/>
  <c r="B59" i="13"/>
  <c r="D58" i="13"/>
  <c r="B58" i="13" s="1"/>
  <c r="D57" i="13"/>
  <c r="B57" i="13"/>
  <c r="D56" i="13"/>
  <c r="B56" i="13" s="1"/>
  <c r="D55" i="13"/>
  <c r="B55" i="13"/>
  <c r="D54" i="13"/>
  <c r="B54" i="13" s="1"/>
  <c r="D53" i="13"/>
  <c r="B53" i="13" s="1"/>
  <c r="C52" i="13"/>
  <c r="D51" i="13"/>
  <c r="B51" i="13" s="1"/>
  <c r="D50" i="13"/>
  <c r="B50" i="13"/>
  <c r="D49" i="13"/>
  <c r="B49" i="13" s="1"/>
  <c r="D48" i="13"/>
  <c r="B48" i="13" s="1"/>
  <c r="D47" i="13"/>
  <c r="B47" i="13" s="1"/>
  <c r="D46" i="13"/>
  <c r="B46" i="13"/>
  <c r="D45" i="13"/>
  <c r="B45" i="13" s="1"/>
  <c r="D44" i="13"/>
  <c r="B44" i="13" s="1"/>
  <c r="D43" i="13"/>
  <c r="B43" i="13" s="1"/>
  <c r="D42" i="13"/>
  <c r="B42" i="13" s="1"/>
  <c r="D41" i="13"/>
  <c r="B41" i="13" s="1"/>
  <c r="D40" i="13"/>
  <c r="B40" i="13" s="1"/>
  <c r="D39" i="13"/>
  <c r="B39" i="13" s="1"/>
  <c r="D38" i="13"/>
  <c r="B38" i="13"/>
  <c r="D37" i="13"/>
  <c r="B37" i="13" s="1"/>
  <c r="D36" i="13"/>
  <c r="B36" i="13"/>
  <c r="D35" i="13"/>
  <c r="B35" i="13" s="1"/>
  <c r="D34" i="13"/>
  <c r="B34" i="13"/>
  <c r="D33" i="13"/>
  <c r="B33" i="13" s="1"/>
  <c r="D32" i="13"/>
  <c r="B32" i="13" s="1"/>
  <c r="D31" i="13"/>
  <c r="B31" i="13" s="1"/>
  <c r="D30" i="13"/>
  <c r="B30" i="13"/>
  <c r="D29" i="13"/>
  <c r="B29" i="13" s="1"/>
  <c r="D28" i="13"/>
  <c r="B28" i="13" s="1"/>
  <c r="D27" i="13"/>
  <c r="B27" i="13" s="1"/>
  <c r="D26" i="13"/>
  <c r="B26" i="13"/>
  <c r="D25" i="13"/>
  <c r="B25" i="13" s="1"/>
  <c r="D24" i="13"/>
  <c r="B24" i="13" s="1"/>
  <c r="D23" i="13"/>
  <c r="B23" i="13" s="1"/>
  <c r="D22" i="13"/>
  <c r="B22" i="13"/>
  <c r="D21" i="13"/>
  <c r="B21" i="13" s="1"/>
  <c r="D20" i="13"/>
  <c r="B20" i="13"/>
  <c r="D19" i="13"/>
  <c r="B19" i="13" s="1"/>
  <c r="D18" i="13"/>
  <c r="B18" i="13"/>
  <c r="D17" i="13"/>
  <c r="B17" i="13" s="1"/>
  <c r="D16" i="13"/>
  <c r="B16" i="13" s="1"/>
  <c r="D15" i="13"/>
  <c r="B15" i="13" s="1"/>
  <c r="D14" i="13"/>
  <c r="B14" i="13"/>
  <c r="D13" i="13"/>
  <c r="B13" i="13" s="1"/>
  <c r="D12" i="13"/>
  <c r="B12" i="13" s="1"/>
  <c r="D11" i="13"/>
  <c r="B11" i="13" s="1"/>
  <c r="D10" i="13"/>
  <c r="B10" i="13" s="1"/>
  <c r="C9" i="13"/>
  <c r="D8" i="13"/>
  <c r="B8" i="13" s="1"/>
  <c r="D7" i="13"/>
  <c r="B7" i="13" s="1"/>
  <c r="D6" i="13"/>
  <c r="B6" i="13"/>
  <c r="XFA5" i="13"/>
  <c r="M5" i="13"/>
  <c r="L5" i="13"/>
  <c r="K5" i="13"/>
  <c r="J5" i="13"/>
  <c r="I5" i="13"/>
  <c r="H5" i="13"/>
  <c r="G5" i="13"/>
  <c r="D5" i="13" s="1"/>
  <c r="F5" i="13"/>
  <c r="E5" i="13"/>
  <c r="C3" i="13"/>
  <c r="K110" i="3"/>
  <c r="K108" i="3"/>
  <c r="H97" i="3"/>
  <c r="H96" i="3"/>
  <c r="K80" i="3"/>
  <c r="K46" i="3" s="1"/>
  <c r="K74" i="3"/>
  <c r="H74" i="3"/>
  <c r="B68" i="3"/>
  <c r="H65" i="3"/>
  <c r="H62" i="3"/>
  <c r="E46" i="3"/>
  <c r="B46" i="3"/>
  <c r="K38" i="3"/>
  <c r="H38" i="3"/>
  <c r="E38" i="3"/>
  <c r="B38" i="3"/>
  <c r="B14" i="3" s="1"/>
  <c r="K16" i="3"/>
  <c r="K14" i="3" s="1"/>
  <c r="H16" i="3"/>
  <c r="H14" i="3" s="1"/>
  <c r="E14" i="3"/>
  <c r="E9" i="3" s="1"/>
  <c r="H11" i="3"/>
  <c r="N9" i="3"/>
  <c r="H8" i="3"/>
  <c r="B18" i="14"/>
  <c r="B17" i="14"/>
  <c r="B16" i="14"/>
  <c r="G14" i="14"/>
  <c r="F14" i="14"/>
  <c r="E14" i="14"/>
  <c r="D14" i="14"/>
  <c r="C14" i="14"/>
  <c r="B13" i="14"/>
  <c r="B12" i="14"/>
  <c r="B11" i="14"/>
  <c r="B10" i="14"/>
  <c r="G11" i="5" l="1"/>
  <c r="K9" i="3"/>
  <c r="H46" i="3"/>
  <c r="B9" i="3"/>
  <c r="C11" i="7"/>
  <c r="D52" i="13"/>
  <c r="B52" i="13" s="1"/>
  <c r="B11" i="15"/>
  <c r="B13" i="5"/>
  <c r="B12" i="9"/>
  <c r="B12" i="10"/>
  <c r="B14" i="14"/>
  <c r="B22" i="5"/>
  <c r="H9" i="3"/>
  <c r="B11" i="5"/>
  <c r="B9" i="13"/>
  <c r="B15" i="8"/>
  <c r="D9" i="13"/>
  <c r="D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ksegurah</author>
  </authors>
  <commentList>
    <comment ref="E150" authorId="0" shapeId="0" xr:uid="{6257E153-2FD2-46D6-BDA9-C20CDF9BA5A2}">
      <text>
        <r>
          <rPr>
            <b/>
            <sz val="9"/>
            <color indexed="81"/>
            <rFont val="Tahoma"/>
            <family val="2"/>
          </rPr>
          <t>ksegurah:</t>
        </r>
        <r>
          <rPr>
            <sz val="9"/>
            <color indexed="81"/>
            <rFont val="Tahoma"/>
            <family val="2"/>
          </rPr>
          <t xml:space="preserve">
conflicto de competencia según respuesta de la sala</t>
        </r>
      </text>
    </comment>
  </commentList>
</comments>
</file>

<file path=xl/sharedStrings.xml><?xml version="1.0" encoding="utf-8"?>
<sst xmlns="http://schemas.openxmlformats.org/spreadsheetml/2006/main" count="1113" uniqueCount="368">
  <si>
    <t>CUADRO Nº 1</t>
  </si>
  <si>
    <t>POR: MATERIA</t>
  </si>
  <si>
    <t>VARIABLE</t>
  </si>
  <si>
    <t>TOTAL</t>
  </si>
  <si>
    <t>MATERIA</t>
  </si>
  <si>
    <t>Civil</t>
  </si>
  <si>
    <t>Contenciosa</t>
  </si>
  <si>
    <t>Agraria</t>
  </si>
  <si>
    <t>Notarial</t>
  </si>
  <si>
    <t>Otra</t>
  </si>
  <si>
    <t>Casos entrados</t>
  </si>
  <si>
    <t>Casos reentrados</t>
  </si>
  <si>
    <t>Casos terminados</t>
  </si>
  <si>
    <t>Circulante al finalizar</t>
  </si>
  <si>
    <t>Exequátur</t>
  </si>
  <si>
    <t>Carta Rogatoria</t>
  </si>
  <si>
    <t>Competencias</t>
  </si>
  <si>
    <t xml:space="preserve">POR: MATERIA </t>
  </si>
  <si>
    <t>SALA PRIMERA: CASOS ENTRADOS</t>
  </si>
  <si>
    <t>DESPACHO JUDICIAL</t>
  </si>
  <si>
    <t>CANTIDAD</t>
  </si>
  <si>
    <t>Sala Primera</t>
  </si>
  <si>
    <t>Tribunales Instancia Superior</t>
  </si>
  <si>
    <t>Tribunal Agrario II Circuito Judicial San José (Goicoechea)</t>
  </si>
  <si>
    <t>Tribunal Contencioso Administrativo II Circuito Judicial San José (Goicoechea)</t>
  </si>
  <si>
    <t>Tribunal de Apelación de lo Contencioso Administrativo y Civil de Hacienda II Circuito Judicial de San José (Goicoechea)</t>
  </si>
  <si>
    <t>Tribunal Disciplinario Notarial Primer Circuito Judicial San José</t>
  </si>
  <si>
    <t>Tribunal  Heredia</t>
  </si>
  <si>
    <t>Tribunal Heredia (materia Civil)</t>
  </si>
  <si>
    <t>Tribunal Juicio Cartago (materia Civil)</t>
  </si>
  <si>
    <t>Tribunal Juicio I Circuito Judicial Alajuela</t>
  </si>
  <si>
    <t>Tribunal Juicio I Circuito Judicial Alajuela (materia Civil)</t>
  </si>
  <si>
    <t>Tribunal Juicio II Circuito Judicial Alajuela (materia Civil)</t>
  </si>
  <si>
    <t>Tribunal Juicio III Circuito Judicial Alajuela (materia Civil)</t>
  </si>
  <si>
    <t>Tribunal Juicio II Circuito Judicial Guanacaste (Santa Cruz) (materia Civil)</t>
  </si>
  <si>
    <t>Tribunal Juicio Puntarenas (materia Civil)</t>
  </si>
  <si>
    <t>Tribunal Primero Civil I Circuito Judicial San José</t>
  </si>
  <si>
    <t xml:space="preserve">Tribunal Segundo Civil I Circuito Judicial San José </t>
  </si>
  <si>
    <t>Tribunal Juicio Pérez Zeledón (materia Laboral)</t>
  </si>
  <si>
    <t>Juzgados Primera Instancia</t>
  </si>
  <si>
    <t>Juzgado Agrario del I Circuito Judicial de Guanacaste</t>
  </si>
  <si>
    <t>Juzgado Agrario del I Circuito Judicial de Alajuela</t>
  </si>
  <si>
    <t>Juzgado Agrario del II Circuito Judicial de Alajuela</t>
  </si>
  <si>
    <t>Juzgado Agrario de Turrialba</t>
  </si>
  <si>
    <t>Juzgado Agrario del I Circuito Judicial de la Zona Atlántica</t>
  </si>
  <si>
    <t>Juzgado Agrario del II Circuito Judicial de la Zona Atlántica</t>
  </si>
  <si>
    <t>Juzgado Agrario del II Circuito Judicial de la Zona Sur (Corredores)</t>
  </si>
  <si>
    <t>Juzgado Agrario del II Circuito Judicial de San José</t>
  </si>
  <si>
    <t>Juzgado Civil de Grecia</t>
  </si>
  <si>
    <t>Juzgado Civil de Cartago</t>
  </si>
  <si>
    <t>Juzgado Civil de Heredia</t>
  </si>
  <si>
    <t>Juzgado Civil de Mayor Cuantía de Golfito</t>
  </si>
  <si>
    <t>Juzgado Civil de Mayor Cuantía del I Circuito Judicial de Guanacaste</t>
  </si>
  <si>
    <t>Juzgado Civil de Menor Cuantía del I Circuito Judicial de Alajuela</t>
  </si>
  <si>
    <t>Juzgado Civil de Menor Cuantía del II Circuito Judicial de San José</t>
  </si>
  <si>
    <t>Juzgado Civil de Menor Cuantía del III Circuito Judicial de Alajuela</t>
  </si>
  <si>
    <t>Juzgado Civil de Menor Cuantía de Cartago</t>
  </si>
  <si>
    <t>Juzgado Civil de Menor Cuantía de Turrialba</t>
  </si>
  <si>
    <t>Juzgado Civil de Menor Cuantía del II Circuito Judicial Guanacaste (Santa Cruz)</t>
  </si>
  <si>
    <t>Juzgado Civil de Menor Cuantía del II Circuito Judicial Zona Atlántica</t>
  </si>
  <si>
    <t>Juzgado Civil del I Circuito Judicial de Alajuela</t>
  </si>
  <si>
    <t>Juzgado Civil del I Circuito Judicial de Guanacaste (Liberia)</t>
  </si>
  <si>
    <t>Juzgado Civil del II Circuito Judicial de Guanacaste (Nicoya)</t>
  </si>
  <si>
    <t>Juzgado Civil del I Circuito Judicial de la Zona Sur (Pérez Zeledón)</t>
  </si>
  <si>
    <t>Juzgado Civil del II Circuito Judicial de San José</t>
  </si>
  <si>
    <t>Juzgado Civil y Agrario de Puntarenas</t>
  </si>
  <si>
    <t>Juzgado Civil y de Trabajo de Grecia</t>
  </si>
  <si>
    <t>Juzgado Civil y de Trabajo de Cañas</t>
  </si>
  <si>
    <t>Juzgado Civil y de Trabajo del II Circuito Judicial de la Zona Sur (Corredores)</t>
  </si>
  <si>
    <t>Juzgado Civil y de Trabajo del II Circuito Judicial de Alajuela</t>
  </si>
  <si>
    <t>Juzgado Civil y de Trabajo del III Circuito Judicial de San José (Desamparados)</t>
  </si>
  <si>
    <t>Juzgado Civil y de Trabajo del III Circuito Judicial de Alajuela</t>
  </si>
  <si>
    <t>Juzgado Civil y de Trabajo de Santa Cruz</t>
  </si>
  <si>
    <t>Juzgado Civil, Trabajo y Familia de Osa</t>
  </si>
  <si>
    <t>Juzgado Civil, Trabajo y Familia de Puriscal</t>
  </si>
  <si>
    <t>Juzgado Civil, Trabajo, Familia y Penal Juvenil de Buenos Aires</t>
  </si>
  <si>
    <t>Juzgado Contencioso Administrativo y Civil de Hacienda del II Circuito Judicial de San José</t>
  </si>
  <si>
    <t xml:space="preserve">Juzgado Contravencional Y De Menor Cuantía De Abangares   </t>
  </si>
  <si>
    <t xml:space="preserve">Juzgado Contravencional Y De Menor Cuantía De Orotina   </t>
  </si>
  <si>
    <t>Juzgado Contravencional y de Menor Cuantía de San Rafael</t>
  </si>
  <si>
    <t>Juzgado Contravencional y de Menor Cuantía de Bagaces</t>
  </si>
  <si>
    <t>Juzgado Contravencional y de Menor Cuantía de Puriscal</t>
  </si>
  <si>
    <t>Juzgado Contravencional y de Menor Cuantía de Aguirre</t>
  </si>
  <si>
    <t>Juzgado Contravencional y de Menor Cuantía de Alajuelita</t>
  </si>
  <si>
    <t>Juzgado Contravencional y de Menor Cuantía de La Cruz</t>
  </si>
  <si>
    <t>Juzgado Contravencional y de Menor Cuantía del II Circuito Judicial de la Zona Sur (Corredores)</t>
  </si>
  <si>
    <t>Juzgado de Cobro y Civil Menor Cuantía Heredia</t>
  </si>
  <si>
    <t>Juzgado de Cobro, Menor Cuantía y Contravencional de Grecia</t>
  </si>
  <si>
    <t>Juzgado de Cobro y Menor Cuantía del II Circuito Judicial de la Zona Atlántica</t>
  </si>
  <si>
    <t>Juzgado de Cobro y Menor Cuantía del II Circuito Judicial de Alajuela</t>
  </si>
  <si>
    <t>Juzgado Cobro y Tránsito de Santa Cruz II Circ. Jud. Guanacaste (Santa Cruz)</t>
  </si>
  <si>
    <t>Juzgado de Familia del II Circuito Judicial de Guanacaste (Nicoya)</t>
  </si>
  <si>
    <t>Juzgado de Menor Cuantía del II Circuito Judicial de Alajuela</t>
  </si>
  <si>
    <t>Juzgado de Trabajo de Cartago</t>
  </si>
  <si>
    <t>Juzgado de Trabajo de Grecia</t>
  </si>
  <si>
    <t>Juzgado de Trabajo de Heredia</t>
  </si>
  <si>
    <t>Juzgado de Trabajo de Puntarenas</t>
  </si>
  <si>
    <t>Juzgado de Trabajo de II Circuito Judicial de Guanacaste (Santa Cruz)</t>
  </si>
  <si>
    <t>Juzgado de Trabajo de I Circuito Judicial de Alajuela</t>
  </si>
  <si>
    <t>Juzgado de Trabajo de I Circuito Judicial de Guanacaste</t>
  </si>
  <si>
    <t>Juzgado de Trabajo de I Circuito Judicial de la Zona Sur</t>
  </si>
  <si>
    <t>Juzgado de Trabajo de I Zona Atlántica</t>
  </si>
  <si>
    <t>Juzgado de Seguridad Social</t>
  </si>
  <si>
    <t>Juzgado Especializado de Cobro del I Circuito Judicial de San José</t>
  </si>
  <si>
    <t>Juzgado Especializado de Cobro del II Circuito Judicial de San José</t>
  </si>
  <si>
    <t>Juzgado Especializado de Cobro de Cartago</t>
  </si>
  <si>
    <t>Juzgado Especializado de Cobro del I Circuito Judicial de Alajuela</t>
  </si>
  <si>
    <t>Juzgado Notarial</t>
  </si>
  <si>
    <t>Juzgado Primero Civil de San José</t>
  </si>
  <si>
    <t>Juzgado Segundo Civil de San José</t>
  </si>
  <si>
    <t>Juzgado Segundo Especializado de Cobro del I Circuito Judicial de San José</t>
  </si>
  <si>
    <t>Juzgado Tercero Civil de San José</t>
  </si>
  <si>
    <t>Juzgado Cuarto Civil de San José</t>
  </si>
  <si>
    <t>Juzgado Tránsito III Circ. Jud. de Alajuela (San Ramón)</t>
  </si>
  <si>
    <t>CUADRO N° 3</t>
  </si>
  <si>
    <t>SEGÚN: RANGO DE LA CUANTÍA</t>
  </si>
  <si>
    <t>RANGO DE CUANTÍA</t>
  </si>
  <si>
    <t>Agrario</t>
  </si>
  <si>
    <t>Otros</t>
  </si>
  <si>
    <t>Hasta ¢ 750.000°°</t>
  </si>
  <si>
    <t>De ¢ 750.001°° a ¢ 1.000.000°°</t>
  </si>
  <si>
    <t>De ¢ 1.000.001°° a ¢ 1.500.000°°</t>
  </si>
  <si>
    <t>De ¢ 1.500.001°° a ¢ 2.000.000°°</t>
  </si>
  <si>
    <t>Más de ¢2.500.000°°</t>
  </si>
  <si>
    <t>Inestimable</t>
  </si>
  <si>
    <t>Sin cuantía</t>
  </si>
  <si>
    <t>CUADRO N° 4</t>
  </si>
  <si>
    <t>SALA PRIMERA: RESOLUCIONES DICTADAS</t>
  </si>
  <si>
    <t>SEGÚN: TIPO DE RESOLUCIÓN</t>
  </si>
  <si>
    <t>TIPO DE RESOLUCIÓN</t>
  </si>
  <si>
    <t>Otras</t>
  </si>
  <si>
    <t>De Fondo</t>
  </si>
  <si>
    <t>Sin lugar</t>
  </si>
  <si>
    <t>Con lugar</t>
  </si>
  <si>
    <t>Con lugar parcial</t>
  </si>
  <si>
    <t>Confirmatoria</t>
  </si>
  <si>
    <t>Se anula</t>
  </si>
  <si>
    <t>Se resuelve competencia</t>
  </si>
  <si>
    <t>Rechazado de plano</t>
  </si>
  <si>
    <t>Auto de pase</t>
  </si>
  <si>
    <t>Auto de pase en competencias</t>
  </si>
  <si>
    <t>CUADRO N° 5</t>
  </si>
  <si>
    <t>SALA PRIMERA: DURACIÓN PROMEDIO DE LOS RECURSOS DE CASACIÓN 
VOTADOS SOBRE EL FONDO</t>
  </si>
  <si>
    <t>SEGÚN: MATERIA</t>
  </si>
  <si>
    <t>DURACIÓN PROMEDIO</t>
  </si>
  <si>
    <t>CUADRO N° 6</t>
  </si>
  <si>
    <t xml:space="preserve"> SALA PRIMERA: DISTRIBUCIÓN DE RECURSOS DE CASACIÓN VOTADOS POR EL FONDO</t>
  </si>
  <si>
    <t>INTERVALO DE TIEMPO</t>
  </si>
  <si>
    <t>meses</t>
  </si>
  <si>
    <t>CUADRO N° 7</t>
  </si>
  <si>
    <t>TRIBUNAL DE CASACIÓN DE LO CONTENCIOSO ADMINISTRATIVO</t>
  </si>
  <si>
    <t>POR: TRIMESTRE</t>
  </si>
  <si>
    <t>SEGÚN: CIRCULANTES, ENTRADOS Y TERMINADOS</t>
  </si>
  <si>
    <t>Total</t>
  </si>
  <si>
    <t>CIRCULANTES, ENTRADOS Y TERMINADOS</t>
  </si>
  <si>
    <t>TRIMESTRE</t>
  </si>
  <si>
    <t>Enero-Marzo</t>
  </si>
  <si>
    <t>Abril-Junio</t>
  </si>
  <si>
    <t>Julio-Setiembre</t>
  </si>
  <si>
    <t>Octubre-Diciembre</t>
  </si>
  <si>
    <t>CUADRO N° 8</t>
  </si>
  <si>
    <t>CANTIDAD DE CASOS ENTRADOS EN LA SALA PRIMERA EN FUNCIÓN DEL</t>
  </si>
  <si>
    <t>SEGÚN: TIPO DE CASO</t>
  </si>
  <si>
    <t>Ordinario</t>
  </si>
  <si>
    <t>Ejecución de sentencia</t>
  </si>
  <si>
    <t>Empleo Público</t>
  </si>
  <si>
    <t>TIPO DE CASO</t>
  </si>
  <si>
    <t>CUADRO N° 9</t>
  </si>
  <si>
    <t>CANTIDAD DE RESOLUCIONES DICTADAS EN LA SALA PRIMERA EN FUNCIÓN DEL</t>
  </si>
  <si>
    <t xml:space="preserve">SEGÚN: TIPO DE RESOLUCIÓN </t>
  </si>
  <si>
    <t>Desistido</t>
  </si>
  <si>
    <t>Autopase</t>
  </si>
  <si>
    <t>Inadmisible</t>
  </si>
  <si>
    <t>Otros motivos</t>
  </si>
  <si>
    <t>CUADRO N° 10</t>
  </si>
  <si>
    <t>POR: DURACIÓN PROMEDIO</t>
  </si>
  <si>
    <t>CUADRO N° 11</t>
  </si>
  <si>
    <t>SEGÚN: INTERVALO DE TIEMPO EMPLEADO</t>
  </si>
  <si>
    <t>CUADRO N° 2</t>
  </si>
  <si>
    <t>Contencioso
Administrativo</t>
  </si>
  <si>
    <t>EN FUNCIÓN DE TRIBUNAL DE CASACIÓN DE LO CONTENCIOSO ADMINISTRATIVO</t>
  </si>
  <si>
    <t>DISTRIBUCIÓN DE LOS CASOS VOTADOS POR EL FONDO EN LA SALA PRIMERA EN FUNCIÓN DE TRIBUNAL DE CASACIÓN DE LO CONTENCIOSO ADMINISTRATIVO</t>
  </si>
  <si>
    <t>Tribunal Trabajo Menor Cuantía II Circuito Judicial San José</t>
  </si>
  <si>
    <t>Juzgado Civil, Trabajo y Familia de Hatillo, San Sebastián y Alajuelita</t>
  </si>
  <si>
    <t>Juzgado Contravencional y de Menor Cuantía de San Sebastián</t>
  </si>
  <si>
    <t>Juzgado Menor. Cuantía. y Trans. II Circ. Jud. Guanacaste (Nicoya)</t>
  </si>
  <si>
    <t>Se rechaza de plano por extemporáneo</t>
  </si>
  <si>
    <r>
      <t xml:space="preserve">POR: </t>
    </r>
    <r>
      <rPr>
        <sz val="12"/>
        <rFont val="Times New Roman"/>
        <family val="1"/>
      </rPr>
      <t>MATERIA</t>
    </r>
    <r>
      <rPr>
        <b/>
        <sz val="12"/>
        <rFont val="Times New Roman"/>
        <family val="1"/>
      </rPr>
      <t xml:space="preserve"> </t>
    </r>
  </si>
  <si>
    <r>
      <t>SALA PRIMERA:</t>
    </r>
    <r>
      <rPr>
        <sz val="12"/>
        <rFont val="Times New Roman"/>
        <family val="1"/>
      </rPr>
      <t xml:space="preserve"> CASOS ENTRADOS</t>
    </r>
  </si>
  <si>
    <r>
      <t xml:space="preserve">SEGÚN: </t>
    </r>
    <r>
      <rPr>
        <sz val="12"/>
        <rFont val="Times New Roman"/>
        <family val="1"/>
      </rPr>
      <t>DESPACHO DE ORIGEN</t>
    </r>
  </si>
  <si>
    <r>
      <t xml:space="preserve">SALA PRIMERA: </t>
    </r>
    <r>
      <rPr>
        <sz val="12"/>
        <rFont val="Times New Roman"/>
        <family val="1"/>
      </rPr>
      <t>CASOS ENTRADOS</t>
    </r>
  </si>
  <si>
    <r>
      <t xml:space="preserve">POR: </t>
    </r>
    <r>
      <rPr>
        <sz val="12"/>
        <rFont val="Times New Roman"/>
        <family val="1"/>
      </rPr>
      <t>MATERIA</t>
    </r>
  </si>
  <si>
    <r>
      <t xml:space="preserve">SEGÚN: </t>
    </r>
    <r>
      <rPr>
        <sz val="12"/>
        <rFont val="Times New Roman"/>
        <family val="1"/>
      </rPr>
      <t>RANGO DE LA CUANTÍA</t>
    </r>
  </si>
  <si>
    <r>
      <t>SALA PRIMERA:</t>
    </r>
    <r>
      <rPr>
        <sz val="12"/>
        <rFont val="Times New Roman"/>
        <family val="1"/>
      </rPr>
      <t xml:space="preserve"> RESOLUCIONES DICTADAS</t>
    </r>
  </si>
  <si>
    <r>
      <t xml:space="preserve">SEGÚN: </t>
    </r>
    <r>
      <rPr>
        <sz val="12"/>
        <rFont val="Times New Roman"/>
        <family val="1"/>
      </rPr>
      <t>TIPO DE RESOLUCIÓN</t>
    </r>
  </si>
  <si>
    <r>
      <t xml:space="preserve">SALA PRIMERA: </t>
    </r>
    <r>
      <rPr>
        <sz val="12"/>
        <rFont val="Times New Roman"/>
        <family val="1"/>
      </rPr>
      <t>DURACIÓN PROMEDIO DE LOS RECURSOS DE CASACIÓN VOTADOS SOBRE EL FONDO</t>
    </r>
  </si>
  <si>
    <r>
      <t xml:space="preserve">SEGÚN: </t>
    </r>
    <r>
      <rPr>
        <sz val="12"/>
        <rFont val="Times New Roman"/>
        <family val="1"/>
      </rPr>
      <t>MATERIA</t>
    </r>
  </si>
  <si>
    <r>
      <t xml:space="preserve">POR: </t>
    </r>
    <r>
      <rPr>
        <sz val="12"/>
        <rFont val="Times New Roman"/>
        <family val="1"/>
      </rPr>
      <t>DURACIÓN PROMEDIO</t>
    </r>
  </si>
  <si>
    <r>
      <t>SALA PRIMERA:</t>
    </r>
    <r>
      <rPr>
        <sz val="12"/>
        <rFont val="Times New Roman"/>
        <family val="1"/>
      </rPr>
      <t xml:space="preserve"> DISTRIBUCIÓN DE RECURSOS DE CASACIÓN VOTADOS POR EL FONDO</t>
    </r>
  </si>
  <si>
    <r>
      <t xml:space="preserve">SEGÚN: </t>
    </r>
    <r>
      <rPr>
        <sz val="12"/>
        <rFont val="Times New Roman"/>
        <family val="1"/>
      </rPr>
      <t>INTERVALO DE TIEMPO EMPLEADO</t>
    </r>
  </si>
  <si>
    <r>
      <t xml:space="preserve">SEGÚN: </t>
    </r>
    <r>
      <rPr>
        <sz val="12"/>
        <rFont val="Times New Roman"/>
        <family val="1"/>
      </rPr>
      <t>CIRCULANTES, ENTRADOS Y TERMINADOS</t>
    </r>
  </si>
  <si>
    <r>
      <t xml:space="preserve">POR: </t>
    </r>
    <r>
      <rPr>
        <sz val="12"/>
        <rFont val="Times New Roman"/>
        <family val="1"/>
      </rPr>
      <t>TRIMESTRE</t>
    </r>
  </si>
  <si>
    <r>
      <t xml:space="preserve">SEGÚN: </t>
    </r>
    <r>
      <rPr>
        <sz val="12"/>
        <rFont val="Times New Roman"/>
        <family val="1"/>
      </rPr>
      <t>TIPO DE CASO</t>
    </r>
  </si>
  <si>
    <r>
      <t>SEGÚN:</t>
    </r>
    <r>
      <rPr>
        <sz val="12"/>
        <rFont val="Times New Roman"/>
        <family val="1"/>
      </rPr>
      <t xml:space="preserve"> TIPO DE RESOLUCIÓN </t>
    </r>
  </si>
  <si>
    <r>
      <t>POR:</t>
    </r>
    <r>
      <rPr>
        <sz val="12"/>
        <rFont val="Times New Roman"/>
        <family val="1"/>
      </rPr>
      <t xml:space="preserve"> DURACIÓN PROMEDIO</t>
    </r>
  </si>
  <si>
    <t>NÚMERO</t>
  </si>
  <si>
    <t>NOMBRE DEL CUADRO</t>
  </si>
  <si>
    <t>SEGÚN: DESPACHO JUDICIAL</t>
  </si>
  <si>
    <t>(con y sin valores extremos)</t>
  </si>
  <si>
    <t xml:space="preserve">1-/ Se refiere al cálculo, considerando la totalidad de las resoluciones dictadas. </t>
  </si>
  <si>
    <t xml:space="preserve">2-/ Se refiere al cálculo, eliminando el registro de los resultados atípicos o extremos. 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</si>
  <si>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INTERVALO DE TIEMPO EMPLEADO</t>
    </r>
  </si>
  <si>
    <t>SALA PRIMERA: MOVIMIENTO DE TRABAJO</t>
  </si>
  <si>
    <r>
      <t>Total</t>
    </r>
    <r>
      <rPr>
        <b/>
        <vertAlign val="superscript"/>
        <sz val="12"/>
        <rFont val="Times New Roman"/>
        <family val="1"/>
      </rPr>
      <t xml:space="preserve"> (1)</t>
    </r>
  </si>
  <si>
    <r>
      <t>Sin valores extremos</t>
    </r>
    <r>
      <rPr>
        <b/>
        <vertAlign val="superscript"/>
        <sz val="12"/>
        <rFont val="Times New Roman"/>
        <family val="1"/>
      </rPr>
      <t xml:space="preserve"> (2)</t>
    </r>
  </si>
  <si>
    <r>
      <t>SALA PRIMERA:</t>
    </r>
    <r>
      <rPr>
        <sz val="12"/>
        <rFont val="Times New Roman"/>
        <family val="1"/>
      </rPr>
      <t xml:space="preserve"> MOVIMIENTO DE TRABAJO</t>
    </r>
  </si>
  <si>
    <t>MOVIMIENTO DE TRABAJO EN LA SALA PRIMERA EN FUNCIÓN DEL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</si>
  <si>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</si>
  <si>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t xml:space="preserve">VOTOS DE FONDO Y DURACIÓN PROMEDIO EN LA SALA PRIMERA </t>
  </si>
  <si>
    <t>Tribunal del I Circuito Judicial de Guanacaste (Liberia) (materia Civil)</t>
  </si>
  <si>
    <t>Juzgado Civil, Trabajo y Familia de Quepos</t>
  </si>
  <si>
    <t xml:space="preserve">Juzgado Contravencional y de Menor Cuantía de Aserrí   </t>
  </si>
  <si>
    <t xml:space="preserve">Juzgado Contravencional y de Menor Cuantía de Jiménez   </t>
  </si>
  <si>
    <t xml:space="preserve">Juzgado Contravencional y de Menor Cuantía de Los Chiles   </t>
  </si>
  <si>
    <t>Juzgado de Familia, Penal Juvenil y Violencia Doméstica de Grecia (materia Familia)</t>
  </si>
  <si>
    <t>Juzgado Tránsito I Circ. Jud. de Alajuela</t>
  </si>
  <si>
    <t>Juzgado Primero Civil de Menor Cuantía de San José</t>
  </si>
  <si>
    <t>Juzgado Segundo de Familia de San José</t>
  </si>
  <si>
    <t>Juzgado Tercero Especializado de Cobro del I Circuito Judicial de San José</t>
  </si>
  <si>
    <t>Juzgado Civil del I Circuito Judicial de Zona Atlántica</t>
  </si>
  <si>
    <t>Juzgado Penal del Primer Circuito Judicial de Alajuela</t>
  </si>
  <si>
    <t>Juzgado Agrario del II Circuito Judicial de Guanacaste</t>
  </si>
  <si>
    <t>Tribunal Laboral de Menor Cuantía de Cartago</t>
  </si>
  <si>
    <t>Tribunal Laboral de Menor Cuantía del I Circuito Judicial de Alajuela</t>
  </si>
  <si>
    <t>Tribunal Segundo Civil I Circuito Judicial San José Sección I</t>
  </si>
  <si>
    <t>Tribunal Segundo Civil I Circuito Judicial San José Sección II</t>
  </si>
  <si>
    <t>Juzgado Civil de Hacienda de Asuntos Sumarios del II Cicuito Judicial de San José</t>
  </si>
  <si>
    <t>Juzgado Civil, Trabajo y Agrario de Turrialba</t>
  </si>
  <si>
    <t>Juzgado Contravencional y Menor Cuantía de Jicaral</t>
  </si>
  <si>
    <t>Juzgado Contravencional y Menor Cuantía de Tilarán</t>
  </si>
  <si>
    <t>Juzgado Contravencional y Menor Cuantía y Tránsito de Sarapiquí</t>
  </si>
  <si>
    <t>Juzgado de Familia y Violencia Doméstica del I Circuito Judicial de Guanacaste (Liberia)</t>
  </si>
  <si>
    <t>Juzgado Civil y Trabajo del I Circuito Judicial de la Zona Sur</t>
  </si>
  <si>
    <t>Juzgado Civil y de Trabajo de Nicoya</t>
  </si>
  <si>
    <t>Juzgado Civil, Trabajo, Familia, Penal Juvenil y Violencia Doméstica de Sarapiquí</t>
  </si>
  <si>
    <t>Juzgado Contravencional y de Menor Cuantía de Pavas</t>
  </si>
  <si>
    <t>Juzgado de Cobro y Civil de Menor Cuantía de Puntarenas</t>
  </si>
  <si>
    <t>Juzgado Primero de Familia de San José</t>
  </si>
  <si>
    <t>Juzgado de Cobro y Menor Cuantía del I Circuito Judicial de San José</t>
  </si>
  <si>
    <t>Tribunal Contencioso Administrativo II Circuito Judicial San José (Sección I)</t>
  </si>
  <si>
    <t>Tribunal Contencioso Administrativo II Circuito Judicial San José (Sección II)</t>
  </si>
  <si>
    <t>Tribunal Procesal Contencioso</t>
  </si>
  <si>
    <t>Tribunal del II Circuito Judicial de la Zona Sur (Corredores) (Civil)</t>
  </si>
  <si>
    <t>Juzgado Agrario de Cartago</t>
  </si>
  <si>
    <t>Tribunal del I Circuito Judicial de Guanacaste (Cañas)</t>
  </si>
  <si>
    <t>Tribunal del II Circuito Judicial de la Zona Atlántica (materia Civil)</t>
  </si>
  <si>
    <t>Tribunal del Servicio Civil</t>
  </si>
  <si>
    <t>Tribunal Juicio III Circuito Judicial Alajuela, Sede Grecia (materia Civil)</t>
  </si>
  <si>
    <t>Juzgado Civil del II Circuito Judicial de Zona Atlántica</t>
  </si>
  <si>
    <t>Juzgado Contravencional y de Menor Cuantía de Santa Ana</t>
  </si>
  <si>
    <t>Elaborado por: Subproceso de Estadística, Dirección de Planificación.</t>
  </si>
  <si>
    <t>Desistimiento</t>
  </si>
  <si>
    <t>Tribunal Notarial</t>
  </si>
  <si>
    <t>Juzgado Agrario del III Circuito Judicial de Alajuela (San Ramón)</t>
  </si>
  <si>
    <t>Juzgado Civil y Trabajo del I Circuito Judicial de Guanacaste (Liberia)</t>
  </si>
  <si>
    <t>Juzgado Contravencional y de Menor Cuantía de La Unión (Civil)</t>
  </si>
  <si>
    <t>Juzgado de Trabajo de I Circuito Judicial de San José (Sección Primera)</t>
  </si>
  <si>
    <t xml:space="preserve">Juzgado Contravencional y de Menor Cuantía de Carrillo   </t>
  </si>
  <si>
    <t>Juzgado de Trabajo de II Circuito Judicial de Alajuela</t>
  </si>
  <si>
    <t xml:space="preserve">Se anula parcialmente </t>
  </si>
  <si>
    <t>Parcialmente Con Lugar</t>
  </si>
  <si>
    <t>Parcialmente Con lugar</t>
  </si>
  <si>
    <t>mes</t>
  </si>
  <si>
    <t>Juzgado de Cobro y Menor Cuantía del III Circuito Judicial de Alajuela (materia Civil)</t>
  </si>
  <si>
    <t>Juzgado Civil y de Trabajo de Golfito</t>
  </si>
  <si>
    <t>Juzgado Civil y de Trabajo del II Circuito Judicial de Alajuela, sede Upala</t>
  </si>
  <si>
    <t>Juzgado Contravencional y de Menor Cuantía de Escazú</t>
  </si>
  <si>
    <t>Juzgado Contravencional y de Menor Cuantía de Mora</t>
  </si>
  <si>
    <t>Juzgado Contravencional y de Menor Cuantía de Parrita</t>
  </si>
  <si>
    <t>Juzgado de Trabajo de II Circuito Judicial de San José</t>
  </si>
  <si>
    <t>Juzgado Especializado de Cobro del II Circuito Judicial de San José, Sección Primera</t>
  </si>
  <si>
    <t>Juzgado Especializado de Cobro del II Circuito Judicial de San José, Sección Segunda</t>
  </si>
  <si>
    <t>Juzgado Segundo Civil de menor cuantía de San José</t>
  </si>
  <si>
    <t xml:space="preserve">Tribunal de Apelación Civil y de Trabajo de Alajuela </t>
  </si>
  <si>
    <t xml:space="preserve">Tribunal de Apelación Civil y de Trabajo de Liberia </t>
  </si>
  <si>
    <t>Tribunal de Apelación Civil y de Trabajo de Puntarenas</t>
  </si>
  <si>
    <t>Tribunal de Apelación de Sentencia de Cartago</t>
  </si>
  <si>
    <t>Tribunal Juicio Turrialba</t>
  </si>
  <si>
    <t>Juzgado de Pensiones Alimentarias II Circuito de la Zona Atlántica (Pococí)</t>
  </si>
  <si>
    <t>DURANTE: PRIMER TRIMESTRE 2018</t>
  </si>
  <si>
    <t>DURANTE: SEGUNDO TRIMESTRE 2018</t>
  </si>
  <si>
    <t>DURANTE: TERCER TRIMESTRE 2018</t>
  </si>
  <si>
    <t>DURANTE: CUARTO TRIMESTRE 2018</t>
  </si>
  <si>
    <t>DURANTE: 2018</t>
  </si>
  <si>
    <t>Fiscalía Adjunta Del I Circuito Judicial De Alajuela (materia Penal)</t>
  </si>
  <si>
    <t>Juzgado Concursal</t>
  </si>
  <si>
    <t>Juzgado Contravencional y Menor Cuantía de Hatillo</t>
  </si>
  <si>
    <t>Juzgado Contravencional y Menor Cuantía de Osa</t>
  </si>
  <si>
    <t>Juzgado Contravencional y Menor Cuantía de Naranjo</t>
  </si>
  <si>
    <t>Juzgado de Trabajo de I Circuito Judicial de San José (Sección Segunda)</t>
  </si>
  <si>
    <t>Juzgado Especializado de Cobro del II Circuito Judicial de San José, Sección Tercera</t>
  </si>
  <si>
    <t>Tribunal de Apelación Civil y de Trabajo de Limón</t>
  </si>
  <si>
    <t>Tribunal Segundo Civil I Circuito Judicial San José Sección Extraordinaria</t>
  </si>
  <si>
    <t>Rechazado de plano por Extemporáneo</t>
  </si>
  <si>
    <t>Circulante al iniciar (1)</t>
  </si>
  <si>
    <t>Circulante al finalizar (2)</t>
  </si>
  <si>
    <t>2/ Los expedientes 16-000764-1028-CA y  17-005763-1027-CA fueron incluidos por error en el Tribunal de Casación, por lo que se eliminaron y se incluyeron correctamente en el circulante de la Sala Primera. Por lo aterior, el circulante final no coincide matemáticamente</t>
  </si>
  <si>
    <t>1/ En el circulante inicial los expedientes 12-005101-1027-CA y 16-000817-1027-CA desaparecen del circulante inicial de enero, indica la Sala que se cambiaron los números expedientes.</t>
  </si>
  <si>
    <t>Juzgado Agrario del I Circuito Judicial de la Zona Sur</t>
  </si>
  <si>
    <t>Juzgado de Familia de Cartago</t>
  </si>
  <si>
    <t>Juzgado de Violencia Doméstica del I Circuito Judicial de San José</t>
  </si>
  <si>
    <t>Sala Segunda</t>
  </si>
  <si>
    <t>Juzgado Contravencional y de Menor Cuantía de Garabito</t>
  </si>
  <si>
    <t>Juzgado Civil del II Circuito Judicial Guanacaste (Santa Cruz)</t>
  </si>
  <si>
    <t>Juzgado Contravencional y de Menor Cuantía de San Joaquín de Flores</t>
  </si>
  <si>
    <t>Juzgado de Cobro y Menor Cuantía del I Circuito Judicial de Alajuela</t>
  </si>
  <si>
    <t>Juzgado de Cobro y Civil de Menor Cuantía del I Circuito Judicial de la Zona Atlántica</t>
  </si>
  <si>
    <t>Juzgado de Cobro y Menor Cuantía del I Circuito Judicial de la Zona Sur</t>
  </si>
  <si>
    <t>Juzgado de Cobro y Menor Cuantía del III Circuito Judicial de Alajuela (San Ramón)</t>
  </si>
  <si>
    <t>20 Meses 3 Semanas</t>
  </si>
  <si>
    <t>1/ Diferencia en el circulante inicial de la materia Civil, Contenciosa Administrativa, Agraria y Otra debido a modificaciones en el nombre de la materia.</t>
  </si>
  <si>
    <t>Medida Cauterlar</t>
  </si>
  <si>
    <t>Juzgado de Familia de Heredia</t>
  </si>
  <si>
    <t>Juzgado de Cobro, Menor Cuantía y Tránsito del I Circuito Judicial de Guanacaste (Liberia)</t>
  </si>
  <si>
    <t xml:space="preserve">Tribunal de Apelación Civil y de Trabajo de Cartago </t>
  </si>
  <si>
    <t xml:space="preserve">Tribunal de Apelación Civil y de Trabajo de Heredia </t>
  </si>
  <si>
    <t>Otra (63)</t>
  </si>
  <si>
    <t>Arbitral</t>
  </si>
  <si>
    <t>Laboral</t>
  </si>
  <si>
    <t>Cobro</t>
  </si>
  <si>
    <t>Familia</t>
  </si>
  <si>
    <t>cuadro balance</t>
  </si>
  <si>
    <t>Tribunal de Apelación Civil y de Trabajo de Pérez Zeledón</t>
  </si>
  <si>
    <t>Tribunal Heredia, Sede Sarapiquí</t>
  </si>
  <si>
    <t>Tribunal de Apelación Segundo Civil de San José</t>
  </si>
  <si>
    <t>Fiscalía Adjunta De Heredia</t>
  </si>
  <si>
    <t>Juzgado Especializado de Cobro del II Circuito Judicial de San José (1012)</t>
  </si>
  <si>
    <t>Conocimiento</t>
  </si>
  <si>
    <t>Tribunal de Apelación Primero Civil de San José</t>
  </si>
  <si>
    <t>Tribunales Colegiados Primera Instancia</t>
  </si>
  <si>
    <t>Tribunal Colegiado Primera Instancia Civil III Circuito Judicial De San José (Hatillo)</t>
  </si>
  <si>
    <t>Tribunal Colegiado Primera Instancia Civil I Circuito Judicial De Alajuela</t>
  </si>
  <si>
    <t>Tribunal Colegiado Primera Instancia Civil III Circuito Judicial De Alajuela (San Ramón)</t>
  </si>
  <si>
    <t>Tribunal Colegiado Primera Instancia Civil I Circuito Judicial De Guanacaste (Liberia)</t>
  </si>
  <si>
    <t>Tribunal Primero Colegiado Primera Instancia Civil I Circuito Judicial San José</t>
  </si>
  <si>
    <t>Tribunal Segundo Colegiado Primera Instancia Civil I Circuito Judicial San José</t>
  </si>
  <si>
    <t>Juzgado Primero Especializado de Cobro del I Circuito Judicial de San José</t>
  </si>
  <si>
    <t>De 2.000.000°° a  ¢2.500.000°°</t>
  </si>
  <si>
    <t>Juzgado de Trabajo del I Circuito Judicial de la Zona Atlántica</t>
  </si>
  <si>
    <t>Juzgado Contravencional y Menor Cuantía de Turrialba</t>
  </si>
  <si>
    <r>
      <t xml:space="preserve">Circulante al iniciar </t>
    </r>
    <r>
      <rPr>
        <vertAlign val="superscript"/>
        <sz val="12"/>
        <rFont val="Times New Roman"/>
        <family val="1"/>
      </rPr>
      <t>(1)</t>
    </r>
  </si>
  <si>
    <t>ÍNDICE DE CUADROS ESTADÍSTICOS SALA PRIMERA 2018</t>
  </si>
  <si>
    <r>
      <t xml:space="preserve">DURANTE: </t>
    </r>
    <r>
      <rPr>
        <sz val="12"/>
        <rFont val="Times New Roman"/>
        <family val="1"/>
      </rPr>
      <t>2018</t>
    </r>
  </si>
  <si>
    <t>21 meses 3 semanas</t>
  </si>
  <si>
    <t>27 meses 2 semanas</t>
  </si>
  <si>
    <t>22 meses 0 semanas</t>
  </si>
  <si>
    <t>23 meses 3 semanas</t>
  </si>
  <si>
    <t>19 meses 0 semanas</t>
  </si>
  <si>
    <t>25 meses 2 semanas</t>
  </si>
  <si>
    <t>13 meses 1 semana</t>
  </si>
  <si>
    <t>29 meses 3 semanas</t>
  </si>
  <si>
    <t>31 meses 3 semanas</t>
  </si>
  <si>
    <t>21 meses 1 semana</t>
  </si>
  <si>
    <t>25 meses 3 semanas</t>
  </si>
  <si>
    <t>1-/Se lleva a cabo un inventario en setiembre 2018, donde se adicionaron al balance general los casos de "Cartas Rogatorias" y "Exequátur", incrementando el circularte en aporximadamente 316 expedientes.</t>
  </si>
  <si>
    <t>20 Meses 0 Semanas</t>
  </si>
  <si>
    <t>19 Meses 1 Semana</t>
  </si>
  <si>
    <t>33 Meses 0 Semanas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</si>
</sst>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338">
    <xf numFmtId="0" fontId="0" fillId="0" borderId="0" xfId="0"/>
    <xf numFmtId="0" fontId="2" fillId="2" borderId="0" xfId="3" applyFont="1" applyFill="1"/>
    <xf numFmtId="0" fontId="5" fillId="2" borderId="0" xfId="1" applyFont="1" applyFill="1"/>
    <xf numFmtId="0" fontId="5" fillId="2" borderId="0" xfId="0" applyFont="1" applyFill="1"/>
    <xf numFmtId="0" fontId="3" fillId="2" borderId="0" xfId="1" applyFont="1" applyFill="1"/>
    <xf numFmtId="0" fontId="3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8" fillId="3" borderId="0" xfId="0" applyFont="1" applyFill="1"/>
    <xf numFmtId="0" fontId="3" fillId="2" borderId="1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5" fillId="2" borderId="8" xfId="0" applyFont="1" applyFill="1" applyBorder="1"/>
    <xf numFmtId="3" fontId="6" fillId="2" borderId="16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5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8" fillId="4" borderId="0" xfId="0" applyFont="1" applyFill="1"/>
    <xf numFmtId="0" fontId="3" fillId="4" borderId="0" xfId="0" applyFont="1" applyFill="1" applyProtection="1">
      <protection locked="0"/>
    </xf>
    <xf numFmtId="3" fontId="5" fillId="4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5" fillId="4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3" fontId="3" fillId="4" borderId="9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 wrapText="1"/>
    </xf>
    <xf numFmtId="0" fontId="3" fillId="4" borderId="0" xfId="2" applyFont="1" applyFill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0" fontId="5" fillId="4" borderId="0" xfId="2" applyFont="1" applyFill="1" applyAlignment="1">
      <alignment vertical="center" wrapText="1"/>
    </xf>
    <xf numFmtId="3" fontId="5" fillId="4" borderId="2" xfId="2" applyNumberFormat="1" applyFont="1" applyFill="1" applyBorder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3" fillId="4" borderId="0" xfId="1" applyFont="1" applyFill="1"/>
    <xf numFmtId="0" fontId="5" fillId="4" borderId="0" xfId="1" applyFont="1" applyFill="1"/>
    <xf numFmtId="0" fontId="3" fillId="4" borderId="0" xfId="1" applyFont="1" applyFill="1" applyAlignment="1">
      <alignment horizontal="centerContinuous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3" fontId="6" fillId="4" borderId="14" xfId="1" applyNumberFormat="1" applyFont="1" applyFill="1" applyBorder="1" applyAlignment="1">
      <alignment horizontal="center" vertical="center" wrapText="1"/>
    </xf>
    <xf numFmtId="3" fontId="6" fillId="4" borderId="8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left"/>
    </xf>
    <xf numFmtId="0" fontId="5" fillId="4" borderId="19" xfId="1" applyFont="1" applyFill="1" applyBorder="1" applyAlignment="1">
      <alignment horizontal="left"/>
    </xf>
    <xf numFmtId="0" fontId="5" fillId="4" borderId="13" xfId="1" applyFont="1" applyFill="1" applyBorder="1"/>
    <xf numFmtId="0" fontId="3" fillId="4" borderId="15" xfId="1" applyFont="1" applyFill="1" applyBorder="1" applyAlignment="1">
      <alignment horizontal="center"/>
    </xf>
    <xf numFmtId="0" fontId="3" fillId="4" borderId="13" xfId="1" applyFont="1" applyFill="1" applyBorder="1" applyAlignment="1">
      <alignment horizontal="center"/>
    </xf>
    <xf numFmtId="0" fontId="2" fillId="4" borderId="0" xfId="1" applyFont="1" applyFill="1" applyAlignment="1">
      <alignment horizontal="left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 wrapText="1"/>
    </xf>
    <xf numFmtId="0" fontId="3" fillId="4" borderId="0" xfId="1" applyFont="1" applyFill="1" applyAlignment="1">
      <alignment horizontal="centerContinuous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vertical="center" wrapText="1"/>
    </xf>
    <xf numFmtId="0" fontId="5" fillId="4" borderId="13" xfId="1" applyFont="1" applyFill="1" applyBorder="1" applyAlignment="1">
      <alignment vertical="center" wrapText="1"/>
    </xf>
    <xf numFmtId="3" fontId="3" fillId="4" borderId="17" xfId="1" applyNumberFormat="1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right" vertical="center" wrapText="1"/>
    </xf>
    <xf numFmtId="3" fontId="11" fillId="4" borderId="0" xfId="1" applyNumberFormat="1" applyFont="1" applyFill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3" fontId="11" fillId="4" borderId="0" xfId="0" applyNumberFormat="1" applyFont="1" applyFill="1" applyAlignment="1">
      <alignment horizontal="center" vertical="center" wrapText="1"/>
    </xf>
    <xf numFmtId="0" fontId="3" fillId="4" borderId="0" xfId="1" applyFont="1" applyFill="1" applyAlignment="1">
      <alignment horizontal="left"/>
    </xf>
    <xf numFmtId="0" fontId="5" fillId="4" borderId="0" xfId="1" applyFont="1" applyFill="1" applyAlignment="1">
      <alignment horizontal="center"/>
    </xf>
    <xf numFmtId="0" fontId="5" fillId="4" borderId="0" xfId="1" applyFont="1" applyFill="1" applyAlignment="1">
      <alignment horizontal="center" vertical="center"/>
    </xf>
    <xf numFmtId="2" fontId="5" fillId="4" borderId="0" xfId="1" applyNumberFormat="1" applyFont="1" applyFill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3" fontId="6" fillId="4" borderId="16" xfId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3" fillId="3" borderId="0" xfId="1" applyFont="1" applyFill="1"/>
    <xf numFmtId="0" fontId="3" fillId="2" borderId="9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5" fillId="2" borderId="9" xfId="1" quotePrefix="1" applyFont="1" applyFill="1" applyBorder="1" applyAlignment="1">
      <alignment horizontal="center"/>
    </xf>
    <xf numFmtId="0" fontId="5" fillId="2" borderId="2" xfId="1" quotePrefix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7" xfId="1" quotePrefix="1" applyFont="1" applyFill="1" applyBorder="1" applyAlignment="1">
      <alignment horizontal="center"/>
    </xf>
    <xf numFmtId="0" fontId="3" fillId="4" borderId="0" xfId="3" applyFont="1" applyFill="1" applyAlignment="1">
      <alignment vertical="center"/>
    </xf>
    <xf numFmtId="0" fontId="3" fillId="4" borderId="0" xfId="1" applyFont="1" applyFill="1" applyAlignment="1">
      <alignment horizontal="center"/>
    </xf>
    <xf numFmtId="0" fontId="3" fillId="4" borderId="3" xfId="3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left" vertical="center"/>
    </xf>
    <xf numFmtId="0" fontId="5" fillId="4" borderId="21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15" xfId="1" applyFont="1" applyFill="1" applyBorder="1" applyAlignment="1">
      <alignment horizontal="center" vertical="center"/>
    </xf>
    <xf numFmtId="0" fontId="2" fillId="4" borderId="0" xfId="3" applyFont="1" applyFill="1"/>
    <xf numFmtId="0" fontId="3" fillId="4" borderId="20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right"/>
    </xf>
    <xf numFmtId="0" fontId="5" fillId="4" borderId="2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3" fontId="5" fillId="4" borderId="0" xfId="2" applyNumberFormat="1" applyFont="1" applyFill="1" applyAlignment="1">
      <alignment horizontal="center" vertical="center" wrapText="1"/>
    </xf>
    <xf numFmtId="0" fontId="5" fillId="4" borderId="19" xfId="2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3" fontId="11" fillId="4" borderId="9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1" applyFont="1" applyFill="1" applyAlignment="1">
      <alignment vertical="center"/>
    </xf>
    <xf numFmtId="3" fontId="14" fillId="4" borderId="0" xfId="0" applyNumberFormat="1" applyFont="1" applyFill="1" applyAlignment="1" applyProtection="1">
      <alignment horizontal="center"/>
      <protection locked="0"/>
    </xf>
    <xf numFmtId="3" fontId="14" fillId="4" borderId="7" xfId="0" applyNumberFormat="1" applyFont="1" applyFill="1" applyBorder="1" applyAlignment="1" applyProtection="1">
      <alignment horizontal="center"/>
      <protection locked="0"/>
    </xf>
    <xf numFmtId="0" fontId="3" fillId="4" borderId="26" xfId="1" applyFont="1" applyFill="1" applyBorder="1" applyAlignment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14" fillId="2" borderId="14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 wrapText="1"/>
    </xf>
    <xf numFmtId="3" fontId="14" fillId="4" borderId="9" xfId="0" applyNumberFormat="1" applyFont="1" applyFill="1" applyBorder="1" applyAlignment="1" applyProtection="1">
      <alignment horizontal="center" vertical="center"/>
      <protection locked="0"/>
    </xf>
    <xf numFmtId="3" fontId="14" fillId="4" borderId="2" xfId="0" applyNumberFormat="1" applyFont="1" applyFill="1" applyBorder="1" applyAlignment="1" applyProtection="1">
      <alignment horizontal="center" vertical="center"/>
      <protection locked="0"/>
    </xf>
    <xf numFmtId="3" fontId="14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vertical="center" wrapText="1"/>
    </xf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3" fillId="4" borderId="0" xfId="4" applyFont="1" applyFill="1" applyAlignment="1">
      <alignment vertical="center" wrapText="1"/>
    </xf>
    <xf numFmtId="0" fontId="3" fillId="4" borderId="0" xfId="5" applyFont="1" applyFill="1" applyAlignment="1" applyProtection="1">
      <alignment vertical="center" wrapText="1"/>
      <protection locked="0"/>
    </xf>
    <xf numFmtId="0" fontId="5" fillId="4" borderId="0" xfId="1" applyFont="1" applyFill="1" applyAlignment="1">
      <alignment vertical="center"/>
    </xf>
    <xf numFmtId="0" fontId="7" fillId="4" borderId="0" xfId="0" applyFont="1" applyFill="1"/>
    <xf numFmtId="0" fontId="3" fillId="6" borderId="0" xfId="0" applyFont="1" applyFill="1" applyAlignment="1">
      <alignment horizontal="center" vertical="center" wrapText="1"/>
    </xf>
    <xf numFmtId="3" fontId="5" fillId="7" borderId="2" xfId="2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3" fontId="3" fillId="7" borderId="2" xfId="2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0" fontId="5" fillId="2" borderId="13" xfId="1" quotePrefix="1" applyFont="1" applyFill="1" applyBorder="1" applyAlignment="1">
      <alignment horizontal="center"/>
    </xf>
    <xf numFmtId="0" fontId="5" fillId="2" borderId="21" xfId="1" applyFont="1" applyFill="1" applyBorder="1" applyAlignment="1">
      <alignment vertical="center"/>
    </xf>
    <xf numFmtId="3" fontId="5" fillId="7" borderId="0" xfId="2" applyNumberFormat="1" applyFont="1" applyFill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3" fontId="9" fillId="4" borderId="0" xfId="0" applyNumberFormat="1" applyFont="1" applyFill="1" applyAlignment="1">
      <alignment horizontal="center" vertical="center"/>
    </xf>
    <xf numFmtId="0" fontId="0" fillId="8" borderId="0" xfId="0" applyFill="1"/>
    <xf numFmtId="3" fontId="3" fillId="8" borderId="2" xfId="2" applyNumberFormat="1" applyFont="1" applyFill="1" applyBorder="1" applyAlignment="1">
      <alignment horizontal="center" vertical="center" wrapText="1"/>
    </xf>
    <xf numFmtId="3" fontId="5" fillId="8" borderId="2" xfId="2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 wrapText="1"/>
    </xf>
    <xf numFmtId="3" fontId="5" fillId="8" borderId="0" xfId="2" applyNumberFormat="1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center"/>
    </xf>
    <xf numFmtId="0" fontId="3" fillId="9" borderId="30" xfId="0" applyFont="1" applyFill="1" applyBorder="1" applyAlignment="1" applyProtection="1">
      <alignment horizontal="center" vertical="center" wrapText="1"/>
      <protection locked="0"/>
    </xf>
    <xf numFmtId="0" fontId="3" fillId="9" borderId="26" xfId="1" applyFont="1" applyFill="1" applyBorder="1" applyAlignment="1">
      <alignment horizontal="center" vertical="center" wrapText="1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28" xfId="0" applyFont="1" applyFill="1" applyBorder="1" applyAlignment="1" applyProtection="1">
      <alignment horizontal="center" vertical="center" wrapText="1"/>
      <protection locked="0"/>
    </xf>
    <xf numFmtId="3" fontId="5" fillId="9" borderId="0" xfId="0" applyNumberFormat="1" applyFont="1" applyFill="1" applyAlignment="1">
      <alignment horizontal="center" vertical="center"/>
    </xf>
    <xf numFmtId="3" fontId="3" fillId="9" borderId="2" xfId="2" applyNumberFormat="1" applyFont="1" applyFill="1" applyBorder="1" applyAlignment="1">
      <alignment horizontal="center" vertical="center" wrapText="1"/>
    </xf>
    <xf numFmtId="3" fontId="0" fillId="9" borderId="0" xfId="0" applyNumberFormat="1" applyFill="1" applyAlignment="1">
      <alignment horizontal="center"/>
    </xf>
    <xf numFmtId="3" fontId="9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 applyProtection="1">
      <alignment horizontal="center" vertical="center" wrapText="1"/>
      <protection locked="0"/>
    </xf>
    <xf numFmtId="3" fontId="3" fillId="8" borderId="0" xfId="2" applyNumberFormat="1" applyFont="1" applyFill="1" applyAlignment="1">
      <alignment horizontal="center" vertical="center" wrapText="1"/>
    </xf>
    <xf numFmtId="3" fontId="3" fillId="9" borderId="0" xfId="2" applyNumberFormat="1" applyFont="1" applyFill="1" applyAlignment="1">
      <alignment horizontal="center" vertical="center" wrapText="1"/>
    </xf>
    <xf numFmtId="3" fontId="5" fillId="10" borderId="2" xfId="2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3" fillId="4" borderId="0" xfId="1" applyFont="1" applyFill="1" applyAlignment="1">
      <alignment horizontal="center" vertical="center" wrapText="1"/>
    </xf>
    <xf numFmtId="0" fontId="8" fillId="3" borderId="0" xfId="0" applyFont="1" applyFill="1" applyBorder="1"/>
    <xf numFmtId="3" fontId="5" fillId="4" borderId="0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3" fontId="6" fillId="10" borderId="2" xfId="2" applyNumberFormat="1" applyFont="1" applyFill="1" applyBorder="1" applyAlignment="1">
      <alignment horizontal="center" vertical="center" wrapText="1"/>
    </xf>
    <xf numFmtId="3" fontId="3" fillId="10" borderId="2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/>
    </xf>
    <xf numFmtId="3" fontId="5" fillId="4" borderId="2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3" fontId="5" fillId="4" borderId="0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center"/>
    </xf>
    <xf numFmtId="3" fontId="5" fillId="11" borderId="2" xfId="2" applyNumberFormat="1" applyFont="1" applyFill="1" applyBorder="1" applyAlignment="1">
      <alignment horizontal="center" vertical="center" wrapText="1"/>
    </xf>
    <xf numFmtId="0" fontId="5" fillId="11" borderId="0" xfId="0" applyFont="1" applyFill="1" applyAlignment="1">
      <alignment vertical="center" wrapText="1"/>
    </xf>
    <xf numFmtId="0" fontId="5" fillId="10" borderId="0" xfId="2" applyFont="1" applyFill="1" applyAlignment="1">
      <alignment vertical="center" wrapText="1"/>
    </xf>
    <xf numFmtId="0" fontId="5" fillId="12" borderId="0" xfId="2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11" borderId="0" xfId="2" applyFont="1" applyFill="1" applyAlignment="1">
      <alignment vertical="center" wrapText="1"/>
    </xf>
    <xf numFmtId="0" fontId="5" fillId="4" borderId="0" xfId="2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3" fillId="4" borderId="0" xfId="0" applyNumberFormat="1" applyFont="1" applyFill="1" applyBorder="1" applyAlignment="1" applyProtection="1">
      <alignment horizontal="center" vertical="center"/>
      <protection locked="0"/>
    </xf>
    <xf numFmtId="3" fontId="15" fillId="4" borderId="4" xfId="0" applyNumberFormat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/>
    </xf>
    <xf numFmtId="0" fontId="3" fillId="4" borderId="3" xfId="3" applyFont="1" applyFill="1" applyBorder="1" applyAlignment="1">
      <alignment horizontal="center"/>
    </xf>
    <xf numFmtId="0" fontId="3" fillId="4" borderId="0" xfId="1" applyFont="1" applyFill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4" borderId="0" xfId="0" applyFont="1" applyFill="1" applyBorder="1" applyAlignment="1">
      <alignment horizontal="right"/>
    </xf>
    <xf numFmtId="0" fontId="5" fillId="0" borderId="0" xfId="2" applyFont="1" applyFill="1" applyAlignment="1">
      <alignment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9" xfId="2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0" fontId="5" fillId="0" borderId="9" xfId="1" quotePrefix="1" applyFont="1" applyFill="1" applyBorder="1" applyAlignment="1">
      <alignment horizontal="center"/>
    </xf>
    <xf numFmtId="0" fontId="5" fillId="0" borderId="2" xfId="1" quotePrefix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4" borderId="0" xfId="1" applyFont="1" applyFill="1" applyAlignment="1">
      <alignment horizontal="center" vertical="center" wrapText="1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13" xfId="0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left"/>
    </xf>
    <xf numFmtId="0" fontId="3" fillId="4" borderId="8" xfId="4" applyFont="1" applyFill="1" applyBorder="1" applyAlignment="1">
      <alignment horizontal="center"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0" fontId="3" fillId="4" borderId="21" xfId="4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24" xfId="5" applyFont="1" applyFill="1" applyBorder="1" applyAlignment="1" applyProtection="1">
      <alignment horizontal="center" vertical="center" wrapText="1"/>
      <protection locked="0"/>
    </xf>
    <xf numFmtId="0" fontId="3" fillId="3" borderId="25" xfId="5" applyFont="1" applyFill="1" applyBorder="1" applyAlignment="1" applyProtection="1">
      <alignment horizontal="center" vertical="center" wrapText="1"/>
      <protection locked="0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0" xfId="5" applyFont="1" applyFill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/>
    </xf>
    <xf numFmtId="0" fontId="3" fillId="4" borderId="0" xfId="3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</cellXfs>
  <cellStyles count="6">
    <cellStyle name="Normal" xfId="0" builtinId="0"/>
    <cellStyle name="Normal_03-Sala Tercera 039-est-08" xfId="3" xr:uid="{00000000-0005-0000-0000-000001000000}"/>
    <cellStyle name="Normal_10-20" xfId="1" xr:uid="{00000000-0005-0000-0000-000002000000}"/>
    <cellStyle name="Normal_42-49 sala constitucional 2" xfId="4" xr:uid="{00000000-0005-0000-0000-000003000000}"/>
    <cellStyle name="Normal_cuadros salas" xfId="5" xr:uid="{00000000-0005-0000-0000-000004000000}"/>
    <cellStyle name="Normal_Libro2" xfId="2" xr:uid="{00000000-0005-0000-0000-00000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opLeftCell="A31" workbookViewId="0">
      <selection activeCell="B9" sqref="B9"/>
    </sheetView>
  </sheetViews>
  <sheetFormatPr defaultColWidth="0" defaultRowHeight="15.5" zeroHeight="1" x14ac:dyDescent="0.35"/>
  <cols>
    <col min="1" max="1" width="13.7265625" style="171" bestFit="1" customWidth="1"/>
    <col min="2" max="2" width="136.26953125" style="177" customWidth="1"/>
    <col min="3" max="21" width="0" style="177" hidden="1" customWidth="1"/>
    <col min="22" max="16384" width="11.453125" style="177" hidden="1"/>
  </cols>
  <sheetData>
    <row r="1" spans="1:2" x14ac:dyDescent="0.35">
      <c r="A1" s="283" t="s">
        <v>351</v>
      </c>
      <c r="B1" s="283"/>
    </row>
    <row r="2" spans="1:2" x14ac:dyDescent="0.35">
      <c r="A2" s="168"/>
      <c r="B2" s="168"/>
    </row>
    <row r="3" spans="1:2" x14ac:dyDescent="0.35">
      <c r="A3" s="178" t="s">
        <v>205</v>
      </c>
      <c r="B3" s="178" t="s">
        <v>206</v>
      </c>
    </row>
    <row r="4" spans="1:2" x14ac:dyDescent="0.35">
      <c r="A4" s="168"/>
      <c r="B4" s="169"/>
    </row>
    <row r="5" spans="1:2" x14ac:dyDescent="0.35">
      <c r="A5" s="282">
        <v>1</v>
      </c>
      <c r="B5" s="170" t="s">
        <v>215</v>
      </c>
    </row>
    <row r="6" spans="1:2" x14ac:dyDescent="0.35">
      <c r="A6" s="282"/>
      <c r="B6" s="170" t="s">
        <v>187</v>
      </c>
    </row>
    <row r="7" spans="1:2" x14ac:dyDescent="0.35">
      <c r="A7" s="282"/>
      <c r="B7" s="170" t="s">
        <v>352</v>
      </c>
    </row>
    <row r="8" spans="1:2" x14ac:dyDescent="0.35">
      <c r="B8" s="77"/>
    </row>
    <row r="9" spans="1:2" x14ac:dyDescent="0.35">
      <c r="A9" s="282">
        <v>2</v>
      </c>
      <c r="B9" s="84" t="s">
        <v>188</v>
      </c>
    </row>
    <row r="10" spans="1:2" x14ac:dyDescent="0.35">
      <c r="A10" s="282"/>
      <c r="B10" s="101" t="s">
        <v>189</v>
      </c>
    </row>
    <row r="11" spans="1:2" x14ac:dyDescent="0.35">
      <c r="A11" s="282"/>
      <c r="B11" s="170" t="s">
        <v>352</v>
      </c>
    </row>
    <row r="12" spans="1:2" x14ac:dyDescent="0.35"/>
    <row r="13" spans="1:2" x14ac:dyDescent="0.35">
      <c r="A13" s="282">
        <v>3</v>
      </c>
      <c r="B13" s="172" t="s">
        <v>190</v>
      </c>
    </row>
    <row r="14" spans="1:2" x14ac:dyDescent="0.35">
      <c r="A14" s="282"/>
      <c r="B14" s="172" t="s">
        <v>192</v>
      </c>
    </row>
    <row r="15" spans="1:2" x14ac:dyDescent="0.35">
      <c r="A15" s="282"/>
      <c r="B15" s="172" t="s">
        <v>191</v>
      </c>
    </row>
    <row r="16" spans="1:2" x14ac:dyDescent="0.35">
      <c r="A16" s="282"/>
      <c r="B16" s="170" t="s">
        <v>352</v>
      </c>
    </row>
    <row r="17" spans="1:2" x14ac:dyDescent="0.35"/>
    <row r="18" spans="1:2" x14ac:dyDescent="0.35">
      <c r="A18" s="282">
        <v>4</v>
      </c>
      <c r="B18" s="84" t="s">
        <v>193</v>
      </c>
    </row>
    <row r="19" spans="1:2" x14ac:dyDescent="0.35">
      <c r="A19" s="282"/>
      <c r="B19" s="84" t="s">
        <v>194</v>
      </c>
    </row>
    <row r="20" spans="1:2" x14ac:dyDescent="0.35">
      <c r="A20" s="282"/>
      <c r="B20" s="84" t="s">
        <v>191</v>
      </c>
    </row>
    <row r="21" spans="1:2" ht="18.75" customHeight="1" x14ac:dyDescent="0.35">
      <c r="A21" s="282"/>
      <c r="B21" s="170" t="s">
        <v>352</v>
      </c>
    </row>
    <row r="22" spans="1:2" x14ac:dyDescent="0.35"/>
    <row r="23" spans="1:2" x14ac:dyDescent="0.35">
      <c r="A23" s="282">
        <v>5</v>
      </c>
      <c r="B23" s="84" t="s">
        <v>195</v>
      </c>
    </row>
    <row r="24" spans="1:2" x14ac:dyDescent="0.35">
      <c r="A24" s="282"/>
      <c r="B24" s="173" t="s">
        <v>196</v>
      </c>
    </row>
    <row r="25" spans="1:2" x14ac:dyDescent="0.35">
      <c r="A25" s="282"/>
      <c r="B25" s="173" t="s">
        <v>197</v>
      </c>
    </row>
    <row r="26" spans="1:2" x14ac:dyDescent="0.35">
      <c r="A26" s="282"/>
      <c r="B26" s="170" t="s">
        <v>352</v>
      </c>
    </row>
    <row r="27" spans="1:2" x14ac:dyDescent="0.35"/>
    <row r="28" spans="1:2" x14ac:dyDescent="0.35">
      <c r="A28" s="282">
        <v>6</v>
      </c>
      <c r="B28" s="173" t="s">
        <v>198</v>
      </c>
    </row>
    <row r="29" spans="1:2" x14ac:dyDescent="0.35">
      <c r="A29" s="282"/>
      <c r="B29" s="174" t="s">
        <v>199</v>
      </c>
    </row>
    <row r="30" spans="1:2" x14ac:dyDescent="0.35">
      <c r="A30" s="282"/>
      <c r="B30" s="174" t="s">
        <v>191</v>
      </c>
    </row>
    <row r="31" spans="1:2" x14ac:dyDescent="0.35">
      <c r="A31" s="282"/>
      <c r="B31" s="170" t="s">
        <v>352</v>
      </c>
    </row>
    <row r="32" spans="1:2" x14ac:dyDescent="0.35"/>
    <row r="33" spans="1:2" x14ac:dyDescent="0.35">
      <c r="A33" s="282">
        <v>7</v>
      </c>
      <c r="B33" s="78" t="s">
        <v>216</v>
      </c>
    </row>
    <row r="34" spans="1:2" x14ac:dyDescent="0.35">
      <c r="A34" s="282"/>
      <c r="B34" s="78" t="s">
        <v>150</v>
      </c>
    </row>
    <row r="35" spans="1:2" x14ac:dyDescent="0.35">
      <c r="A35" s="282"/>
      <c r="B35" s="175" t="s">
        <v>200</v>
      </c>
    </row>
    <row r="36" spans="1:2" x14ac:dyDescent="0.35">
      <c r="A36" s="282"/>
      <c r="B36" s="175" t="s">
        <v>201</v>
      </c>
    </row>
    <row r="37" spans="1:2" x14ac:dyDescent="0.35">
      <c r="A37" s="282"/>
      <c r="B37" s="170" t="s">
        <v>352</v>
      </c>
    </row>
    <row r="38" spans="1:2" x14ac:dyDescent="0.35"/>
    <row r="39" spans="1:2" x14ac:dyDescent="0.35">
      <c r="A39" s="282">
        <v>8</v>
      </c>
      <c r="B39" s="176" t="s">
        <v>161</v>
      </c>
    </row>
    <row r="40" spans="1:2" x14ac:dyDescent="0.35">
      <c r="A40" s="282"/>
      <c r="B40" s="176" t="s">
        <v>150</v>
      </c>
    </row>
    <row r="41" spans="1:2" x14ac:dyDescent="0.35">
      <c r="A41" s="282"/>
      <c r="B41" s="173" t="s">
        <v>202</v>
      </c>
    </row>
    <row r="42" spans="1:2" x14ac:dyDescent="0.35">
      <c r="A42" s="282"/>
      <c r="B42" s="170" t="s">
        <v>352</v>
      </c>
    </row>
    <row r="43" spans="1:2" x14ac:dyDescent="0.35"/>
    <row r="44" spans="1:2" x14ac:dyDescent="0.35">
      <c r="A44" s="282">
        <v>9</v>
      </c>
      <c r="B44" s="176" t="s">
        <v>168</v>
      </c>
    </row>
    <row r="45" spans="1:2" x14ac:dyDescent="0.35">
      <c r="A45" s="282"/>
      <c r="B45" s="176" t="s">
        <v>150</v>
      </c>
    </row>
    <row r="46" spans="1:2" x14ac:dyDescent="0.35">
      <c r="A46" s="282"/>
      <c r="B46" s="173" t="s">
        <v>203</v>
      </c>
    </row>
    <row r="47" spans="1:2" x14ac:dyDescent="0.35">
      <c r="A47" s="282"/>
      <c r="B47" s="173" t="s">
        <v>201</v>
      </c>
    </row>
    <row r="48" spans="1:2" x14ac:dyDescent="0.35">
      <c r="A48" s="282"/>
      <c r="B48" s="170" t="s">
        <v>352</v>
      </c>
    </row>
    <row r="49" spans="1:2" x14ac:dyDescent="0.35"/>
    <row r="50" spans="1:2" x14ac:dyDescent="0.35">
      <c r="A50" s="282">
        <v>10</v>
      </c>
      <c r="B50" s="78" t="s">
        <v>218</v>
      </c>
    </row>
    <row r="51" spans="1:2" x14ac:dyDescent="0.35">
      <c r="A51" s="282"/>
      <c r="B51" s="78" t="s">
        <v>180</v>
      </c>
    </row>
    <row r="52" spans="1:2" x14ac:dyDescent="0.35">
      <c r="A52" s="282"/>
      <c r="B52" s="129" t="s">
        <v>194</v>
      </c>
    </row>
    <row r="53" spans="1:2" x14ac:dyDescent="0.35">
      <c r="A53" s="282"/>
      <c r="B53" s="129" t="s">
        <v>204</v>
      </c>
    </row>
    <row r="54" spans="1:2" x14ac:dyDescent="0.35">
      <c r="A54" s="282"/>
      <c r="B54" s="170" t="s">
        <v>352</v>
      </c>
    </row>
    <row r="55" spans="1:2" x14ac:dyDescent="0.35"/>
    <row r="56" spans="1:2" ht="27" customHeight="1" x14ac:dyDescent="0.35">
      <c r="A56" s="282">
        <v>11</v>
      </c>
      <c r="B56" s="97" t="s">
        <v>181</v>
      </c>
    </row>
    <row r="57" spans="1:2" x14ac:dyDescent="0.35">
      <c r="A57" s="282"/>
      <c r="B57" s="78" t="s">
        <v>211</v>
      </c>
    </row>
    <row r="58" spans="1:2" x14ac:dyDescent="0.35">
      <c r="A58" s="282"/>
      <c r="B58" s="170" t="s">
        <v>352</v>
      </c>
    </row>
    <row r="59" spans="1:2" x14ac:dyDescent="0.35"/>
    <row r="60" spans="1:2" hidden="1" x14ac:dyDescent="0.35"/>
    <row r="61" spans="1:2" hidden="1" x14ac:dyDescent="0.35"/>
  </sheetData>
  <mergeCells count="12">
    <mergeCell ref="A50:A54"/>
    <mergeCell ref="A56:A58"/>
    <mergeCell ref="A44:A48"/>
    <mergeCell ref="A39:A42"/>
    <mergeCell ref="A33:A37"/>
    <mergeCell ref="A28:A31"/>
    <mergeCell ref="A23:A26"/>
    <mergeCell ref="A1:B1"/>
    <mergeCell ref="A18:A21"/>
    <mergeCell ref="A9:A11"/>
    <mergeCell ref="A13:A16"/>
    <mergeCell ref="A5:A7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3040-4F47-4B2A-B0D7-D27BFEA1F197}">
  <dimension ref="A1:H122"/>
  <sheetViews>
    <sheetView workbookViewId="0">
      <selection activeCell="B13" sqref="B13"/>
    </sheetView>
  </sheetViews>
  <sheetFormatPr defaultColWidth="0" defaultRowHeight="14.5" zeroHeight="1" x14ac:dyDescent="0.35"/>
  <cols>
    <col min="1" max="1" width="28.54296875" customWidth="1"/>
    <col min="2" max="2" width="11.453125" customWidth="1"/>
    <col min="3" max="3" width="18" customWidth="1"/>
    <col min="4" max="4" width="17.453125" customWidth="1"/>
    <col min="5" max="5" width="16" customWidth="1"/>
    <col min="6" max="7" width="16.54296875" customWidth="1"/>
    <col min="8" max="8" width="33.54296875" style="242" hidden="1" customWidth="1"/>
    <col min="9" max="16384" width="11.453125" hidden="1"/>
  </cols>
  <sheetData>
    <row r="1" spans="1:7" ht="15.5" x14ac:dyDescent="0.35">
      <c r="A1" s="42" t="s">
        <v>0</v>
      </c>
      <c r="B1" s="43"/>
      <c r="C1" s="43"/>
      <c r="D1" s="43"/>
      <c r="E1" s="43"/>
      <c r="F1" s="43"/>
      <c r="G1" s="43"/>
    </row>
    <row r="2" spans="1:7" ht="15.5" x14ac:dyDescent="0.35">
      <c r="A2" s="42"/>
      <c r="B2" s="43"/>
      <c r="C2" s="43"/>
      <c r="D2" s="43"/>
      <c r="E2" s="43"/>
      <c r="F2" s="43"/>
      <c r="G2" s="43"/>
    </row>
    <row r="3" spans="1:7" ht="15" x14ac:dyDescent="0.35">
      <c r="A3" s="44" t="s">
        <v>212</v>
      </c>
      <c r="B3" s="44"/>
      <c r="C3" s="44"/>
      <c r="D3" s="44"/>
      <c r="E3" s="44"/>
      <c r="F3" s="44"/>
      <c r="G3" s="44"/>
    </row>
    <row r="4" spans="1:7" ht="15" x14ac:dyDescent="0.35">
      <c r="A4" s="44" t="s">
        <v>17</v>
      </c>
      <c r="B4" s="44"/>
      <c r="C4" s="44"/>
      <c r="D4" s="44"/>
      <c r="E4" s="44"/>
      <c r="F4" s="44"/>
      <c r="G4" s="44"/>
    </row>
    <row r="5" spans="1:7" ht="15" x14ac:dyDescent="0.35">
      <c r="A5" s="44" t="s">
        <v>293</v>
      </c>
      <c r="B5" s="44"/>
      <c r="C5" s="44"/>
      <c r="D5" s="44"/>
      <c r="E5" s="44"/>
      <c r="F5" s="44"/>
      <c r="G5" s="44"/>
    </row>
    <row r="6" spans="1:7" ht="15.5" x14ac:dyDescent="0.35">
      <c r="A6" s="45"/>
      <c r="B6" s="244"/>
      <c r="C6" s="244"/>
      <c r="D6" s="244"/>
      <c r="E6" s="244"/>
      <c r="F6" s="244"/>
      <c r="G6" s="244"/>
    </row>
    <row r="7" spans="1:7" ht="15.5" x14ac:dyDescent="0.35">
      <c r="A7" s="285" t="s">
        <v>2</v>
      </c>
      <c r="B7" s="286" t="s">
        <v>3</v>
      </c>
      <c r="C7" s="287" t="s">
        <v>4</v>
      </c>
      <c r="D7" s="287"/>
      <c r="E7" s="287"/>
      <c r="F7" s="287"/>
      <c r="G7" s="287"/>
    </row>
    <row r="8" spans="1:7" ht="30" x14ac:dyDescent="0.35">
      <c r="A8" s="285"/>
      <c r="B8" s="286"/>
      <c r="C8" s="46" t="s">
        <v>5</v>
      </c>
      <c r="D8" s="158" t="s">
        <v>179</v>
      </c>
      <c r="E8" s="159" t="s">
        <v>7</v>
      </c>
      <c r="F8" s="160" t="s">
        <v>8</v>
      </c>
      <c r="G8" s="161" t="s">
        <v>9</v>
      </c>
    </row>
    <row r="9" spans="1:7" ht="15.5" x14ac:dyDescent="0.35">
      <c r="A9" s="47"/>
      <c r="B9" s="157"/>
      <c r="C9" s="156"/>
      <c r="D9" s="156"/>
      <c r="E9" s="156"/>
      <c r="F9" s="156"/>
      <c r="G9" s="156"/>
    </row>
    <row r="10" spans="1:7" ht="18.5" x14ac:dyDescent="0.35">
      <c r="A10" s="48" t="s">
        <v>350</v>
      </c>
      <c r="B10" s="58">
        <f>SUM(C10:G10)</f>
        <v>1743</v>
      </c>
      <c r="C10" s="59">
        <v>234</v>
      </c>
      <c r="D10" s="59">
        <v>1034</v>
      </c>
      <c r="E10" s="59">
        <v>53</v>
      </c>
      <c r="F10" s="59">
        <v>21</v>
      </c>
      <c r="G10" s="59">
        <v>401</v>
      </c>
    </row>
    <row r="11" spans="1:7" ht="15.5" x14ac:dyDescent="0.35">
      <c r="A11" s="48" t="s">
        <v>10</v>
      </c>
      <c r="B11" s="58">
        <f>SUM(C11:G11)</f>
        <v>1425</v>
      </c>
      <c r="C11" s="59">
        <v>286</v>
      </c>
      <c r="D11" s="59">
        <v>594</v>
      </c>
      <c r="E11" s="59">
        <v>113</v>
      </c>
      <c r="F11" s="59">
        <v>28</v>
      </c>
      <c r="G11" s="59">
        <v>404</v>
      </c>
    </row>
    <row r="12" spans="1:7" ht="15.5" x14ac:dyDescent="0.35">
      <c r="A12" s="48" t="s">
        <v>11</v>
      </c>
      <c r="B12" s="58">
        <f t="shared" ref="B12:B13" si="0">SUM(C12:G12)</f>
        <v>18</v>
      </c>
      <c r="C12" s="59">
        <v>1</v>
      </c>
      <c r="D12" s="59">
        <v>11</v>
      </c>
      <c r="E12" s="59">
        <v>3</v>
      </c>
      <c r="F12" s="59">
        <v>0</v>
      </c>
      <c r="G12" s="59">
        <v>3</v>
      </c>
    </row>
    <row r="13" spans="1:7" ht="15.5" x14ac:dyDescent="0.35">
      <c r="A13" s="48" t="s">
        <v>12</v>
      </c>
      <c r="B13" s="58">
        <f t="shared" si="0"/>
        <v>1177</v>
      </c>
      <c r="C13" s="59">
        <v>213</v>
      </c>
      <c r="D13" s="59">
        <v>542</v>
      </c>
      <c r="E13" s="59">
        <v>56</v>
      </c>
      <c r="F13" s="59">
        <v>26</v>
      </c>
      <c r="G13" s="59">
        <v>340</v>
      </c>
    </row>
    <row r="14" spans="1:7" ht="15.5" x14ac:dyDescent="0.35">
      <c r="A14" s="49" t="s">
        <v>13</v>
      </c>
      <c r="B14" s="58">
        <f>B10+B11+B12-B13</f>
        <v>2009</v>
      </c>
      <c r="C14" s="241">
        <f>C10+C11+C12-C13</f>
        <v>308</v>
      </c>
      <c r="D14" s="243">
        <f t="shared" ref="D14:G14" si="1">D10+D11+D12-D13</f>
        <v>1097</v>
      </c>
      <c r="E14" s="243">
        <f t="shared" si="1"/>
        <v>113</v>
      </c>
      <c r="F14" s="243">
        <f t="shared" si="1"/>
        <v>23</v>
      </c>
      <c r="G14" s="243">
        <f t="shared" si="1"/>
        <v>468</v>
      </c>
    </row>
    <row r="15" spans="1:7" ht="15.5" x14ac:dyDescent="0.35">
      <c r="A15" s="49"/>
      <c r="B15" s="165"/>
      <c r="C15" s="166"/>
      <c r="D15" s="167"/>
      <c r="E15" s="167"/>
      <c r="F15" s="167"/>
      <c r="G15" s="167"/>
    </row>
    <row r="16" spans="1:7" ht="15.5" x14ac:dyDescent="0.35">
      <c r="A16" s="49" t="s">
        <v>14</v>
      </c>
      <c r="B16" s="58">
        <f>SUM(C16:G16)</f>
        <v>57</v>
      </c>
      <c r="C16" s="59">
        <v>3</v>
      </c>
      <c r="D16" s="59">
        <v>0</v>
      </c>
      <c r="E16" s="59">
        <v>0</v>
      </c>
      <c r="F16" s="59">
        <v>0</v>
      </c>
      <c r="G16" s="59">
        <v>54</v>
      </c>
    </row>
    <row r="17" spans="1:7" ht="15.5" x14ac:dyDescent="0.35">
      <c r="A17" s="49" t="s">
        <v>15</v>
      </c>
      <c r="B17" s="58">
        <f t="shared" ref="B17" si="2">SUM(C17:G17)</f>
        <v>18</v>
      </c>
      <c r="C17" s="59">
        <v>11</v>
      </c>
      <c r="D17" s="59">
        <v>0</v>
      </c>
      <c r="E17" s="59">
        <v>0</v>
      </c>
      <c r="F17" s="59">
        <v>0</v>
      </c>
      <c r="G17" s="59">
        <v>7</v>
      </c>
    </row>
    <row r="18" spans="1:7" ht="15.5" x14ac:dyDescent="0.35">
      <c r="A18" s="49" t="s">
        <v>16</v>
      </c>
      <c r="B18" s="58">
        <f>SUM(C18:G18)</f>
        <v>109</v>
      </c>
      <c r="C18" s="59">
        <v>18</v>
      </c>
      <c r="D18" s="59">
        <v>67</v>
      </c>
      <c r="E18" s="59">
        <v>2</v>
      </c>
      <c r="F18" s="59">
        <v>4</v>
      </c>
      <c r="G18" s="59">
        <v>18</v>
      </c>
    </row>
    <row r="19" spans="1:7" ht="15.5" x14ac:dyDescent="0.35">
      <c r="A19" s="50"/>
      <c r="B19" s="51"/>
      <c r="C19" s="52"/>
      <c r="D19" s="53"/>
      <c r="E19" s="54"/>
      <c r="F19" s="53"/>
      <c r="G19" s="55"/>
    </row>
    <row r="20" spans="1:7" ht="30.75" customHeight="1" x14ac:dyDescent="0.35">
      <c r="A20" s="288" t="s">
        <v>320</v>
      </c>
      <c r="B20" s="288"/>
      <c r="C20" s="288"/>
      <c r="D20" s="288"/>
      <c r="E20" s="288"/>
      <c r="F20" s="288"/>
      <c r="G20" s="288"/>
    </row>
    <row r="21" spans="1:7" ht="15.5" x14ac:dyDescent="0.35">
      <c r="A21" s="284" t="s">
        <v>364</v>
      </c>
      <c r="B21" s="284"/>
      <c r="C21" s="284"/>
      <c r="D21" s="284"/>
      <c r="E21" s="284"/>
      <c r="F21" s="284"/>
      <c r="G21" s="284"/>
    </row>
    <row r="22" spans="1:7" ht="15.5" x14ac:dyDescent="0.35">
      <c r="A22" s="56" t="s">
        <v>260</v>
      </c>
      <c r="B22" s="57"/>
      <c r="C22" s="57"/>
      <c r="D22" s="57"/>
      <c r="E22" s="57"/>
      <c r="F22" s="57"/>
      <c r="G22" s="57"/>
    </row>
    <row r="23" spans="1:7" hidden="1" x14ac:dyDescent="0.35">
      <c r="A23" s="56"/>
    </row>
    <row r="24" spans="1:7" hidden="1" x14ac:dyDescent="0.35"/>
    <row r="25" spans="1:7" hidden="1" x14ac:dyDescent="0.35"/>
    <row r="26" spans="1:7" hidden="1" x14ac:dyDescent="0.35"/>
    <row r="27" spans="1:7" hidden="1" x14ac:dyDescent="0.35"/>
    <row r="28" spans="1:7" hidden="1" x14ac:dyDescent="0.35"/>
    <row r="29" spans="1:7" hidden="1" x14ac:dyDescent="0.35"/>
    <row r="30" spans="1:7" hidden="1" x14ac:dyDescent="0.35"/>
    <row r="31" spans="1:7" hidden="1" x14ac:dyDescent="0.35"/>
    <row r="32" spans="1:7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</sheetData>
  <mergeCells count="5">
    <mergeCell ref="A21:G21"/>
    <mergeCell ref="A7:A8"/>
    <mergeCell ref="B7:B8"/>
    <mergeCell ref="C7:G7"/>
    <mergeCell ref="A20:G20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45"/>
  <sheetViews>
    <sheetView topLeftCell="M1" zoomScaleNormal="100" workbookViewId="0">
      <selection activeCell="N8" sqref="N8"/>
    </sheetView>
  </sheetViews>
  <sheetFormatPr defaultColWidth="0" defaultRowHeight="15.5" zeroHeight="1" x14ac:dyDescent="0.35"/>
  <cols>
    <col min="1" max="1" width="94.81640625" style="62" hidden="1" customWidth="1"/>
    <col min="2" max="2" width="16.81640625" style="75" hidden="1" customWidth="1"/>
    <col min="3" max="3" width="12.81640625" style="62" hidden="1" customWidth="1"/>
    <col min="4" max="4" width="77.54296875" style="62" hidden="1" customWidth="1"/>
    <col min="5" max="5" width="19" style="62" hidden="1" customWidth="1"/>
    <col min="6" max="6" width="0" style="62" hidden="1" customWidth="1"/>
    <col min="7" max="7" width="86.81640625" style="62" hidden="1" customWidth="1"/>
    <col min="8" max="8" width="19.54296875" style="62" hidden="1" customWidth="1"/>
    <col min="9" max="9" width="0" style="62" hidden="1" customWidth="1"/>
    <col min="10" max="10" width="109.54296875" style="62" hidden="1" customWidth="1"/>
    <col min="11" max="11" width="18.1796875" style="62" hidden="1" customWidth="1"/>
    <col min="12" max="12" width="0" style="62" hidden="1" customWidth="1"/>
    <col min="13" max="13" width="109" style="62" customWidth="1"/>
    <col min="14" max="14" width="15.7265625" style="62" customWidth="1"/>
    <col min="15" max="16384" width="11.453125" style="62" hidden="1"/>
  </cols>
  <sheetData>
    <row r="1" spans="1:14" x14ac:dyDescent="0.35">
      <c r="A1" s="60" t="s">
        <v>178</v>
      </c>
      <c r="B1" s="61"/>
      <c r="C1" s="76"/>
      <c r="D1" s="60" t="s">
        <v>178</v>
      </c>
      <c r="E1" s="61"/>
      <c r="F1" s="76"/>
      <c r="G1" s="60" t="s">
        <v>178</v>
      </c>
      <c r="H1" s="61"/>
      <c r="I1" s="76"/>
      <c r="J1" s="60" t="s">
        <v>178</v>
      </c>
      <c r="K1" s="61"/>
      <c r="L1" s="76"/>
      <c r="M1" s="60" t="s">
        <v>178</v>
      </c>
      <c r="N1" s="61"/>
    </row>
    <row r="2" spans="1:14" x14ac:dyDescent="0.35">
      <c r="A2" s="63"/>
      <c r="B2" s="61"/>
      <c r="C2" s="76"/>
      <c r="D2" s="63"/>
      <c r="E2" s="61"/>
      <c r="F2" s="76"/>
      <c r="G2" s="63"/>
      <c r="H2" s="61"/>
      <c r="I2" s="76"/>
      <c r="J2" s="63"/>
      <c r="K2" s="61"/>
      <c r="L2" s="76"/>
      <c r="M2" s="63"/>
      <c r="N2" s="61"/>
    </row>
    <row r="3" spans="1:14" x14ac:dyDescent="0.35">
      <c r="A3" s="289" t="s">
        <v>18</v>
      </c>
      <c r="B3" s="289"/>
      <c r="C3" s="76"/>
      <c r="D3" s="289" t="s">
        <v>18</v>
      </c>
      <c r="E3" s="289"/>
      <c r="F3" s="76"/>
      <c r="G3" s="289" t="s">
        <v>18</v>
      </c>
      <c r="H3" s="289"/>
      <c r="I3" s="76"/>
      <c r="J3" s="289" t="s">
        <v>18</v>
      </c>
      <c r="K3" s="289"/>
      <c r="L3" s="76"/>
      <c r="M3" s="289" t="s">
        <v>18</v>
      </c>
      <c r="N3" s="289"/>
    </row>
    <row r="4" spans="1:14" x14ac:dyDescent="0.35">
      <c r="A4" s="289" t="s">
        <v>207</v>
      </c>
      <c r="B4" s="289"/>
      <c r="C4" s="76"/>
      <c r="D4" s="289" t="s">
        <v>207</v>
      </c>
      <c r="E4" s="289"/>
      <c r="F4" s="76"/>
      <c r="G4" s="289" t="s">
        <v>207</v>
      </c>
      <c r="H4" s="289"/>
      <c r="I4" s="76"/>
      <c r="J4" s="289" t="s">
        <v>207</v>
      </c>
      <c r="K4" s="289"/>
      <c r="L4" s="76"/>
      <c r="M4" s="289" t="s">
        <v>207</v>
      </c>
      <c r="N4" s="289"/>
    </row>
    <row r="5" spans="1:14" x14ac:dyDescent="0.35">
      <c r="A5" s="289" t="s">
        <v>289</v>
      </c>
      <c r="B5" s="289"/>
      <c r="C5" s="76"/>
      <c r="D5" s="289" t="s">
        <v>290</v>
      </c>
      <c r="E5" s="289"/>
      <c r="F5" s="76"/>
      <c r="G5" s="289" t="s">
        <v>291</v>
      </c>
      <c r="H5" s="289"/>
      <c r="I5" s="76"/>
      <c r="J5" s="289" t="s">
        <v>292</v>
      </c>
      <c r="K5" s="289"/>
      <c r="L5" s="76"/>
      <c r="M5" s="289" t="s">
        <v>293</v>
      </c>
      <c r="N5" s="289"/>
    </row>
    <row r="6" spans="1:14" x14ac:dyDescent="0.35">
      <c r="A6" s="64"/>
      <c r="B6" s="64"/>
      <c r="C6" s="76"/>
      <c r="D6" s="64"/>
      <c r="E6" s="64"/>
      <c r="F6" s="76"/>
      <c r="G6" s="64"/>
      <c r="H6" s="64"/>
      <c r="I6" s="76"/>
      <c r="J6" s="215"/>
      <c r="K6" s="64"/>
      <c r="L6" s="76"/>
      <c r="M6" s="64"/>
      <c r="N6" s="224"/>
    </row>
    <row r="7" spans="1:14" x14ac:dyDescent="0.35">
      <c r="A7" s="65" t="s">
        <v>19</v>
      </c>
      <c r="B7" s="66" t="s">
        <v>20</v>
      </c>
      <c r="C7" s="76"/>
      <c r="D7" s="65" t="s">
        <v>19</v>
      </c>
      <c r="E7" s="66" t="s">
        <v>20</v>
      </c>
      <c r="F7" s="76"/>
      <c r="G7" s="65" t="s">
        <v>19</v>
      </c>
      <c r="H7" s="66" t="s">
        <v>20</v>
      </c>
      <c r="I7" s="76"/>
      <c r="J7" s="65" t="s">
        <v>19</v>
      </c>
      <c r="K7" s="66" t="s">
        <v>20</v>
      </c>
      <c r="L7" s="76"/>
      <c r="M7" s="65" t="s">
        <v>19</v>
      </c>
      <c r="N7" s="66" t="s">
        <v>20</v>
      </c>
    </row>
    <row r="8" spans="1:14" x14ac:dyDescent="0.35">
      <c r="A8" s="63"/>
      <c r="B8" s="67"/>
      <c r="C8" s="76"/>
      <c r="D8" s="63"/>
      <c r="E8" s="67"/>
      <c r="F8" s="76"/>
      <c r="G8" s="63"/>
      <c r="H8" s="67" t="e">
        <f>'c1'!#REF!</f>
        <v>#REF!</v>
      </c>
      <c r="I8" s="76"/>
      <c r="J8" s="63"/>
      <c r="K8" s="220">
        <v>412</v>
      </c>
      <c r="L8" s="76"/>
      <c r="M8" s="63"/>
      <c r="N8" s="67"/>
    </row>
    <row r="9" spans="1:14" x14ac:dyDescent="0.35">
      <c r="A9" s="68" t="s">
        <v>153</v>
      </c>
      <c r="B9" s="183">
        <f>B11+B14+B46</f>
        <v>363</v>
      </c>
      <c r="C9" s="76"/>
      <c r="D9" s="68" t="s">
        <v>153</v>
      </c>
      <c r="E9" s="69">
        <f>E11+E14+E12+E46</f>
        <v>341</v>
      </c>
      <c r="F9" s="76"/>
      <c r="G9" s="68" t="s">
        <v>153</v>
      </c>
      <c r="H9" s="69">
        <f>H11+H12+H14+H46</f>
        <v>309</v>
      </c>
      <c r="I9" s="76"/>
      <c r="J9" s="68" t="s">
        <v>153</v>
      </c>
      <c r="K9" s="221">
        <f>K11+K12+K14+K38+K46</f>
        <v>412</v>
      </c>
      <c r="L9" s="76"/>
      <c r="M9" s="68" t="s">
        <v>153</v>
      </c>
      <c r="N9" s="69">
        <f>N11+N12+N14+N38+N46</f>
        <v>1425</v>
      </c>
    </row>
    <row r="10" spans="1:14" x14ac:dyDescent="0.35">
      <c r="A10" s="70"/>
      <c r="B10" s="71"/>
      <c r="C10" s="76"/>
      <c r="D10" s="70"/>
      <c r="E10" s="71"/>
      <c r="F10" s="76"/>
      <c r="G10" s="70"/>
      <c r="H10" s="71"/>
      <c r="I10" s="76"/>
      <c r="J10" s="70"/>
      <c r="K10" s="71"/>
      <c r="L10" s="76"/>
      <c r="M10" s="70"/>
      <c r="N10" s="71"/>
    </row>
    <row r="11" spans="1:14" x14ac:dyDescent="0.35">
      <c r="A11" s="70" t="s">
        <v>21</v>
      </c>
      <c r="B11" s="179">
        <v>15</v>
      </c>
      <c r="C11" s="76"/>
      <c r="D11" s="70" t="s">
        <v>21</v>
      </c>
      <c r="E11" s="179">
        <v>19</v>
      </c>
      <c r="F11" s="76"/>
      <c r="G11" s="70" t="s">
        <v>21</v>
      </c>
      <c r="H11" s="213">
        <f>33+1</f>
        <v>34</v>
      </c>
      <c r="I11" s="76"/>
      <c r="J11" s="70" t="s">
        <v>21</v>
      </c>
      <c r="K11" s="213">
        <v>47</v>
      </c>
      <c r="L11" s="76"/>
      <c r="M11" s="262" t="s">
        <v>21</v>
      </c>
      <c r="N11" s="263">
        <v>115</v>
      </c>
    </row>
    <row r="12" spans="1:14" x14ac:dyDescent="0.35">
      <c r="A12" s="70" t="s">
        <v>311</v>
      </c>
      <c r="B12" s="71">
        <v>0</v>
      </c>
      <c r="C12" s="76"/>
      <c r="D12" s="70" t="s">
        <v>311</v>
      </c>
      <c r="E12" s="179">
        <v>2</v>
      </c>
      <c r="F12" s="76"/>
      <c r="G12" s="70" t="s">
        <v>311</v>
      </c>
      <c r="H12" s="71">
        <v>0</v>
      </c>
      <c r="I12" s="76"/>
      <c r="J12" s="70" t="s">
        <v>311</v>
      </c>
      <c r="K12" s="71">
        <v>0</v>
      </c>
      <c r="L12" s="76"/>
      <c r="M12" s="262" t="s">
        <v>311</v>
      </c>
      <c r="N12" s="263">
        <v>2</v>
      </c>
    </row>
    <row r="13" spans="1:14" x14ac:dyDescent="0.35">
      <c r="A13" s="72"/>
      <c r="B13" s="71"/>
      <c r="C13" s="76"/>
      <c r="D13" s="72"/>
      <c r="E13" s="71"/>
      <c r="F13" s="76"/>
      <c r="G13" s="72"/>
      <c r="H13" s="71"/>
      <c r="I13" s="76"/>
      <c r="J13" s="72"/>
      <c r="K13" s="71"/>
      <c r="L13" s="76"/>
      <c r="M13" s="264"/>
      <c r="N13" s="263"/>
    </row>
    <row r="14" spans="1:14" x14ac:dyDescent="0.35">
      <c r="A14" s="72" t="s">
        <v>22</v>
      </c>
      <c r="B14" s="69">
        <f>SUM(B15:B45)</f>
        <v>213</v>
      </c>
      <c r="C14" s="76"/>
      <c r="D14" s="72" t="s">
        <v>22</v>
      </c>
      <c r="E14" s="69">
        <f>SUM(E15:E45)</f>
        <v>246</v>
      </c>
      <c r="F14" s="76"/>
      <c r="G14" s="72" t="s">
        <v>22</v>
      </c>
      <c r="H14" s="69">
        <f>SUM(H15:H36)</f>
        <v>214</v>
      </c>
      <c r="I14" s="76"/>
      <c r="J14" s="72" t="s">
        <v>22</v>
      </c>
      <c r="K14" s="69">
        <f>SUM(K15:K36)</f>
        <v>224</v>
      </c>
      <c r="L14" s="76"/>
      <c r="M14" s="264" t="s">
        <v>22</v>
      </c>
      <c r="N14" s="265">
        <v>897</v>
      </c>
    </row>
    <row r="15" spans="1:14" x14ac:dyDescent="0.35">
      <c r="A15" s="70" t="s">
        <v>23</v>
      </c>
      <c r="B15" s="179">
        <v>34</v>
      </c>
      <c r="C15" s="76"/>
      <c r="D15" s="70" t="s">
        <v>23</v>
      </c>
      <c r="E15" s="179">
        <v>38</v>
      </c>
      <c r="F15" s="76"/>
      <c r="G15" s="70" t="s">
        <v>23</v>
      </c>
      <c r="H15" s="213">
        <v>28</v>
      </c>
      <c r="I15" s="76"/>
      <c r="J15" s="232" t="s">
        <v>23</v>
      </c>
      <c r="K15" s="71">
        <v>38</v>
      </c>
      <c r="L15" s="76"/>
      <c r="M15" s="262" t="s">
        <v>23</v>
      </c>
      <c r="N15" s="263">
        <v>138</v>
      </c>
    </row>
    <row r="16" spans="1:14" x14ac:dyDescent="0.35">
      <c r="A16" s="70" t="s">
        <v>24</v>
      </c>
      <c r="B16" s="179">
        <v>136</v>
      </c>
      <c r="C16" s="76"/>
      <c r="D16" s="70" t="s">
        <v>24</v>
      </c>
      <c r="E16" s="179">
        <v>139</v>
      </c>
      <c r="F16" s="76"/>
      <c r="G16" s="70" t="s">
        <v>24</v>
      </c>
      <c r="H16" s="213">
        <f>106+2</f>
        <v>108</v>
      </c>
      <c r="I16" s="76"/>
      <c r="J16" s="233" t="s">
        <v>24</v>
      </c>
      <c r="K16" s="230">
        <f>3+129</f>
        <v>132</v>
      </c>
      <c r="L16" s="76"/>
      <c r="M16" s="262" t="s">
        <v>24</v>
      </c>
      <c r="N16" s="263">
        <v>515</v>
      </c>
    </row>
    <row r="17" spans="1:14" ht="31" x14ac:dyDescent="0.35">
      <c r="A17" s="70" t="s">
        <v>25</v>
      </c>
      <c r="B17" s="179">
        <v>1</v>
      </c>
      <c r="C17" s="76"/>
      <c r="D17" s="70" t="s">
        <v>25</v>
      </c>
      <c r="E17" s="179">
        <v>1</v>
      </c>
      <c r="F17" s="76"/>
      <c r="G17" s="70" t="s">
        <v>25</v>
      </c>
      <c r="H17" s="71">
        <v>0</v>
      </c>
      <c r="I17" s="76"/>
      <c r="J17" s="70" t="s">
        <v>25</v>
      </c>
      <c r="K17" s="71">
        <v>0</v>
      </c>
      <c r="L17" s="76"/>
      <c r="M17" s="262" t="s">
        <v>25</v>
      </c>
      <c r="N17" s="263">
        <v>2</v>
      </c>
    </row>
    <row r="18" spans="1:14" x14ac:dyDescent="0.35">
      <c r="A18" s="70" t="s">
        <v>286</v>
      </c>
      <c r="B18" s="71">
        <v>0</v>
      </c>
      <c r="C18" s="76"/>
      <c r="D18" s="70" t="s">
        <v>286</v>
      </c>
      <c r="E18" s="179">
        <v>1</v>
      </c>
      <c r="F18" s="76"/>
      <c r="G18" s="70" t="s">
        <v>286</v>
      </c>
      <c r="H18" s="71">
        <v>0</v>
      </c>
      <c r="I18" s="76"/>
      <c r="J18" s="70" t="s">
        <v>286</v>
      </c>
      <c r="K18" s="71">
        <v>0</v>
      </c>
      <c r="L18" s="76"/>
      <c r="M18" s="262" t="s">
        <v>286</v>
      </c>
      <c r="N18" s="263">
        <v>1</v>
      </c>
    </row>
    <row r="19" spans="1:14" x14ac:dyDescent="0.35">
      <c r="A19" s="70" t="s">
        <v>338</v>
      </c>
      <c r="B19" s="71"/>
      <c r="C19" s="76"/>
      <c r="D19" s="70" t="s">
        <v>338</v>
      </c>
      <c r="E19" s="179"/>
      <c r="F19" s="76"/>
      <c r="G19" s="70" t="s">
        <v>338</v>
      </c>
      <c r="H19" s="71"/>
      <c r="I19" s="76"/>
      <c r="J19" s="232" t="s">
        <v>338</v>
      </c>
      <c r="K19" s="71">
        <v>6</v>
      </c>
      <c r="L19" s="76"/>
      <c r="M19" s="262" t="s">
        <v>338</v>
      </c>
      <c r="N19" s="263">
        <v>6</v>
      </c>
    </row>
    <row r="20" spans="1:14" x14ac:dyDescent="0.35">
      <c r="A20" s="70" t="s">
        <v>334</v>
      </c>
      <c r="B20" s="71"/>
      <c r="C20" s="76"/>
      <c r="D20" s="70" t="s">
        <v>334</v>
      </c>
      <c r="E20" s="179"/>
      <c r="F20" s="76"/>
      <c r="G20" s="70" t="s">
        <v>334</v>
      </c>
      <c r="H20" s="213">
        <v>12</v>
      </c>
      <c r="I20" s="76"/>
      <c r="J20" s="232" t="s">
        <v>334</v>
      </c>
      <c r="K20" s="213">
        <v>9</v>
      </c>
      <c r="L20" s="76"/>
      <c r="M20" s="262" t="s">
        <v>334</v>
      </c>
      <c r="N20" s="263">
        <v>21</v>
      </c>
    </row>
    <row r="21" spans="1:14" x14ac:dyDescent="0.35">
      <c r="A21" s="70" t="s">
        <v>283</v>
      </c>
      <c r="B21" s="179">
        <v>2</v>
      </c>
      <c r="C21" s="76"/>
      <c r="D21" s="70" t="s">
        <v>283</v>
      </c>
      <c r="E21" s="179">
        <v>2</v>
      </c>
      <c r="F21" s="76"/>
      <c r="G21" s="70" t="s">
        <v>283</v>
      </c>
      <c r="H21" s="213">
        <v>8</v>
      </c>
      <c r="I21" s="76"/>
      <c r="J21" s="232" t="s">
        <v>283</v>
      </c>
      <c r="K21" s="71">
        <v>6</v>
      </c>
      <c r="L21" s="76"/>
      <c r="M21" s="262" t="s">
        <v>283</v>
      </c>
      <c r="N21" s="263">
        <v>18</v>
      </c>
    </row>
    <row r="22" spans="1:14" x14ac:dyDescent="0.35">
      <c r="A22" s="70" t="s">
        <v>324</v>
      </c>
      <c r="B22" s="179">
        <v>7</v>
      </c>
      <c r="C22" s="76"/>
      <c r="D22" s="70" t="s">
        <v>324</v>
      </c>
      <c r="E22" s="179">
        <v>14</v>
      </c>
      <c r="F22" s="76"/>
      <c r="G22" s="70" t="s">
        <v>324</v>
      </c>
      <c r="H22" s="213">
        <v>7</v>
      </c>
      <c r="I22" s="76"/>
      <c r="J22" s="232" t="s">
        <v>324</v>
      </c>
      <c r="K22" s="71">
        <v>8</v>
      </c>
      <c r="L22" s="76"/>
      <c r="M22" s="262" t="s">
        <v>324</v>
      </c>
      <c r="N22" s="263">
        <v>36</v>
      </c>
    </row>
    <row r="23" spans="1:14" x14ac:dyDescent="0.35">
      <c r="A23" s="70" t="s">
        <v>325</v>
      </c>
      <c r="B23" s="179">
        <v>4</v>
      </c>
      <c r="C23" s="76"/>
      <c r="D23" s="70" t="s">
        <v>325</v>
      </c>
      <c r="E23" s="179">
        <v>10</v>
      </c>
      <c r="F23" s="76"/>
      <c r="G23" s="70" t="s">
        <v>325</v>
      </c>
      <c r="H23" s="213">
        <v>10</v>
      </c>
      <c r="I23" s="76"/>
      <c r="J23" s="232" t="s">
        <v>325</v>
      </c>
      <c r="K23" s="71">
        <v>5</v>
      </c>
      <c r="L23" s="76"/>
      <c r="M23" s="262" t="s">
        <v>325</v>
      </c>
      <c r="N23" s="263">
        <v>29</v>
      </c>
    </row>
    <row r="24" spans="1:14" x14ac:dyDescent="0.35">
      <c r="A24" s="70" t="s">
        <v>285</v>
      </c>
      <c r="B24" s="179">
        <v>3</v>
      </c>
      <c r="C24" s="76"/>
      <c r="D24" s="70" t="s">
        <v>285</v>
      </c>
      <c r="E24" s="179">
        <v>7</v>
      </c>
      <c r="F24" s="76"/>
      <c r="G24" s="70" t="s">
        <v>285</v>
      </c>
      <c r="H24" s="213">
        <v>9</v>
      </c>
      <c r="I24" s="76"/>
      <c r="J24" s="232" t="s">
        <v>285</v>
      </c>
      <c r="K24" s="71">
        <v>1</v>
      </c>
      <c r="L24" s="76"/>
      <c r="M24" s="262" t="s">
        <v>285</v>
      </c>
      <c r="N24" s="263">
        <v>20</v>
      </c>
    </row>
    <row r="25" spans="1:14" x14ac:dyDescent="0.35">
      <c r="A25" s="70" t="s">
        <v>332</v>
      </c>
      <c r="B25" s="179"/>
      <c r="C25" s="76"/>
      <c r="D25" s="70" t="s">
        <v>332</v>
      </c>
      <c r="E25" s="179"/>
      <c r="F25" s="76"/>
      <c r="G25" s="70" t="s">
        <v>332</v>
      </c>
      <c r="H25" s="213">
        <v>2</v>
      </c>
      <c r="I25" s="76"/>
      <c r="J25" s="232" t="s">
        <v>332</v>
      </c>
      <c r="K25" s="71">
        <v>5</v>
      </c>
      <c r="L25" s="76"/>
      <c r="M25" s="262" t="s">
        <v>332</v>
      </c>
      <c r="N25" s="263">
        <v>7</v>
      </c>
    </row>
    <row r="26" spans="1:14" x14ac:dyDescent="0.35">
      <c r="A26" s="70" t="s">
        <v>284</v>
      </c>
      <c r="B26" s="179">
        <v>1</v>
      </c>
      <c r="C26" s="76"/>
      <c r="D26" s="70" t="s">
        <v>284</v>
      </c>
      <c r="E26" s="179">
        <v>4</v>
      </c>
      <c r="F26" s="76"/>
      <c r="G26" s="70" t="s">
        <v>284</v>
      </c>
      <c r="H26" s="213">
        <v>3</v>
      </c>
      <c r="I26" s="76"/>
      <c r="J26" s="232" t="s">
        <v>284</v>
      </c>
      <c r="K26" s="71">
        <v>5</v>
      </c>
      <c r="L26" s="76"/>
      <c r="M26" s="262" t="s">
        <v>284</v>
      </c>
      <c r="N26" s="263">
        <v>13</v>
      </c>
    </row>
    <row r="27" spans="1:14" x14ac:dyDescent="0.35">
      <c r="A27" s="70" t="s">
        <v>301</v>
      </c>
      <c r="B27" s="179">
        <v>4</v>
      </c>
      <c r="C27" s="76"/>
      <c r="D27" s="70" t="s">
        <v>301</v>
      </c>
      <c r="E27" s="179">
        <v>3</v>
      </c>
      <c r="F27" s="76"/>
      <c r="G27" s="70" t="s">
        <v>301</v>
      </c>
      <c r="H27" s="71">
        <v>0</v>
      </c>
      <c r="I27" s="76"/>
      <c r="J27" s="70" t="s">
        <v>301</v>
      </c>
      <c r="K27" s="71">
        <v>0</v>
      </c>
      <c r="L27" s="76"/>
      <c r="M27" s="262" t="s">
        <v>301</v>
      </c>
      <c r="N27" s="263">
        <v>7</v>
      </c>
    </row>
    <row r="28" spans="1:14" x14ac:dyDescent="0.35">
      <c r="A28" s="70" t="s">
        <v>26</v>
      </c>
      <c r="B28" s="179">
        <v>4</v>
      </c>
      <c r="C28" s="76"/>
      <c r="D28" s="70" t="s">
        <v>26</v>
      </c>
      <c r="E28" s="179">
        <v>1</v>
      </c>
      <c r="F28" s="76"/>
      <c r="G28" s="70" t="s">
        <v>26</v>
      </c>
      <c r="H28" s="213">
        <v>3</v>
      </c>
      <c r="I28" s="76"/>
      <c r="J28" s="232" t="s">
        <v>26</v>
      </c>
      <c r="K28" s="71">
        <v>4</v>
      </c>
      <c r="L28" s="76"/>
      <c r="M28" s="262" t="s">
        <v>26</v>
      </c>
      <c r="N28" s="263">
        <v>12</v>
      </c>
    </row>
    <row r="29" spans="1:14" x14ac:dyDescent="0.35">
      <c r="A29" s="70" t="s">
        <v>333</v>
      </c>
      <c r="B29" s="71"/>
      <c r="C29" s="76"/>
      <c r="D29" s="70" t="s">
        <v>333</v>
      </c>
      <c r="E29" s="71"/>
      <c r="F29" s="76"/>
      <c r="G29" s="70" t="s">
        <v>333</v>
      </c>
      <c r="H29" s="213">
        <v>1</v>
      </c>
      <c r="I29" s="76"/>
      <c r="J29" s="70" t="s">
        <v>333</v>
      </c>
      <c r="K29" s="71"/>
      <c r="L29" s="76"/>
      <c r="M29" s="262" t="s">
        <v>333</v>
      </c>
      <c r="N29" s="263">
        <v>1</v>
      </c>
    </row>
    <row r="30" spans="1:14" x14ac:dyDescent="0.35">
      <c r="A30" s="70" t="s">
        <v>36</v>
      </c>
      <c r="B30" s="71">
        <v>0</v>
      </c>
      <c r="C30" s="76"/>
      <c r="D30" s="70" t="s">
        <v>36</v>
      </c>
      <c r="E30" s="179">
        <v>2</v>
      </c>
      <c r="F30" s="76"/>
      <c r="G30" s="70" t="s">
        <v>36</v>
      </c>
      <c r="H30" s="71">
        <v>0</v>
      </c>
      <c r="I30" s="76"/>
      <c r="J30" s="70" t="s">
        <v>36</v>
      </c>
      <c r="K30" s="71">
        <v>0</v>
      </c>
      <c r="L30" s="76"/>
      <c r="M30" s="262" t="s">
        <v>36</v>
      </c>
      <c r="N30" s="263">
        <v>2</v>
      </c>
    </row>
    <row r="31" spans="1:14" x14ac:dyDescent="0.35">
      <c r="A31" s="70" t="s">
        <v>37</v>
      </c>
      <c r="B31" s="179">
        <v>10</v>
      </c>
      <c r="C31" s="76"/>
      <c r="D31" s="70" t="s">
        <v>37</v>
      </c>
      <c r="E31" s="179">
        <v>13</v>
      </c>
      <c r="F31" s="76"/>
      <c r="G31" s="70" t="s">
        <v>37</v>
      </c>
      <c r="H31" s="71">
        <v>0</v>
      </c>
      <c r="I31" s="76"/>
      <c r="J31" s="70" t="s">
        <v>37</v>
      </c>
      <c r="K31" s="71">
        <v>0</v>
      </c>
      <c r="L31" s="76"/>
      <c r="M31" s="262" t="s">
        <v>37</v>
      </c>
      <c r="N31" s="263">
        <v>23</v>
      </c>
    </row>
    <row r="32" spans="1:14" x14ac:dyDescent="0.35">
      <c r="A32" s="70" t="s">
        <v>234</v>
      </c>
      <c r="B32" s="179">
        <v>2</v>
      </c>
      <c r="C32" s="76"/>
      <c r="D32" s="70" t="s">
        <v>234</v>
      </c>
      <c r="E32" s="179">
        <v>5</v>
      </c>
      <c r="F32" s="76"/>
      <c r="G32" s="70" t="s">
        <v>234</v>
      </c>
      <c r="H32" s="213">
        <v>5</v>
      </c>
      <c r="I32" s="76"/>
      <c r="J32" s="70" t="s">
        <v>234</v>
      </c>
      <c r="K32" s="213">
        <v>3</v>
      </c>
      <c r="L32" s="76"/>
      <c r="M32" s="262" t="s">
        <v>234</v>
      </c>
      <c r="N32" s="263">
        <v>15</v>
      </c>
    </row>
    <row r="33" spans="1:14" x14ac:dyDescent="0.35">
      <c r="A33" s="70" t="s">
        <v>235</v>
      </c>
      <c r="B33" s="179">
        <v>1</v>
      </c>
      <c r="C33" s="76"/>
      <c r="D33" s="70" t="s">
        <v>235</v>
      </c>
      <c r="E33" s="179">
        <v>2</v>
      </c>
      <c r="F33" s="76"/>
      <c r="G33" s="70" t="s">
        <v>235</v>
      </c>
      <c r="H33" s="213">
        <v>8</v>
      </c>
      <c r="I33" s="76"/>
      <c r="J33" s="70" t="s">
        <v>235</v>
      </c>
      <c r="K33" s="71">
        <v>2</v>
      </c>
      <c r="L33" s="76"/>
      <c r="M33" s="262" t="s">
        <v>235</v>
      </c>
      <c r="N33" s="263">
        <v>13</v>
      </c>
    </row>
    <row r="34" spans="1:14" x14ac:dyDescent="0.35">
      <c r="A34" s="70" t="s">
        <v>302</v>
      </c>
      <c r="B34" s="179">
        <v>2</v>
      </c>
      <c r="C34" s="76"/>
      <c r="D34" s="70" t="s">
        <v>302</v>
      </c>
      <c r="E34" s="179">
        <v>4</v>
      </c>
      <c r="F34" s="76"/>
      <c r="G34" s="70" t="s">
        <v>302</v>
      </c>
      <c r="H34" s="213">
        <v>9</v>
      </c>
      <c r="I34" s="76"/>
      <c r="J34" s="70" t="s">
        <v>302</v>
      </c>
      <c r="K34" s="71">
        <v>0</v>
      </c>
      <c r="L34" s="76"/>
      <c r="M34" s="262" t="s">
        <v>302</v>
      </c>
      <c r="N34" s="263">
        <v>15</v>
      </c>
    </row>
    <row r="35" spans="1:14" x14ac:dyDescent="0.35">
      <c r="A35" s="70" t="s">
        <v>294</v>
      </c>
      <c r="B35" s="179">
        <v>2</v>
      </c>
      <c r="C35" s="76"/>
      <c r="D35" s="70" t="s">
        <v>294</v>
      </c>
      <c r="E35" s="71">
        <v>0</v>
      </c>
      <c r="F35" s="76"/>
      <c r="G35" s="70" t="s">
        <v>294</v>
      </c>
      <c r="H35" s="71">
        <v>0</v>
      </c>
      <c r="I35" s="76"/>
      <c r="J35" s="70" t="s">
        <v>294</v>
      </c>
      <c r="K35" s="71">
        <v>0</v>
      </c>
      <c r="L35" s="76"/>
      <c r="M35" s="262" t="s">
        <v>294</v>
      </c>
      <c r="N35" s="263">
        <v>2</v>
      </c>
    </row>
    <row r="36" spans="1:14" x14ac:dyDescent="0.35">
      <c r="A36" s="70" t="s">
        <v>335</v>
      </c>
      <c r="B36" s="179"/>
      <c r="C36" s="76"/>
      <c r="D36" s="70" t="s">
        <v>335</v>
      </c>
      <c r="E36" s="71"/>
      <c r="F36" s="76"/>
      <c r="G36" s="70" t="s">
        <v>335</v>
      </c>
      <c r="H36" s="71">
        <v>1</v>
      </c>
      <c r="I36" s="76"/>
      <c r="J36" s="70" t="s">
        <v>335</v>
      </c>
      <c r="K36" s="71"/>
      <c r="L36" s="76"/>
      <c r="M36" s="262" t="s">
        <v>335</v>
      </c>
      <c r="N36" s="263">
        <v>1</v>
      </c>
    </row>
    <row r="37" spans="1:14" x14ac:dyDescent="0.35">
      <c r="A37" s="70"/>
      <c r="B37" s="217"/>
      <c r="C37" s="76"/>
      <c r="D37" s="70"/>
      <c r="E37" s="217"/>
      <c r="F37" s="76"/>
      <c r="G37" s="70"/>
      <c r="H37" s="217"/>
      <c r="I37" s="76"/>
      <c r="J37" s="70"/>
      <c r="K37" s="71"/>
      <c r="L37" s="76"/>
      <c r="M37" s="262"/>
      <c r="N37" s="263"/>
    </row>
    <row r="38" spans="1:14" x14ac:dyDescent="0.35">
      <c r="A38" s="72" t="s">
        <v>339</v>
      </c>
      <c r="B38" s="69">
        <f>SUM(B39:B44)</f>
        <v>0</v>
      </c>
      <c r="C38" s="76"/>
      <c r="D38" s="72" t="s">
        <v>339</v>
      </c>
      <c r="E38" s="69">
        <f>SUM(E39:E44)</f>
        <v>0</v>
      </c>
      <c r="F38" s="76"/>
      <c r="G38" s="72" t="s">
        <v>339</v>
      </c>
      <c r="H38" s="69">
        <f>SUM(H39:H44)</f>
        <v>0</v>
      </c>
      <c r="I38" s="76"/>
      <c r="J38" s="72" t="s">
        <v>339</v>
      </c>
      <c r="K38" s="69">
        <f>SUM(K39:K44)</f>
        <v>9</v>
      </c>
      <c r="L38" s="76"/>
      <c r="M38" s="264" t="s">
        <v>339</v>
      </c>
      <c r="N38" s="265">
        <v>9</v>
      </c>
    </row>
    <row r="39" spans="1:14" x14ac:dyDescent="0.35">
      <c r="A39" s="70" t="s">
        <v>344</v>
      </c>
      <c r="B39" s="217">
        <v>0</v>
      </c>
      <c r="C39" s="76"/>
      <c r="D39" s="70" t="s">
        <v>344</v>
      </c>
      <c r="E39" s="217">
        <v>0</v>
      </c>
      <c r="F39" s="76"/>
      <c r="G39" s="70" t="s">
        <v>344</v>
      </c>
      <c r="H39" s="71">
        <v>0</v>
      </c>
      <c r="I39" s="76"/>
      <c r="J39" s="232" t="s">
        <v>344</v>
      </c>
      <c r="K39" s="71">
        <v>1</v>
      </c>
      <c r="L39" s="76"/>
      <c r="M39" s="262" t="s">
        <v>344</v>
      </c>
      <c r="N39" s="263">
        <v>1</v>
      </c>
    </row>
    <row r="40" spans="1:14" x14ac:dyDescent="0.35">
      <c r="A40" s="70" t="s">
        <v>345</v>
      </c>
      <c r="B40" s="217">
        <v>0</v>
      </c>
      <c r="C40" s="76"/>
      <c r="D40" s="70" t="s">
        <v>345</v>
      </c>
      <c r="E40" s="217">
        <v>0</v>
      </c>
      <c r="F40" s="76"/>
      <c r="G40" s="70" t="s">
        <v>345</v>
      </c>
      <c r="H40" s="71">
        <v>0</v>
      </c>
      <c r="I40" s="76"/>
      <c r="J40" s="232" t="s">
        <v>345</v>
      </c>
      <c r="K40" s="71">
        <v>1</v>
      </c>
      <c r="L40" s="76"/>
      <c r="M40" s="262" t="s">
        <v>345</v>
      </c>
      <c r="N40" s="263">
        <v>1</v>
      </c>
    </row>
    <row r="41" spans="1:14" x14ac:dyDescent="0.35">
      <c r="A41" s="70" t="s">
        <v>340</v>
      </c>
      <c r="B41" s="217">
        <v>0</v>
      </c>
      <c r="C41" s="76"/>
      <c r="D41" s="70" t="s">
        <v>340</v>
      </c>
      <c r="E41" s="217">
        <v>0</v>
      </c>
      <c r="F41" s="76"/>
      <c r="G41" s="70" t="s">
        <v>340</v>
      </c>
      <c r="H41" s="71">
        <v>0</v>
      </c>
      <c r="I41" s="76"/>
      <c r="J41" s="232" t="s">
        <v>340</v>
      </c>
      <c r="K41" s="71">
        <v>1</v>
      </c>
      <c r="L41" s="76"/>
      <c r="M41" s="262" t="s">
        <v>340</v>
      </c>
      <c r="N41" s="263">
        <v>1</v>
      </c>
    </row>
    <row r="42" spans="1:14" x14ac:dyDescent="0.35">
      <c r="A42" s="70" t="s">
        <v>341</v>
      </c>
      <c r="B42" s="217">
        <v>0</v>
      </c>
      <c r="C42" s="76"/>
      <c r="D42" s="70" t="s">
        <v>341</v>
      </c>
      <c r="E42" s="217">
        <v>0</v>
      </c>
      <c r="F42" s="76"/>
      <c r="G42" s="70" t="s">
        <v>341</v>
      </c>
      <c r="H42" s="71">
        <v>0</v>
      </c>
      <c r="I42" s="76"/>
      <c r="J42" s="232" t="s">
        <v>341</v>
      </c>
      <c r="K42" s="71">
        <v>4</v>
      </c>
      <c r="L42" s="76"/>
      <c r="M42" s="262" t="s">
        <v>341</v>
      </c>
      <c r="N42" s="263">
        <v>4</v>
      </c>
    </row>
    <row r="43" spans="1:14" ht="31" x14ac:dyDescent="0.35">
      <c r="A43" s="70" t="s">
        <v>342</v>
      </c>
      <c r="B43" s="217">
        <v>0</v>
      </c>
      <c r="C43" s="76"/>
      <c r="D43" s="70" t="s">
        <v>342</v>
      </c>
      <c r="E43" s="217">
        <v>0</v>
      </c>
      <c r="F43" s="76"/>
      <c r="G43" s="70" t="s">
        <v>342</v>
      </c>
      <c r="H43" s="71">
        <v>0</v>
      </c>
      <c r="I43" s="76"/>
      <c r="J43" s="232" t="s">
        <v>342</v>
      </c>
      <c r="K43" s="71">
        <v>1</v>
      </c>
      <c r="L43" s="76"/>
      <c r="M43" s="262" t="s">
        <v>342</v>
      </c>
      <c r="N43" s="263">
        <v>1</v>
      </c>
    </row>
    <row r="44" spans="1:14" ht="31" x14ac:dyDescent="0.35">
      <c r="A44" s="70" t="s">
        <v>343</v>
      </c>
      <c r="B44" s="217">
        <v>0</v>
      </c>
      <c r="C44" s="76"/>
      <c r="D44" s="70" t="s">
        <v>343</v>
      </c>
      <c r="E44" s="217">
        <v>0</v>
      </c>
      <c r="F44" s="76"/>
      <c r="G44" s="70" t="s">
        <v>343</v>
      </c>
      <c r="H44" s="71">
        <v>0</v>
      </c>
      <c r="I44" s="76"/>
      <c r="J44" s="232" t="s">
        <v>343</v>
      </c>
      <c r="K44" s="71">
        <v>1</v>
      </c>
      <c r="L44" s="76"/>
      <c r="M44" s="262" t="s">
        <v>343</v>
      </c>
      <c r="N44" s="263">
        <v>1</v>
      </c>
    </row>
    <row r="45" spans="1:14" x14ac:dyDescent="0.35">
      <c r="A45" s="190"/>
      <c r="D45" s="190"/>
      <c r="G45" s="190"/>
      <c r="J45" s="214"/>
      <c r="K45" s="239"/>
      <c r="M45" s="267"/>
      <c r="N45" s="268"/>
    </row>
    <row r="46" spans="1:14" x14ac:dyDescent="0.35">
      <c r="A46" s="72" t="s">
        <v>39</v>
      </c>
      <c r="B46" s="69">
        <f>SUM(B47:B116)</f>
        <v>135</v>
      </c>
      <c r="C46" s="76"/>
      <c r="D46" s="72" t="s">
        <v>39</v>
      </c>
      <c r="E46" s="69">
        <f>SUM(E47:E116)</f>
        <v>74</v>
      </c>
      <c r="F46" s="76"/>
      <c r="G46" s="72" t="s">
        <v>39</v>
      </c>
      <c r="H46" s="69">
        <f>SUM(H47:H116)</f>
        <v>61</v>
      </c>
      <c r="I46" s="76"/>
      <c r="J46" s="72" t="s">
        <v>39</v>
      </c>
      <c r="K46" s="69">
        <f>SUM(K47:K116)</f>
        <v>132</v>
      </c>
      <c r="L46" s="76"/>
      <c r="M46" s="264" t="s">
        <v>39</v>
      </c>
      <c r="N46" s="265">
        <v>402</v>
      </c>
    </row>
    <row r="47" spans="1:14" x14ac:dyDescent="0.35">
      <c r="A47" s="70" t="s">
        <v>231</v>
      </c>
      <c r="B47" s="179">
        <v>1</v>
      </c>
      <c r="C47" s="76"/>
      <c r="D47" s="70" t="s">
        <v>231</v>
      </c>
      <c r="E47" s="71">
        <v>0</v>
      </c>
      <c r="F47" s="76"/>
      <c r="G47" s="70" t="s">
        <v>231</v>
      </c>
      <c r="H47" s="71">
        <v>0</v>
      </c>
      <c r="I47" s="76"/>
      <c r="J47" s="70" t="s">
        <v>231</v>
      </c>
      <c r="K47" s="71">
        <v>0</v>
      </c>
      <c r="L47" s="76"/>
      <c r="M47" s="262" t="s">
        <v>231</v>
      </c>
      <c r="N47" s="263">
        <v>1</v>
      </c>
    </row>
    <row r="48" spans="1:14" x14ac:dyDescent="0.35">
      <c r="A48" s="70" t="s">
        <v>42</v>
      </c>
      <c r="B48" s="71">
        <v>0</v>
      </c>
      <c r="C48" s="76"/>
      <c r="D48" s="70" t="s">
        <v>42</v>
      </c>
      <c r="E48" s="71">
        <v>0</v>
      </c>
      <c r="F48" s="76"/>
      <c r="G48" s="70" t="s">
        <v>42</v>
      </c>
      <c r="H48" s="71">
        <v>0</v>
      </c>
      <c r="I48" s="76"/>
      <c r="J48" s="232" t="s">
        <v>42</v>
      </c>
      <c r="K48" s="71">
        <v>1</v>
      </c>
      <c r="L48" s="76"/>
      <c r="M48" s="262" t="s">
        <v>42</v>
      </c>
      <c r="N48" s="263">
        <v>1</v>
      </c>
    </row>
    <row r="49" spans="1:14" x14ac:dyDescent="0.35">
      <c r="A49" s="70" t="s">
        <v>308</v>
      </c>
      <c r="B49" s="71">
        <v>0</v>
      </c>
      <c r="C49" s="76"/>
      <c r="D49" s="70" t="s">
        <v>308</v>
      </c>
      <c r="E49" s="179">
        <v>1</v>
      </c>
      <c r="F49" s="76"/>
      <c r="G49" s="70" t="s">
        <v>308</v>
      </c>
      <c r="H49" s="71">
        <v>1</v>
      </c>
      <c r="I49" s="76"/>
      <c r="J49" s="70" t="s">
        <v>308</v>
      </c>
      <c r="K49" s="71">
        <v>0</v>
      </c>
      <c r="L49" s="76"/>
      <c r="M49" s="262" t="s">
        <v>308</v>
      </c>
      <c r="N49" s="263">
        <v>2</v>
      </c>
    </row>
    <row r="50" spans="1:14" x14ac:dyDescent="0.35">
      <c r="A50" s="63" t="s">
        <v>49</v>
      </c>
      <c r="B50" s="179">
        <v>5</v>
      </c>
      <c r="C50" s="76"/>
      <c r="D50" s="63" t="s">
        <v>49</v>
      </c>
      <c r="E50" s="179">
        <v>3</v>
      </c>
      <c r="F50" s="76"/>
      <c r="G50" s="63" t="s">
        <v>49</v>
      </c>
      <c r="H50" s="71">
        <v>1</v>
      </c>
      <c r="I50" s="76"/>
      <c r="J50" s="234" t="s">
        <v>49</v>
      </c>
      <c r="K50" s="71">
        <v>1</v>
      </c>
      <c r="L50" s="76"/>
      <c r="M50" s="266" t="s">
        <v>49</v>
      </c>
      <c r="N50" s="263">
        <v>10</v>
      </c>
    </row>
    <row r="51" spans="1:14" x14ac:dyDescent="0.35">
      <c r="A51" s="63" t="s">
        <v>50</v>
      </c>
      <c r="B51" s="179">
        <v>1</v>
      </c>
      <c r="C51" s="76"/>
      <c r="D51" s="63" t="s">
        <v>50</v>
      </c>
      <c r="E51" s="179">
        <v>4</v>
      </c>
      <c r="F51" s="76"/>
      <c r="G51" s="63" t="s">
        <v>50</v>
      </c>
      <c r="H51" s="213">
        <v>1</v>
      </c>
      <c r="I51" s="76"/>
      <c r="J51" s="234" t="s">
        <v>50</v>
      </c>
      <c r="K51" s="71">
        <v>1</v>
      </c>
      <c r="L51" s="76"/>
      <c r="M51" s="266" t="s">
        <v>50</v>
      </c>
      <c r="N51" s="263">
        <v>7</v>
      </c>
    </row>
    <row r="52" spans="1:14" x14ac:dyDescent="0.35">
      <c r="A52" s="63" t="s">
        <v>313</v>
      </c>
      <c r="B52" s="179">
        <v>1</v>
      </c>
      <c r="C52" s="76"/>
      <c r="D52" s="63" t="s">
        <v>313</v>
      </c>
      <c r="E52" s="71">
        <v>0</v>
      </c>
      <c r="F52" s="76"/>
      <c r="G52" s="63" t="s">
        <v>313</v>
      </c>
      <c r="H52" s="71">
        <v>1</v>
      </c>
      <c r="I52" s="76"/>
      <c r="J52" s="63" t="s">
        <v>313</v>
      </c>
      <c r="K52" s="71">
        <v>0</v>
      </c>
      <c r="L52" s="76"/>
      <c r="M52" s="266" t="s">
        <v>313</v>
      </c>
      <c r="N52" s="263">
        <v>2</v>
      </c>
    </row>
    <row r="53" spans="1:14" x14ac:dyDescent="0.35">
      <c r="A53" s="70" t="s">
        <v>60</v>
      </c>
      <c r="B53" s="179">
        <v>2</v>
      </c>
      <c r="C53" s="76"/>
      <c r="D53" s="70" t="s">
        <v>60</v>
      </c>
      <c r="E53" s="179">
        <v>1</v>
      </c>
      <c r="F53" s="76"/>
      <c r="G53" s="70" t="s">
        <v>60</v>
      </c>
      <c r="H53" s="213">
        <v>5</v>
      </c>
      <c r="I53" s="76"/>
      <c r="J53" s="232" t="s">
        <v>60</v>
      </c>
      <c r="K53" s="71">
        <v>2</v>
      </c>
      <c r="L53" s="76"/>
      <c r="M53" s="262" t="s">
        <v>60</v>
      </c>
      <c r="N53" s="263">
        <v>10</v>
      </c>
    </row>
    <row r="54" spans="1:14" x14ac:dyDescent="0.35">
      <c r="A54" s="70" t="s">
        <v>61</v>
      </c>
      <c r="B54" s="71">
        <v>0</v>
      </c>
      <c r="C54" s="76"/>
      <c r="D54" s="70" t="s">
        <v>61</v>
      </c>
      <c r="E54" s="71">
        <v>0</v>
      </c>
      <c r="F54" s="76"/>
      <c r="G54" s="70" t="s">
        <v>61</v>
      </c>
      <c r="H54" s="71">
        <v>1</v>
      </c>
      <c r="I54" s="76"/>
      <c r="J54" s="70" t="s">
        <v>61</v>
      </c>
      <c r="K54" s="71">
        <v>0</v>
      </c>
      <c r="L54" s="76"/>
      <c r="M54" s="262" t="s">
        <v>61</v>
      </c>
      <c r="N54" s="263">
        <v>1</v>
      </c>
    </row>
    <row r="55" spans="1:14" x14ac:dyDescent="0.35">
      <c r="A55" s="70" t="s">
        <v>229</v>
      </c>
      <c r="B55" s="179">
        <v>1</v>
      </c>
      <c r="C55" s="76"/>
      <c r="D55" s="70" t="s">
        <v>229</v>
      </c>
      <c r="E55" s="71">
        <v>0</v>
      </c>
      <c r="F55" s="76"/>
      <c r="G55" s="70" t="s">
        <v>229</v>
      </c>
      <c r="H55" s="71">
        <v>0</v>
      </c>
      <c r="I55" s="76"/>
      <c r="J55" s="70" t="s">
        <v>229</v>
      </c>
      <c r="K55" s="71">
        <v>0</v>
      </c>
      <c r="L55" s="76"/>
      <c r="M55" s="262" t="s">
        <v>229</v>
      </c>
      <c r="N55" s="263">
        <v>1</v>
      </c>
    </row>
    <row r="56" spans="1:14" x14ac:dyDescent="0.35">
      <c r="A56" s="70" t="s">
        <v>258</v>
      </c>
      <c r="B56" s="179">
        <v>1</v>
      </c>
      <c r="C56" s="76"/>
      <c r="D56" s="70" t="s">
        <v>258</v>
      </c>
      <c r="E56" s="179">
        <v>1</v>
      </c>
      <c r="F56" s="76"/>
      <c r="G56" s="70" t="s">
        <v>258</v>
      </c>
      <c r="H56" s="71">
        <v>0</v>
      </c>
      <c r="I56" s="76"/>
      <c r="J56" s="70" t="s">
        <v>258</v>
      </c>
      <c r="K56" s="71">
        <v>0</v>
      </c>
      <c r="L56" s="76"/>
      <c r="M56" s="262" t="s">
        <v>258</v>
      </c>
      <c r="N56" s="263">
        <v>2</v>
      </c>
    </row>
    <row r="57" spans="1:14" x14ac:dyDescent="0.35">
      <c r="A57" s="70" t="s">
        <v>64</v>
      </c>
      <c r="B57" s="179">
        <v>1</v>
      </c>
      <c r="C57" s="76"/>
      <c r="D57" s="70" t="s">
        <v>64</v>
      </c>
      <c r="E57" s="179">
        <v>1</v>
      </c>
      <c r="F57" s="76"/>
      <c r="G57" s="70" t="s">
        <v>64</v>
      </c>
      <c r="H57" s="71">
        <v>0</v>
      </c>
      <c r="I57" s="76"/>
      <c r="J57" s="70" t="s">
        <v>64</v>
      </c>
      <c r="K57" s="71">
        <v>0</v>
      </c>
      <c r="L57" s="76"/>
      <c r="M57" s="262" t="s">
        <v>64</v>
      </c>
      <c r="N57" s="263">
        <v>2</v>
      </c>
    </row>
    <row r="58" spans="1:14" x14ac:dyDescent="0.35">
      <c r="A58" s="70" t="s">
        <v>65</v>
      </c>
      <c r="B58" s="179">
        <v>3</v>
      </c>
      <c r="C58" s="76"/>
      <c r="D58" s="70" t="s">
        <v>65</v>
      </c>
      <c r="E58" s="179">
        <v>2</v>
      </c>
      <c r="F58" s="76"/>
      <c r="G58" s="70" t="s">
        <v>65</v>
      </c>
      <c r="H58" s="71">
        <v>0</v>
      </c>
      <c r="I58" s="76"/>
      <c r="J58" s="70" t="s">
        <v>65</v>
      </c>
      <c r="K58" s="71">
        <v>0</v>
      </c>
      <c r="L58" s="76"/>
      <c r="M58" s="262" t="s">
        <v>65</v>
      </c>
      <c r="N58" s="263">
        <v>5</v>
      </c>
    </row>
    <row r="59" spans="1:14" x14ac:dyDescent="0.35">
      <c r="A59" s="70" t="s">
        <v>242</v>
      </c>
      <c r="B59" s="179">
        <v>1</v>
      </c>
      <c r="C59" s="76"/>
      <c r="D59" s="70" t="s">
        <v>242</v>
      </c>
      <c r="E59" s="71">
        <v>0</v>
      </c>
      <c r="F59" s="76"/>
      <c r="G59" s="70" t="s">
        <v>242</v>
      </c>
      <c r="H59" s="213">
        <v>1</v>
      </c>
      <c r="I59" s="76"/>
      <c r="J59" s="70" t="s">
        <v>242</v>
      </c>
      <c r="K59" s="71">
        <v>0</v>
      </c>
      <c r="L59" s="76"/>
      <c r="M59" s="262" t="s">
        <v>242</v>
      </c>
      <c r="N59" s="263">
        <v>2</v>
      </c>
    </row>
    <row r="60" spans="1:14" x14ac:dyDescent="0.35">
      <c r="A60" s="70" t="s">
        <v>264</v>
      </c>
      <c r="B60" s="179">
        <v>1</v>
      </c>
      <c r="C60" s="76"/>
      <c r="D60" s="70" t="s">
        <v>264</v>
      </c>
      <c r="E60" s="179">
        <v>1</v>
      </c>
      <c r="F60" s="76"/>
      <c r="G60" s="70" t="s">
        <v>264</v>
      </c>
      <c r="H60" s="71">
        <v>0</v>
      </c>
      <c r="I60" s="76"/>
      <c r="J60" s="70" t="s">
        <v>264</v>
      </c>
      <c r="K60" s="71">
        <v>0</v>
      </c>
      <c r="L60" s="76"/>
      <c r="M60" s="262" t="s">
        <v>264</v>
      </c>
      <c r="N60" s="263">
        <v>2</v>
      </c>
    </row>
    <row r="61" spans="1:14" x14ac:dyDescent="0.35">
      <c r="A61" s="70" t="s">
        <v>68</v>
      </c>
      <c r="B61" s="71">
        <v>0</v>
      </c>
      <c r="C61" s="76"/>
      <c r="D61" s="70" t="s">
        <v>68</v>
      </c>
      <c r="E61" s="71">
        <v>0</v>
      </c>
      <c r="F61" s="76"/>
      <c r="G61" s="70" t="s">
        <v>68</v>
      </c>
      <c r="H61" s="71">
        <v>0</v>
      </c>
      <c r="I61" s="76"/>
      <c r="J61" s="232" t="s">
        <v>68</v>
      </c>
      <c r="K61" s="71">
        <v>5</v>
      </c>
      <c r="L61" s="76"/>
      <c r="M61" s="262" t="s">
        <v>68</v>
      </c>
      <c r="N61" s="263">
        <v>5</v>
      </c>
    </row>
    <row r="62" spans="1:14" x14ac:dyDescent="0.35">
      <c r="A62" s="70" t="s">
        <v>69</v>
      </c>
      <c r="B62" s="71">
        <v>0</v>
      </c>
      <c r="C62" s="76"/>
      <c r="D62" s="70" t="s">
        <v>69</v>
      </c>
      <c r="E62" s="179">
        <v>1</v>
      </c>
      <c r="F62" s="76"/>
      <c r="G62" s="70" t="s">
        <v>69</v>
      </c>
      <c r="H62" s="213">
        <f>1+1</f>
        <v>2</v>
      </c>
      <c r="I62" s="76"/>
      <c r="J62" s="232" t="s">
        <v>69</v>
      </c>
      <c r="K62" s="71">
        <v>1</v>
      </c>
      <c r="L62" s="76"/>
      <c r="M62" s="262" t="s">
        <v>69</v>
      </c>
      <c r="N62" s="263">
        <v>4</v>
      </c>
    </row>
    <row r="63" spans="1:14" x14ac:dyDescent="0.35">
      <c r="A63" s="70" t="s">
        <v>275</v>
      </c>
      <c r="B63" s="71">
        <v>0</v>
      </c>
      <c r="C63" s="76"/>
      <c r="D63" s="70" t="s">
        <v>275</v>
      </c>
      <c r="E63" s="179">
        <v>1</v>
      </c>
      <c r="F63" s="76"/>
      <c r="G63" s="70" t="s">
        <v>275</v>
      </c>
      <c r="H63" s="71">
        <v>0</v>
      </c>
      <c r="I63" s="76"/>
      <c r="J63" s="232" t="s">
        <v>275</v>
      </c>
      <c r="K63" s="71">
        <v>2</v>
      </c>
      <c r="L63" s="76"/>
      <c r="M63" s="262" t="s">
        <v>275</v>
      </c>
      <c r="N63" s="263">
        <v>3</v>
      </c>
    </row>
    <row r="64" spans="1:14" x14ac:dyDescent="0.35">
      <c r="A64" s="70" t="s">
        <v>70</v>
      </c>
      <c r="B64" s="71">
        <v>0</v>
      </c>
      <c r="C64" s="76"/>
      <c r="D64" s="70" t="s">
        <v>70</v>
      </c>
      <c r="E64" s="71">
        <v>0</v>
      </c>
      <c r="F64" s="76"/>
      <c r="G64" s="70" t="s">
        <v>70</v>
      </c>
      <c r="H64" s="71">
        <v>0</v>
      </c>
      <c r="I64" s="76"/>
      <c r="J64" s="232" t="s">
        <v>70</v>
      </c>
      <c r="K64" s="71">
        <v>1</v>
      </c>
      <c r="L64" s="76"/>
      <c r="M64" s="262" t="s">
        <v>70</v>
      </c>
      <c r="N64" s="263">
        <v>1</v>
      </c>
    </row>
    <row r="65" spans="1:14" x14ac:dyDescent="0.35">
      <c r="A65" s="70" t="s">
        <v>71</v>
      </c>
      <c r="B65" s="71">
        <v>0</v>
      </c>
      <c r="C65" s="76"/>
      <c r="D65" s="70" t="s">
        <v>71</v>
      </c>
      <c r="E65" s="71">
        <v>0</v>
      </c>
      <c r="F65" s="76"/>
      <c r="G65" s="70" t="s">
        <v>71</v>
      </c>
      <c r="H65" s="213">
        <f>1+1</f>
        <v>2</v>
      </c>
      <c r="I65" s="76"/>
      <c r="J65" s="70" t="s">
        <v>71</v>
      </c>
      <c r="K65" s="71">
        <v>0</v>
      </c>
      <c r="L65" s="76"/>
      <c r="M65" s="262" t="s">
        <v>71</v>
      </c>
      <c r="N65" s="263">
        <v>2</v>
      </c>
    </row>
    <row r="66" spans="1:14" x14ac:dyDescent="0.35">
      <c r="A66" s="70" t="s">
        <v>243</v>
      </c>
      <c r="B66" s="179">
        <v>2</v>
      </c>
      <c r="C66" s="76"/>
      <c r="D66" s="70" t="s">
        <v>243</v>
      </c>
      <c r="E66" s="71">
        <v>0</v>
      </c>
      <c r="F66" s="76"/>
      <c r="G66" s="70" t="s">
        <v>243</v>
      </c>
      <c r="H66" s="71">
        <v>0</v>
      </c>
      <c r="I66" s="76"/>
      <c r="J66" s="70" t="s">
        <v>243</v>
      </c>
      <c r="K66" s="71">
        <v>0</v>
      </c>
      <c r="L66" s="76"/>
      <c r="M66" s="262" t="s">
        <v>243</v>
      </c>
      <c r="N66" s="263">
        <v>2</v>
      </c>
    </row>
    <row r="67" spans="1:14" x14ac:dyDescent="0.35">
      <c r="A67" s="70" t="s">
        <v>274</v>
      </c>
      <c r="B67" s="71">
        <v>0</v>
      </c>
      <c r="C67" s="76"/>
      <c r="D67" s="70" t="s">
        <v>274</v>
      </c>
      <c r="E67" s="179">
        <v>1</v>
      </c>
      <c r="F67" s="76"/>
      <c r="G67" s="70" t="s">
        <v>274</v>
      </c>
      <c r="H67" s="213">
        <v>1</v>
      </c>
      <c r="I67" s="76"/>
      <c r="J67" s="70" t="s">
        <v>274</v>
      </c>
      <c r="K67" s="71">
        <v>0</v>
      </c>
      <c r="L67" s="76"/>
      <c r="M67" s="262" t="s">
        <v>274</v>
      </c>
      <c r="N67" s="263">
        <v>2</v>
      </c>
    </row>
    <row r="68" spans="1:14" x14ac:dyDescent="0.35">
      <c r="A68" s="70" t="s">
        <v>237</v>
      </c>
      <c r="B68" s="71">
        <f>1+1</f>
        <v>2</v>
      </c>
      <c r="C68" s="76"/>
      <c r="D68" s="70" t="s">
        <v>237</v>
      </c>
      <c r="E68" s="71">
        <v>0</v>
      </c>
      <c r="F68" s="76"/>
      <c r="G68" s="70" t="s">
        <v>237</v>
      </c>
      <c r="H68" s="71">
        <v>0</v>
      </c>
      <c r="I68" s="76"/>
      <c r="J68" s="70" t="s">
        <v>237</v>
      </c>
      <c r="K68" s="71">
        <v>0</v>
      </c>
      <c r="L68" s="76"/>
      <c r="M68" s="262" t="s">
        <v>237</v>
      </c>
      <c r="N68" s="263">
        <v>2</v>
      </c>
    </row>
    <row r="69" spans="1:14" x14ac:dyDescent="0.35">
      <c r="A69" s="70" t="s">
        <v>183</v>
      </c>
      <c r="B69" s="71">
        <v>0</v>
      </c>
      <c r="C69" s="76"/>
      <c r="D69" s="70" t="s">
        <v>183</v>
      </c>
      <c r="E69" s="71">
        <v>0</v>
      </c>
      <c r="F69" s="76"/>
      <c r="G69" s="70" t="s">
        <v>183</v>
      </c>
      <c r="H69" s="71">
        <v>0</v>
      </c>
      <c r="I69" s="76"/>
      <c r="J69" s="232" t="s">
        <v>183</v>
      </c>
      <c r="K69" s="71">
        <v>1</v>
      </c>
      <c r="L69" s="76"/>
      <c r="M69" s="262" t="s">
        <v>183</v>
      </c>
      <c r="N69" s="263">
        <v>1</v>
      </c>
    </row>
    <row r="70" spans="1:14" x14ac:dyDescent="0.35">
      <c r="A70" s="70" t="s">
        <v>73</v>
      </c>
      <c r="B70" s="179">
        <v>1</v>
      </c>
      <c r="C70" s="76"/>
      <c r="D70" s="70" t="s">
        <v>73</v>
      </c>
      <c r="E70" s="71">
        <v>0</v>
      </c>
      <c r="F70" s="76"/>
      <c r="G70" s="70" t="s">
        <v>73</v>
      </c>
      <c r="H70" s="71">
        <v>0</v>
      </c>
      <c r="I70" s="76"/>
      <c r="J70" s="70" t="s">
        <v>73</v>
      </c>
      <c r="K70" s="71">
        <v>0</v>
      </c>
      <c r="L70" s="76"/>
      <c r="M70" s="262" t="s">
        <v>73</v>
      </c>
      <c r="N70" s="263">
        <v>1</v>
      </c>
    </row>
    <row r="71" spans="1:14" x14ac:dyDescent="0.35">
      <c r="A71" s="70" t="s">
        <v>220</v>
      </c>
      <c r="B71" s="179">
        <v>1</v>
      </c>
      <c r="C71" s="76"/>
      <c r="D71" s="70" t="s">
        <v>220</v>
      </c>
      <c r="E71" s="71">
        <v>0</v>
      </c>
      <c r="F71" s="76"/>
      <c r="G71" s="70" t="s">
        <v>220</v>
      </c>
      <c r="H71" s="71">
        <v>0</v>
      </c>
      <c r="I71" s="76"/>
      <c r="J71" s="70" t="s">
        <v>220</v>
      </c>
      <c r="K71" s="71">
        <v>0</v>
      </c>
      <c r="L71" s="76"/>
      <c r="M71" s="262" t="s">
        <v>220</v>
      </c>
      <c r="N71" s="263">
        <v>1</v>
      </c>
    </row>
    <row r="72" spans="1:14" x14ac:dyDescent="0.35">
      <c r="A72" s="70" t="s">
        <v>75</v>
      </c>
      <c r="B72" s="179">
        <v>1</v>
      </c>
      <c r="C72" s="76"/>
      <c r="D72" s="70" t="s">
        <v>75</v>
      </c>
      <c r="E72" s="71">
        <v>0</v>
      </c>
      <c r="F72" s="76"/>
      <c r="G72" s="70" t="s">
        <v>75</v>
      </c>
      <c r="H72" s="71">
        <v>0</v>
      </c>
      <c r="I72" s="76"/>
      <c r="J72" s="70" t="s">
        <v>75</v>
      </c>
      <c r="K72" s="71">
        <v>0</v>
      </c>
      <c r="L72" s="76"/>
      <c r="M72" s="262" t="s">
        <v>75</v>
      </c>
      <c r="N72" s="263">
        <v>1</v>
      </c>
    </row>
    <row r="73" spans="1:14" x14ac:dyDescent="0.35">
      <c r="A73" s="70" t="s">
        <v>244</v>
      </c>
      <c r="B73" s="179">
        <v>1</v>
      </c>
      <c r="C73" s="76"/>
      <c r="D73" s="70" t="s">
        <v>244</v>
      </c>
      <c r="E73" s="71">
        <v>0</v>
      </c>
      <c r="F73" s="76"/>
      <c r="G73" s="70" t="s">
        <v>244</v>
      </c>
      <c r="H73" s="213">
        <v>1</v>
      </c>
      <c r="I73" s="76"/>
      <c r="J73" s="70" t="s">
        <v>244</v>
      </c>
      <c r="K73" s="71">
        <v>0</v>
      </c>
      <c r="L73" s="76"/>
      <c r="M73" s="262" t="s">
        <v>244</v>
      </c>
      <c r="N73" s="263">
        <v>2</v>
      </c>
    </row>
    <row r="74" spans="1:14" ht="31" x14ac:dyDescent="0.35">
      <c r="A74" s="63" t="s">
        <v>76</v>
      </c>
      <c r="B74" s="179">
        <v>25</v>
      </c>
      <c r="C74" s="76"/>
      <c r="D74" s="63" t="s">
        <v>76</v>
      </c>
      <c r="E74" s="179">
        <v>17</v>
      </c>
      <c r="F74" s="76"/>
      <c r="G74" s="63" t="s">
        <v>76</v>
      </c>
      <c r="H74" s="213">
        <f>11+1</f>
        <v>12</v>
      </c>
      <c r="I74" s="76"/>
      <c r="J74" s="234" t="s">
        <v>76</v>
      </c>
      <c r="K74" s="71">
        <f>20+1</f>
        <v>21</v>
      </c>
      <c r="L74" s="76"/>
      <c r="M74" s="266" t="s">
        <v>76</v>
      </c>
      <c r="N74" s="263">
        <v>75</v>
      </c>
    </row>
    <row r="75" spans="1:14" x14ac:dyDescent="0.35">
      <c r="A75" s="70" t="s">
        <v>79</v>
      </c>
      <c r="B75" s="71">
        <v>0</v>
      </c>
      <c r="C75" s="76"/>
      <c r="D75" s="70" t="s">
        <v>79</v>
      </c>
      <c r="E75" s="71">
        <v>0</v>
      </c>
      <c r="F75" s="76"/>
      <c r="G75" s="70" t="s">
        <v>79</v>
      </c>
      <c r="H75" s="71">
        <v>1</v>
      </c>
      <c r="I75" s="76"/>
      <c r="J75" s="70" t="s">
        <v>79</v>
      </c>
      <c r="K75" s="71">
        <v>0</v>
      </c>
      <c r="L75" s="76"/>
      <c r="M75" s="262" t="s">
        <v>79</v>
      </c>
      <c r="N75" s="263">
        <v>1</v>
      </c>
    </row>
    <row r="76" spans="1:14" x14ac:dyDescent="0.35">
      <c r="A76" s="73" t="s">
        <v>314</v>
      </c>
      <c r="B76" s="179">
        <v>1</v>
      </c>
      <c r="C76" s="76"/>
      <c r="D76" s="73" t="s">
        <v>314</v>
      </c>
      <c r="E76" s="71">
        <v>0</v>
      </c>
      <c r="F76" s="76"/>
      <c r="G76" s="73" t="s">
        <v>314</v>
      </c>
      <c r="H76" s="71">
        <v>0</v>
      </c>
      <c r="I76" s="76"/>
      <c r="J76" s="73" t="s">
        <v>314</v>
      </c>
      <c r="K76" s="71">
        <v>0</v>
      </c>
      <c r="L76" s="76"/>
      <c r="M76" s="269" t="s">
        <v>314</v>
      </c>
      <c r="N76" s="263">
        <v>1</v>
      </c>
    </row>
    <row r="77" spans="1:14" x14ac:dyDescent="0.35">
      <c r="A77" s="63" t="s">
        <v>298</v>
      </c>
      <c r="B77" s="71">
        <v>1</v>
      </c>
      <c r="C77" s="76"/>
      <c r="D77" s="63" t="s">
        <v>298</v>
      </c>
      <c r="E77" s="149">
        <v>0</v>
      </c>
      <c r="F77" s="76"/>
      <c r="G77" s="63" t="s">
        <v>298</v>
      </c>
      <c r="H77" s="71">
        <v>0</v>
      </c>
      <c r="I77" s="76"/>
      <c r="J77" s="63" t="s">
        <v>298</v>
      </c>
      <c r="K77" s="71">
        <v>0</v>
      </c>
      <c r="L77" s="76"/>
      <c r="M77" s="266" t="s">
        <v>298</v>
      </c>
      <c r="N77" s="263">
        <v>1</v>
      </c>
    </row>
    <row r="78" spans="1:14" x14ac:dyDescent="0.35">
      <c r="A78" s="150" t="s">
        <v>312</v>
      </c>
      <c r="B78" s="71">
        <v>0</v>
      </c>
      <c r="C78" s="76"/>
      <c r="D78" s="150" t="s">
        <v>312</v>
      </c>
      <c r="E78" s="189">
        <v>1</v>
      </c>
      <c r="F78" s="76"/>
      <c r="G78" s="150" t="s">
        <v>312</v>
      </c>
      <c r="H78" s="71">
        <v>0</v>
      </c>
      <c r="I78" s="76"/>
      <c r="J78" s="236" t="s">
        <v>312</v>
      </c>
      <c r="K78" s="71">
        <v>0</v>
      </c>
      <c r="L78" s="76"/>
      <c r="M78" s="270" t="s">
        <v>312</v>
      </c>
      <c r="N78" s="263">
        <v>1</v>
      </c>
    </row>
    <row r="79" spans="1:14" x14ac:dyDescent="0.35">
      <c r="A79" s="235" t="s">
        <v>349</v>
      </c>
      <c r="B79" s="71">
        <v>1</v>
      </c>
      <c r="C79" s="76"/>
      <c r="D79" s="235" t="s">
        <v>349</v>
      </c>
      <c r="E79" s="71">
        <v>0</v>
      </c>
      <c r="F79" s="76"/>
      <c r="G79" s="235" t="s">
        <v>349</v>
      </c>
      <c r="H79" s="71">
        <v>0</v>
      </c>
      <c r="I79" s="76"/>
      <c r="J79" s="235" t="s">
        <v>349</v>
      </c>
      <c r="K79" s="71">
        <v>0</v>
      </c>
      <c r="L79" s="76"/>
      <c r="M79" s="262" t="s">
        <v>349</v>
      </c>
      <c r="N79" s="263">
        <v>1</v>
      </c>
    </row>
    <row r="80" spans="1:14" x14ac:dyDescent="0.35">
      <c r="A80" s="70" t="s">
        <v>86</v>
      </c>
      <c r="B80" s="71">
        <v>0</v>
      </c>
      <c r="C80" s="76"/>
      <c r="D80" s="70" t="s">
        <v>86</v>
      </c>
      <c r="E80" s="179">
        <v>1</v>
      </c>
      <c r="F80" s="76"/>
      <c r="G80" s="70" t="s">
        <v>86</v>
      </c>
      <c r="H80" s="213">
        <v>1</v>
      </c>
      <c r="I80" s="76"/>
      <c r="J80" s="232" t="s">
        <v>86</v>
      </c>
      <c r="K80" s="71">
        <f>14+1</f>
        <v>15</v>
      </c>
      <c r="L80" s="76"/>
      <c r="M80" s="262" t="s">
        <v>86</v>
      </c>
      <c r="N80" s="263">
        <v>17</v>
      </c>
    </row>
    <row r="81" spans="1:14" ht="31" x14ac:dyDescent="0.35">
      <c r="A81" s="70" t="s">
        <v>316</v>
      </c>
      <c r="B81" s="179">
        <v>1</v>
      </c>
      <c r="C81" s="76"/>
      <c r="D81" s="70" t="s">
        <v>316</v>
      </c>
      <c r="E81" s="179">
        <v>1</v>
      </c>
      <c r="F81" s="76"/>
      <c r="G81" s="70" t="s">
        <v>316</v>
      </c>
      <c r="H81" s="71">
        <v>0</v>
      </c>
      <c r="I81" s="76"/>
      <c r="J81" s="70" t="s">
        <v>316</v>
      </c>
      <c r="K81" s="71">
        <v>0</v>
      </c>
      <c r="L81" s="76"/>
      <c r="M81" s="262" t="s">
        <v>316</v>
      </c>
      <c r="N81" s="263">
        <v>2</v>
      </c>
    </row>
    <row r="82" spans="1:14" x14ac:dyDescent="0.35">
      <c r="A82" s="70" t="s">
        <v>317</v>
      </c>
      <c r="B82" s="179">
        <v>2</v>
      </c>
      <c r="C82" s="76"/>
      <c r="D82" s="70" t="s">
        <v>317</v>
      </c>
      <c r="E82" s="71">
        <v>0</v>
      </c>
      <c r="F82" s="76"/>
      <c r="G82" s="70" t="s">
        <v>317</v>
      </c>
      <c r="H82" s="213">
        <v>2</v>
      </c>
      <c r="I82" s="76"/>
      <c r="J82" s="232" t="s">
        <v>317</v>
      </c>
      <c r="K82" s="71">
        <v>7</v>
      </c>
      <c r="L82" s="76"/>
      <c r="M82" s="262" t="s">
        <v>317</v>
      </c>
      <c r="N82" s="263">
        <v>11</v>
      </c>
    </row>
    <row r="83" spans="1:14" x14ac:dyDescent="0.35">
      <c r="A83" s="70" t="s">
        <v>315</v>
      </c>
      <c r="B83" s="179">
        <v>2</v>
      </c>
      <c r="C83" s="76"/>
      <c r="D83" s="70" t="s">
        <v>315</v>
      </c>
      <c r="E83" s="179">
        <v>1</v>
      </c>
      <c r="F83" s="76"/>
      <c r="G83" s="70" t="s">
        <v>315</v>
      </c>
      <c r="H83" s="71">
        <v>0</v>
      </c>
      <c r="I83" s="76"/>
      <c r="J83" s="70" t="s">
        <v>315</v>
      </c>
      <c r="K83" s="71">
        <v>0</v>
      </c>
      <c r="L83" s="76"/>
      <c r="M83" s="262" t="s">
        <v>315</v>
      </c>
      <c r="N83" s="263">
        <v>3</v>
      </c>
    </row>
    <row r="84" spans="1:14" x14ac:dyDescent="0.35">
      <c r="A84" s="70" t="s">
        <v>318</v>
      </c>
      <c r="B84" s="179">
        <v>1</v>
      </c>
      <c r="C84" s="76"/>
      <c r="D84" s="70" t="s">
        <v>318</v>
      </c>
      <c r="E84" s="71">
        <v>0</v>
      </c>
      <c r="F84" s="76"/>
      <c r="G84" s="70" t="s">
        <v>318</v>
      </c>
      <c r="H84" s="71">
        <v>0</v>
      </c>
      <c r="I84" s="76"/>
      <c r="J84" s="70" t="s">
        <v>318</v>
      </c>
      <c r="K84" s="71">
        <v>0</v>
      </c>
      <c r="L84" s="76"/>
      <c r="M84" s="262" t="s">
        <v>318</v>
      </c>
      <c r="N84" s="263">
        <v>1</v>
      </c>
    </row>
    <row r="85" spans="1:14" ht="31" x14ac:dyDescent="0.35">
      <c r="A85" s="150" t="s">
        <v>323</v>
      </c>
      <c r="B85" s="71">
        <v>0</v>
      </c>
      <c r="C85" s="76"/>
      <c r="D85" s="150" t="s">
        <v>323</v>
      </c>
      <c r="E85" s="179">
        <v>1</v>
      </c>
      <c r="F85" s="76"/>
      <c r="G85" s="150" t="s">
        <v>323</v>
      </c>
      <c r="H85" s="71">
        <v>0</v>
      </c>
      <c r="I85" s="76"/>
      <c r="J85" s="236" t="s">
        <v>323</v>
      </c>
      <c r="K85" s="71">
        <v>0</v>
      </c>
      <c r="L85" s="76"/>
      <c r="M85" s="270" t="s">
        <v>323</v>
      </c>
      <c r="N85" s="263">
        <v>1</v>
      </c>
    </row>
    <row r="86" spans="1:14" x14ac:dyDescent="0.35">
      <c r="A86" s="70" t="s">
        <v>309</v>
      </c>
      <c r="B86" s="71">
        <v>0</v>
      </c>
      <c r="C86" s="76"/>
      <c r="D86" s="70" t="s">
        <v>309</v>
      </c>
      <c r="E86" s="179">
        <v>1</v>
      </c>
      <c r="F86" s="76"/>
      <c r="G86" s="70" t="s">
        <v>309</v>
      </c>
      <c r="H86" s="71">
        <v>0</v>
      </c>
      <c r="I86" s="76"/>
      <c r="J86" s="70" t="s">
        <v>309</v>
      </c>
      <c r="K86" s="71">
        <v>0</v>
      </c>
      <c r="L86" s="76"/>
      <c r="M86" s="262" t="s">
        <v>309</v>
      </c>
      <c r="N86" s="263">
        <v>1</v>
      </c>
    </row>
    <row r="87" spans="1:14" x14ac:dyDescent="0.35">
      <c r="A87" s="70" t="s">
        <v>322</v>
      </c>
      <c r="B87" s="71"/>
      <c r="C87" s="76"/>
      <c r="D87" s="70" t="s">
        <v>322</v>
      </c>
      <c r="E87" s="179">
        <v>1</v>
      </c>
      <c r="F87" s="76"/>
      <c r="G87" s="70" t="s">
        <v>322</v>
      </c>
      <c r="H87" s="71">
        <v>0</v>
      </c>
      <c r="I87" s="76"/>
      <c r="J87" s="70" t="s">
        <v>322</v>
      </c>
      <c r="K87" s="71">
        <v>0</v>
      </c>
      <c r="L87" s="76"/>
      <c r="M87" s="262" t="s">
        <v>322</v>
      </c>
      <c r="N87" s="263">
        <v>1</v>
      </c>
    </row>
    <row r="88" spans="1:14" ht="31" x14ac:dyDescent="0.35">
      <c r="A88" s="70" t="s">
        <v>241</v>
      </c>
      <c r="B88" s="179">
        <v>1</v>
      </c>
      <c r="C88" s="76"/>
      <c r="D88" s="70" t="s">
        <v>241</v>
      </c>
      <c r="E88" s="71">
        <v>0</v>
      </c>
      <c r="F88" s="76"/>
      <c r="G88" s="70" t="s">
        <v>241</v>
      </c>
      <c r="H88" s="71">
        <v>0</v>
      </c>
      <c r="I88" s="76"/>
      <c r="J88" s="70" t="s">
        <v>241</v>
      </c>
      <c r="K88" s="71">
        <v>0</v>
      </c>
      <c r="L88" s="76"/>
      <c r="M88" s="262" t="s">
        <v>241</v>
      </c>
      <c r="N88" s="263">
        <v>1</v>
      </c>
    </row>
    <row r="89" spans="1:14" x14ac:dyDescent="0.35">
      <c r="A89" s="70" t="s">
        <v>93</v>
      </c>
      <c r="B89" s="71">
        <v>0</v>
      </c>
      <c r="C89" s="76"/>
      <c r="D89" s="70" t="s">
        <v>93</v>
      </c>
      <c r="E89" s="71">
        <v>0</v>
      </c>
      <c r="F89" s="76"/>
      <c r="G89" s="70" t="s">
        <v>93</v>
      </c>
      <c r="H89" s="213">
        <v>1</v>
      </c>
      <c r="I89" s="76"/>
      <c r="J89" s="232" t="s">
        <v>93</v>
      </c>
      <c r="K89" s="71">
        <v>3</v>
      </c>
      <c r="L89" s="76"/>
      <c r="M89" s="262" t="s">
        <v>93</v>
      </c>
      <c r="N89" s="263">
        <v>4</v>
      </c>
    </row>
    <row r="90" spans="1:14" x14ac:dyDescent="0.35">
      <c r="A90" s="70" t="s">
        <v>95</v>
      </c>
      <c r="B90" s="179">
        <v>53</v>
      </c>
      <c r="C90" s="76"/>
      <c r="D90" s="70" t="s">
        <v>95</v>
      </c>
      <c r="E90" s="179">
        <v>4</v>
      </c>
      <c r="F90" s="76"/>
      <c r="G90" s="70" t="s">
        <v>95</v>
      </c>
      <c r="H90" s="213">
        <v>1</v>
      </c>
      <c r="I90" s="76"/>
      <c r="J90" s="232" t="s">
        <v>95</v>
      </c>
      <c r="K90" s="71">
        <v>1</v>
      </c>
      <c r="L90" s="76"/>
      <c r="M90" s="262" t="s">
        <v>95</v>
      </c>
      <c r="N90" s="263">
        <v>59</v>
      </c>
    </row>
    <row r="91" spans="1:14" x14ac:dyDescent="0.35">
      <c r="A91" s="70" t="s">
        <v>96</v>
      </c>
      <c r="B91" s="71">
        <v>0</v>
      </c>
      <c r="C91" s="76"/>
      <c r="D91" s="70" t="s">
        <v>96</v>
      </c>
      <c r="E91" s="179">
        <v>1</v>
      </c>
      <c r="F91" s="76"/>
      <c r="G91" s="70" t="s">
        <v>96</v>
      </c>
      <c r="H91" s="71">
        <v>0</v>
      </c>
      <c r="I91" s="76"/>
      <c r="J91" s="70" t="s">
        <v>96</v>
      </c>
      <c r="K91" s="71">
        <v>0</v>
      </c>
      <c r="L91" s="76"/>
      <c r="M91" s="262" t="s">
        <v>96</v>
      </c>
      <c r="N91" s="263">
        <v>1</v>
      </c>
    </row>
    <row r="92" spans="1:14" x14ac:dyDescent="0.35">
      <c r="A92" s="70" t="s">
        <v>97</v>
      </c>
      <c r="B92" s="71">
        <v>0</v>
      </c>
      <c r="C92" s="76"/>
      <c r="D92" s="70" t="s">
        <v>97</v>
      </c>
      <c r="E92" s="179">
        <v>1</v>
      </c>
      <c r="F92" s="76"/>
      <c r="G92" s="70" t="s">
        <v>97</v>
      </c>
      <c r="H92" s="71">
        <v>0</v>
      </c>
      <c r="I92" s="76"/>
      <c r="J92" s="70" t="s">
        <v>97</v>
      </c>
      <c r="K92" s="71">
        <v>0</v>
      </c>
      <c r="L92" s="76"/>
      <c r="M92" s="262" t="s">
        <v>97</v>
      </c>
      <c r="N92" s="263">
        <v>1</v>
      </c>
    </row>
    <row r="93" spans="1:14" x14ac:dyDescent="0.35">
      <c r="A93" s="70" t="s">
        <v>98</v>
      </c>
      <c r="B93" s="71">
        <v>0</v>
      </c>
      <c r="C93" s="76"/>
      <c r="D93" s="70" t="s">
        <v>98</v>
      </c>
      <c r="E93" s="179">
        <v>1</v>
      </c>
      <c r="F93" s="76"/>
      <c r="G93" s="70" t="s">
        <v>98</v>
      </c>
      <c r="H93" s="71">
        <v>0</v>
      </c>
      <c r="I93" s="76"/>
      <c r="J93" s="232" t="s">
        <v>98</v>
      </c>
      <c r="K93" s="71">
        <v>1</v>
      </c>
      <c r="L93" s="76"/>
      <c r="M93" s="262" t="s">
        <v>98</v>
      </c>
      <c r="N93" s="263">
        <v>2</v>
      </c>
    </row>
    <row r="94" spans="1:14" x14ac:dyDescent="0.35">
      <c r="A94" s="70" t="s">
        <v>268</v>
      </c>
      <c r="B94" s="71">
        <v>0</v>
      </c>
      <c r="C94" s="76"/>
      <c r="D94" s="70" t="s">
        <v>268</v>
      </c>
      <c r="E94" s="71">
        <v>0</v>
      </c>
      <c r="F94" s="76"/>
      <c r="G94" s="70" t="s">
        <v>268</v>
      </c>
      <c r="H94" s="71">
        <v>0</v>
      </c>
      <c r="I94" s="76"/>
      <c r="J94" s="232" t="s">
        <v>268</v>
      </c>
      <c r="K94" s="71">
        <v>1</v>
      </c>
      <c r="L94" s="76"/>
      <c r="M94" s="262" t="s">
        <v>268</v>
      </c>
      <c r="N94" s="263">
        <v>1</v>
      </c>
    </row>
    <row r="95" spans="1:14" x14ac:dyDescent="0.35">
      <c r="A95" s="70" t="s">
        <v>266</v>
      </c>
      <c r="B95" s="179">
        <v>2</v>
      </c>
      <c r="C95" s="76"/>
      <c r="D95" s="70" t="s">
        <v>266</v>
      </c>
      <c r="E95" s="179">
        <v>2</v>
      </c>
      <c r="F95" s="76"/>
      <c r="G95" s="70" t="s">
        <v>266</v>
      </c>
      <c r="H95" s="213">
        <v>5</v>
      </c>
      <c r="I95" s="76"/>
      <c r="J95" s="232" t="s">
        <v>266</v>
      </c>
      <c r="K95" s="71">
        <v>5</v>
      </c>
      <c r="L95" s="76"/>
      <c r="M95" s="262" t="s">
        <v>266</v>
      </c>
      <c r="N95" s="263">
        <v>14</v>
      </c>
    </row>
    <row r="96" spans="1:14" x14ac:dyDescent="0.35">
      <c r="A96" s="70" t="s">
        <v>299</v>
      </c>
      <c r="B96" s="179">
        <v>4</v>
      </c>
      <c r="C96" s="76"/>
      <c r="D96" s="70" t="s">
        <v>299</v>
      </c>
      <c r="E96" s="179">
        <v>2</v>
      </c>
      <c r="F96" s="76"/>
      <c r="G96" s="70" t="s">
        <v>299</v>
      </c>
      <c r="H96" s="71">
        <f>3+1</f>
        <v>4</v>
      </c>
      <c r="I96" s="76"/>
      <c r="J96" s="232" t="s">
        <v>299</v>
      </c>
      <c r="K96" s="71">
        <v>9</v>
      </c>
      <c r="L96" s="76"/>
      <c r="M96" s="262" t="s">
        <v>299</v>
      </c>
      <c r="N96" s="263">
        <v>19</v>
      </c>
    </row>
    <row r="97" spans="1:14" x14ac:dyDescent="0.35">
      <c r="A97" s="70" t="s">
        <v>279</v>
      </c>
      <c r="B97" s="71">
        <v>0</v>
      </c>
      <c r="C97" s="76"/>
      <c r="D97" s="70" t="s">
        <v>279</v>
      </c>
      <c r="E97" s="179">
        <v>1</v>
      </c>
      <c r="F97" s="76"/>
      <c r="G97" s="70" t="s">
        <v>279</v>
      </c>
      <c r="H97" s="213">
        <f>3+1</f>
        <v>4</v>
      </c>
      <c r="I97" s="76"/>
      <c r="J97" s="232" t="s">
        <v>279</v>
      </c>
      <c r="K97" s="71">
        <v>1</v>
      </c>
      <c r="L97" s="76"/>
      <c r="M97" s="262" t="s">
        <v>279</v>
      </c>
      <c r="N97" s="263">
        <v>6</v>
      </c>
    </row>
    <row r="98" spans="1:14" x14ac:dyDescent="0.35">
      <c r="A98" s="70" t="s">
        <v>101</v>
      </c>
      <c r="B98" s="71">
        <v>0</v>
      </c>
      <c r="C98" s="76"/>
      <c r="D98" s="70" t="s">
        <v>101</v>
      </c>
      <c r="E98" s="179">
        <v>1</v>
      </c>
      <c r="F98" s="76"/>
      <c r="G98" s="70" t="s">
        <v>101</v>
      </c>
      <c r="H98" s="71">
        <v>0</v>
      </c>
      <c r="I98" s="76"/>
      <c r="J98" s="70" t="s">
        <v>101</v>
      </c>
      <c r="K98" s="71">
        <v>0</v>
      </c>
      <c r="L98" s="76"/>
      <c r="M98" s="262" t="s">
        <v>348</v>
      </c>
      <c r="N98" s="263">
        <v>1</v>
      </c>
    </row>
    <row r="99" spans="1:14" x14ac:dyDescent="0.35">
      <c r="A99" s="70" t="s">
        <v>102</v>
      </c>
      <c r="B99" s="71">
        <v>0</v>
      </c>
      <c r="C99" s="76"/>
      <c r="D99" s="70" t="s">
        <v>102</v>
      </c>
      <c r="E99" s="179">
        <v>2</v>
      </c>
      <c r="F99" s="76"/>
      <c r="G99" s="70" t="s">
        <v>102</v>
      </c>
      <c r="H99" s="71">
        <v>0</v>
      </c>
      <c r="I99" s="76"/>
      <c r="J99" s="70" t="s">
        <v>102</v>
      </c>
      <c r="K99" s="71">
        <v>0</v>
      </c>
      <c r="L99" s="76"/>
      <c r="M99" s="262" t="s">
        <v>102</v>
      </c>
      <c r="N99" s="263">
        <v>2</v>
      </c>
    </row>
    <row r="100" spans="1:14" x14ac:dyDescent="0.35">
      <c r="A100" s="70" t="s">
        <v>336</v>
      </c>
      <c r="B100" s="179">
        <v>1</v>
      </c>
      <c r="C100" s="76"/>
      <c r="D100" s="70" t="s">
        <v>336</v>
      </c>
      <c r="E100" s="71">
        <v>0</v>
      </c>
      <c r="F100" s="76"/>
      <c r="G100" s="70" t="s">
        <v>336</v>
      </c>
      <c r="H100" s="71">
        <v>1</v>
      </c>
      <c r="I100" s="76"/>
      <c r="J100" s="70" t="s">
        <v>336</v>
      </c>
      <c r="K100" s="71">
        <v>0</v>
      </c>
      <c r="L100" s="76"/>
      <c r="M100" s="262" t="s">
        <v>336</v>
      </c>
      <c r="N100" s="263">
        <v>2</v>
      </c>
    </row>
    <row r="101" spans="1:14" x14ac:dyDescent="0.35">
      <c r="A101" s="70" t="s">
        <v>280</v>
      </c>
      <c r="B101" s="179">
        <v>1</v>
      </c>
      <c r="C101" s="76"/>
      <c r="D101" s="70" t="s">
        <v>280</v>
      </c>
      <c r="E101" s="179">
        <v>4</v>
      </c>
      <c r="F101" s="76"/>
      <c r="G101" s="70" t="s">
        <v>280</v>
      </c>
      <c r="H101" s="71">
        <v>1</v>
      </c>
      <c r="I101" s="76"/>
      <c r="J101" s="70" t="s">
        <v>280</v>
      </c>
      <c r="K101" s="71">
        <v>0</v>
      </c>
      <c r="L101" s="76"/>
      <c r="M101" s="262" t="s">
        <v>280</v>
      </c>
      <c r="N101" s="263">
        <v>6</v>
      </c>
    </row>
    <row r="102" spans="1:14" x14ac:dyDescent="0.35">
      <c r="A102" s="70" t="s">
        <v>281</v>
      </c>
      <c r="B102" s="179">
        <v>2</v>
      </c>
      <c r="C102" s="76"/>
      <c r="D102" s="70" t="s">
        <v>281</v>
      </c>
      <c r="E102" s="179">
        <v>2</v>
      </c>
      <c r="F102" s="76"/>
      <c r="G102" s="70" t="s">
        <v>281</v>
      </c>
      <c r="H102" s="71">
        <v>0</v>
      </c>
      <c r="I102" s="76"/>
      <c r="J102" s="232" t="s">
        <v>281</v>
      </c>
      <c r="K102" s="71">
        <v>2</v>
      </c>
      <c r="L102" s="76"/>
      <c r="M102" s="262" t="s">
        <v>281</v>
      </c>
      <c r="N102" s="263">
        <v>6</v>
      </c>
    </row>
    <row r="103" spans="1:14" x14ac:dyDescent="0.35">
      <c r="A103" s="70" t="s">
        <v>300</v>
      </c>
      <c r="B103" s="179">
        <v>1</v>
      </c>
      <c r="C103" s="76"/>
      <c r="D103" s="70" t="s">
        <v>300</v>
      </c>
      <c r="E103" s="179">
        <v>1</v>
      </c>
      <c r="F103" s="76"/>
      <c r="G103" s="70" t="s">
        <v>300</v>
      </c>
      <c r="H103" s="71">
        <v>0</v>
      </c>
      <c r="I103" s="76"/>
      <c r="J103" s="232" t="s">
        <v>300</v>
      </c>
      <c r="K103" s="71">
        <v>2</v>
      </c>
      <c r="L103" s="76"/>
      <c r="M103" s="262" t="s">
        <v>300</v>
      </c>
      <c r="N103" s="263">
        <v>4</v>
      </c>
    </row>
    <row r="104" spans="1:14" x14ac:dyDescent="0.35">
      <c r="A104" s="70" t="s">
        <v>105</v>
      </c>
      <c r="B104" s="179">
        <v>1</v>
      </c>
      <c r="C104" s="76"/>
      <c r="D104" s="70" t="s">
        <v>105</v>
      </c>
      <c r="E104" s="179">
        <v>2</v>
      </c>
      <c r="F104" s="76"/>
      <c r="G104" s="70" t="s">
        <v>105</v>
      </c>
      <c r="H104" s="213">
        <v>1</v>
      </c>
      <c r="I104" s="76"/>
      <c r="J104" s="232" t="s">
        <v>105</v>
      </c>
      <c r="K104" s="71">
        <v>1</v>
      </c>
      <c r="L104" s="76"/>
      <c r="M104" s="262" t="s">
        <v>105</v>
      </c>
      <c r="N104" s="263">
        <v>5</v>
      </c>
    </row>
    <row r="105" spans="1:14" x14ac:dyDescent="0.35">
      <c r="A105" s="70" t="s">
        <v>107</v>
      </c>
      <c r="B105" s="71">
        <v>0</v>
      </c>
      <c r="C105" s="76"/>
      <c r="D105" s="70" t="s">
        <v>107</v>
      </c>
      <c r="E105" s="179">
        <v>4</v>
      </c>
      <c r="F105" s="76"/>
      <c r="G105" s="70" t="s">
        <v>107</v>
      </c>
      <c r="H105" s="213">
        <v>2</v>
      </c>
      <c r="I105" s="76"/>
      <c r="J105" s="232" t="s">
        <v>107</v>
      </c>
      <c r="K105" s="71">
        <v>3</v>
      </c>
      <c r="L105" s="76"/>
      <c r="M105" s="262" t="s">
        <v>107</v>
      </c>
      <c r="N105" s="263">
        <v>9</v>
      </c>
    </row>
    <row r="106" spans="1:14" x14ac:dyDescent="0.35">
      <c r="A106" s="150" t="s">
        <v>226</v>
      </c>
      <c r="B106" s="71">
        <v>0</v>
      </c>
      <c r="C106" s="76"/>
      <c r="D106" s="150" t="s">
        <v>226</v>
      </c>
      <c r="E106" s="71">
        <v>0</v>
      </c>
      <c r="F106" s="76"/>
      <c r="G106" s="150" t="s">
        <v>226</v>
      </c>
      <c r="H106" s="213">
        <v>1</v>
      </c>
      <c r="I106" s="76"/>
      <c r="J106" s="236" t="s">
        <v>226</v>
      </c>
      <c r="K106" s="71">
        <v>0</v>
      </c>
      <c r="L106" s="76"/>
      <c r="M106" s="270" t="s">
        <v>226</v>
      </c>
      <c r="N106" s="263">
        <v>1</v>
      </c>
    </row>
    <row r="107" spans="1:14" x14ac:dyDescent="0.35">
      <c r="A107" s="70" t="s">
        <v>108</v>
      </c>
      <c r="B107" s="179">
        <v>1</v>
      </c>
      <c r="C107" s="76"/>
      <c r="D107" s="70" t="s">
        <v>108</v>
      </c>
      <c r="E107" s="71">
        <v>0</v>
      </c>
      <c r="F107" s="76"/>
      <c r="G107" s="70" t="s">
        <v>108</v>
      </c>
      <c r="H107" s="71">
        <v>0</v>
      </c>
      <c r="I107" s="76"/>
      <c r="J107" s="70" t="s">
        <v>108</v>
      </c>
      <c r="K107" s="71">
        <v>0</v>
      </c>
      <c r="L107" s="76"/>
      <c r="M107" s="262" t="s">
        <v>108</v>
      </c>
      <c r="N107" s="263">
        <v>1</v>
      </c>
    </row>
    <row r="108" spans="1:14" x14ac:dyDescent="0.35">
      <c r="A108" s="63" t="s">
        <v>346</v>
      </c>
      <c r="B108" s="71"/>
      <c r="C108" s="76"/>
      <c r="D108" s="63" t="s">
        <v>346</v>
      </c>
      <c r="E108" s="71"/>
      <c r="F108" s="76"/>
      <c r="G108" s="63" t="s">
        <v>346</v>
      </c>
      <c r="H108" s="71"/>
      <c r="I108" s="76"/>
      <c r="J108" s="231" t="s">
        <v>346</v>
      </c>
      <c r="K108" s="230">
        <f>23+1</f>
        <v>24</v>
      </c>
      <c r="L108" s="76"/>
      <c r="M108" s="266" t="s">
        <v>346</v>
      </c>
      <c r="N108" s="263">
        <v>24</v>
      </c>
    </row>
    <row r="109" spans="1:14" x14ac:dyDescent="0.35">
      <c r="A109" s="70" t="s">
        <v>109</v>
      </c>
      <c r="B109" s="179">
        <v>1</v>
      </c>
      <c r="C109" s="76"/>
      <c r="D109" s="70" t="s">
        <v>109</v>
      </c>
      <c r="E109" s="71">
        <v>0</v>
      </c>
      <c r="F109" s="76"/>
      <c r="G109" s="70" t="s">
        <v>109</v>
      </c>
      <c r="H109" s="213">
        <v>1</v>
      </c>
      <c r="I109" s="76"/>
      <c r="J109" s="232" t="s">
        <v>109</v>
      </c>
      <c r="K109" s="71">
        <v>1</v>
      </c>
      <c r="L109" s="76"/>
      <c r="M109" s="262" t="s">
        <v>109</v>
      </c>
      <c r="N109" s="263">
        <v>3</v>
      </c>
    </row>
    <row r="110" spans="1:14" x14ac:dyDescent="0.35">
      <c r="A110" s="63" t="s">
        <v>110</v>
      </c>
      <c r="B110" s="71">
        <v>0</v>
      </c>
      <c r="C110" s="76"/>
      <c r="D110" s="63" t="s">
        <v>110</v>
      </c>
      <c r="E110" s="179">
        <v>1</v>
      </c>
      <c r="F110" s="76"/>
      <c r="G110" s="63" t="s">
        <v>110</v>
      </c>
      <c r="H110" s="213">
        <v>2</v>
      </c>
      <c r="I110" s="76"/>
      <c r="J110" s="234" t="s">
        <v>110</v>
      </c>
      <c r="K110" s="71">
        <f>5+2</f>
        <v>7</v>
      </c>
      <c r="L110" s="76"/>
      <c r="M110" s="266" t="s">
        <v>110</v>
      </c>
      <c r="N110" s="263">
        <v>10</v>
      </c>
    </row>
    <row r="111" spans="1:14" x14ac:dyDescent="0.35">
      <c r="A111" s="151" t="s">
        <v>228</v>
      </c>
      <c r="B111" s="179">
        <v>2</v>
      </c>
      <c r="C111" s="76"/>
      <c r="D111" s="151" t="s">
        <v>228</v>
      </c>
      <c r="E111" s="71">
        <v>0</v>
      </c>
      <c r="F111" s="76"/>
      <c r="G111" s="151" t="s">
        <v>228</v>
      </c>
      <c r="H111" s="71">
        <v>0</v>
      </c>
      <c r="I111" s="76"/>
      <c r="J111" s="237" t="s">
        <v>228</v>
      </c>
      <c r="K111" s="71">
        <v>11</v>
      </c>
      <c r="L111" s="76"/>
      <c r="M111" s="271" t="s">
        <v>228</v>
      </c>
      <c r="N111" s="263">
        <v>13</v>
      </c>
    </row>
    <row r="112" spans="1:14" x14ac:dyDescent="0.35">
      <c r="A112" s="70" t="s">
        <v>111</v>
      </c>
      <c r="B112" s="179">
        <v>2</v>
      </c>
      <c r="C112" s="76"/>
      <c r="D112" s="70" t="s">
        <v>111</v>
      </c>
      <c r="E112" s="179">
        <v>1</v>
      </c>
      <c r="F112" s="76"/>
      <c r="G112" s="70" t="s">
        <v>111</v>
      </c>
      <c r="H112" s="213">
        <v>1</v>
      </c>
      <c r="I112" s="76"/>
      <c r="J112" s="70" t="s">
        <v>111</v>
      </c>
      <c r="K112" s="71">
        <v>0</v>
      </c>
      <c r="L112" s="76"/>
      <c r="M112" s="262" t="s">
        <v>111</v>
      </c>
      <c r="N112" s="263">
        <v>4</v>
      </c>
    </row>
    <row r="113" spans="1:14" x14ac:dyDescent="0.35">
      <c r="A113" s="70" t="s">
        <v>112</v>
      </c>
      <c r="B113" s="71">
        <v>0</v>
      </c>
      <c r="C113" s="76"/>
      <c r="D113" s="70" t="s">
        <v>112</v>
      </c>
      <c r="E113" s="179">
        <v>2</v>
      </c>
      <c r="F113" s="76"/>
      <c r="G113" s="70" t="s">
        <v>112</v>
      </c>
      <c r="H113" s="213">
        <v>1</v>
      </c>
      <c r="I113" s="76"/>
      <c r="J113" s="70" t="s">
        <v>112</v>
      </c>
      <c r="K113" s="71">
        <v>0</v>
      </c>
      <c r="L113" s="76"/>
      <c r="M113" s="262" t="s">
        <v>112</v>
      </c>
      <c r="N113" s="263">
        <v>3</v>
      </c>
    </row>
    <row r="114" spans="1:14" x14ac:dyDescent="0.35">
      <c r="A114" s="63" t="s">
        <v>296</v>
      </c>
      <c r="B114" s="179">
        <v>1</v>
      </c>
      <c r="C114" s="76"/>
      <c r="D114" s="63" t="s">
        <v>296</v>
      </c>
      <c r="E114" s="71">
        <v>0</v>
      </c>
      <c r="F114" s="76"/>
      <c r="G114" s="63" t="s">
        <v>296</v>
      </c>
      <c r="H114" s="71">
        <v>0</v>
      </c>
      <c r="I114" s="76"/>
      <c r="J114" s="63" t="s">
        <v>296</v>
      </c>
      <c r="K114" s="71">
        <v>0</v>
      </c>
      <c r="L114" s="76"/>
      <c r="M114" s="266" t="s">
        <v>296</v>
      </c>
      <c r="N114" s="263">
        <v>1</v>
      </c>
    </row>
    <row r="115" spans="1:14" x14ac:dyDescent="0.35">
      <c r="A115" s="63" t="s">
        <v>297</v>
      </c>
      <c r="B115" s="179">
        <v>1</v>
      </c>
      <c r="C115" s="76"/>
      <c r="D115" s="63" t="s">
        <v>297</v>
      </c>
      <c r="E115" s="71">
        <v>0</v>
      </c>
      <c r="F115" s="76"/>
      <c r="G115" s="63" t="s">
        <v>297</v>
      </c>
      <c r="H115" s="71">
        <v>0</v>
      </c>
      <c r="I115" s="76"/>
      <c r="J115" s="63" t="s">
        <v>297</v>
      </c>
      <c r="K115" s="71">
        <v>0</v>
      </c>
      <c r="L115" s="76"/>
      <c r="M115" s="266" t="s">
        <v>297</v>
      </c>
      <c r="N115" s="263">
        <v>1</v>
      </c>
    </row>
    <row r="116" spans="1:14" x14ac:dyDescent="0.35">
      <c r="A116" s="63" t="s">
        <v>295</v>
      </c>
      <c r="B116" s="182">
        <v>1</v>
      </c>
      <c r="C116" s="76"/>
      <c r="D116" s="63" t="s">
        <v>295</v>
      </c>
      <c r="E116" s="182">
        <v>1</v>
      </c>
      <c r="F116" s="76"/>
      <c r="G116" s="63" t="s">
        <v>295</v>
      </c>
      <c r="H116" s="213">
        <v>2</v>
      </c>
      <c r="I116" s="76"/>
      <c r="J116" s="234" t="s">
        <v>295</v>
      </c>
      <c r="K116" s="218">
        <v>2</v>
      </c>
      <c r="L116" s="76"/>
      <c r="M116" s="266" t="s">
        <v>295</v>
      </c>
      <c r="N116" s="263">
        <v>6</v>
      </c>
    </row>
    <row r="117" spans="1:14" x14ac:dyDescent="0.35">
      <c r="A117" s="181"/>
      <c r="B117" s="180"/>
      <c r="C117" s="76"/>
      <c r="D117" s="181"/>
      <c r="E117" s="180"/>
      <c r="F117" s="191"/>
      <c r="G117" s="181"/>
      <c r="H117" s="180"/>
      <c r="I117" s="76"/>
      <c r="J117" s="238"/>
      <c r="K117" s="240"/>
      <c r="L117" s="76"/>
      <c r="M117" s="272"/>
      <c r="N117" s="273"/>
    </row>
    <row r="118" spans="1:14" x14ac:dyDescent="0.35">
      <c r="A118" s="154" t="s">
        <v>260</v>
      </c>
      <c r="B118" s="74"/>
      <c r="C118" s="76"/>
      <c r="D118" s="154" t="s">
        <v>260</v>
      </c>
      <c r="E118" s="74"/>
      <c r="F118" s="76"/>
      <c r="G118" s="154" t="s">
        <v>260</v>
      </c>
      <c r="H118" s="74"/>
      <c r="I118" s="76"/>
      <c r="J118" s="154" t="s">
        <v>260</v>
      </c>
      <c r="K118" s="74"/>
      <c r="L118" s="76"/>
      <c r="M118" s="274" t="s">
        <v>260</v>
      </c>
      <c r="N118" s="275"/>
    </row>
    <row r="119" spans="1:14" hidden="1" x14ac:dyDescent="0.35">
      <c r="M119" s="268"/>
      <c r="N119" s="268"/>
    </row>
    <row r="120" spans="1:14" hidden="1" x14ac:dyDescent="0.35">
      <c r="M120" s="268"/>
      <c r="N120" s="268"/>
    </row>
    <row r="121" spans="1:14" hidden="1" x14ac:dyDescent="0.35">
      <c r="M121" s="268"/>
      <c r="N121" s="268"/>
    </row>
    <row r="122" spans="1:14" hidden="1" x14ac:dyDescent="0.35">
      <c r="M122" s="268"/>
      <c r="N122" s="268"/>
    </row>
    <row r="123" spans="1:14" hidden="1" x14ac:dyDescent="0.35">
      <c r="M123" s="268"/>
      <c r="N123" s="268"/>
    </row>
    <row r="124" spans="1:14" hidden="1" x14ac:dyDescent="0.35">
      <c r="M124" s="268"/>
      <c r="N124" s="268"/>
    </row>
    <row r="125" spans="1:14" hidden="1" x14ac:dyDescent="0.35">
      <c r="M125" s="268"/>
      <c r="N125" s="268"/>
    </row>
    <row r="126" spans="1:14" hidden="1" x14ac:dyDescent="0.35">
      <c r="M126" s="268"/>
      <c r="N126" s="268"/>
    </row>
    <row r="127" spans="1:14" hidden="1" x14ac:dyDescent="0.35">
      <c r="M127" s="268"/>
      <c r="N127" s="268"/>
    </row>
    <row r="128" spans="1:14" hidden="1" x14ac:dyDescent="0.35">
      <c r="M128" s="268"/>
      <c r="N128" s="268"/>
    </row>
    <row r="129" spans="13:14" hidden="1" x14ac:dyDescent="0.35">
      <c r="M129" s="268"/>
      <c r="N129" s="268"/>
    </row>
    <row r="130" spans="13:14" hidden="1" x14ac:dyDescent="0.35">
      <c r="M130" s="268"/>
      <c r="N130" s="268"/>
    </row>
    <row r="131" spans="13:14" hidden="1" x14ac:dyDescent="0.35">
      <c r="M131" s="268"/>
      <c r="N131" s="268"/>
    </row>
    <row r="132" spans="13:14" hidden="1" x14ac:dyDescent="0.35">
      <c r="M132" s="268"/>
      <c r="N132" s="268"/>
    </row>
    <row r="133" spans="13:14" hidden="1" x14ac:dyDescent="0.35">
      <c r="M133" s="268"/>
      <c r="N133" s="268"/>
    </row>
    <row r="134" spans="13:14" hidden="1" x14ac:dyDescent="0.35">
      <c r="M134" s="268"/>
      <c r="N134" s="268"/>
    </row>
    <row r="135" spans="13:14" hidden="1" x14ac:dyDescent="0.35">
      <c r="M135" s="268"/>
      <c r="N135" s="268"/>
    </row>
    <row r="136" spans="13:14" hidden="1" x14ac:dyDescent="0.35">
      <c r="M136" s="268"/>
      <c r="N136" s="268"/>
    </row>
    <row r="137" spans="13:14" hidden="1" x14ac:dyDescent="0.35">
      <c r="M137" s="268"/>
      <c r="N137" s="268"/>
    </row>
    <row r="138" spans="13:14" hidden="1" x14ac:dyDescent="0.35">
      <c r="M138" s="268"/>
      <c r="N138" s="268"/>
    </row>
    <row r="139" spans="13:14" hidden="1" x14ac:dyDescent="0.35">
      <c r="M139" s="268"/>
      <c r="N139" s="268"/>
    </row>
    <row r="140" spans="13:14" hidden="1" x14ac:dyDescent="0.35">
      <c r="M140" s="268"/>
      <c r="N140" s="268"/>
    </row>
    <row r="141" spans="13:14" hidden="1" x14ac:dyDescent="0.35">
      <c r="M141" s="268"/>
      <c r="N141" s="268"/>
    </row>
    <row r="142" spans="13:14" hidden="1" x14ac:dyDescent="0.35">
      <c r="M142" s="268"/>
      <c r="N142" s="268"/>
    </row>
    <row r="143" spans="13:14" hidden="1" x14ac:dyDescent="0.35">
      <c r="M143" s="268"/>
      <c r="N143" s="268"/>
    </row>
    <row r="144" spans="13:14" hidden="1" x14ac:dyDescent="0.35">
      <c r="M144" s="268"/>
      <c r="N144" s="268"/>
    </row>
    <row r="145" spans="13:14" hidden="1" x14ac:dyDescent="0.35">
      <c r="M145" s="268"/>
      <c r="N145" s="268"/>
    </row>
    <row r="146" spans="13:14" hidden="1" x14ac:dyDescent="0.35">
      <c r="M146" s="268"/>
      <c r="N146" s="268"/>
    </row>
    <row r="147" spans="13:14" hidden="1" x14ac:dyDescent="0.35">
      <c r="M147" s="268"/>
      <c r="N147" s="268"/>
    </row>
    <row r="148" spans="13:14" hidden="1" x14ac:dyDescent="0.35">
      <c r="M148" s="268"/>
      <c r="N148" s="268"/>
    </row>
    <row r="149" spans="13:14" hidden="1" x14ac:dyDescent="0.35">
      <c r="M149" s="268"/>
      <c r="N149" s="268"/>
    </row>
    <row r="150" spans="13:14" hidden="1" x14ac:dyDescent="0.35">
      <c r="M150" s="268"/>
      <c r="N150" s="268"/>
    </row>
    <row r="151" spans="13:14" hidden="1" x14ac:dyDescent="0.35">
      <c r="M151" s="268"/>
      <c r="N151" s="268"/>
    </row>
    <row r="152" spans="13:14" hidden="1" x14ac:dyDescent="0.35">
      <c r="M152" s="268"/>
      <c r="N152" s="268"/>
    </row>
    <row r="153" spans="13:14" hidden="1" x14ac:dyDescent="0.35">
      <c r="M153" s="268"/>
      <c r="N153" s="268"/>
    </row>
    <row r="154" spans="13:14" hidden="1" x14ac:dyDescent="0.35">
      <c r="M154" s="268"/>
      <c r="N154" s="268"/>
    </row>
    <row r="155" spans="13:14" hidden="1" x14ac:dyDescent="0.35">
      <c r="M155" s="268"/>
      <c r="N155" s="268"/>
    </row>
    <row r="156" spans="13:14" hidden="1" x14ac:dyDescent="0.35">
      <c r="M156" s="268"/>
      <c r="N156" s="268"/>
    </row>
    <row r="157" spans="13:14" hidden="1" x14ac:dyDescent="0.35">
      <c r="M157" s="268"/>
      <c r="N157" s="268"/>
    </row>
    <row r="158" spans="13:14" hidden="1" x14ac:dyDescent="0.35">
      <c r="M158" s="268"/>
      <c r="N158" s="268"/>
    </row>
    <row r="159" spans="13:14" hidden="1" x14ac:dyDescent="0.35">
      <c r="M159" s="268"/>
      <c r="N159" s="268"/>
    </row>
    <row r="160" spans="13:14" hidden="1" x14ac:dyDescent="0.35">
      <c r="M160" s="268"/>
      <c r="N160" s="268"/>
    </row>
    <row r="161" spans="13:14" hidden="1" x14ac:dyDescent="0.35">
      <c r="M161" s="268"/>
      <c r="N161" s="268"/>
    </row>
    <row r="162" spans="13:14" hidden="1" x14ac:dyDescent="0.35">
      <c r="M162" s="268"/>
      <c r="N162" s="268"/>
    </row>
    <row r="163" spans="13:14" hidden="1" x14ac:dyDescent="0.35">
      <c r="M163" s="268"/>
      <c r="N163" s="268"/>
    </row>
    <row r="164" spans="13:14" hidden="1" x14ac:dyDescent="0.35">
      <c r="M164" s="268"/>
      <c r="N164" s="268"/>
    </row>
    <row r="165" spans="13:14" hidden="1" x14ac:dyDescent="0.35">
      <c r="M165" s="268"/>
      <c r="N165" s="268"/>
    </row>
    <row r="166" spans="13:14" hidden="1" x14ac:dyDescent="0.35">
      <c r="M166" s="268"/>
      <c r="N166" s="268"/>
    </row>
    <row r="167" spans="13:14" hidden="1" x14ac:dyDescent="0.35">
      <c r="M167" s="268"/>
      <c r="N167" s="268"/>
    </row>
    <row r="168" spans="13:14" hidden="1" x14ac:dyDescent="0.35">
      <c r="M168" s="268"/>
      <c r="N168" s="268"/>
    </row>
    <row r="169" spans="13:14" hidden="1" x14ac:dyDescent="0.35">
      <c r="M169" s="268"/>
      <c r="N169" s="268"/>
    </row>
    <row r="170" spans="13:14" hidden="1" x14ac:dyDescent="0.35">
      <c r="M170" s="268"/>
      <c r="N170" s="268"/>
    </row>
    <row r="171" spans="13:14" hidden="1" x14ac:dyDescent="0.35">
      <c r="M171" s="268"/>
      <c r="N171" s="268"/>
    </row>
    <row r="172" spans="13:14" hidden="1" x14ac:dyDescent="0.35">
      <c r="M172" s="268"/>
      <c r="N172" s="268"/>
    </row>
    <row r="173" spans="13:14" hidden="1" x14ac:dyDescent="0.35">
      <c r="M173" s="268"/>
      <c r="N173" s="268"/>
    </row>
    <row r="174" spans="13:14" hidden="1" x14ac:dyDescent="0.35">
      <c r="M174" s="268"/>
      <c r="N174" s="268"/>
    </row>
    <row r="175" spans="13:14" hidden="1" x14ac:dyDescent="0.35">
      <c r="M175" s="268"/>
      <c r="N175" s="268"/>
    </row>
    <row r="176" spans="13:14" hidden="1" x14ac:dyDescent="0.35">
      <c r="M176" s="268"/>
      <c r="N176" s="268"/>
    </row>
    <row r="177" spans="13:14" hidden="1" x14ac:dyDescent="0.35">
      <c r="M177" s="268"/>
      <c r="N177" s="268"/>
    </row>
    <row r="178" spans="13:14" hidden="1" x14ac:dyDescent="0.35">
      <c r="M178" s="268"/>
      <c r="N178" s="268"/>
    </row>
    <row r="179" spans="13:14" hidden="1" x14ac:dyDescent="0.35">
      <c r="M179" s="268"/>
      <c r="N179" s="268"/>
    </row>
    <row r="180" spans="13:14" hidden="1" x14ac:dyDescent="0.35">
      <c r="M180" s="268"/>
      <c r="N180" s="268"/>
    </row>
    <row r="181" spans="13:14" hidden="1" x14ac:dyDescent="0.35">
      <c r="M181" s="268"/>
      <c r="N181" s="268"/>
    </row>
    <row r="182" spans="13:14" hidden="1" x14ac:dyDescent="0.35">
      <c r="M182" s="268"/>
      <c r="N182" s="268"/>
    </row>
    <row r="183" spans="13:14" hidden="1" x14ac:dyDescent="0.35">
      <c r="M183" s="268"/>
      <c r="N183" s="268"/>
    </row>
    <row r="184" spans="13:14" hidden="1" x14ac:dyDescent="0.35">
      <c r="M184" s="268"/>
      <c r="N184" s="268"/>
    </row>
    <row r="185" spans="13:14" hidden="1" x14ac:dyDescent="0.35">
      <c r="M185" s="268"/>
      <c r="N185" s="268"/>
    </row>
    <row r="186" spans="13:14" hidden="1" x14ac:dyDescent="0.35">
      <c r="M186" s="268"/>
      <c r="N186" s="268"/>
    </row>
    <row r="187" spans="13:14" hidden="1" x14ac:dyDescent="0.35">
      <c r="M187" s="268"/>
      <c r="N187" s="268"/>
    </row>
    <row r="188" spans="13:14" hidden="1" x14ac:dyDescent="0.35">
      <c r="M188" s="268"/>
      <c r="N188" s="268"/>
    </row>
    <row r="189" spans="13:14" hidden="1" x14ac:dyDescent="0.35">
      <c r="M189" s="268"/>
      <c r="N189" s="268"/>
    </row>
    <row r="190" spans="13:14" hidden="1" x14ac:dyDescent="0.35">
      <c r="M190" s="268"/>
      <c r="N190" s="268"/>
    </row>
    <row r="191" spans="13:14" hidden="1" x14ac:dyDescent="0.35">
      <c r="M191" s="268"/>
      <c r="N191" s="268"/>
    </row>
    <row r="192" spans="13:14" hidden="1" x14ac:dyDescent="0.35">
      <c r="M192" s="268"/>
      <c r="N192" s="268"/>
    </row>
    <row r="193" spans="13:14" hidden="1" x14ac:dyDescent="0.35">
      <c r="M193" s="268"/>
      <c r="N193" s="268"/>
    </row>
    <row r="194" spans="13:14" hidden="1" x14ac:dyDescent="0.35">
      <c r="M194" s="268"/>
      <c r="N194" s="268"/>
    </row>
    <row r="195" spans="13:14" hidden="1" x14ac:dyDescent="0.35">
      <c r="M195" s="268"/>
      <c r="N195" s="268"/>
    </row>
    <row r="196" spans="13:14" hidden="1" x14ac:dyDescent="0.35">
      <c r="M196" s="268"/>
      <c r="N196" s="268"/>
    </row>
    <row r="197" spans="13:14" hidden="1" x14ac:dyDescent="0.35">
      <c r="M197" s="268"/>
      <c r="N197" s="268"/>
    </row>
    <row r="198" spans="13:14" hidden="1" x14ac:dyDescent="0.35">
      <c r="M198" s="268"/>
      <c r="N198" s="268"/>
    </row>
    <row r="199" spans="13:14" hidden="1" x14ac:dyDescent="0.35">
      <c r="M199" s="268"/>
      <c r="N199" s="268"/>
    </row>
    <row r="200" spans="13:14" hidden="1" x14ac:dyDescent="0.35">
      <c r="M200" s="268"/>
      <c r="N200" s="268"/>
    </row>
    <row r="201" spans="13:14" hidden="1" x14ac:dyDescent="0.35">
      <c r="M201" s="268"/>
      <c r="N201" s="268"/>
    </row>
    <row r="202" spans="13:14" hidden="1" x14ac:dyDescent="0.35">
      <c r="M202" s="268"/>
      <c r="N202" s="268"/>
    </row>
    <row r="203" spans="13:14" hidden="1" x14ac:dyDescent="0.35">
      <c r="M203" s="268"/>
      <c r="N203" s="268"/>
    </row>
    <row r="204" spans="13:14" hidden="1" x14ac:dyDescent="0.35">
      <c r="M204" s="268"/>
      <c r="N204" s="268"/>
    </row>
    <row r="205" spans="13:14" hidden="1" x14ac:dyDescent="0.35">
      <c r="M205" s="268"/>
      <c r="N205" s="268"/>
    </row>
    <row r="206" spans="13:14" hidden="1" x14ac:dyDescent="0.35">
      <c r="M206" s="268"/>
      <c r="N206" s="268"/>
    </row>
    <row r="207" spans="13:14" hidden="1" x14ac:dyDescent="0.35">
      <c r="M207" s="268"/>
      <c r="N207" s="268"/>
    </row>
    <row r="208" spans="13:14" hidden="1" x14ac:dyDescent="0.35">
      <c r="M208" s="268"/>
      <c r="N208" s="268"/>
    </row>
    <row r="209" spans="13:14" hidden="1" x14ac:dyDescent="0.35">
      <c r="M209" s="268"/>
      <c r="N209" s="268"/>
    </row>
    <row r="210" spans="13:14" hidden="1" x14ac:dyDescent="0.35">
      <c r="M210" s="268"/>
      <c r="N210" s="268"/>
    </row>
    <row r="211" spans="13:14" hidden="1" x14ac:dyDescent="0.35">
      <c r="M211" s="268"/>
      <c r="N211" s="268"/>
    </row>
    <row r="212" spans="13:14" hidden="1" x14ac:dyDescent="0.35">
      <c r="M212" s="268"/>
      <c r="N212" s="268"/>
    </row>
    <row r="213" spans="13:14" hidden="1" x14ac:dyDescent="0.35">
      <c r="M213" s="268"/>
      <c r="N213" s="268"/>
    </row>
    <row r="214" spans="13:14" hidden="1" x14ac:dyDescent="0.35">
      <c r="M214" s="268"/>
      <c r="N214" s="268"/>
    </row>
    <row r="215" spans="13:14" hidden="1" x14ac:dyDescent="0.35">
      <c r="M215" s="268"/>
      <c r="N215" s="268"/>
    </row>
    <row r="216" spans="13:14" hidden="1" x14ac:dyDescent="0.35">
      <c r="M216" s="268"/>
      <c r="N216" s="268"/>
    </row>
    <row r="217" spans="13:14" hidden="1" x14ac:dyDescent="0.35">
      <c r="M217" s="268"/>
      <c r="N217" s="268"/>
    </row>
    <row r="218" spans="13:14" hidden="1" x14ac:dyDescent="0.35">
      <c r="M218" s="268"/>
      <c r="N218" s="268"/>
    </row>
    <row r="219" spans="13:14" hidden="1" x14ac:dyDescent="0.35">
      <c r="M219" s="268"/>
      <c r="N219" s="268"/>
    </row>
    <row r="220" spans="13:14" hidden="1" x14ac:dyDescent="0.35">
      <c r="M220" s="268"/>
      <c r="N220" s="268"/>
    </row>
    <row r="221" spans="13:14" hidden="1" x14ac:dyDescent="0.35">
      <c r="M221" s="268"/>
      <c r="N221" s="268"/>
    </row>
    <row r="222" spans="13:14" hidden="1" x14ac:dyDescent="0.35">
      <c r="M222" s="268"/>
      <c r="N222" s="268"/>
    </row>
    <row r="223" spans="13:14" hidden="1" x14ac:dyDescent="0.35">
      <c r="M223" s="268"/>
      <c r="N223" s="268"/>
    </row>
    <row r="224" spans="13:14" hidden="1" x14ac:dyDescent="0.35">
      <c r="M224" s="268"/>
      <c r="N224" s="268"/>
    </row>
    <row r="225" spans="13:14" hidden="1" x14ac:dyDescent="0.35">
      <c r="M225" s="268"/>
      <c r="N225" s="268"/>
    </row>
    <row r="226" spans="13:14" hidden="1" x14ac:dyDescent="0.35">
      <c r="M226" s="268"/>
      <c r="N226" s="268"/>
    </row>
    <row r="227" spans="13:14" hidden="1" x14ac:dyDescent="0.35">
      <c r="M227" s="268"/>
      <c r="N227" s="268"/>
    </row>
    <row r="228" spans="13:14" hidden="1" x14ac:dyDescent="0.35">
      <c r="M228" s="268"/>
      <c r="N228" s="268"/>
    </row>
    <row r="229" spans="13:14" hidden="1" x14ac:dyDescent="0.35">
      <c r="M229" s="268"/>
      <c r="N229" s="268"/>
    </row>
    <row r="230" spans="13:14" hidden="1" x14ac:dyDescent="0.35">
      <c r="M230" s="268"/>
      <c r="N230" s="268"/>
    </row>
    <row r="231" spans="13:14" hidden="1" x14ac:dyDescent="0.35">
      <c r="M231" s="268"/>
      <c r="N231" s="268"/>
    </row>
    <row r="232" spans="13:14" hidden="1" x14ac:dyDescent="0.35">
      <c r="M232" s="268"/>
      <c r="N232" s="268"/>
    </row>
    <row r="233" spans="13:14" hidden="1" x14ac:dyDescent="0.35">
      <c r="M233" s="268"/>
      <c r="N233" s="268"/>
    </row>
    <row r="234" spans="13:14" hidden="1" x14ac:dyDescent="0.35">
      <c r="M234" s="268"/>
      <c r="N234" s="268"/>
    </row>
    <row r="235" spans="13:14" hidden="1" x14ac:dyDescent="0.35">
      <c r="M235" s="268"/>
      <c r="N235" s="268"/>
    </row>
    <row r="236" spans="13:14" hidden="1" x14ac:dyDescent="0.35">
      <c r="M236" s="268"/>
      <c r="N236" s="268"/>
    </row>
    <row r="237" spans="13:14" hidden="1" x14ac:dyDescent="0.35">
      <c r="M237" s="268"/>
      <c r="N237" s="268"/>
    </row>
    <row r="238" spans="13:14" hidden="1" x14ac:dyDescent="0.35">
      <c r="M238" s="268"/>
      <c r="N238" s="268"/>
    </row>
    <row r="239" spans="13:14" hidden="1" x14ac:dyDescent="0.35">
      <c r="M239" s="268"/>
      <c r="N239" s="268"/>
    </row>
    <row r="240" spans="13:14" hidden="1" x14ac:dyDescent="0.35">
      <c r="M240" s="268"/>
      <c r="N240" s="268"/>
    </row>
    <row r="241" spans="13:14" hidden="1" x14ac:dyDescent="0.35">
      <c r="M241" s="268"/>
      <c r="N241" s="268"/>
    </row>
    <row r="242" spans="13:14" hidden="1" x14ac:dyDescent="0.35">
      <c r="M242" s="268"/>
      <c r="N242" s="268"/>
    </row>
    <row r="243" spans="13:14" hidden="1" x14ac:dyDescent="0.35">
      <c r="M243" s="268"/>
      <c r="N243" s="268"/>
    </row>
    <row r="244" spans="13:14" hidden="1" x14ac:dyDescent="0.35">
      <c r="M244" s="268"/>
      <c r="N244" s="268"/>
    </row>
    <row r="245" spans="13:14" hidden="1" x14ac:dyDescent="0.35">
      <c r="M245" s="268"/>
      <c r="N245" s="268"/>
    </row>
    <row r="246" spans="13:14" hidden="1" x14ac:dyDescent="0.35">
      <c r="M246" s="268"/>
      <c r="N246" s="268"/>
    </row>
    <row r="247" spans="13:14" hidden="1" x14ac:dyDescent="0.35">
      <c r="M247" s="268"/>
      <c r="N247" s="268"/>
    </row>
    <row r="248" spans="13:14" hidden="1" x14ac:dyDescent="0.35">
      <c r="M248" s="268"/>
      <c r="N248" s="268"/>
    </row>
    <row r="249" spans="13:14" hidden="1" x14ac:dyDescent="0.35">
      <c r="M249" s="268"/>
      <c r="N249" s="268"/>
    </row>
    <row r="250" spans="13:14" hidden="1" x14ac:dyDescent="0.35">
      <c r="M250" s="268"/>
      <c r="N250" s="268"/>
    </row>
    <row r="251" spans="13:14" hidden="1" x14ac:dyDescent="0.35"/>
    <row r="252" spans="13:14" hidden="1" x14ac:dyDescent="0.35"/>
    <row r="253" spans="13:14" hidden="1" x14ac:dyDescent="0.35"/>
    <row r="254" spans="13:14" hidden="1" x14ac:dyDescent="0.35"/>
    <row r="255" spans="13:14" hidden="1" x14ac:dyDescent="0.35"/>
    <row r="256" spans="13:14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</sheetData>
  <mergeCells count="15">
    <mergeCell ref="A3:B3"/>
    <mergeCell ref="A4:B4"/>
    <mergeCell ref="A5:B5"/>
    <mergeCell ref="D3:E3"/>
    <mergeCell ref="D4:E4"/>
    <mergeCell ref="D5:E5"/>
    <mergeCell ref="M3:N3"/>
    <mergeCell ref="M4:N4"/>
    <mergeCell ref="M5:N5"/>
    <mergeCell ref="G3:H3"/>
    <mergeCell ref="G4:H4"/>
    <mergeCell ref="G5:H5"/>
    <mergeCell ref="J3:K3"/>
    <mergeCell ref="J4:K4"/>
    <mergeCell ref="J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0C68-9DE7-43D3-BBEC-0A086117C33B}">
  <sheetPr>
    <tabColor rgb="FFFFFF00"/>
  </sheetPr>
  <dimension ref="A1:XFA196"/>
  <sheetViews>
    <sheetView workbookViewId="0">
      <pane ySplit="3" topLeftCell="A7" activePane="bottomLeft" state="frozen"/>
      <selection pane="bottomLeft" activeCell="K11" sqref="K11"/>
    </sheetView>
  </sheetViews>
  <sheetFormatPr defaultColWidth="10.90625" defaultRowHeight="14.5" x14ac:dyDescent="0.35"/>
  <cols>
    <col min="1" max="1" width="78" customWidth="1"/>
    <col min="2" max="2" width="19.54296875" customWidth="1"/>
    <col min="3" max="3" width="14.7265625" style="193" customWidth="1"/>
    <col min="4" max="4" width="14.7265625" style="201" customWidth="1"/>
    <col min="5" max="5" width="11.453125" style="201" customWidth="1"/>
    <col min="6" max="6" width="19.81640625" style="201" customWidth="1"/>
    <col min="7" max="7" width="14.26953125" style="201" customWidth="1"/>
    <col min="8" max="8" width="13.7265625" style="201" customWidth="1"/>
    <col min="9" max="12" width="11.453125" style="201" customWidth="1"/>
    <col min="13" max="13" width="11.453125" style="201"/>
  </cols>
  <sheetData>
    <row r="1" spans="1:13 16381:16381" ht="30" x14ac:dyDescent="0.35">
      <c r="D1" s="201" t="s">
        <v>3</v>
      </c>
      <c r="E1" s="202" t="s">
        <v>5</v>
      </c>
      <c r="F1" s="203" t="s">
        <v>179</v>
      </c>
      <c r="G1" s="204" t="s">
        <v>7</v>
      </c>
      <c r="H1" s="205" t="s">
        <v>8</v>
      </c>
      <c r="I1" s="290" t="s">
        <v>326</v>
      </c>
      <c r="J1" s="291"/>
      <c r="K1" s="291"/>
      <c r="L1" s="291"/>
      <c r="M1" s="291"/>
    </row>
    <row r="2" spans="1:13 16381:16381" ht="15.5" x14ac:dyDescent="0.35">
      <c r="I2" s="206" t="s">
        <v>327</v>
      </c>
      <c r="J2" s="206" t="s">
        <v>330</v>
      </c>
      <c r="K2" s="206" t="s">
        <v>328</v>
      </c>
      <c r="L2" s="206" t="s">
        <v>329</v>
      </c>
      <c r="M2" s="206" t="s">
        <v>21</v>
      </c>
    </row>
    <row r="3" spans="1:13 16381:16381" ht="15.5" x14ac:dyDescent="0.35">
      <c r="B3" t="s">
        <v>331</v>
      </c>
      <c r="C3" s="194">
        <f>C6+C9+C7+C52</f>
        <v>341</v>
      </c>
      <c r="D3" s="207">
        <f>D6+D9+D7+D52</f>
        <v>341</v>
      </c>
      <c r="E3" s="206">
        <v>79</v>
      </c>
      <c r="F3" s="206">
        <v>159</v>
      </c>
      <c r="G3" s="206">
        <v>32</v>
      </c>
      <c r="H3" s="206">
        <v>8</v>
      </c>
      <c r="I3" s="206"/>
      <c r="J3" s="206"/>
    </row>
    <row r="4" spans="1:13 16381:16381" ht="15.5" x14ac:dyDescent="0.35">
      <c r="C4" s="211"/>
      <c r="D4" s="212"/>
      <c r="E4" s="206"/>
      <c r="F4" s="206"/>
      <c r="G4" s="206"/>
      <c r="H4" s="206"/>
      <c r="I4" s="206"/>
      <c r="J4" s="206"/>
    </row>
    <row r="5" spans="1:13 16381:16381" ht="15" x14ac:dyDescent="0.35">
      <c r="D5" s="208">
        <f>SUM(E5:M5)</f>
        <v>341</v>
      </c>
      <c r="E5" s="209">
        <f>SUM(E6:E1048576)</f>
        <v>79</v>
      </c>
      <c r="F5" s="209">
        <f>SUM(F6:F1048576)</f>
        <v>159</v>
      </c>
      <c r="G5" s="209">
        <f>SUM(G6:G1048576)</f>
        <v>32</v>
      </c>
      <c r="H5" s="209">
        <f>SUM(H6:H1048576)</f>
        <v>8</v>
      </c>
      <c r="I5" s="209">
        <f>SUM(I6:I1048576)</f>
        <v>4</v>
      </c>
      <c r="J5" s="209">
        <f>SUM(J6:J1048576)</f>
        <v>2</v>
      </c>
      <c r="K5" s="209">
        <f>SUM(K6:K1048576)</f>
        <v>12</v>
      </c>
      <c r="L5" s="209">
        <f>SUM(L6:L1048576)</f>
        <v>2</v>
      </c>
      <c r="M5" s="209">
        <f>SUM(M6:M1048576)</f>
        <v>43</v>
      </c>
      <c r="XFA5" s="192">
        <f>SUM(XFA6:XFA1048576)</f>
        <v>0</v>
      </c>
    </row>
    <row r="6" spans="1:13 16381:16381" ht="15.5" x14ac:dyDescent="0.35">
      <c r="A6" s="72" t="s">
        <v>21</v>
      </c>
      <c r="B6" s="72" t="b">
        <f>C6=D6</f>
        <v>1</v>
      </c>
      <c r="C6" s="195">
        <v>19</v>
      </c>
      <c r="D6" s="208">
        <f t="shared" ref="D6:D69" si="0">SUM(E6:M6)</f>
        <v>19</v>
      </c>
      <c r="E6" s="201">
        <v>4</v>
      </c>
      <c r="F6" s="201">
        <v>4</v>
      </c>
      <c r="G6" s="201">
        <v>2</v>
      </c>
      <c r="H6" s="201">
        <v>3</v>
      </c>
      <c r="I6" s="201">
        <v>4</v>
      </c>
      <c r="J6" s="201">
        <v>1</v>
      </c>
      <c r="K6" s="201">
        <v>1</v>
      </c>
    </row>
    <row r="7" spans="1:13 16381:16381" ht="15.5" x14ac:dyDescent="0.35">
      <c r="A7" s="72" t="s">
        <v>311</v>
      </c>
      <c r="B7" s="72" t="b">
        <f t="shared" ref="B7:B70" si="1">C7=D7</f>
        <v>1</v>
      </c>
      <c r="C7" s="195">
        <v>2</v>
      </c>
      <c r="D7" s="208">
        <f t="shared" si="0"/>
        <v>2</v>
      </c>
      <c r="M7" s="201">
        <v>2</v>
      </c>
    </row>
    <row r="8" spans="1:13 16381:16381" ht="15.5" x14ac:dyDescent="0.35">
      <c r="A8" s="72"/>
      <c r="B8" s="72" t="b">
        <f t="shared" si="1"/>
        <v>1</v>
      </c>
      <c r="C8" s="195"/>
      <c r="D8" s="208">
        <f t="shared" si="0"/>
        <v>0</v>
      </c>
    </row>
    <row r="9" spans="1:13 16381:16381" ht="15" x14ac:dyDescent="0.35">
      <c r="A9" s="72" t="s">
        <v>22</v>
      </c>
      <c r="B9" s="72" t="b">
        <f t="shared" si="1"/>
        <v>1</v>
      </c>
      <c r="C9" s="194">
        <f>SUM(C10:C51)</f>
        <v>246</v>
      </c>
      <c r="D9" s="207">
        <f>SUM(D10:D51)</f>
        <v>246</v>
      </c>
    </row>
    <row r="10" spans="1:13 16381:16381" ht="15.5" x14ac:dyDescent="0.35">
      <c r="A10" s="70" t="s">
        <v>23</v>
      </c>
      <c r="B10" s="72" t="b">
        <f t="shared" si="1"/>
        <v>1</v>
      </c>
      <c r="C10" s="195">
        <v>38</v>
      </c>
      <c r="D10" s="208">
        <f t="shared" si="0"/>
        <v>38</v>
      </c>
      <c r="E10" s="201">
        <v>3</v>
      </c>
      <c r="F10" s="201">
        <v>1</v>
      </c>
      <c r="G10" s="201">
        <v>27</v>
      </c>
      <c r="M10" s="201">
        <v>7</v>
      </c>
    </row>
    <row r="11" spans="1:13 16381:16381" ht="15.5" x14ac:dyDescent="0.35">
      <c r="A11" s="70" t="s">
        <v>251</v>
      </c>
      <c r="B11" s="72" t="b">
        <f t="shared" si="1"/>
        <v>1</v>
      </c>
      <c r="C11" s="195">
        <v>0</v>
      </c>
      <c r="D11" s="208">
        <f t="shared" si="0"/>
        <v>0</v>
      </c>
    </row>
    <row r="12" spans="1:13 16381:16381" ht="15.5" x14ac:dyDescent="0.35">
      <c r="A12" s="70" t="s">
        <v>24</v>
      </c>
      <c r="B12" s="72" t="b">
        <f t="shared" si="1"/>
        <v>1</v>
      </c>
      <c r="C12" s="195">
        <v>139</v>
      </c>
      <c r="D12" s="208">
        <f t="shared" si="0"/>
        <v>139</v>
      </c>
      <c r="E12" s="201">
        <v>1</v>
      </c>
      <c r="F12" s="201">
        <v>133</v>
      </c>
      <c r="G12" s="201">
        <v>1</v>
      </c>
      <c r="K12" s="201">
        <v>1</v>
      </c>
      <c r="M12" s="201">
        <v>3</v>
      </c>
    </row>
    <row r="13" spans="1:13 16381:16381" ht="15.5" x14ac:dyDescent="0.35">
      <c r="A13" s="70" t="s">
        <v>249</v>
      </c>
      <c r="B13" s="72" t="b">
        <f t="shared" si="1"/>
        <v>1</v>
      </c>
      <c r="C13" s="195">
        <v>0</v>
      </c>
      <c r="D13" s="208">
        <f t="shared" si="0"/>
        <v>0</v>
      </c>
    </row>
    <row r="14" spans="1:13 16381:16381" ht="15.5" x14ac:dyDescent="0.35">
      <c r="A14" s="70" t="s">
        <v>250</v>
      </c>
      <c r="B14" s="72" t="b">
        <f t="shared" si="1"/>
        <v>1</v>
      </c>
      <c r="C14" s="195">
        <v>0</v>
      </c>
      <c r="D14" s="208">
        <f t="shared" si="0"/>
        <v>0</v>
      </c>
    </row>
    <row r="15" spans="1:13 16381:16381" ht="31" x14ac:dyDescent="0.35">
      <c r="A15" s="70" t="s">
        <v>25</v>
      </c>
      <c r="B15" s="72" t="b">
        <f t="shared" si="1"/>
        <v>1</v>
      </c>
      <c r="C15" s="195">
        <v>1</v>
      </c>
      <c r="D15" s="208">
        <f t="shared" si="0"/>
        <v>1</v>
      </c>
      <c r="F15" s="201">
        <v>1</v>
      </c>
    </row>
    <row r="16" spans="1:13 16381:16381" ht="15.5" x14ac:dyDescent="0.35">
      <c r="A16" s="70" t="s">
        <v>286</v>
      </c>
      <c r="B16" s="72" t="b">
        <f t="shared" si="1"/>
        <v>1</v>
      </c>
      <c r="C16" s="195">
        <v>1</v>
      </c>
      <c r="D16" s="208">
        <f t="shared" si="0"/>
        <v>1</v>
      </c>
      <c r="E16" s="201">
        <v>1</v>
      </c>
    </row>
    <row r="17" spans="1:13" ht="15.5" x14ac:dyDescent="0.35">
      <c r="A17" s="70" t="s">
        <v>283</v>
      </c>
      <c r="B17" s="72" t="b">
        <f t="shared" si="1"/>
        <v>1</v>
      </c>
      <c r="C17" s="195">
        <v>2</v>
      </c>
      <c r="D17" s="208">
        <f t="shared" si="0"/>
        <v>2</v>
      </c>
      <c r="E17" s="201">
        <v>2</v>
      </c>
    </row>
    <row r="18" spans="1:13" ht="15.5" x14ac:dyDescent="0.35">
      <c r="A18" s="70" t="s">
        <v>324</v>
      </c>
      <c r="B18" s="72" t="b">
        <f t="shared" si="1"/>
        <v>1</v>
      </c>
      <c r="C18" s="195">
        <v>14</v>
      </c>
      <c r="D18" s="208">
        <f t="shared" si="0"/>
        <v>14</v>
      </c>
      <c r="E18" s="201">
        <v>13</v>
      </c>
      <c r="M18" s="201">
        <v>1</v>
      </c>
    </row>
    <row r="19" spans="1:13" ht="15.5" x14ac:dyDescent="0.35">
      <c r="A19" s="70" t="s">
        <v>325</v>
      </c>
      <c r="B19" s="72" t="b">
        <f t="shared" si="1"/>
        <v>1</v>
      </c>
      <c r="C19" s="195">
        <v>10</v>
      </c>
      <c r="D19" s="208">
        <f t="shared" si="0"/>
        <v>10</v>
      </c>
      <c r="E19" s="201">
        <v>10</v>
      </c>
    </row>
    <row r="20" spans="1:13" ht="15.5" x14ac:dyDescent="0.35">
      <c r="A20" s="70" t="s">
        <v>285</v>
      </c>
      <c r="B20" s="72" t="b">
        <f t="shared" si="1"/>
        <v>1</v>
      </c>
      <c r="C20" s="195">
        <v>7</v>
      </c>
      <c r="D20" s="208">
        <f t="shared" si="0"/>
        <v>7</v>
      </c>
      <c r="E20" s="201">
        <v>7</v>
      </c>
    </row>
    <row r="21" spans="1:13" ht="15.5" x14ac:dyDescent="0.35">
      <c r="A21" s="70" t="s">
        <v>284</v>
      </c>
      <c r="B21" s="72" t="b">
        <f t="shared" si="1"/>
        <v>1</v>
      </c>
      <c r="C21" s="195">
        <v>4</v>
      </c>
      <c r="D21" s="208">
        <f t="shared" si="0"/>
        <v>4</v>
      </c>
      <c r="E21" s="201">
        <v>4</v>
      </c>
    </row>
    <row r="22" spans="1:13" ht="15.5" x14ac:dyDescent="0.35">
      <c r="A22" s="70" t="s">
        <v>301</v>
      </c>
      <c r="B22" s="72" t="b">
        <f t="shared" si="1"/>
        <v>1</v>
      </c>
      <c r="C22" s="195">
        <v>3</v>
      </c>
      <c r="D22" s="208">
        <f t="shared" si="0"/>
        <v>3</v>
      </c>
      <c r="E22" s="201">
        <v>3</v>
      </c>
    </row>
    <row r="23" spans="1:13" ht="15.5" x14ac:dyDescent="0.35">
      <c r="A23" s="70" t="s">
        <v>26</v>
      </c>
      <c r="B23" s="72" t="b">
        <f t="shared" si="1"/>
        <v>1</v>
      </c>
      <c r="C23" s="195">
        <v>1</v>
      </c>
      <c r="D23" s="208">
        <f t="shared" si="0"/>
        <v>1</v>
      </c>
      <c r="H23" s="201">
        <v>1</v>
      </c>
    </row>
    <row r="24" spans="1:13" ht="15.5" x14ac:dyDescent="0.35">
      <c r="A24" s="63" t="s">
        <v>27</v>
      </c>
      <c r="B24" s="72" t="b">
        <f t="shared" si="1"/>
        <v>1</v>
      </c>
      <c r="C24" s="195">
        <v>0</v>
      </c>
      <c r="D24" s="208">
        <f t="shared" si="0"/>
        <v>0</v>
      </c>
    </row>
    <row r="25" spans="1:13" ht="15.5" x14ac:dyDescent="0.35">
      <c r="A25" s="70" t="s">
        <v>28</v>
      </c>
      <c r="B25" s="72" t="b">
        <f t="shared" si="1"/>
        <v>1</v>
      </c>
      <c r="C25" s="195">
        <v>0</v>
      </c>
      <c r="D25" s="208">
        <f t="shared" si="0"/>
        <v>0</v>
      </c>
    </row>
    <row r="26" spans="1:13" ht="15.5" x14ac:dyDescent="0.35">
      <c r="A26" s="70" t="s">
        <v>29</v>
      </c>
      <c r="B26" s="72" t="b">
        <f t="shared" si="1"/>
        <v>1</v>
      </c>
      <c r="C26" s="195">
        <v>0</v>
      </c>
      <c r="D26" s="208">
        <f t="shared" si="0"/>
        <v>0</v>
      </c>
    </row>
    <row r="27" spans="1:13" ht="15.5" x14ac:dyDescent="0.35">
      <c r="A27" s="70" t="s">
        <v>287</v>
      </c>
      <c r="B27" s="72" t="b">
        <f t="shared" si="1"/>
        <v>1</v>
      </c>
      <c r="C27" s="195">
        <v>0</v>
      </c>
      <c r="D27" s="208">
        <f t="shared" si="0"/>
        <v>0</v>
      </c>
    </row>
    <row r="28" spans="1:13" ht="15.5" x14ac:dyDescent="0.35">
      <c r="A28" s="70" t="s">
        <v>232</v>
      </c>
      <c r="B28" s="72" t="b">
        <f t="shared" si="1"/>
        <v>1</v>
      </c>
      <c r="C28" s="195">
        <v>0</v>
      </c>
      <c r="D28" s="208">
        <f t="shared" si="0"/>
        <v>0</v>
      </c>
    </row>
    <row r="29" spans="1:13" ht="15.5" x14ac:dyDescent="0.35">
      <c r="A29" s="70" t="s">
        <v>30</v>
      </c>
      <c r="B29" s="72" t="b">
        <f t="shared" si="1"/>
        <v>1</v>
      </c>
      <c r="C29" s="195">
        <v>0</v>
      </c>
      <c r="D29" s="208">
        <f t="shared" si="0"/>
        <v>0</v>
      </c>
    </row>
    <row r="30" spans="1:13" ht="15.5" x14ac:dyDescent="0.35">
      <c r="A30" s="70" t="s">
        <v>31</v>
      </c>
      <c r="B30" s="72" t="b">
        <f t="shared" si="1"/>
        <v>1</v>
      </c>
      <c r="C30" s="195">
        <v>0</v>
      </c>
      <c r="D30" s="208">
        <f t="shared" si="0"/>
        <v>0</v>
      </c>
    </row>
    <row r="31" spans="1:13" ht="15.5" x14ac:dyDescent="0.35">
      <c r="A31" s="70" t="s">
        <v>233</v>
      </c>
      <c r="B31" s="72" t="b">
        <f t="shared" si="1"/>
        <v>1</v>
      </c>
      <c r="C31" s="195">
        <v>0</v>
      </c>
      <c r="D31" s="208">
        <f t="shared" si="0"/>
        <v>0</v>
      </c>
    </row>
    <row r="32" spans="1:13" ht="15.5" x14ac:dyDescent="0.35">
      <c r="A32" s="70" t="s">
        <v>32</v>
      </c>
      <c r="B32" s="72" t="b">
        <f t="shared" si="1"/>
        <v>1</v>
      </c>
      <c r="C32" s="195">
        <v>0</v>
      </c>
      <c r="D32" s="208">
        <f t="shared" si="0"/>
        <v>0</v>
      </c>
    </row>
    <row r="33" spans="1:13" ht="15.5" x14ac:dyDescent="0.35">
      <c r="A33" s="70" t="s">
        <v>33</v>
      </c>
      <c r="B33" s="72" t="b">
        <f t="shared" si="1"/>
        <v>1</v>
      </c>
      <c r="C33" s="195">
        <v>0</v>
      </c>
      <c r="D33" s="208">
        <f t="shared" si="0"/>
        <v>0</v>
      </c>
    </row>
    <row r="34" spans="1:13" ht="15.5" x14ac:dyDescent="0.35">
      <c r="A34" s="70" t="s">
        <v>257</v>
      </c>
      <c r="B34" s="72" t="b">
        <f t="shared" si="1"/>
        <v>1</v>
      </c>
      <c r="C34" s="195">
        <v>0</v>
      </c>
      <c r="D34" s="208">
        <f t="shared" si="0"/>
        <v>0</v>
      </c>
    </row>
    <row r="35" spans="1:13" ht="15.5" x14ac:dyDescent="0.35">
      <c r="A35" s="70" t="s">
        <v>219</v>
      </c>
      <c r="B35" s="72" t="b">
        <f t="shared" si="1"/>
        <v>1</v>
      </c>
      <c r="C35" s="195">
        <v>0</v>
      </c>
      <c r="D35" s="208">
        <f t="shared" si="0"/>
        <v>0</v>
      </c>
    </row>
    <row r="36" spans="1:13" ht="15.5" x14ac:dyDescent="0.35">
      <c r="A36" s="70" t="s">
        <v>254</v>
      </c>
      <c r="B36" s="72" t="b">
        <f t="shared" si="1"/>
        <v>1</v>
      </c>
      <c r="C36" s="195">
        <v>0</v>
      </c>
      <c r="D36" s="208">
        <f t="shared" si="0"/>
        <v>0</v>
      </c>
    </row>
    <row r="37" spans="1:13" ht="15.5" x14ac:dyDescent="0.35">
      <c r="A37" s="70" t="s">
        <v>34</v>
      </c>
      <c r="B37" s="72" t="b">
        <f t="shared" si="1"/>
        <v>1</v>
      </c>
      <c r="C37" s="195">
        <v>0</v>
      </c>
      <c r="D37" s="208">
        <f t="shared" si="0"/>
        <v>0</v>
      </c>
    </row>
    <row r="38" spans="1:13" ht="15.5" x14ac:dyDescent="0.35">
      <c r="A38" s="70" t="s">
        <v>35</v>
      </c>
      <c r="B38" s="72" t="b">
        <f t="shared" si="1"/>
        <v>1</v>
      </c>
      <c r="C38" s="195">
        <v>0</v>
      </c>
      <c r="D38" s="208">
        <f t="shared" si="0"/>
        <v>0</v>
      </c>
    </row>
    <row r="39" spans="1:13" ht="15.5" x14ac:dyDescent="0.35">
      <c r="A39" s="70" t="s">
        <v>36</v>
      </c>
      <c r="B39" s="72" t="b">
        <f t="shared" si="1"/>
        <v>1</v>
      </c>
      <c r="C39" s="195">
        <v>2</v>
      </c>
      <c r="D39" s="208">
        <f t="shared" si="0"/>
        <v>2</v>
      </c>
      <c r="E39" s="201">
        <v>2</v>
      </c>
    </row>
    <row r="40" spans="1:13" ht="15.5" x14ac:dyDescent="0.35">
      <c r="A40" s="70" t="s">
        <v>37</v>
      </c>
      <c r="B40" s="72" t="b">
        <f t="shared" si="1"/>
        <v>1</v>
      </c>
      <c r="C40" s="195">
        <v>13</v>
      </c>
      <c r="D40" s="208">
        <f t="shared" si="0"/>
        <v>13</v>
      </c>
      <c r="E40" s="201">
        <v>6</v>
      </c>
      <c r="M40" s="201">
        <v>7</v>
      </c>
    </row>
    <row r="41" spans="1:13" ht="15.5" x14ac:dyDescent="0.35">
      <c r="A41" s="70" t="s">
        <v>234</v>
      </c>
      <c r="B41" s="72" t="b">
        <f t="shared" si="1"/>
        <v>1</v>
      </c>
      <c r="C41" s="195">
        <v>5</v>
      </c>
      <c r="D41" s="208">
        <f t="shared" si="0"/>
        <v>5</v>
      </c>
      <c r="E41" s="201">
        <v>4</v>
      </c>
      <c r="F41" s="201">
        <v>1</v>
      </c>
    </row>
    <row r="42" spans="1:13" ht="15.5" x14ac:dyDescent="0.35">
      <c r="A42" s="70" t="s">
        <v>235</v>
      </c>
      <c r="B42" s="72" t="b">
        <f t="shared" si="1"/>
        <v>1</v>
      </c>
      <c r="C42" s="195">
        <v>2</v>
      </c>
      <c r="D42" s="208">
        <f t="shared" si="0"/>
        <v>2</v>
      </c>
      <c r="E42" s="201">
        <v>2</v>
      </c>
    </row>
    <row r="43" spans="1:13" ht="15.5" x14ac:dyDescent="0.35">
      <c r="A43" s="70" t="s">
        <v>302</v>
      </c>
      <c r="B43" s="72" t="b">
        <f t="shared" si="1"/>
        <v>1</v>
      </c>
      <c r="C43" s="195">
        <v>4</v>
      </c>
      <c r="D43" s="208">
        <f t="shared" si="0"/>
        <v>4</v>
      </c>
      <c r="E43" s="201">
        <v>3</v>
      </c>
      <c r="F43" s="201">
        <v>1</v>
      </c>
    </row>
    <row r="44" spans="1:13" ht="15.5" x14ac:dyDescent="0.35">
      <c r="A44" s="70" t="s">
        <v>38</v>
      </c>
      <c r="B44" s="72" t="b">
        <f t="shared" si="1"/>
        <v>1</v>
      </c>
      <c r="C44" s="195">
        <v>0</v>
      </c>
      <c r="D44" s="208">
        <f t="shared" si="0"/>
        <v>0</v>
      </c>
    </row>
    <row r="45" spans="1:13" ht="15.5" x14ac:dyDescent="0.35">
      <c r="A45" s="70" t="s">
        <v>182</v>
      </c>
      <c r="B45" s="72" t="b">
        <f t="shared" si="1"/>
        <v>1</v>
      </c>
      <c r="C45" s="195">
        <v>0</v>
      </c>
      <c r="D45" s="208">
        <f t="shared" si="0"/>
        <v>0</v>
      </c>
    </row>
    <row r="46" spans="1:13" ht="15.5" x14ac:dyDescent="0.35">
      <c r="A46" s="70" t="s">
        <v>256</v>
      </c>
      <c r="B46" s="72" t="b">
        <f t="shared" si="1"/>
        <v>1</v>
      </c>
      <c r="C46" s="195">
        <v>0</v>
      </c>
      <c r="D46" s="208">
        <f t="shared" si="0"/>
        <v>0</v>
      </c>
    </row>
    <row r="47" spans="1:13" ht="15.5" x14ac:dyDescent="0.35">
      <c r="A47" s="70" t="s">
        <v>294</v>
      </c>
      <c r="B47" s="72" t="b">
        <f t="shared" si="1"/>
        <v>1</v>
      </c>
      <c r="C47" s="195">
        <v>0</v>
      </c>
      <c r="D47" s="208">
        <f t="shared" si="0"/>
        <v>0</v>
      </c>
    </row>
    <row r="48" spans="1:13" ht="15.5" x14ac:dyDescent="0.35">
      <c r="A48" s="70" t="s">
        <v>255</v>
      </c>
      <c r="B48" s="72" t="b">
        <f t="shared" si="1"/>
        <v>1</v>
      </c>
      <c r="C48" s="195">
        <v>0</v>
      </c>
      <c r="D48" s="208">
        <f t="shared" si="0"/>
        <v>0</v>
      </c>
    </row>
    <row r="49" spans="1:8" ht="15.5" x14ac:dyDescent="0.35">
      <c r="A49" s="70" t="s">
        <v>262</v>
      </c>
      <c r="B49" s="72" t="b">
        <f t="shared" si="1"/>
        <v>1</v>
      </c>
      <c r="C49" s="195">
        <v>0</v>
      </c>
      <c r="D49" s="208">
        <f t="shared" si="0"/>
        <v>0</v>
      </c>
      <c r="H49" s="201">
        <v>0</v>
      </c>
    </row>
    <row r="50" spans="1:8" ht="15.5" x14ac:dyDescent="0.35">
      <c r="A50" s="70" t="s">
        <v>252</v>
      </c>
      <c r="B50" s="72" t="b">
        <f t="shared" si="1"/>
        <v>1</v>
      </c>
      <c r="C50" s="195">
        <v>0</v>
      </c>
      <c r="D50" s="208">
        <f t="shared" si="0"/>
        <v>0</v>
      </c>
    </row>
    <row r="51" spans="1:8" ht="15.5" x14ac:dyDescent="0.35">
      <c r="A51" s="190"/>
      <c r="B51" s="72" t="b">
        <f t="shared" si="1"/>
        <v>1</v>
      </c>
      <c r="C51" s="196"/>
      <c r="D51" s="208">
        <f t="shared" si="0"/>
        <v>0</v>
      </c>
    </row>
    <row r="52" spans="1:8" ht="15" x14ac:dyDescent="0.35">
      <c r="A52" s="72" t="s">
        <v>39</v>
      </c>
      <c r="B52" s="72" t="b">
        <f t="shared" si="1"/>
        <v>1</v>
      </c>
      <c r="C52" s="194">
        <f>SUM(C53:C194)</f>
        <v>74</v>
      </c>
      <c r="D52" s="207">
        <f>SUM(D53:D194)</f>
        <v>74</v>
      </c>
    </row>
    <row r="53" spans="1:8" ht="15.5" x14ac:dyDescent="0.35">
      <c r="A53" s="70" t="s">
        <v>40</v>
      </c>
      <c r="B53" s="72" t="b">
        <f t="shared" si="1"/>
        <v>1</v>
      </c>
      <c r="C53" s="195">
        <v>0</v>
      </c>
      <c r="D53" s="208">
        <f t="shared" si="0"/>
        <v>0</v>
      </c>
    </row>
    <row r="54" spans="1:8" ht="15.5" x14ac:dyDescent="0.35">
      <c r="A54" s="70" t="s">
        <v>231</v>
      </c>
      <c r="B54" s="72" t="b">
        <f t="shared" si="1"/>
        <v>1</v>
      </c>
      <c r="C54" s="195">
        <v>0</v>
      </c>
      <c r="D54" s="208">
        <f t="shared" si="0"/>
        <v>0</v>
      </c>
    </row>
    <row r="55" spans="1:8" ht="15.5" x14ac:dyDescent="0.35">
      <c r="A55" s="70" t="s">
        <v>41</v>
      </c>
      <c r="B55" s="72" t="b">
        <f t="shared" si="1"/>
        <v>1</v>
      </c>
      <c r="C55" s="195">
        <v>0</v>
      </c>
      <c r="D55" s="208">
        <f t="shared" si="0"/>
        <v>0</v>
      </c>
    </row>
    <row r="56" spans="1:8" ht="15.5" x14ac:dyDescent="0.35">
      <c r="A56" s="70" t="s">
        <v>42</v>
      </c>
      <c r="B56" s="72" t="b">
        <f t="shared" si="1"/>
        <v>1</v>
      </c>
      <c r="C56" s="195">
        <v>0</v>
      </c>
      <c r="D56" s="208">
        <f t="shared" si="0"/>
        <v>0</v>
      </c>
    </row>
    <row r="57" spans="1:8" ht="15.5" x14ac:dyDescent="0.35">
      <c r="A57" s="70" t="s">
        <v>263</v>
      </c>
      <c r="B57" s="72" t="b">
        <f t="shared" si="1"/>
        <v>1</v>
      </c>
      <c r="C57" s="195">
        <v>0</v>
      </c>
      <c r="D57" s="208">
        <f t="shared" si="0"/>
        <v>0</v>
      </c>
    </row>
    <row r="58" spans="1:8" ht="15.5" x14ac:dyDescent="0.35">
      <c r="A58" s="70" t="s">
        <v>253</v>
      </c>
      <c r="B58" s="72" t="b">
        <f t="shared" si="1"/>
        <v>1</v>
      </c>
      <c r="C58" s="195">
        <v>0</v>
      </c>
      <c r="D58" s="208">
        <f t="shared" si="0"/>
        <v>0</v>
      </c>
    </row>
    <row r="59" spans="1:8" ht="15.5" x14ac:dyDescent="0.35">
      <c r="A59" s="70" t="s">
        <v>43</v>
      </c>
      <c r="B59" s="72" t="b">
        <f t="shared" si="1"/>
        <v>1</v>
      </c>
      <c r="C59" s="195">
        <v>0</v>
      </c>
      <c r="D59" s="208">
        <f t="shared" si="0"/>
        <v>0</v>
      </c>
    </row>
    <row r="60" spans="1:8" ht="15.5" x14ac:dyDescent="0.35">
      <c r="A60" s="70" t="s">
        <v>44</v>
      </c>
      <c r="B60" s="72" t="b">
        <f t="shared" si="1"/>
        <v>1</v>
      </c>
      <c r="C60" s="195">
        <v>0</v>
      </c>
      <c r="D60" s="208">
        <f t="shared" si="0"/>
        <v>0</v>
      </c>
    </row>
    <row r="61" spans="1:8" ht="15.5" x14ac:dyDescent="0.35">
      <c r="A61" s="70" t="s">
        <v>45</v>
      </c>
      <c r="B61" s="72" t="b">
        <f t="shared" si="1"/>
        <v>1</v>
      </c>
      <c r="C61" s="195">
        <v>0</v>
      </c>
      <c r="D61" s="208">
        <f t="shared" si="0"/>
        <v>0</v>
      </c>
    </row>
    <row r="62" spans="1:8" ht="15.5" x14ac:dyDescent="0.35">
      <c r="A62" s="70" t="s">
        <v>308</v>
      </c>
      <c r="B62" s="72" t="b">
        <f t="shared" si="1"/>
        <v>1</v>
      </c>
      <c r="C62" s="195">
        <v>1</v>
      </c>
      <c r="D62" s="208">
        <f t="shared" si="0"/>
        <v>1</v>
      </c>
      <c r="G62" s="201">
        <v>1</v>
      </c>
    </row>
    <row r="63" spans="1:8" ht="15.5" x14ac:dyDescent="0.35">
      <c r="A63" s="70" t="s">
        <v>46</v>
      </c>
      <c r="B63" s="72" t="b">
        <f t="shared" si="1"/>
        <v>1</v>
      </c>
      <c r="C63" s="195">
        <v>0</v>
      </c>
      <c r="D63" s="208">
        <f t="shared" si="0"/>
        <v>0</v>
      </c>
    </row>
    <row r="64" spans="1:8" ht="15.5" x14ac:dyDescent="0.35">
      <c r="A64" s="70" t="s">
        <v>47</v>
      </c>
      <c r="B64" s="72" t="b">
        <f t="shared" si="1"/>
        <v>1</v>
      </c>
      <c r="C64" s="195">
        <v>0</v>
      </c>
      <c r="D64" s="208">
        <f t="shared" si="0"/>
        <v>0</v>
      </c>
    </row>
    <row r="65" spans="1:13" ht="15.5" x14ac:dyDescent="0.35">
      <c r="A65" s="63" t="s">
        <v>48</v>
      </c>
      <c r="B65" s="72" t="b">
        <f t="shared" si="1"/>
        <v>1</v>
      </c>
      <c r="C65" s="195">
        <v>0</v>
      </c>
      <c r="D65" s="208">
        <f t="shared" si="0"/>
        <v>0</v>
      </c>
    </row>
    <row r="66" spans="1:13" ht="15.5" x14ac:dyDescent="0.35">
      <c r="A66" s="63" t="s">
        <v>49</v>
      </c>
      <c r="B66" s="72" t="b">
        <f t="shared" si="1"/>
        <v>1</v>
      </c>
      <c r="C66" s="195">
        <v>3</v>
      </c>
      <c r="D66" s="208">
        <f t="shared" si="0"/>
        <v>3</v>
      </c>
      <c r="E66" s="201">
        <v>2</v>
      </c>
      <c r="M66" s="201">
        <v>1</v>
      </c>
    </row>
    <row r="67" spans="1:13" ht="15.5" x14ac:dyDescent="0.35">
      <c r="A67" s="63" t="s">
        <v>50</v>
      </c>
      <c r="B67" s="72" t="b">
        <f t="shared" si="1"/>
        <v>1</v>
      </c>
      <c r="C67" s="195">
        <v>4</v>
      </c>
      <c r="D67" s="208">
        <f t="shared" si="0"/>
        <v>4</v>
      </c>
      <c r="E67" s="201">
        <v>4</v>
      </c>
    </row>
    <row r="68" spans="1:13" ht="15.5" x14ac:dyDescent="0.35">
      <c r="A68" s="63" t="s">
        <v>313</v>
      </c>
      <c r="B68" s="72" t="b">
        <f t="shared" si="1"/>
        <v>1</v>
      </c>
      <c r="C68" s="195">
        <v>0</v>
      </c>
      <c r="D68" s="208">
        <f t="shared" si="0"/>
        <v>0</v>
      </c>
    </row>
    <row r="69" spans="1:13" ht="15.5" x14ac:dyDescent="0.35">
      <c r="A69" s="70" t="s">
        <v>51</v>
      </c>
      <c r="B69" s="72" t="b">
        <f t="shared" si="1"/>
        <v>1</v>
      </c>
      <c r="C69" s="195">
        <v>0</v>
      </c>
      <c r="D69" s="208">
        <f t="shared" si="0"/>
        <v>0</v>
      </c>
    </row>
    <row r="70" spans="1:13" ht="15.5" x14ac:dyDescent="0.35">
      <c r="A70" s="70" t="s">
        <v>52</v>
      </c>
      <c r="B70" s="72" t="b">
        <f t="shared" si="1"/>
        <v>1</v>
      </c>
      <c r="C70" s="195">
        <v>0</v>
      </c>
      <c r="D70" s="208">
        <f t="shared" ref="D70:D133" si="2">SUM(E70:M70)</f>
        <v>0</v>
      </c>
    </row>
    <row r="71" spans="1:13" ht="15.5" x14ac:dyDescent="0.35">
      <c r="A71" s="70" t="s">
        <v>53</v>
      </c>
      <c r="B71" s="72" t="b">
        <f t="shared" ref="B71:B134" si="3">C71=D71</f>
        <v>1</v>
      </c>
      <c r="C71" s="195">
        <v>0</v>
      </c>
      <c r="D71" s="208">
        <f t="shared" si="2"/>
        <v>0</v>
      </c>
    </row>
    <row r="72" spans="1:13" ht="15.5" x14ac:dyDescent="0.35">
      <c r="A72" s="70" t="s">
        <v>54</v>
      </c>
      <c r="B72" s="72" t="b">
        <f t="shared" si="3"/>
        <v>1</v>
      </c>
      <c r="C72" s="195">
        <v>0</v>
      </c>
      <c r="D72" s="208">
        <f t="shared" si="2"/>
        <v>0</v>
      </c>
    </row>
    <row r="73" spans="1:13" ht="15.5" x14ac:dyDescent="0.35">
      <c r="A73" s="70" t="s">
        <v>236</v>
      </c>
      <c r="B73" s="72" t="b">
        <f t="shared" si="3"/>
        <v>1</v>
      </c>
      <c r="C73" s="195">
        <v>0</v>
      </c>
      <c r="D73" s="208">
        <f t="shared" si="2"/>
        <v>0</v>
      </c>
    </row>
    <row r="74" spans="1:13" ht="15.5" x14ac:dyDescent="0.35">
      <c r="A74" s="70" t="s">
        <v>55</v>
      </c>
      <c r="B74" s="72" t="b">
        <f t="shared" si="3"/>
        <v>1</v>
      </c>
      <c r="C74" s="195">
        <v>0</v>
      </c>
      <c r="D74" s="208">
        <f t="shared" si="2"/>
        <v>0</v>
      </c>
    </row>
    <row r="75" spans="1:13" ht="15.5" x14ac:dyDescent="0.35">
      <c r="A75" s="70" t="s">
        <v>56</v>
      </c>
      <c r="B75" s="72" t="b">
        <f t="shared" si="3"/>
        <v>1</v>
      </c>
      <c r="C75" s="195">
        <v>0</v>
      </c>
      <c r="D75" s="208">
        <f t="shared" si="2"/>
        <v>0</v>
      </c>
    </row>
    <row r="76" spans="1:13" ht="15.5" x14ac:dyDescent="0.35">
      <c r="A76" s="70" t="s">
        <v>57</v>
      </c>
      <c r="B76" s="72" t="b">
        <f t="shared" si="3"/>
        <v>1</v>
      </c>
      <c r="C76" s="195">
        <v>0</v>
      </c>
      <c r="D76" s="208">
        <f t="shared" si="2"/>
        <v>0</v>
      </c>
    </row>
    <row r="77" spans="1:13" ht="15.5" x14ac:dyDescent="0.35">
      <c r="A77" s="70" t="s">
        <v>58</v>
      </c>
      <c r="B77" s="72" t="b">
        <f t="shared" si="3"/>
        <v>1</v>
      </c>
      <c r="C77" s="195">
        <v>0</v>
      </c>
      <c r="D77" s="208">
        <f t="shared" si="2"/>
        <v>0</v>
      </c>
    </row>
    <row r="78" spans="1:13" ht="15.5" x14ac:dyDescent="0.35">
      <c r="A78" s="70" t="s">
        <v>59</v>
      </c>
      <c r="B78" s="72" t="b">
        <f t="shared" si="3"/>
        <v>1</v>
      </c>
      <c r="C78" s="195">
        <v>0</v>
      </c>
      <c r="D78" s="208">
        <f t="shared" si="2"/>
        <v>0</v>
      </c>
      <c r="M78" s="201">
        <v>0</v>
      </c>
    </row>
    <row r="79" spans="1:13" ht="15.5" x14ac:dyDescent="0.35">
      <c r="A79" s="70" t="s">
        <v>60</v>
      </c>
      <c r="B79" s="72" t="b">
        <f t="shared" si="3"/>
        <v>1</v>
      </c>
      <c r="C79" s="195">
        <v>1</v>
      </c>
      <c r="D79" s="208">
        <f t="shared" si="2"/>
        <v>1</v>
      </c>
      <c r="G79" s="201">
        <v>1</v>
      </c>
    </row>
    <row r="80" spans="1:13" ht="15.5" x14ac:dyDescent="0.35">
      <c r="A80" s="70" t="s">
        <v>61</v>
      </c>
      <c r="B80" s="72" t="b">
        <f t="shared" si="3"/>
        <v>1</v>
      </c>
      <c r="C80" s="195">
        <v>0</v>
      </c>
      <c r="D80" s="208">
        <f t="shared" si="2"/>
        <v>0</v>
      </c>
    </row>
    <row r="81" spans="1:13" ht="15.5" x14ac:dyDescent="0.35">
      <c r="A81" s="70" t="s">
        <v>62</v>
      </c>
      <c r="B81" s="72" t="b">
        <f t="shared" si="3"/>
        <v>1</v>
      </c>
      <c r="C81" s="195">
        <v>0</v>
      </c>
      <c r="D81" s="208">
        <f t="shared" si="2"/>
        <v>0</v>
      </c>
    </row>
    <row r="82" spans="1:13" ht="15.5" x14ac:dyDescent="0.35">
      <c r="A82" s="70" t="s">
        <v>229</v>
      </c>
      <c r="B82" s="72" t="b">
        <f t="shared" si="3"/>
        <v>1</v>
      </c>
      <c r="C82" s="195">
        <v>0</v>
      </c>
      <c r="D82" s="208">
        <f t="shared" si="2"/>
        <v>0</v>
      </c>
    </row>
    <row r="83" spans="1:13" ht="15.5" x14ac:dyDescent="0.35">
      <c r="A83" s="70" t="s">
        <v>258</v>
      </c>
      <c r="B83" s="72" t="b">
        <f t="shared" si="3"/>
        <v>1</v>
      </c>
      <c r="C83" s="195">
        <v>1</v>
      </c>
      <c r="D83" s="208">
        <f t="shared" si="2"/>
        <v>1</v>
      </c>
      <c r="M83" s="201">
        <v>1</v>
      </c>
    </row>
    <row r="84" spans="1:13" ht="15.5" x14ac:dyDescent="0.35">
      <c r="A84" s="70" t="s">
        <v>63</v>
      </c>
      <c r="B84" s="72" t="b">
        <f t="shared" si="3"/>
        <v>1</v>
      </c>
      <c r="C84" s="195">
        <v>0</v>
      </c>
      <c r="D84" s="208">
        <f t="shared" si="2"/>
        <v>0</v>
      </c>
    </row>
    <row r="85" spans="1:13" ht="15.5" x14ac:dyDescent="0.35">
      <c r="A85" s="70" t="s">
        <v>64</v>
      </c>
      <c r="B85" s="72" t="b">
        <f t="shared" si="3"/>
        <v>1</v>
      </c>
      <c r="C85" s="195">
        <v>1</v>
      </c>
      <c r="D85" s="208">
        <f t="shared" si="2"/>
        <v>1</v>
      </c>
      <c r="E85" s="201">
        <v>1</v>
      </c>
    </row>
    <row r="86" spans="1:13" ht="15.5" x14ac:dyDescent="0.35">
      <c r="A86" s="70" t="s">
        <v>65</v>
      </c>
      <c r="B86" s="72" t="b">
        <f t="shared" si="3"/>
        <v>1</v>
      </c>
      <c r="C86" s="195">
        <v>2</v>
      </c>
      <c r="D86" s="208">
        <f t="shared" si="2"/>
        <v>2</v>
      </c>
      <c r="E86" s="201">
        <v>2</v>
      </c>
    </row>
    <row r="87" spans="1:13" ht="15.5" x14ac:dyDescent="0.35">
      <c r="A87" s="70" t="s">
        <v>66</v>
      </c>
      <c r="B87" s="72" t="b">
        <f t="shared" si="3"/>
        <v>1</v>
      </c>
      <c r="C87" s="195">
        <v>0</v>
      </c>
      <c r="D87" s="208">
        <f t="shared" si="2"/>
        <v>0</v>
      </c>
    </row>
    <row r="88" spans="1:13" ht="15.5" x14ac:dyDescent="0.35">
      <c r="A88" s="70" t="s">
        <v>67</v>
      </c>
      <c r="B88" s="72" t="b">
        <f t="shared" si="3"/>
        <v>1</v>
      </c>
      <c r="C88" s="195">
        <v>0</v>
      </c>
      <c r="D88" s="208">
        <f t="shared" si="2"/>
        <v>0</v>
      </c>
    </row>
    <row r="89" spans="1:13" ht="15.5" x14ac:dyDescent="0.35">
      <c r="A89" s="70" t="s">
        <v>242</v>
      </c>
      <c r="B89" s="72" t="b">
        <f t="shared" si="3"/>
        <v>1</v>
      </c>
      <c r="C89" s="195">
        <v>0</v>
      </c>
      <c r="D89" s="208">
        <f t="shared" si="2"/>
        <v>0</v>
      </c>
    </row>
    <row r="90" spans="1:13" ht="15.5" x14ac:dyDescent="0.35">
      <c r="A90" s="70" t="s">
        <v>264</v>
      </c>
      <c r="B90" s="72" t="b">
        <f t="shared" si="3"/>
        <v>1</v>
      </c>
      <c r="C90" s="195">
        <v>1</v>
      </c>
      <c r="D90" s="208">
        <f t="shared" si="2"/>
        <v>1</v>
      </c>
      <c r="M90" s="201">
        <v>1</v>
      </c>
    </row>
    <row r="91" spans="1:13" ht="15.5" x14ac:dyDescent="0.35">
      <c r="A91" s="70" t="s">
        <v>68</v>
      </c>
      <c r="B91" s="72" t="b">
        <f t="shared" si="3"/>
        <v>1</v>
      </c>
      <c r="C91" s="195">
        <v>0</v>
      </c>
      <c r="D91" s="208">
        <f t="shared" si="2"/>
        <v>0</v>
      </c>
    </row>
    <row r="92" spans="1:13" ht="15.5" x14ac:dyDescent="0.35">
      <c r="A92" s="70" t="s">
        <v>69</v>
      </c>
      <c r="B92" s="72" t="b">
        <f t="shared" si="3"/>
        <v>1</v>
      </c>
      <c r="C92" s="195">
        <v>1</v>
      </c>
      <c r="D92" s="208">
        <f t="shared" si="2"/>
        <v>1</v>
      </c>
      <c r="M92" s="201">
        <v>1</v>
      </c>
    </row>
    <row r="93" spans="1:13" ht="15.5" x14ac:dyDescent="0.35">
      <c r="A93" s="70" t="s">
        <v>275</v>
      </c>
      <c r="B93" s="72" t="b">
        <f t="shared" si="3"/>
        <v>1</v>
      </c>
      <c r="C93" s="195">
        <v>1</v>
      </c>
      <c r="D93" s="208">
        <f t="shared" si="2"/>
        <v>1</v>
      </c>
      <c r="M93" s="201">
        <v>1</v>
      </c>
    </row>
    <row r="94" spans="1:13" ht="15.5" x14ac:dyDescent="0.35">
      <c r="A94" s="70" t="s">
        <v>70</v>
      </c>
      <c r="B94" s="72" t="b">
        <f t="shared" si="3"/>
        <v>1</v>
      </c>
      <c r="C94" s="195">
        <v>0</v>
      </c>
      <c r="D94" s="208">
        <f t="shared" si="2"/>
        <v>0</v>
      </c>
    </row>
    <row r="95" spans="1:13" ht="15.5" x14ac:dyDescent="0.35">
      <c r="A95" s="70" t="s">
        <v>71</v>
      </c>
      <c r="B95" s="72" t="b">
        <f t="shared" si="3"/>
        <v>1</v>
      </c>
      <c r="C95" s="195">
        <v>0</v>
      </c>
      <c r="D95" s="208">
        <f t="shared" si="2"/>
        <v>0</v>
      </c>
    </row>
    <row r="96" spans="1:13" ht="15.5" x14ac:dyDescent="0.35">
      <c r="A96" s="70" t="s">
        <v>72</v>
      </c>
      <c r="B96" s="72" t="b">
        <f t="shared" si="3"/>
        <v>1</v>
      </c>
      <c r="C96" s="195">
        <v>0</v>
      </c>
      <c r="D96" s="208">
        <f t="shared" si="2"/>
        <v>0</v>
      </c>
    </row>
    <row r="97" spans="1:11" ht="15.5" x14ac:dyDescent="0.35">
      <c r="A97" s="70" t="s">
        <v>243</v>
      </c>
      <c r="B97" s="72" t="b">
        <f t="shared" si="3"/>
        <v>1</v>
      </c>
      <c r="C97" s="195">
        <v>0</v>
      </c>
      <c r="D97" s="208">
        <f t="shared" si="2"/>
        <v>0</v>
      </c>
    </row>
    <row r="98" spans="1:11" ht="15.5" x14ac:dyDescent="0.35">
      <c r="A98" s="70" t="s">
        <v>274</v>
      </c>
      <c r="B98" s="72" t="b">
        <f t="shared" si="3"/>
        <v>1</v>
      </c>
      <c r="C98" s="195">
        <v>1</v>
      </c>
      <c r="D98" s="208">
        <f t="shared" si="2"/>
        <v>1</v>
      </c>
      <c r="K98" s="201">
        <v>1</v>
      </c>
    </row>
    <row r="99" spans="1:11" ht="15.5" x14ac:dyDescent="0.35">
      <c r="A99" s="70" t="s">
        <v>237</v>
      </c>
      <c r="B99" s="72" t="b">
        <f t="shared" si="3"/>
        <v>1</v>
      </c>
      <c r="C99" s="195">
        <v>0</v>
      </c>
      <c r="D99" s="208">
        <f t="shared" si="2"/>
        <v>0</v>
      </c>
    </row>
    <row r="100" spans="1:11" ht="15.5" x14ac:dyDescent="0.35">
      <c r="A100" s="70" t="s">
        <v>183</v>
      </c>
      <c r="B100" s="72" t="b">
        <f t="shared" si="3"/>
        <v>1</v>
      </c>
      <c r="C100" s="195">
        <v>0</v>
      </c>
      <c r="D100" s="208">
        <f t="shared" si="2"/>
        <v>0</v>
      </c>
    </row>
    <row r="101" spans="1:11" ht="15.5" x14ac:dyDescent="0.35">
      <c r="A101" s="70" t="s">
        <v>73</v>
      </c>
      <c r="B101" s="72" t="b">
        <f t="shared" si="3"/>
        <v>1</v>
      </c>
      <c r="C101" s="195">
        <v>0</v>
      </c>
      <c r="D101" s="208">
        <f t="shared" si="2"/>
        <v>0</v>
      </c>
    </row>
    <row r="102" spans="1:11" ht="15.5" x14ac:dyDescent="0.35">
      <c r="A102" s="70" t="s">
        <v>74</v>
      </c>
      <c r="B102" s="72" t="b">
        <f t="shared" si="3"/>
        <v>1</v>
      </c>
      <c r="C102" s="195">
        <v>0</v>
      </c>
      <c r="D102" s="208">
        <f t="shared" si="2"/>
        <v>0</v>
      </c>
    </row>
    <row r="103" spans="1:11" ht="15.5" x14ac:dyDescent="0.35">
      <c r="A103" s="70" t="s">
        <v>220</v>
      </c>
      <c r="B103" s="72" t="b">
        <f t="shared" si="3"/>
        <v>1</v>
      </c>
      <c r="C103" s="195">
        <v>0</v>
      </c>
      <c r="D103" s="208">
        <f t="shared" si="2"/>
        <v>0</v>
      </c>
    </row>
    <row r="104" spans="1:11" ht="15.5" x14ac:dyDescent="0.35">
      <c r="A104" s="70" t="s">
        <v>75</v>
      </c>
      <c r="B104" s="72" t="b">
        <f t="shared" si="3"/>
        <v>1</v>
      </c>
      <c r="C104" s="195">
        <v>0</v>
      </c>
      <c r="D104" s="208">
        <f t="shared" si="2"/>
        <v>0</v>
      </c>
    </row>
    <row r="105" spans="1:11" ht="15.5" x14ac:dyDescent="0.35">
      <c r="A105" s="70" t="s">
        <v>244</v>
      </c>
      <c r="B105" s="72" t="b">
        <f t="shared" si="3"/>
        <v>1</v>
      </c>
      <c r="C105" s="195">
        <v>0</v>
      </c>
      <c r="D105" s="208">
        <f t="shared" si="2"/>
        <v>0</v>
      </c>
    </row>
    <row r="106" spans="1:11" ht="31" x14ac:dyDescent="0.35">
      <c r="A106" s="63" t="s">
        <v>76</v>
      </c>
      <c r="B106" s="72" t="b">
        <f t="shared" si="3"/>
        <v>1</v>
      </c>
      <c r="C106" s="195">
        <v>17</v>
      </c>
      <c r="D106" s="208">
        <f t="shared" si="2"/>
        <v>17</v>
      </c>
      <c r="F106" s="201">
        <v>17</v>
      </c>
    </row>
    <row r="107" spans="1:11" ht="15.5" x14ac:dyDescent="0.35">
      <c r="A107" s="63" t="s">
        <v>277</v>
      </c>
      <c r="B107" s="72" t="b">
        <f t="shared" si="3"/>
        <v>1</v>
      </c>
      <c r="C107" s="195">
        <v>0</v>
      </c>
      <c r="D107" s="208">
        <f t="shared" si="2"/>
        <v>0</v>
      </c>
    </row>
    <row r="108" spans="1:11" ht="15.5" x14ac:dyDescent="0.35">
      <c r="A108" s="63" t="s">
        <v>276</v>
      </c>
      <c r="B108" s="72" t="b">
        <f t="shared" si="3"/>
        <v>1</v>
      </c>
      <c r="C108" s="195">
        <v>0</v>
      </c>
      <c r="D108" s="208">
        <f t="shared" si="2"/>
        <v>0</v>
      </c>
    </row>
    <row r="109" spans="1:11" ht="15.5" x14ac:dyDescent="0.35">
      <c r="A109" s="63" t="s">
        <v>221</v>
      </c>
      <c r="B109" s="72" t="b">
        <f t="shared" si="3"/>
        <v>1</v>
      </c>
      <c r="C109" s="195">
        <v>0</v>
      </c>
      <c r="D109" s="208">
        <f t="shared" si="2"/>
        <v>0</v>
      </c>
    </row>
    <row r="110" spans="1:11" ht="15.5" x14ac:dyDescent="0.35">
      <c r="A110" s="63" t="s">
        <v>77</v>
      </c>
      <c r="B110" s="72" t="b">
        <f t="shared" si="3"/>
        <v>1</v>
      </c>
      <c r="C110" s="195">
        <v>0</v>
      </c>
      <c r="D110" s="208">
        <f t="shared" si="2"/>
        <v>0</v>
      </c>
    </row>
    <row r="111" spans="1:11" ht="15.5" x14ac:dyDescent="0.35">
      <c r="A111" s="63" t="s">
        <v>223</v>
      </c>
      <c r="B111" s="72" t="b">
        <f t="shared" si="3"/>
        <v>1</v>
      </c>
      <c r="C111" s="195">
        <v>0</v>
      </c>
      <c r="D111" s="208">
        <f t="shared" si="2"/>
        <v>0</v>
      </c>
    </row>
    <row r="112" spans="1:11" ht="15.5" x14ac:dyDescent="0.35">
      <c r="A112" s="63" t="s">
        <v>267</v>
      </c>
      <c r="B112" s="72" t="b">
        <f t="shared" si="3"/>
        <v>1</v>
      </c>
      <c r="C112" s="195">
        <v>0</v>
      </c>
      <c r="D112" s="208">
        <f t="shared" si="2"/>
        <v>0</v>
      </c>
    </row>
    <row r="113" spans="1:13" ht="15.5" x14ac:dyDescent="0.35">
      <c r="A113" s="63" t="s">
        <v>78</v>
      </c>
      <c r="B113" s="72" t="b">
        <f t="shared" si="3"/>
        <v>1</v>
      </c>
      <c r="C113" s="195">
        <v>0</v>
      </c>
      <c r="D113" s="208">
        <f t="shared" si="2"/>
        <v>0</v>
      </c>
    </row>
    <row r="114" spans="1:13" ht="15.5" x14ac:dyDescent="0.35">
      <c r="A114" s="70" t="s">
        <v>79</v>
      </c>
      <c r="B114" s="72" t="b">
        <f t="shared" si="3"/>
        <v>1</v>
      </c>
      <c r="C114" s="195">
        <v>0</v>
      </c>
      <c r="D114" s="208">
        <f t="shared" si="2"/>
        <v>0</v>
      </c>
    </row>
    <row r="115" spans="1:13" ht="15.5" x14ac:dyDescent="0.35">
      <c r="A115" s="73" t="s">
        <v>314</v>
      </c>
      <c r="B115" s="72" t="b">
        <f t="shared" si="3"/>
        <v>1</v>
      </c>
      <c r="C115" s="195">
        <v>0</v>
      </c>
      <c r="D115" s="208">
        <f t="shared" si="2"/>
        <v>0</v>
      </c>
    </row>
    <row r="116" spans="1:13" ht="15.5" x14ac:dyDescent="0.35">
      <c r="A116" s="70" t="s">
        <v>80</v>
      </c>
      <c r="B116" s="72" t="b">
        <f t="shared" si="3"/>
        <v>1</v>
      </c>
      <c r="C116" s="195">
        <v>0</v>
      </c>
      <c r="D116" s="208">
        <f t="shared" si="2"/>
        <v>0</v>
      </c>
    </row>
    <row r="117" spans="1:13" ht="15.5" x14ac:dyDescent="0.35">
      <c r="A117" s="70" t="s">
        <v>81</v>
      </c>
      <c r="B117" s="72" t="b">
        <f t="shared" si="3"/>
        <v>1</v>
      </c>
      <c r="C117" s="195">
        <v>0</v>
      </c>
      <c r="D117" s="208">
        <f t="shared" si="2"/>
        <v>0</v>
      </c>
    </row>
    <row r="118" spans="1:13" ht="15.5" x14ac:dyDescent="0.35">
      <c r="A118" s="70" t="s">
        <v>278</v>
      </c>
      <c r="B118" s="72" t="b">
        <f t="shared" si="3"/>
        <v>1</v>
      </c>
      <c r="C118" s="195">
        <v>0</v>
      </c>
      <c r="D118" s="208">
        <f t="shared" si="2"/>
        <v>0</v>
      </c>
    </row>
    <row r="119" spans="1:13" ht="15.5" x14ac:dyDescent="0.35">
      <c r="A119" s="70" t="s">
        <v>82</v>
      </c>
      <c r="B119" s="72" t="b">
        <f t="shared" si="3"/>
        <v>1</v>
      </c>
      <c r="C119" s="195">
        <v>0</v>
      </c>
      <c r="D119" s="208">
        <f t="shared" si="2"/>
        <v>0</v>
      </c>
    </row>
    <row r="120" spans="1:13" ht="15.5" x14ac:dyDescent="0.35">
      <c r="A120" s="70" t="s">
        <v>83</v>
      </c>
      <c r="B120" s="72" t="b">
        <f t="shared" si="3"/>
        <v>1</v>
      </c>
      <c r="C120" s="195">
        <v>0</v>
      </c>
      <c r="D120" s="208">
        <f t="shared" si="2"/>
        <v>0</v>
      </c>
    </row>
    <row r="121" spans="1:13" ht="15.5" x14ac:dyDescent="0.35">
      <c r="A121" s="70" t="s">
        <v>184</v>
      </c>
      <c r="B121" s="72" t="b">
        <f t="shared" si="3"/>
        <v>1</v>
      </c>
      <c r="C121" s="195">
        <v>0</v>
      </c>
      <c r="D121" s="208">
        <f t="shared" si="2"/>
        <v>0</v>
      </c>
    </row>
    <row r="122" spans="1:13" ht="15.5" x14ac:dyDescent="0.35">
      <c r="A122" s="70" t="s">
        <v>84</v>
      </c>
      <c r="B122" s="72" t="b">
        <f t="shared" si="3"/>
        <v>1</v>
      </c>
      <c r="C122" s="195">
        <v>0</v>
      </c>
      <c r="D122" s="208">
        <f t="shared" si="2"/>
        <v>0</v>
      </c>
    </row>
    <row r="123" spans="1:13" ht="15.5" x14ac:dyDescent="0.35">
      <c r="A123" s="150" t="s">
        <v>222</v>
      </c>
      <c r="B123" s="72" t="b">
        <f t="shared" si="3"/>
        <v>1</v>
      </c>
      <c r="C123" s="197">
        <v>0</v>
      </c>
      <c r="D123" s="208">
        <f t="shared" si="2"/>
        <v>0</v>
      </c>
    </row>
    <row r="124" spans="1:13" ht="15.5" x14ac:dyDescent="0.35">
      <c r="A124" s="63" t="s">
        <v>298</v>
      </c>
      <c r="B124" s="72" t="b">
        <f t="shared" si="3"/>
        <v>1</v>
      </c>
      <c r="C124" s="197">
        <v>0</v>
      </c>
      <c r="D124" s="208">
        <f t="shared" si="2"/>
        <v>0</v>
      </c>
    </row>
    <row r="125" spans="1:13" ht="15.5" x14ac:dyDescent="0.35">
      <c r="A125" s="150" t="s">
        <v>312</v>
      </c>
      <c r="B125" s="72" t="b">
        <f t="shared" si="3"/>
        <v>1</v>
      </c>
      <c r="C125" s="197">
        <v>1</v>
      </c>
      <c r="D125" s="208">
        <f t="shared" si="2"/>
        <v>1</v>
      </c>
      <c r="M125" s="201">
        <v>1</v>
      </c>
    </row>
    <row r="126" spans="1:13" ht="15.5" x14ac:dyDescent="0.35">
      <c r="A126" s="70" t="s">
        <v>259</v>
      </c>
      <c r="B126" s="72" t="b">
        <f t="shared" si="3"/>
        <v>1</v>
      </c>
      <c r="C126" s="195">
        <v>0</v>
      </c>
      <c r="D126" s="208">
        <f t="shared" si="2"/>
        <v>0</v>
      </c>
    </row>
    <row r="127" spans="1:13" ht="15.5" x14ac:dyDescent="0.35">
      <c r="A127" s="70"/>
      <c r="B127" s="72" t="b">
        <f t="shared" si="3"/>
        <v>1</v>
      </c>
      <c r="C127" s="195">
        <v>0</v>
      </c>
      <c r="D127" s="208">
        <f t="shared" si="2"/>
        <v>0</v>
      </c>
    </row>
    <row r="128" spans="1:13" ht="31" x14ac:dyDescent="0.35">
      <c r="A128" s="70" t="s">
        <v>85</v>
      </c>
      <c r="B128" s="72" t="b">
        <f t="shared" si="3"/>
        <v>1</v>
      </c>
      <c r="C128" s="195">
        <v>0</v>
      </c>
      <c r="D128" s="208">
        <f t="shared" si="2"/>
        <v>0</v>
      </c>
    </row>
    <row r="129" spans="1:13" ht="15.5" x14ac:dyDescent="0.35">
      <c r="A129" s="70" t="s">
        <v>238</v>
      </c>
      <c r="B129" s="72" t="b">
        <f t="shared" si="3"/>
        <v>1</v>
      </c>
      <c r="C129" s="195">
        <v>0</v>
      </c>
      <c r="D129" s="208">
        <f t="shared" si="2"/>
        <v>0</v>
      </c>
    </row>
    <row r="130" spans="1:13" ht="15.5" x14ac:dyDescent="0.35">
      <c r="A130" s="70" t="s">
        <v>239</v>
      </c>
      <c r="B130" s="72" t="b">
        <f t="shared" si="3"/>
        <v>1</v>
      </c>
      <c r="C130" s="195">
        <v>0</v>
      </c>
      <c r="D130" s="208">
        <f t="shared" si="2"/>
        <v>0</v>
      </c>
    </row>
    <row r="131" spans="1:13" ht="15.5" x14ac:dyDescent="0.35">
      <c r="A131" s="70" t="s">
        <v>240</v>
      </c>
      <c r="B131" s="72" t="b">
        <f t="shared" si="3"/>
        <v>1</v>
      </c>
      <c r="C131" s="195">
        <v>0</v>
      </c>
      <c r="D131" s="208">
        <f t="shared" si="2"/>
        <v>0</v>
      </c>
    </row>
    <row r="132" spans="1:13" ht="15.5" x14ac:dyDescent="0.35">
      <c r="A132" s="70" t="s">
        <v>265</v>
      </c>
      <c r="B132" s="72" t="b">
        <f t="shared" si="3"/>
        <v>1</v>
      </c>
      <c r="C132" s="195">
        <v>0</v>
      </c>
      <c r="D132" s="208">
        <f t="shared" si="2"/>
        <v>0</v>
      </c>
    </row>
    <row r="133" spans="1:13" ht="15.5" x14ac:dyDescent="0.35">
      <c r="A133" s="70" t="s">
        <v>245</v>
      </c>
      <c r="B133" s="72" t="b">
        <f t="shared" si="3"/>
        <v>1</v>
      </c>
      <c r="C133" s="195">
        <v>0</v>
      </c>
      <c r="D133" s="208">
        <f t="shared" si="2"/>
        <v>0</v>
      </c>
    </row>
    <row r="134" spans="1:13" ht="15.5" x14ac:dyDescent="0.35">
      <c r="A134" s="70" t="s">
        <v>81</v>
      </c>
      <c r="B134" s="72" t="b">
        <f t="shared" si="3"/>
        <v>1</v>
      </c>
      <c r="C134" s="195">
        <v>0</v>
      </c>
      <c r="D134" s="208">
        <f t="shared" ref="D134:D195" si="4">SUM(E134:M134)</f>
        <v>0</v>
      </c>
    </row>
    <row r="135" spans="1:13" ht="15.5" x14ac:dyDescent="0.35">
      <c r="A135" s="70" t="s">
        <v>86</v>
      </c>
      <c r="B135" s="72" t="b">
        <f t="shared" ref="B135:B195" si="5">C135=D135</f>
        <v>1</v>
      </c>
      <c r="C135" s="195">
        <v>1</v>
      </c>
      <c r="D135" s="208">
        <f t="shared" si="4"/>
        <v>1</v>
      </c>
      <c r="E135" s="201">
        <v>1</v>
      </c>
    </row>
    <row r="136" spans="1:13" ht="15.5" x14ac:dyDescent="0.35">
      <c r="A136" s="70" t="s">
        <v>87</v>
      </c>
      <c r="B136" s="72" t="b">
        <f t="shared" si="5"/>
        <v>1</v>
      </c>
      <c r="C136" s="195">
        <v>0</v>
      </c>
      <c r="D136" s="208">
        <f t="shared" si="4"/>
        <v>0</v>
      </c>
    </row>
    <row r="137" spans="1:13" ht="15.5" x14ac:dyDescent="0.35">
      <c r="A137" s="70" t="s">
        <v>248</v>
      </c>
      <c r="B137" s="72" t="b">
        <f t="shared" si="5"/>
        <v>1</v>
      </c>
      <c r="C137" s="195">
        <v>0</v>
      </c>
      <c r="D137" s="208">
        <f t="shared" si="4"/>
        <v>0</v>
      </c>
    </row>
    <row r="138" spans="1:13" ht="31" x14ac:dyDescent="0.35">
      <c r="A138" s="70" t="s">
        <v>316</v>
      </c>
      <c r="B138" s="72" t="b">
        <f t="shared" si="5"/>
        <v>1</v>
      </c>
      <c r="C138" s="195">
        <v>1</v>
      </c>
      <c r="D138" s="208">
        <f t="shared" si="4"/>
        <v>1</v>
      </c>
      <c r="M138" s="201">
        <v>1</v>
      </c>
    </row>
    <row r="139" spans="1:13" ht="15.5" x14ac:dyDescent="0.35">
      <c r="A139" s="70" t="s">
        <v>88</v>
      </c>
      <c r="B139" s="72" t="b">
        <f t="shared" si="5"/>
        <v>1</v>
      </c>
      <c r="C139" s="195">
        <v>0</v>
      </c>
      <c r="D139" s="208">
        <f t="shared" si="4"/>
        <v>0</v>
      </c>
    </row>
    <row r="140" spans="1:13" ht="15.5" x14ac:dyDescent="0.35">
      <c r="A140" s="70" t="s">
        <v>317</v>
      </c>
      <c r="B140" s="72" t="b">
        <f t="shared" si="5"/>
        <v>1</v>
      </c>
      <c r="C140" s="195">
        <v>0</v>
      </c>
      <c r="D140" s="208">
        <f t="shared" si="4"/>
        <v>0</v>
      </c>
    </row>
    <row r="141" spans="1:13" ht="15.5" x14ac:dyDescent="0.35">
      <c r="A141" s="70" t="s">
        <v>315</v>
      </c>
      <c r="B141" s="72" t="b">
        <f t="shared" si="5"/>
        <v>1</v>
      </c>
      <c r="C141" s="195">
        <v>1</v>
      </c>
      <c r="D141" s="208">
        <f t="shared" si="4"/>
        <v>1</v>
      </c>
      <c r="L141" s="201">
        <v>1</v>
      </c>
    </row>
    <row r="142" spans="1:13" ht="15.5" x14ac:dyDescent="0.35">
      <c r="A142" s="70" t="s">
        <v>89</v>
      </c>
      <c r="B142" s="72" t="b">
        <f t="shared" si="5"/>
        <v>1</v>
      </c>
      <c r="C142" s="195">
        <v>0</v>
      </c>
      <c r="D142" s="208">
        <f t="shared" si="4"/>
        <v>0</v>
      </c>
    </row>
    <row r="143" spans="1:13" ht="15.5" x14ac:dyDescent="0.35">
      <c r="A143" s="70" t="s">
        <v>273</v>
      </c>
      <c r="B143" s="72" t="b">
        <f t="shared" si="5"/>
        <v>1</v>
      </c>
      <c r="C143" s="195">
        <v>0</v>
      </c>
      <c r="D143" s="208">
        <f t="shared" si="4"/>
        <v>0</v>
      </c>
    </row>
    <row r="144" spans="1:13" ht="15.5" x14ac:dyDescent="0.35">
      <c r="A144" s="70" t="s">
        <v>318</v>
      </c>
      <c r="B144" s="72" t="b">
        <f t="shared" si="5"/>
        <v>1</v>
      </c>
      <c r="C144" s="195">
        <v>0</v>
      </c>
      <c r="D144" s="208">
        <f t="shared" si="4"/>
        <v>0</v>
      </c>
    </row>
    <row r="145" spans="1:13" ht="15.5" x14ac:dyDescent="0.35">
      <c r="A145" s="70" t="s">
        <v>90</v>
      </c>
      <c r="B145" s="72" t="b">
        <f t="shared" si="5"/>
        <v>1</v>
      </c>
      <c r="C145" s="195">
        <v>0</v>
      </c>
      <c r="D145" s="208">
        <f t="shared" si="4"/>
        <v>0</v>
      </c>
    </row>
    <row r="146" spans="1:13" ht="15.5" x14ac:dyDescent="0.35">
      <c r="A146" s="70" t="s">
        <v>246</v>
      </c>
      <c r="B146" s="72" t="b">
        <f t="shared" si="5"/>
        <v>1</v>
      </c>
      <c r="C146" s="195">
        <v>0</v>
      </c>
      <c r="D146" s="208">
        <f t="shared" si="4"/>
        <v>0</v>
      </c>
    </row>
    <row r="147" spans="1:13" ht="15.5" x14ac:dyDescent="0.35">
      <c r="A147" s="70" t="s">
        <v>185</v>
      </c>
      <c r="B147" s="72" t="b">
        <f t="shared" si="5"/>
        <v>1</v>
      </c>
      <c r="C147" s="195">
        <v>0</v>
      </c>
      <c r="D147" s="208">
        <f t="shared" si="4"/>
        <v>0</v>
      </c>
    </row>
    <row r="148" spans="1:13" ht="31" x14ac:dyDescent="0.35">
      <c r="A148" s="150" t="s">
        <v>323</v>
      </c>
      <c r="B148" s="72" t="b">
        <f t="shared" si="5"/>
        <v>1</v>
      </c>
      <c r="C148" s="195">
        <v>1</v>
      </c>
      <c r="D148" s="208">
        <f t="shared" si="4"/>
        <v>1</v>
      </c>
      <c r="M148" s="201">
        <v>1</v>
      </c>
    </row>
    <row r="149" spans="1:13" ht="15.5" x14ac:dyDescent="0.35">
      <c r="A149" s="70" t="s">
        <v>309</v>
      </c>
      <c r="B149" s="72" t="b">
        <f t="shared" si="5"/>
        <v>1</v>
      </c>
      <c r="C149" s="195">
        <v>1</v>
      </c>
      <c r="D149" s="208">
        <f t="shared" si="4"/>
        <v>1</v>
      </c>
      <c r="J149" s="201">
        <v>1</v>
      </c>
    </row>
    <row r="150" spans="1:13" ht="15.5" x14ac:dyDescent="0.35">
      <c r="A150" s="70" t="s">
        <v>322</v>
      </c>
      <c r="B150" s="72" t="b">
        <f t="shared" si="5"/>
        <v>1</v>
      </c>
      <c r="C150" s="195">
        <v>1</v>
      </c>
      <c r="D150" s="208">
        <f t="shared" si="4"/>
        <v>1</v>
      </c>
      <c r="E150" s="201">
        <v>1</v>
      </c>
    </row>
    <row r="151" spans="1:13" ht="31" x14ac:dyDescent="0.35">
      <c r="A151" s="70" t="s">
        <v>241</v>
      </c>
      <c r="B151" s="72" t="b">
        <f t="shared" si="5"/>
        <v>1</v>
      </c>
      <c r="C151" s="195">
        <v>0</v>
      </c>
      <c r="D151" s="208">
        <f t="shared" si="4"/>
        <v>0</v>
      </c>
    </row>
    <row r="152" spans="1:13" ht="15.5" x14ac:dyDescent="0.35">
      <c r="A152" s="70" t="s">
        <v>91</v>
      </c>
      <c r="B152" s="72" t="b">
        <f t="shared" si="5"/>
        <v>1</v>
      </c>
      <c r="C152" s="195">
        <v>0</v>
      </c>
      <c r="D152" s="208">
        <f t="shared" si="4"/>
        <v>0</v>
      </c>
    </row>
    <row r="153" spans="1:13" ht="15.5" x14ac:dyDescent="0.35">
      <c r="A153" s="150" t="s">
        <v>224</v>
      </c>
      <c r="B153" s="72" t="b">
        <f t="shared" si="5"/>
        <v>1</v>
      </c>
      <c r="C153" s="195">
        <v>0</v>
      </c>
      <c r="D153" s="208">
        <f t="shared" si="4"/>
        <v>0</v>
      </c>
    </row>
    <row r="154" spans="1:13" ht="15.5" x14ac:dyDescent="0.35">
      <c r="A154" s="63" t="s">
        <v>92</v>
      </c>
      <c r="B154" s="72" t="b">
        <f t="shared" si="5"/>
        <v>1</v>
      </c>
      <c r="C154" s="195">
        <v>0</v>
      </c>
      <c r="D154" s="208">
        <f t="shared" si="4"/>
        <v>0</v>
      </c>
    </row>
    <row r="155" spans="1:13" ht="15.5" x14ac:dyDescent="0.35">
      <c r="A155" s="70" t="s">
        <v>93</v>
      </c>
      <c r="B155" s="72" t="b">
        <f t="shared" si="5"/>
        <v>1</v>
      </c>
      <c r="C155" s="195">
        <v>0</v>
      </c>
      <c r="D155" s="208">
        <f t="shared" si="4"/>
        <v>0</v>
      </c>
    </row>
    <row r="156" spans="1:13" ht="15.5" x14ac:dyDescent="0.35">
      <c r="A156" s="70" t="s">
        <v>94</v>
      </c>
      <c r="B156" s="72" t="b">
        <f t="shared" si="5"/>
        <v>1</v>
      </c>
      <c r="C156" s="195">
        <v>0</v>
      </c>
      <c r="D156" s="208">
        <f t="shared" si="4"/>
        <v>0</v>
      </c>
    </row>
    <row r="157" spans="1:13" ht="15.5" x14ac:dyDescent="0.35">
      <c r="A157" s="70" t="s">
        <v>95</v>
      </c>
      <c r="B157" s="72" t="b">
        <f t="shared" si="5"/>
        <v>1</v>
      </c>
      <c r="C157" s="195">
        <v>4</v>
      </c>
      <c r="D157" s="208">
        <f t="shared" si="4"/>
        <v>4</v>
      </c>
      <c r="M157" s="201">
        <v>4</v>
      </c>
    </row>
    <row r="158" spans="1:13" ht="15.5" x14ac:dyDescent="0.35">
      <c r="A158" s="70" t="s">
        <v>96</v>
      </c>
      <c r="B158" s="72" t="b">
        <f t="shared" si="5"/>
        <v>1</v>
      </c>
      <c r="C158" s="195">
        <v>1</v>
      </c>
      <c r="D158" s="208">
        <f t="shared" si="4"/>
        <v>1</v>
      </c>
      <c r="K158" s="201">
        <v>1</v>
      </c>
    </row>
    <row r="159" spans="1:13" ht="15.5" x14ac:dyDescent="0.35">
      <c r="A159" s="70" t="s">
        <v>97</v>
      </c>
      <c r="B159" s="72" t="b">
        <f t="shared" si="5"/>
        <v>1</v>
      </c>
      <c r="C159" s="195">
        <v>1</v>
      </c>
      <c r="D159" s="208">
        <f t="shared" si="4"/>
        <v>1</v>
      </c>
      <c r="K159" s="201">
        <v>1</v>
      </c>
    </row>
    <row r="160" spans="1:13" ht="15.5" x14ac:dyDescent="0.35">
      <c r="A160" s="70" t="s">
        <v>98</v>
      </c>
      <c r="B160" s="72" t="b">
        <f t="shared" si="5"/>
        <v>1</v>
      </c>
      <c r="C160" s="195">
        <v>1</v>
      </c>
      <c r="D160" s="208">
        <f t="shared" si="4"/>
        <v>1</v>
      </c>
      <c r="K160" s="201">
        <v>1</v>
      </c>
    </row>
    <row r="161" spans="1:13" ht="15.5" x14ac:dyDescent="0.35">
      <c r="A161" s="70" t="s">
        <v>268</v>
      </c>
      <c r="B161" s="72" t="b">
        <f t="shared" si="5"/>
        <v>1</v>
      </c>
      <c r="C161" s="195">
        <v>0</v>
      </c>
      <c r="D161" s="208">
        <f t="shared" si="4"/>
        <v>0</v>
      </c>
    </row>
    <row r="162" spans="1:13" ht="15.5" x14ac:dyDescent="0.35">
      <c r="A162" s="70" t="s">
        <v>99</v>
      </c>
      <c r="B162" s="72" t="b">
        <f t="shared" si="5"/>
        <v>1</v>
      </c>
      <c r="C162" s="195">
        <v>0</v>
      </c>
      <c r="D162" s="208">
        <f t="shared" si="4"/>
        <v>0</v>
      </c>
    </row>
    <row r="163" spans="1:13" ht="15.5" x14ac:dyDescent="0.35">
      <c r="A163" s="70" t="s">
        <v>100</v>
      </c>
      <c r="B163" s="72" t="b">
        <f t="shared" si="5"/>
        <v>1</v>
      </c>
      <c r="C163" s="195">
        <v>0</v>
      </c>
      <c r="D163" s="208">
        <f t="shared" si="4"/>
        <v>0</v>
      </c>
    </row>
    <row r="164" spans="1:13" ht="15.5" x14ac:dyDescent="0.35">
      <c r="A164" s="70" t="s">
        <v>266</v>
      </c>
      <c r="B164" s="72" t="b">
        <f t="shared" si="5"/>
        <v>1</v>
      </c>
      <c r="C164" s="195">
        <v>2</v>
      </c>
      <c r="D164" s="208">
        <f t="shared" si="4"/>
        <v>2</v>
      </c>
      <c r="K164" s="201">
        <v>2</v>
      </c>
    </row>
    <row r="165" spans="1:13" ht="15.5" x14ac:dyDescent="0.35">
      <c r="A165" s="70" t="s">
        <v>299</v>
      </c>
      <c r="B165" s="72" t="b">
        <f t="shared" si="5"/>
        <v>1</v>
      </c>
      <c r="C165" s="195">
        <v>2</v>
      </c>
      <c r="D165" s="208">
        <f t="shared" si="4"/>
        <v>2</v>
      </c>
      <c r="K165" s="201">
        <v>1</v>
      </c>
      <c r="M165" s="201">
        <v>1</v>
      </c>
    </row>
    <row r="166" spans="1:13" ht="15.5" x14ac:dyDescent="0.35">
      <c r="A166" s="70" t="s">
        <v>279</v>
      </c>
      <c r="B166" s="72" t="b">
        <f t="shared" si="5"/>
        <v>1</v>
      </c>
      <c r="C166" s="195">
        <v>1</v>
      </c>
      <c r="D166" s="208">
        <f t="shared" si="4"/>
        <v>1</v>
      </c>
      <c r="K166" s="201">
        <v>1</v>
      </c>
    </row>
    <row r="167" spans="1:13" ht="15.5" x14ac:dyDescent="0.35">
      <c r="A167" s="70" t="s">
        <v>101</v>
      </c>
      <c r="B167" s="72" t="b">
        <f t="shared" si="5"/>
        <v>1</v>
      </c>
      <c r="C167" s="195">
        <v>1</v>
      </c>
      <c r="D167" s="208">
        <f t="shared" si="4"/>
        <v>1</v>
      </c>
      <c r="K167" s="201">
        <v>1</v>
      </c>
    </row>
    <row r="168" spans="1:13" ht="15.5" x14ac:dyDescent="0.35">
      <c r="A168" s="70" t="s">
        <v>102</v>
      </c>
      <c r="B168" s="72" t="b">
        <f t="shared" si="5"/>
        <v>1</v>
      </c>
      <c r="C168" s="195">
        <v>2</v>
      </c>
      <c r="D168" s="208">
        <f t="shared" si="4"/>
        <v>2</v>
      </c>
      <c r="K168" s="201">
        <v>1</v>
      </c>
      <c r="M168" s="201">
        <v>1</v>
      </c>
    </row>
    <row r="169" spans="1:13" ht="15.5" x14ac:dyDescent="0.35">
      <c r="A169" s="70" t="s">
        <v>103</v>
      </c>
      <c r="B169" s="72" t="b">
        <f t="shared" si="5"/>
        <v>1</v>
      </c>
      <c r="C169" s="195">
        <v>0</v>
      </c>
      <c r="D169" s="208">
        <f t="shared" si="4"/>
        <v>0</v>
      </c>
    </row>
    <row r="170" spans="1:13" ht="15.5" x14ac:dyDescent="0.35">
      <c r="A170" s="70" t="s">
        <v>104</v>
      </c>
      <c r="B170" s="72" t="b">
        <f t="shared" si="5"/>
        <v>1</v>
      </c>
      <c r="C170" s="195">
        <v>0</v>
      </c>
      <c r="D170" s="208">
        <f t="shared" si="4"/>
        <v>0</v>
      </c>
    </row>
    <row r="171" spans="1:13" ht="15.5" x14ac:dyDescent="0.35">
      <c r="A171" s="70" t="s">
        <v>280</v>
      </c>
      <c r="B171" s="72" t="b">
        <f t="shared" si="5"/>
        <v>1</v>
      </c>
      <c r="C171" s="195">
        <v>4</v>
      </c>
      <c r="D171" s="208">
        <f t="shared" si="4"/>
        <v>4</v>
      </c>
      <c r="M171" s="201">
        <v>4</v>
      </c>
    </row>
    <row r="172" spans="1:13" ht="15.5" x14ac:dyDescent="0.35">
      <c r="A172" s="70" t="s">
        <v>281</v>
      </c>
      <c r="B172" s="72" t="b">
        <f t="shared" si="5"/>
        <v>1</v>
      </c>
      <c r="C172" s="195">
        <v>2</v>
      </c>
      <c r="D172" s="208">
        <f t="shared" si="4"/>
        <v>2</v>
      </c>
      <c r="M172" s="201">
        <v>2</v>
      </c>
    </row>
    <row r="173" spans="1:13" ht="15.5" x14ac:dyDescent="0.35">
      <c r="A173" s="70" t="s">
        <v>300</v>
      </c>
      <c r="B173" s="72" t="b">
        <f t="shared" si="5"/>
        <v>1</v>
      </c>
      <c r="C173" s="195">
        <v>1</v>
      </c>
      <c r="D173" s="208">
        <f t="shared" si="4"/>
        <v>1</v>
      </c>
      <c r="M173" s="201">
        <v>1</v>
      </c>
    </row>
    <row r="174" spans="1:13" ht="15.5" x14ac:dyDescent="0.35">
      <c r="A174" s="70" t="s">
        <v>105</v>
      </c>
      <c r="B174" s="72" t="b">
        <f t="shared" si="5"/>
        <v>1</v>
      </c>
      <c r="C174" s="195">
        <v>2</v>
      </c>
      <c r="D174" s="208">
        <f t="shared" si="4"/>
        <v>2</v>
      </c>
      <c r="F174" s="201">
        <v>1</v>
      </c>
      <c r="I174" s="201">
        <v>0</v>
      </c>
      <c r="L174" s="201">
        <v>1</v>
      </c>
    </row>
    <row r="175" spans="1:13" ht="15.5" x14ac:dyDescent="0.35">
      <c r="A175" s="70" t="s">
        <v>106</v>
      </c>
      <c r="B175" s="72" t="b">
        <f t="shared" si="5"/>
        <v>1</v>
      </c>
      <c r="C175" s="195">
        <v>0</v>
      </c>
      <c r="D175" s="208">
        <f t="shared" si="4"/>
        <v>0</v>
      </c>
    </row>
    <row r="176" spans="1:13" ht="15.5" x14ac:dyDescent="0.35">
      <c r="A176" s="70" t="s">
        <v>107</v>
      </c>
      <c r="B176" s="72" t="b">
        <f t="shared" si="5"/>
        <v>1</v>
      </c>
      <c r="C176" s="195">
        <v>4</v>
      </c>
      <c r="D176" s="208">
        <f t="shared" si="4"/>
        <v>4</v>
      </c>
      <c r="H176" s="201">
        <v>4</v>
      </c>
    </row>
    <row r="177" spans="1:13" ht="15.5" x14ac:dyDescent="0.35">
      <c r="A177" s="150" t="s">
        <v>230</v>
      </c>
      <c r="B177" s="72" t="b">
        <f t="shared" si="5"/>
        <v>1</v>
      </c>
      <c r="C177" s="195">
        <v>0</v>
      </c>
      <c r="D177" s="208">
        <f t="shared" si="4"/>
        <v>0</v>
      </c>
    </row>
    <row r="178" spans="1:13" ht="15.5" x14ac:dyDescent="0.35">
      <c r="A178" s="150" t="s">
        <v>226</v>
      </c>
      <c r="B178" s="72" t="b">
        <f t="shared" si="5"/>
        <v>1</v>
      </c>
      <c r="C178" s="195">
        <v>0</v>
      </c>
      <c r="D178" s="208">
        <f t="shared" si="4"/>
        <v>0</v>
      </c>
    </row>
    <row r="179" spans="1:13" ht="15.5" x14ac:dyDescent="0.35">
      <c r="A179" s="70" t="s">
        <v>108</v>
      </c>
      <c r="B179" s="72" t="b">
        <f t="shared" si="5"/>
        <v>1</v>
      </c>
      <c r="C179" s="195">
        <v>0</v>
      </c>
      <c r="D179" s="208">
        <f t="shared" si="4"/>
        <v>0</v>
      </c>
    </row>
    <row r="180" spans="1:13" ht="15.5" x14ac:dyDescent="0.35">
      <c r="A180" s="70" t="s">
        <v>247</v>
      </c>
      <c r="B180" s="72" t="b">
        <f t="shared" si="5"/>
        <v>1</v>
      </c>
      <c r="C180" s="195">
        <v>0</v>
      </c>
      <c r="D180" s="208">
        <f t="shared" si="4"/>
        <v>0</v>
      </c>
    </row>
    <row r="181" spans="1:13" ht="15.5" x14ac:dyDescent="0.35">
      <c r="A181" s="70" t="s">
        <v>109</v>
      </c>
      <c r="B181" s="72" t="b">
        <f t="shared" si="5"/>
        <v>1</v>
      </c>
      <c r="C181" s="195">
        <v>0</v>
      </c>
      <c r="D181" s="208">
        <f t="shared" si="4"/>
        <v>0</v>
      </c>
    </row>
    <row r="182" spans="1:13" ht="15.5" x14ac:dyDescent="0.35">
      <c r="A182" s="70" t="s">
        <v>282</v>
      </c>
      <c r="B182" s="72" t="b">
        <f t="shared" si="5"/>
        <v>1</v>
      </c>
      <c r="C182" s="195">
        <v>0</v>
      </c>
      <c r="D182" s="208">
        <f t="shared" si="4"/>
        <v>0</v>
      </c>
    </row>
    <row r="183" spans="1:13" ht="15.5" x14ac:dyDescent="0.35">
      <c r="A183" s="63" t="s">
        <v>110</v>
      </c>
      <c r="B183" s="72" t="b">
        <f t="shared" si="5"/>
        <v>1</v>
      </c>
      <c r="C183" s="195">
        <v>1</v>
      </c>
      <c r="D183" s="208">
        <f t="shared" si="4"/>
        <v>1</v>
      </c>
      <c r="M183" s="201">
        <v>1</v>
      </c>
    </row>
    <row r="184" spans="1:13" ht="15.5" x14ac:dyDescent="0.35">
      <c r="A184" s="151" t="s">
        <v>228</v>
      </c>
      <c r="B184" s="72" t="b">
        <f t="shared" si="5"/>
        <v>1</v>
      </c>
      <c r="C184" s="195">
        <v>0</v>
      </c>
      <c r="D184" s="208">
        <f t="shared" si="4"/>
        <v>0</v>
      </c>
    </row>
    <row r="185" spans="1:13" ht="15.5" x14ac:dyDescent="0.35">
      <c r="A185" s="151" t="s">
        <v>227</v>
      </c>
      <c r="B185" s="72" t="b">
        <f t="shared" si="5"/>
        <v>1</v>
      </c>
      <c r="C185" s="195">
        <v>0</v>
      </c>
      <c r="D185" s="208">
        <f t="shared" si="4"/>
        <v>0</v>
      </c>
    </row>
    <row r="186" spans="1:13" ht="15.5" x14ac:dyDescent="0.35">
      <c r="A186" s="70" t="s">
        <v>111</v>
      </c>
      <c r="B186" s="72" t="b">
        <f t="shared" si="5"/>
        <v>1</v>
      </c>
      <c r="C186" s="195">
        <v>1</v>
      </c>
      <c r="D186" s="208">
        <f t="shared" si="4"/>
        <v>1</v>
      </c>
      <c r="E186" s="201">
        <v>1</v>
      </c>
    </row>
    <row r="187" spans="1:13" ht="15.5" x14ac:dyDescent="0.35">
      <c r="A187" s="70" t="s">
        <v>112</v>
      </c>
      <c r="B187" s="72" t="b">
        <f t="shared" si="5"/>
        <v>1</v>
      </c>
      <c r="C187" s="195">
        <v>2</v>
      </c>
      <c r="D187" s="208">
        <f t="shared" si="4"/>
        <v>2</v>
      </c>
      <c r="E187" s="201">
        <v>2</v>
      </c>
    </row>
    <row r="188" spans="1:13" ht="15.5" x14ac:dyDescent="0.35">
      <c r="A188" s="70" t="s">
        <v>288</v>
      </c>
      <c r="B188" s="72" t="b">
        <f t="shared" si="5"/>
        <v>1</v>
      </c>
      <c r="C188" s="195">
        <v>0</v>
      </c>
      <c r="D188" s="208">
        <f t="shared" si="4"/>
        <v>0</v>
      </c>
    </row>
    <row r="189" spans="1:13" ht="15.5" x14ac:dyDescent="0.35">
      <c r="A189" s="70" t="s">
        <v>310</v>
      </c>
      <c r="B189" s="72" t="b">
        <f t="shared" si="5"/>
        <v>1</v>
      </c>
      <c r="C189" s="195">
        <v>0</v>
      </c>
      <c r="D189" s="208">
        <f t="shared" si="4"/>
        <v>0</v>
      </c>
    </row>
    <row r="190" spans="1:13" ht="15.5" x14ac:dyDescent="0.35">
      <c r="A190" s="151" t="s">
        <v>225</v>
      </c>
      <c r="B190" s="72" t="b">
        <f t="shared" si="5"/>
        <v>1</v>
      </c>
      <c r="C190" s="195">
        <v>0</v>
      </c>
      <c r="D190" s="208">
        <f t="shared" si="4"/>
        <v>0</v>
      </c>
    </row>
    <row r="191" spans="1:13" ht="15.5" x14ac:dyDescent="0.35">
      <c r="A191" s="63" t="s">
        <v>113</v>
      </c>
      <c r="B191" s="72" t="b">
        <f t="shared" si="5"/>
        <v>1</v>
      </c>
      <c r="C191" s="195">
        <v>0</v>
      </c>
      <c r="D191" s="208">
        <f t="shared" si="4"/>
        <v>0</v>
      </c>
    </row>
    <row r="192" spans="1:13" ht="15.5" x14ac:dyDescent="0.35">
      <c r="A192" s="63" t="s">
        <v>296</v>
      </c>
      <c r="B192" s="72" t="b">
        <f t="shared" si="5"/>
        <v>1</v>
      </c>
      <c r="C192" s="195">
        <v>0</v>
      </c>
      <c r="D192" s="208">
        <f t="shared" si="4"/>
        <v>0</v>
      </c>
    </row>
    <row r="193" spans="1:13" ht="15.5" x14ac:dyDescent="0.35">
      <c r="A193" s="63" t="s">
        <v>297</v>
      </c>
      <c r="B193" s="72" t="b">
        <f t="shared" si="5"/>
        <v>1</v>
      </c>
      <c r="C193" s="195">
        <v>0</v>
      </c>
      <c r="D193" s="208">
        <f t="shared" si="4"/>
        <v>0</v>
      </c>
    </row>
    <row r="194" spans="1:13" ht="15.5" x14ac:dyDescent="0.35">
      <c r="A194" s="63" t="s">
        <v>295</v>
      </c>
      <c r="B194" s="72" t="b">
        <f t="shared" si="5"/>
        <v>1</v>
      </c>
      <c r="C194" s="198">
        <v>1</v>
      </c>
      <c r="D194" s="208">
        <f t="shared" si="4"/>
        <v>1</v>
      </c>
      <c r="M194" s="201">
        <v>1</v>
      </c>
    </row>
    <row r="195" spans="1:13" ht="15.5" x14ac:dyDescent="0.35">
      <c r="A195" s="181"/>
      <c r="B195" s="72" t="b">
        <f t="shared" si="5"/>
        <v>1</v>
      </c>
      <c r="C195" s="199"/>
      <c r="D195" s="208">
        <f t="shared" si="4"/>
        <v>0</v>
      </c>
    </row>
    <row r="196" spans="1:13" ht="15" x14ac:dyDescent="0.35">
      <c r="A196" s="154" t="s">
        <v>260</v>
      </c>
      <c r="B196" s="154"/>
      <c r="C196" s="200"/>
      <c r="D196" s="210"/>
    </row>
  </sheetData>
  <mergeCells count="1">
    <mergeCell ref="I1:M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3973-6B3D-4625-B79E-8DAB89F5E492}">
  <sheetPr>
    <tabColor rgb="FF92D050"/>
  </sheetPr>
  <dimension ref="A1:G22"/>
  <sheetViews>
    <sheetView workbookViewId="0">
      <selection activeCell="A23" sqref="A23:XFD1048576"/>
    </sheetView>
  </sheetViews>
  <sheetFormatPr defaultColWidth="0" defaultRowHeight="14.5" zeroHeight="1" x14ac:dyDescent="0.35"/>
  <cols>
    <col min="1" max="1" width="54.81640625" bestFit="1" customWidth="1"/>
    <col min="2" max="3" width="11.453125" customWidth="1"/>
    <col min="4" max="4" width="19.1796875" customWidth="1"/>
    <col min="5" max="7" width="11.453125" customWidth="1"/>
    <col min="8" max="16384" width="11.453125" hidden="1"/>
  </cols>
  <sheetData>
    <row r="1" spans="1:7" ht="15.5" x14ac:dyDescent="0.35">
      <c r="A1" s="77" t="s">
        <v>114</v>
      </c>
      <c r="B1" s="78"/>
      <c r="C1" s="78"/>
      <c r="D1" s="78"/>
      <c r="E1" s="78"/>
      <c r="F1" s="78"/>
      <c r="G1" s="78"/>
    </row>
    <row r="2" spans="1:7" ht="15.5" x14ac:dyDescent="0.35">
      <c r="A2" s="77"/>
      <c r="B2" s="78"/>
      <c r="C2" s="78"/>
      <c r="D2" s="78"/>
      <c r="E2" s="78"/>
      <c r="F2" s="78"/>
      <c r="G2" s="78"/>
    </row>
    <row r="3" spans="1:7" ht="15" x14ac:dyDescent="0.35">
      <c r="A3" s="79" t="s">
        <v>18</v>
      </c>
      <c r="B3" s="79"/>
      <c r="C3" s="79"/>
      <c r="D3" s="79"/>
      <c r="E3" s="79"/>
      <c r="F3" s="79"/>
      <c r="G3" s="79"/>
    </row>
    <row r="4" spans="1:7" ht="15" x14ac:dyDescent="0.35">
      <c r="A4" s="79" t="s">
        <v>115</v>
      </c>
      <c r="B4" s="79"/>
      <c r="C4" s="79"/>
      <c r="D4" s="79"/>
      <c r="E4" s="79"/>
      <c r="F4" s="79"/>
      <c r="G4" s="79"/>
    </row>
    <row r="5" spans="1:7" ht="15" x14ac:dyDescent="0.35">
      <c r="A5" s="79" t="s">
        <v>1</v>
      </c>
      <c r="B5" s="79"/>
      <c r="C5" s="79"/>
      <c r="D5" s="79"/>
      <c r="E5" s="79"/>
      <c r="F5" s="79"/>
      <c r="G5" s="79"/>
    </row>
    <row r="6" spans="1:7" ht="15" x14ac:dyDescent="0.35">
      <c r="A6" s="79" t="s">
        <v>293</v>
      </c>
      <c r="B6" s="79"/>
      <c r="C6" s="79"/>
      <c r="D6" s="79"/>
      <c r="E6" s="79"/>
      <c r="F6" s="79"/>
      <c r="G6" s="79"/>
    </row>
    <row r="7" spans="1:7" ht="15" x14ac:dyDescent="0.35">
      <c r="A7" s="256"/>
      <c r="B7" s="256"/>
      <c r="C7" s="258"/>
      <c r="D7" s="258"/>
      <c r="E7" s="258"/>
      <c r="F7" s="258"/>
      <c r="G7" s="258"/>
    </row>
    <row r="8" spans="1:7" ht="15" x14ac:dyDescent="0.35">
      <c r="A8" s="292" t="s">
        <v>116</v>
      </c>
      <c r="B8" s="294" t="s">
        <v>3</v>
      </c>
      <c r="C8" s="296" t="s">
        <v>4</v>
      </c>
      <c r="D8" s="296"/>
      <c r="E8" s="296"/>
      <c r="F8" s="296"/>
      <c r="G8" s="296"/>
    </row>
    <row r="9" spans="1:7" ht="30" x14ac:dyDescent="0.35">
      <c r="A9" s="293"/>
      <c r="B9" s="295"/>
      <c r="C9" s="259" t="s">
        <v>5</v>
      </c>
      <c r="D9" s="259" t="s">
        <v>179</v>
      </c>
      <c r="E9" s="259" t="s">
        <v>117</v>
      </c>
      <c r="F9" s="259" t="s">
        <v>8</v>
      </c>
      <c r="G9" s="257" t="s">
        <v>118</v>
      </c>
    </row>
    <row r="10" spans="1:7" ht="15" x14ac:dyDescent="0.35">
      <c r="A10" s="256"/>
      <c r="B10" s="82"/>
      <c r="C10" s="82"/>
      <c r="D10" s="83"/>
      <c r="E10" s="83"/>
      <c r="F10" s="83"/>
      <c r="G10" s="83"/>
    </row>
    <row r="11" spans="1:7" ht="15" x14ac:dyDescent="0.35">
      <c r="A11" s="256" t="s">
        <v>153</v>
      </c>
      <c r="B11" s="91">
        <f>SUM(C11:G11)</f>
        <v>1425</v>
      </c>
      <c r="C11" s="93">
        <f>SUM(C13:C20)</f>
        <v>286</v>
      </c>
      <c r="D11" s="93">
        <f t="shared" ref="D11:G11" si="0">SUM(D13:D20)</f>
        <v>594</v>
      </c>
      <c r="E11" s="93">
        <f t="shared" si="0"/>
        <v>113</v>
      </c>
      <c r="F11" s="93">
        <f t="shared" si="0"/>
        <v>28</v>
      </c>
      <c r="G11" s="93">
        <f t="shared" si="0"/>
        <v>404</v>
      </c>
    </row>
    <row r="12" spans="1:7" ht="15" x14ac:dyDescent="0.35">
      <c r="A12" s="84"/>
      <c r="B12" s="91"/>
      <c r="C12" s="93"/>
      <c r="D12" s="93"/>
      <c r="E12" s="93"/>
      <c r="F12" s="93"/>
      <c r="G12" s="93"/>
    </row>
    <row r="13" spans="1:7" ht="15.5" x14ac:dyDescent="0.35">
      <c r="A13" s="85" t="s">
        <v>119</v>
      </c>
      <c r="B13" s="92">
        <f>SUM(C13:G13)</f>
        <v>28</v>
      </c>
      <c r="C13" s="223">
        <v>8</v>
      </c>
      <c r="D13" s="225">
        <v>0</v>
      </c>
      <c r="E13" s="225">
        <v>0</v>
      </c>
      <c r="F13" s="225">
        <v>0</v>
      </c>
      <c r="G13" s="225">
        <v>20</v>
      </c>
    </row>
    <row r="14" spans="1:7" ht="15.5" x14ac:dyDescent="0.35">
      <c r="A14" s="85" t="s">
        <v>120</v>
      </c>
      <c r="B14" s="92">
        <f t="shared" ref="B14:B20" si="1">SUM(C14:G14)</f>
        <v>1</v>
      </c>
      <c r="C14" s="223">
        <v>0</v>
      </c>
      <c r="D14" s="225">
        <v>0</v>
      </c>
      <c r="E14" s="225">
        <v>0</v>
      </c>
      <c r="F14" s="225">
        <v>0</v>
      </c>
      <c r="G14" s="225">
        <v>1</v>
      </c>
    </row>
    <row r="15" spans="1:7" ht="15.5" x14ac:dyDescent="0.35">
      <c r="A15" s="86" t="s">
        <v>121</v>
      </c>
      <c r="B15" s="92">
        <f t="shared" si="1"/>
        <v>1</v>
      </c>
      <c r="C15" s="223">
        <v>0</v>
      </c>
      <c r="D15" s="225">
        <v>0</v>
      </c>
      <c r="E15" s="225">
        <v>0</v>
      </c>
      <c r="F15" s="225">
        <v>0</v>
      </c>
      <c r="G15" s="225">
        <v>1</v>
      </c>
    </row>
    <row r="16" spans="1:7" ht="15.5" x14ac:dyDescent="0.35">
      <c r="A16" s="86" t="s">
        <v>122</v>
      </c>
      <c r="B16" s="92">
        <f t="shared" si="1"/>
        <v>0</v>
      </c>
      <c r="C16" s="223">
        <v>0</v>
      </c>
      <c r="D16" s="225">
        <v>0</v>
      </c>
      <c r="E16" s="225">
        <v>0</v>
      </c>
      <c r="F16" s="225">
        <v>0</v>
      </c>
      <c r="G16" s="225">
        <v>0</v>
      </c>
    </row>
    <row r="17" spans="1:7" ht="15.5" x14ac:dyDescent="0.35">
      <c r="A17" s="222" t="s">
        <v>347</v>
      </c>
      <c r="B17" s="92">
        <f t="shared" si="1"/>
        <v>3</v>
      </c>
      <c r="C17" s="223">
        <v>0</v>
      </c>
      <c r="D17" s="225">
        <v>0</v>
      </c>
      <c r="E17" s="225">
        <v>0</v>
      </c>
      <c r="F17" s="225">
        <v>0</v>
      </c>
      <c r="G17" s="225">
        <v>3</v>
      </c>
    </row>
    <row r="18" spans="1:7" ht="15.5" x14ac:dyDescent="0.35">
      <c r="A18" s="78" t="s">
        <v>123</v>
      </c>
      <c r="B18" s="92">
        <f t="shared" si="1"/>
        <v>66</v>
      </c>
      <c r="C18" s="223">
        <v>32</v>
      </c>
      <c r="D18" s="225">
        <v>1</v>
      </c>
      <c r="E18" s="225">
        <v>5</v>
      </c>
      <c r="F18" s="225">
        <v>0</v>
      </c>
      <c r="G18" s="225">
        <v>28</v>
      </c>
    </row>
    <row r="19" spans="1:7" ht="15.5" x14ac:dyDescent="0.35">
      <c r="A19" s="78" t="s">
        <v>124</v>
      </c>
      <c r="B19" s="92">
        <f t="shared" si="1"/>
        <v>1326</v>
      </c>
      <c r="C19" s="223">
        <v>246</v>
      </c>
      <c r="D19" s="225">
        <v>593</v>
      </c>
      <c r="E19" s="225">
        <v>108</v>
      </c>
      <c r="F19" s="225">
        <v>28</v>
      </c>
      <c r="G19" s="225">
        <v>351</v>
      </c>
    </row>
    <row r="20" spans="1:7" ht="15.5" x14ac:dyDescent="0.35">
      <c r="A20" s="78" t="s">
        <v>125</v>
      </c>
      <c r="B20" s="92">
        <f t="shared" si="1"/>
        <v>0</v>
      </c>
      <c r="C20" s="223">
        <v>0</v>
      </c>
      <c r="D20" s="225">
        <v>0</v>
      </c>
      <c r="E20" s="225">
        <v>0</v>
      </c>
      <c r="F20" s="225">
        <v>0</v>
      </c>
      <c r="G20" s="225">
        <v>0</v>
      </c>
    </row>
    <row r="21" spans="1:7" ht="15.5" x14ac:dyDescent="0.35">
      <c r="A21" s="87"/>
      <c r="B21" s="88"/>
      <c r="C21" s="88"/>
      <c r="D21" s="89"/>
      <c r="E21" s="89"/>
      <c r="F21" s="89"/>
      <c r="G21" s="89"/>
    </row>
    <row r="22" spans="1:7" ht="15.5" x14ac:dyDescent="0.35">
      <c r="A22" s="154" t="s">
        <v>260</v>
      </c>
      <c r="B22" s="78"/>
      <c r="C22" s="78"/>
      <c r="D22" s="78"/>
      <c r="E22" s="78"/>
      <c r="F22" s="78"/>
      <c r="G22" s="78"/>
    </row>
  </sheetData>
  <mergeCells count="3">
    <mergeCell ref="A8:A9"/>
    <mergeCell ref="B8:B9"/>
    <mergeCell ref="C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197"/>
  <sheetViews>
    <sheetView zoomScale="85" zoomScaleNormal="85" workbookViewId="0">
      <selection activeCell="B25" sqref="B25"/>
    </sheetView>
  </sheetViews>
  <sheetFormatPr defaultColWidth="0" defaultRowHeight="15.5" zeroHeight="1" x14ac:dyDescent="0.35"/>
  <cols>
    <col min="1" max="1" width="40" style="62" customWidth="1"/>
    <col min="2" max="4" width="19.7265625" style="62" customWidth="1"/>
    <col min="5" max="5" width="17.26953125" style="62" customWidth="1"/>
    <col min="6" max="6" width="18.54296875" style="62" customWidth="1"/>
    <col min="7" max="7" width="19.7265625" style="62" customWidth="1"/>
    <col min="8" max="8" width="0" style="214" hidden="1" customWidth="1"/>
    <col min="9" max="16384" width="0" style="62" hidden="1"/>
  </cols>
  <sheetData>
    <row r="1" spans="1:7" x14ac:dyDescent="0.35">
      <c r="A1" s="84" t="s">
        <v>126</v>
      </c>
      <c r="B1" s="97"/>
      <c r="C1" s="97"/>
      <c r="D1" s="97"/>
      <c r="E1" s="97"/>
      <c r="F1" s="97"/>
      <c r="G1" s="97"/>
    </row>
    <row r="2" spans="1:7" x14ac:dyDescent="0.35">
      <c r="A2" s="84"/>
      <c r="B2" s="97"/>
      <c r="C2" s="97"/>
      <c r="D2" s="97"/>
      <c r="E2" s="97"/>
      <c r="F2" s="97"/>
      <c r="G2" s="97"/>
    </row>
    <row r="3" spans="1:7" x14ac:dyDescent="0.35">
      <c r="A3" s="289" t="s">
        <v>127</v>
      </c>
      <c r="B3" s="289"/>
      <c r="C3" s="289"/>
      <c r="D3" s="289"/>
      <c r="E3" s="289"/>
      <c r="F3" s="289"/>
      <c r="G3" s="289"/>
    </row>
    <row r="4" spans="1:7" x14ac:dyDescent="0.35">
      <c r="A4" s="289" t="s">
        <v>128</v>
      </c>
      <c r="B4" s="289"/>
      <c r="C4" s="289"/>
      <c r="D4" s="289"/>
      <c r="E4" s="289"/>
      <c r="F4" s="289"/>
      <c r="G4" s="289"/>
    </row>
    <row r="5" spans="1:7" x14ac:dyDescent="0.35">
      <c r="A5" s="289" t="s">
        <v>1</v>
      </c>
      <c r="B5" s="289"/>
      <c r="C5" s="289"/>
      <c r="D5" s="289"/>
      <c r="E5" s="289"/>
      <c r="F5" s="289"/>
      <c r="G5" s="289"/>
    </row>
    <row r="6" spans="1:7" x14ac:dyDescent="0.35">
      <c r="A6" s="289" t="s">
        <v>293</v>
      </c>
      <c r="B6" s="289"/>
      <c r="C6" s="289"/>
      <c r="D6" s="289"/>
      <c r="E6" s="289"/>
      <c r="F6" s="289"/>
      <c r="G6" s="289"/>
    </row>
    <row r="7" spans="1:7" x14ac:dyDescent="0.35">
      <c r="A7" s="98"/>
      <c r="B7" s="98"/>
      <c r="C7" s="98"/>
      <c r="D7" s="98"/>
      <c r="E7" s="98"/>
      <c r="F7" s="98"/>
      <c r="G7" s="98"/>
    </row>
    <row r="8" spans="1:7" x14ac:dyDescent="0.35">
      <c r="A8" s="292" t="s">
        <v>129</v>
      </c>
      <c r="B8" s="294" t="s">
        <v>3</v>
      </c>
      <c r="C8" s="296" t="s">
        <v>4</v>
      </c>
      <c r="D8" s="296"/>
      <c r="E8" s="296"/>
      <c r="F8" s="296"/>
      <c r="G8" s="296"/>
    </row>
    <row r="9" spans="1:7" ht="30" x14ac:dyDescent="0.35">
      <c r="A9" s="293"/>
      <c r="B9" s="297"/>
      <c r="C9" s="80" t="s">
        <v>5</v>
      </c>
      <c r="D9" s="81" t="s">
        <v>179</v>
      </c>
      <c r="E9" s="81" t="s">
        <v>7</v>
      </c>
      <c r="F9" s="81" t="s">
        <v>8</v>
      </c>
      <c r="G9" s="80" t="s">
        <v>130</v>
      </c>
    </row>
    <row r="10" spans="1:7" x14ac:dyDescent="0.35">
      <c r="A10" s="64"/>
      <c r="B10" s="116"/>
      <c r="C10" s="100"/>
      <c r="D10" s="100"/>
      <c r="E10" s="100"/>
      <c r="F10" s="100"/>
      <c r="G10" s="100"/>
    </row>
    <row r="11" spans="1:7" x14ac:dyDescent="0.35">
      <c r="A11" s="64" t="s">
        <v>153</v>
      </c>
      <c r="B11" s="91">
        <f t="shared" ref="B11:G11" si="0">SUM(B13,B22)</f>
        <v>1177</v>
      </c>
      <c r="C11" s="93">
        <f t="shared" si="0"/>
        <v>213</v>
      </c>
      <c r="D11" s="93">
        <f t="shared" si="0"/>
        <v>542</v>
      </c>
      <c r="E11" s="93">
        <f t="shared" si="0"/>
        <v>56</v>
      </c>
      <c r="F11" s="93">
        <f t="shared" si="0"/>
        <v>26</v>
      </c>
      <c r="G11" s="93">
        <f t="shared" si="0"/>
        <v>340</v>
      </c>
    </row>
    <row r="12" spans="1:7" x14ac:dyDescent="0.35">
      <c r="A12" s="64"/>
      <c r="B12" s="99"/>
      <c r="C12" s="100"/>
      <c r="D12" s="100"/>
      <c r="E12" s="100"/>
      <c r="F12" s="100"/>
      <c r="G12" s="100"/>
    </row>
    <row r="13" spans="1:7" x14ac:dyDescent="0.35">
      <c r="A13" s="101" t="s">
        <v>131</v>
      </c>
      <c r="B13" s="153">
        <f t="shared" ref="B13:G13" si="1">SUM(B15:B20)</f>
        <v>252</v>
      </c>
      <c r="C13" s="107">
        <f t="shared" si="1"/>
        <v>33</v>
      </c>
      <c r="D13" s="107">
        <f t="shared" si="1"/>
        <v>175</v>
      </c>
      <c r="E13" s="107">
        <f t="shared" si="1"/>
        <v>19</v>
      </c>
      <c r="F13" s="107">
        <f t="shared" si="1"/>
        <v>2</v>
      </c>
      <c r="G13" s="107">
        <f t="shared" si="1"/>
        <v>23</v>
      </c>
    </row>
    <row r="14" spans="1:7" x14ac:dyDescent="0.35">
      <c r="A14" s="101"/>
      <c r="B14" s="153"/>
      <c r="C14" s="107"/>
      <c r="D14" s="107"/>
      <c r="E14" s="107"/>
      <c r="F14" s="107"/>
      <c r="G14" s="107"/>
    </row>
    <row r="15" spans="1:7" x14ac:dyDescent="0.35">
      <c r="A15" s="97" t="s">
        <v>132</v>
      </c>
      <c r="B15" s="102">
        <f>SUM(C15:G15)</f>
        <v>134</v>
      </c>
      <c r="C15" s="108">
        <v>23</v>
      </c>
      <c r="D15" s="108">
        <v>89</v>
      </c>
      <c r="E15" s="108">
        <v>9</v>
      </c>
      <c r="F15" s="108">
        <v>1</v>
      </c>
      <c r="G15" s="108">
        <v>12</v>
      </c>
    </row>
    <row r="16" spans="1:7" x14ac:dyDescent="0.35">
      <c r="A16" s="97" t="s">
        <v>133</v>
      </c>
      <c r="B16" s="102">
        <f t="shared" ref="B16:B20" si="2">SUM(C16:G16)</f>
        <v>82</v>
      </c>
      <c r="C16" s="108">
        <v>7</v>
      </c>
      <c r="D16" s="108">
        <v>63</v>
      </c>
      <c r="E16" s="108">
        <v>1</v>
      </c>
      <c r="F16" s="108">
        <v>0</v>
      </c>
      <c r="G16" s="108">
        <v>11</v>
      </c>
    </row>
    <row r="17" spans="1:7" x14ac:dyDescent="0.35">
      <c r="A17" s="97" t="s">
        <v>134</v>
      </c>
      <c r="B17" s="102">
        <f t="shared" si="2"/>
        <v>22</v>
      </c>
      <c r="C17" s="108">
        <v>2</v>
      </c>
      <c r="D17" s="108">
        <v>18</v>
      </c>
      <c r="E17" s="108">
        <v>2</v>
      </c>
      <c r="F17" s="108">
        <v>0</v>
      </c>
      <c r="G17" s="108">
        <v>0</v>
      </c>
    </row>
    <row r="18" spans="1:7" x14ac:dyDescent="0.35">
      <c r="A18" s="97" t="s">
        <v>135</v>
      </c>
      <c r="B18" s="102">
        <f t="shared" si="2"/>
        <v>9</v>
      </c>
      <c r="C18" s="108">
        <v>1</v>
      </c>
      <c r="D18" s="108">
        <v>1</v>
      </c>
      <c r="E18" s="108">
        <v>6</v>
      </c>
      <c r="F18" s="108">
        <v>1</v>
      </c>
      <c r="G18" s="108">
        <v>0</v>
      </c>
    </row>
    <row r="19" spans="1:7" x14ac:dyDescent="0.35">
      <c r="A19" s="97" t="s">
        <v>136</v>
      </c>
      <c r="B19" s="102">
        <f t="shared" si="2"/>
        <v>3</v>
      </c>
      <c r="C19" s="108">
        <v>0</v>
      </c>
      <c r="D19" s="108">
        <v>2</v>
      </c>
      <c r="E19" s="108">
        <v>1</v>
      </c>
      <c r="F19" s="108">
        <v>0</v>
      </c>
      <c r="G19" s="108">
        <v>0</v>
      </c>
    </row>
    <row r="20" spans="1:7" x14ac:dyDescent="0.35">
      <c r="A20" s="97" t="s">
        <v>269</v>
      </c>
      <c r="B20" s="102">
        <f t="shared" si="2"/>
        <v>2</v>
      </c>
      <c r="C20" s="108">
        <v>0</v>
      </c>
      <c r="D20" s="108">
        <v>2</v>
      </c>
      <c r="E20" s="108">
        <v>0</v>
      </c>
      <c r="F20" s="108">
        <v>0</v>
      </c>
      <c r="G20" s="108">
        <v>0</v>
      </c>
    </row>
    <row r="21" spans="1:7" x14ac:dyDescent="0.35">
      <c r="A21" s="97"/>
      <c r="B21" s="102"/>
      <c r="C21" s="108"/>
      <c r="D21" s="108"/>
      <c r="E21" s="108"/>
      <c r="F21" s="108"/>
      <c r="G21" s="108"/>
    </row>
    <row r="22" spans="1:7" x14ac:dyDescent="0.35">
      <c r="A22" s="103" t="s">
        <v>130</v>
      </c>
      <c r="B22" s="153">
        <f t="shared" ref="B22:G22" si="3">SUM(B24:B31)</f>
        <v>925</v>
      </c>
      <c r="C22" s="107">
        <f t="shared" si="3"/>
        <v>180</v>
      </c>
      <c r="D22" s="107">
        <f t="shared" si="3"/>
        <v>367</v>
      </c>
      <c r="E22" s="107">
        <f t="shared" si="3"/>
        <v>37</v>
      </c>
      <c r="F22" s="107">
        <f t="shared" si="3"/>
        <v>24</v>
      </c>
      <c r="G22" s="107">
        <f t="shared" si="3"/>
        <v>317</v>
      </c>
    </row>
    <row r="23" spans="1:7" x14ac:dyDescent="0.35">
      <c r="A23" s="152"/>
      <c r="B23" s="153"/>
      <c r="C23" s="107"/>
      <c r="D23" s="109"/>
      <c r="E23" s="109"/>
      <c r="F23" s="109"/>
      <c r="G23" s="109"/>
    </row>
    <row r="24" spans="1:7" x14ac:dyDescent="0.35">
      <c r="A24" s="97" t="s">
        <v>137</v>
      </c>
      <c r="B24" s="102">
        <f>SUM(C24:G24)</f>
        <v>187</v>
      </c>
      <c r="C24" s="108">
        <v>28</v>
      </c>
      <c r="D24" s="108">
        <v>75</v>
      </c>
      <c r="E24" s="108">
        <v>4</v>
      </c>
      <c r="F24" s="108">
        <v>9</v>
      </c>
      <c r="G24" s="108">
        <v>71</v>
      </c>
    </row>
    <row r="25" spans="1:7" x14ac:dyDescent="0.35">
      <c r="A25" s="97" t="s">
        <v>138</v>
      </c>
      <c r="B25" s="102">
        <f t="shared" ref="B25:B31" si="4">SUM(C25:G25)</f>
        <v>283</v>
      </c>
      <c r="C25" s="108">
        <v>114</v>
      </c>
      <c r="D25" s="108">
        <v>128</v>
      </c>
      <c r="E25" s="108">
        <v>22</v>
      </c>
      <c r="F25" s="108">
        <v>6</v>
      </c>
      <c r="G25" s="108">
        <v>13</v>
      </c>
    </row>
    <row r="26" spans="1:7" x14ac:dyDescent="0.35">
      <c r="A26" s="97" t="s">
        <v>139</v>
      </c>
      <c r="B26" s="102">
        <f t="shared" si="4"/>
        <v>132</v>
      </c>
      <c r="C26" s="108">
        <v>7</v>
      </c>
      <c r="D26" s="108">
        <v>118</v>
      </c>
      <c r="E26" s="108">
        <v>1</v>
      </c>
      <c r="F26" s="108">
        <v>0</v>
      </c>
      <c r="G26" s="108">
        <v>6</v>
      </c>
    </row>
    <row r="27" spans="1:7" x14ac:dyDescent="0.35">
      <c r="A27" s="97" t="s">
        <v>186</v>
      </c>
      <c r="B27" s="102">
        <f t="shared" si="4"/>
        <v>39</v>
      </c>
      <c r="C27" s="108">
        <v>14</v>
      </c>
      <c r="D27" s="108">
        <v>14</v>
      </c>
      <c r="E27" s="108">
        <v>10</v>
      </c>
      <c r="F27" s="108">
        <v>0</v>
      </c>
      <c r="G27" s="108">
        <v>1</v>
      </c>
    </row>
    <row r="28" spans="1:7" x14ac:dyDescent="0.35">
      <c r="A28" s="97" t="s">
        <v>140</v>
      </c>
      <c r="B28" s="102">
        <f t="shared" si="4"/>
        <v>24</v>
      </c>
      <c r="C28" s="108">
        <v>5</v>
      </c>
      <c r="D28" s="108">
        <v>13</v>
      </c>
      <c r="E28" s="108">
        <v>0</v>
      </c>
      <c r="F28" s="108">
        <v>0</v>
      </c>
      <c r="G28" s="108">
        <v>6</v>
      </c>
    </row>
    <row r="29" spans="1:7" x14ac:dyDescent="0.35">
      <c r="A29" s="97" t="s">
        <v>261</v>
      </c>
      <c r="B29" s="102">
        <f t="shared" si="4"/>
        <v>57</v>
      </c>
      <c r="C29" s="108">
        <v>5</v>
      </c>
      <c r="D29" s="108">
        <v>3</v>
      </c>
      <c r="E29" s="108">
        <v>0</v>
      </c>
      <c r="F29" s="108">
        <v>0</v>
      </c>
      <c r="G29" s="108">
        <v>49</v>
      </c>
    </row>
    <row r="30" spans="1:7" x14ac:dyDescent="0.35">
      <c r="A30" s="97" t="s">
        <v>172</v>
      </c>
      <c r="B30" s="102">
        <f t="shared" si="4"/>
        <v>24</v>
      </c>
      <c r="C30" s="108">
        <v>1</v>
      </c>
      <c r="D30" s="108">
        <v>14</v>
      </c>
      <c r="E30" s="108">
        <v>0</v>
      </c>
      <c r="F30" s="108">
        <v>9</v>
      </c>
      <c r="G30" s="108">
        <v>0</v>
      </c>
    </row>
    <row r="31" spans="1:7" x14ac:dyDescent="0.35">
      <c r="A31" s="97" t="s">
        <v>9</v>
      </c>
      <c r="B31" s="102">
        <f t="shared" si="4"/>
        <v>179</v>
      </c>
      <c r="C31" s="108">
        <v>6</v>
      </c>
      <c r="D31" s="108">
        <v>2</v>
      </c>
      <c r="E31" s="108">
        <v>0</v>
      </c>
      <c r="F31" s="108">
        <v>0</v>
      </c>
      <c r="G31" s="108">
        <v>171</v>
      </c>
    </row>
    <row r="32" spans="1:7" x14ac:dyDescent="0.35">
      <c r="A32" s="104"/>
      <c r="B32" s="105"/>
      <c r="C32" s="106"/>
      <c r="D32" s="106"/>
      <c r="E32" s="106"/>
      <c r="F32" s="106"/>
      <c r="G32" s="106"/>
    </row>
    <row r="33" spans="1:7" x14ac:dyDescent="0.35">
      <c r="A33" s="298" t="s">
        <v>260</v>
      </c>
      <c r="B33" s="298"/>
      <c r="C33" s="298"/>
      <c r="D33" s="298"/>
      <c r="E33" s="298"/>
      <c r="F33" s="298"/>
      <c r="G33" s="298"/>
    </row>
    <row r="34" spans="1:7" hidden="1" x14ac:dyDescent="0.35"/>
    <row r="35" spans="1:7" hidden="1" x14ac:dyDescent="0.35"/>
    <row r="36" spans="1:7" hidden="1" x14ac:dyDescent="0.35"/>
    <row r="37" spans="1:7" hidden="1" x14ac:dyDescent="0.35"/>
    <row r="38" spans="1:7" hidden="1" x14ac:dyDescent="0.35"/>
    <row r="39" spans="1:7" hidden="1" x14ac:dyDescent="0.35"/>
    <row r="40" spans="1:7" hidden="1" x14ac:dyDescent="0.35"/>
    <row r="41" spans="1:7" hidden="1" x14ac:dyDescent="0.35"/>
    <row r="42" spans="1:7" hidden="1" x14ac:dyDescent="0.35"/>
    <row r="43" spans="1:7" hidden="1" x14ac:dyDescent="0.35"/>
    <row r="44" spans="1:7" hidden="1" x14ac:dyDescent="0.35"/>
    <row r="45" spans="1:7" hidden="1" x14ac:dyDescent="0.35"/>
    <row r="46" spans="1:7" hidden="1" x14ac:dyDescent="0.35"/>
    <row r="47" spans="1:7" hidden="1" x14ac:dyDescent="0.35"/>
    <row r="48" spans="1:7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</sheetData>
  <mergeCells count="8">
    <mergeCell ref="A8:A9"/>
    <mergeCell ref="B8:B9"/>
    <mergeCell ref="C8:G8"/>
    <mergeCell ref="A33:G33"/>
    <mergeCell ref="A3:G3"/>
    <mergeCell ref="A4:G4"/>
    <mergeCell ref="A5:G5"/>
    <mergeCell ref="A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Q122"/>
  <sheetViews>
    <sheetView topLeftCell="A7" workbookViewId="0">
      <selection activeCell="A23" sqref="A23:XFD122"/>
    </sheetView>
  </sheetViews>
  <sheetFormatPr defaultColWidth="0" defaultRowHeight="15.5" zeroHeight="1" x14ac:dyDescent="0.35"/>
  <cols>
    <col min="1" max="1" width="45.81640625" style="9" customWidth="1"/>
    <col min="2" max="2" width="10.7265625" style="9" bestFit="1" customWidth="1"/>
    <col min="3" max="3" width="24.453125" style="9" customWidth="1"/>
    <col min="4" max="4" width="29.7265625" style="9" bestFit="1" customWidth="1"/>
    <col min="5" max="17" width="0" style="9" hidden="1" customWidth="1"/>
    <col min="18" max="16384" width="11.453125" style="9" hidden="1"/>
  </cols>
  <sheetData>
    <row r="1" spans="1:4" x14ac:dyDescent="0.35">
      <c r="A1" s="4" t="s">
        <v>141</v>
      </c>
      <c r="B1" s="2"/>
      <c r="C1" s="2"/>
      <c r="D1" s="3"/>
    </row>
    <row r="2" spans="1:4" x14ac:dyDescent="0.35">
      <c r="A2" s="299"/>
      <c r="B2" s="299"/>
      <c r="C2" s="299"/>
      <c r="D2" s="299"/>
    </row>
    <row r="3" spans="1:4" x14ac:dyDescent="0.35">
      <c r="A3" s="300" t="s">
        <v>142</v>
      </c>
      <c r="B3" s="299"/>
      <c r="C3" s="299"/>
      <c r="D3" s="299"/>
    </row>
    <row r="4" spans="1:4" x14ac:dyDescent="0.35">
      <c r="A4" s="299" t="s">
        <v>143</v>
      </c>
      <c r="B4" s="299"/>
      <c r="C4" s="299"/>
      <c r="D4" s="299"/>
    </row>
    <row r="5" spans="1:4" x14ac:dyDescent="0.35">
      <c r="A5" s="299" t="s">
        <v>175</v>
      </c>
      <c r="B5" s="299"/>
      <c r="C5" s="299"/>
      <c r="D5" s="299"/>
    </row>
    <row r="6" spans="1:4" x14ac:dyDescent="0.35">
      <c r="A6" s="299" t="s">
        <v>293</v>
      </c>
      <c r="B6" s="299"/>
      <c r="C6" s="299"/>
      <c r="D6" s="299"/>
    </row>
    <row r="7" spans="1:4" x14ac:dyDescent="0.35">
      <c r="A7" s="299" t="s">
        <v>208</v>
      </c>
      <c r="B7" s="299"/>
      <c r="C7" s="299"/>
      <c r="D7" s="299"/>
    </row>
    <row r="8" spans="1:4" x14ac:dyDescent="0.35">
      <c r="A8" s="3"/>
      <c r="B8" s="3"/>
      <c r="C8" s="3"/>
      <c r="D8" s="3"/>
    </row>
    <row r="9" spans="1:4" x14ac:dyDescent="0.35">
      <c r="A9" s="302" t="s">
        <v>4</v>
      </c>
      <c r="B9" s="304" t="s">
        <v>3</v>
      </c>
      <c r="C9" s="306" t="s">
        <v>144</v>
      </c>
      <c r="D9" s="307"/>
    </row>
    <row r="10" spans="1:4" ht="18.5" x14ac:dyDescent="0.35">
      <c r="A10" s="303"/>
      <c r="B10" s="305"/>
      <c r="C10" s="10" t="s">
        <v>213</v>
      </c>
      <c r="D10" s="11" t="s">
        <v>214</v>
      </c>
    </row>
    <row r="11" spans="1:4" x14ac:dyDescent="0.35">
      <c r="A11" s="12"/>
      <c r="B11" s="13"/>
      <c r="C11" s="14"/>
      <c r="D11" s="12"/>
    </row>
    <row r="12" spans="1:4" x14ac:dyDescent="0.35">
      <c r="A12" s="15" t="s">
        <v>153</v>
      </c>
      <c r="B12" s="24">
        <f>SUM(B14:B18)</f>
        <v>252</v>
      </c>
      <c r="C12" s="21" t="s">
        <v>360</v>
      </c>
      <c r="D12" s="21" t="s">
        <v>353</v>
      </c>
    </row>
    <row r="13" spans="1:4" x14ac:dyDescent="0.35">
      <c r="A13" s="6"/>
      <c r="B13" s="25"/>
      <c r="C13" s="21"/>
      <c r="D13" s="7"/>
    </row>
    <row r="14" spans="1:4" x14ac:dyDescent="0.35">
      <c r="A14" s="16" t="s">
        <v>5</v>
      </c>
      <c r="B14" s="24">
        <v>33</v>
      </c>
      <c r="C14" s="22" t="s">
        <v>358</v>
      </c>
      <c r="D14" s="23" t="s">
        <v>355</v>
      </c>
    </row>
    <row r="15" spans="1:4" x14ac:dyDescent="0.35">
      <c r="A15" s="16" t="s">
        <v>6</v>
      </c>
      <c r="B15" s="24">
        <v>175</v>
      </c>
      <c r="C15" s="22" t="s">
        <v>361</v>
      </c>
      <c r="D15" s="23" t="s">
        <v>356</v>
      </c>
    </row>
    <row r="16" spans="1:4" x14ac:dyDescent="0.35">
      <c r="A16" s="16" t="s">
        <v>7</v>
      </c>
      <c r="B16" s="24">
        <v>19</v>
      </c>
      <c r="C16" s="22" t="s">
        <v>362</v>
      </c>
      <c r="D16" s="22" t="s">
        <v>357</v>
      </c>
    </row>
    <row r="17" spans="1:7" x14ac:dyDescent="0.35">
      <c r="A17" s="16" t="s">
        <v>8</v>
      </c>
      <c r="B17" s="24">
        <v>2</v>
      </c>
      <c r="C17" s="22" t="s">
        <v>363</v>
      </c>
      <c r="D17" s="22" t="s">
        <v>358</v>
      </c>
    </row>
    <row r="18" spans="1:7" x14ac:dyDescent="0.35">
      <c r="A18" s="16" t="s">
        <v>9</v>
      </c>
      <c r="B18" s="24">
        <v>23</v>
      </c>
      <c r="C18" s="22" t="s">
        <v>354</v>
      </c>
      <c r="D18" s="23" t="s">
        <v>359</v>
      </c>
    </row>
    <row r="19" spans="1:7" x14ac:dyDescent="0.35">
      <c r="A19" s="17"/>
      <c r="B19" s="18"/>
      <c r="C19" s="19"/>
      <c r="D19" s="20"/>
    </row>
    <row r="20" spans="1:7" x14ac:dyDescent="0.35">
      <c r="A20" s="1" t="s">
        <v>209</v>
      </c>
      <c r="B20" s="6"/>
      <c r="C20" s="6"/>
      <c r="D20" s="3"/>
    </row>
    <row r="21" spans="1:7" x14ac:dyDescent="0.35">
      <c r="A21" s="1" t="s">
        <v>210</v>
      </c>
      <c r="B21" s="2"/>
      <c r="C21" s="3"/>
      <c r="D21" s="3"/>
    </row>
    <row r="22" spans="1:7" x14ac:dyDescent="0.35">
      <c r="A22" s="301" t="s">
        <v>260</v>
      </c>
      <c r="B22" s="301"/>
      <c r="C22" s="301"/>
      <c r="D22" s="301"/>
      <c r="E22" s="301"/>
      <c r="F22" s="301"/>
      <c r="G22" s="301"/>
    </row>
    <row r="23" spans="1:7" hidden="1" x14ac:dyDescent="0.35"/>
    <row r="24" spans="1:7" hidden="1" x14ac:dyDescent="0.35"/>
    <row r="25" spans="1:7" hidden="1" x14ac:dyDescent="0.35"/>
    <row r="26" spans="1:7" hidden="1" x14ac:dyDescent="0.35"/>
    <row r="27" spans="1:7" hidden="1" x14ac:dyDescent="0.35"/>
    <row r="28" spans="1:7" hidden="1" x14ac:dyDescent="0.35"/>
    <row r="29" spans="1:7" hidden="1" x14ac:dyDescent="0.35"/>
    <row r="30" spans="1:7" hidden="1" x14ac:dyDescent="0.35"/>
    <row r="31" spans="1:7" hidden="1" x14ac:dyDescent="0.35"/>
    <row r="32" spans="1:7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</sheetData>
  <mergeCells count="10">
    <mergeCell ref="A22:G22"/>
    <mergeCell ref="A7:D7"/>
    <mergeCell ref="A9:A10"/>
    <mergeCell ref="B9:B10"/>
    <mergeCell ref="C9:D9"/>
    <mergeCell ref="A2:D2"/>
    <mergeCell ref="A3:D3"/>
    <mergeCell ref="A4:D4"/>
    <mergeCell ref="A5:D5"/>
    <mergeCell ref="A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R88"/>
  <sheetViews>
    <sheetView topLeftCell="A7" zoomScale="80" zoomScaleNormal="80" workbookViewId="0">
      <selection activeCell="A62" sqref="A62:XFD63"/>
    </sheetView>
  </sheetViews>
  <sheetFormatPr defaultColWidth="0" defaultRowHeight="15.5" zeroHeight="1" x14ac:dyDescent="0.35"/>
  <cols>
    <col min="1" max="8" width="17.7265625" style="41" customWidth="1"/>
    <col min="9" max="36" width="17.7265625" style="41" hidden="1" customWidth="1"/>
    <col min="37" max="44" width="0" style="41" hidden="1" customWidth="1"/>
    <col min="45" max="16384" width="17.7265625" style="41" hidden="1"/>
  </cols>
  <sheetData>
    <row r="1" spans="1:8" x14ac:dyDescent="0.35">
      <c r="A1" s="110" t="s">
        <v>145</v>
      </c>
      <c r="B1" s="111"/>
      <c r="C1" s="112"/>
      <c r="D1" s="113"/>
      <c r="E1" s="112"/>
      <c r="F1" s="113"/>
      <c r="G1" s="113"/>
      <c r="H1" s="112"/>
    </row>
    <row r="2" spans="1:8" x14ac:dyDescent="0.35">
      <c r="A2" s="110"/>
      <c r="B2" s="111"/>
      <c r="C2" s="112"/>
      <c r="D2" s="113"/>
      <c r="E2" s="112"/>
      <c r="F2" s="113"/>
      <c r="G2" s="113"/>
      <c r="H2" s="112"/>
    </row>
    <row r="3" spans="1:8" x14ac:dyDescent="0.35">
      <c r="A3" s="289" t="s">
        <v>146</v>
      </c>
      <c r="B3" s="289"/>
      <c r="C3" s="289"/>
      <c r="D3" s="289"/>
      <c r="E3" s="289"/>
      <c r="F3" s="289"/>
      <c r="G3" s="289"/>
      <c r="H3" s="289"/>
    </row>
    <row r="4" spans="1:8" ht="15.75" customHeight="1" x14ac:dyDescent="0.35">
      <c r="A4" s="289" t="s">
        <v>177</v>
      </c>
      <c r="B4" s="289"/>
      <c r="C4" s="289"/>
      <c r="D4" s="289"/>
      <c r="E4" s="289"/>
      <c r="F4" s="289"/>
      <c r="G4" s="289"/>
      <c r="H4" s="289"/>
    </row>
    <row r="5" spans="1:8" ht="15.75" customHeight="1" x14ac:dyDescent="0.35">
      <c r="A5" s="289" t="s">
        <v>1</v>
      </c>
      <c r="B5" s="289"/>
      <c r="C5" s="289"/>
      <c r="D5" s="289"/>
      <c r="E5" s="289"/>
      <c r="F5" s="289"/>
      <c r="G5" s="289"/>
      <c r="H5" s="289"/>
    </row>
    <row r="6" spans="1:8" ht="15.75" customHeight="1" x14ac:dyDescent="0.35">
      <c r="A6" s="289" t="s">
        <v>293</v>
      </c>
      <c r="B6" s="289"/>
      <c r="C6" s="289"/>
      <c r="D6" s="289"/>
      <c r="E6" s="289"/>
      <c r="F6" s="289"/>
      <c r="G6" s="289"/>
      <c r="H6" s="289"/>
    </row>
    <row r="7" spans="1:8" x14ac:dyDescent="0.35">
      <c r="A7" s="64"/>
      <c r="B7" s="64"/>
      <c r="C7" s="64"/>
      <c r="D7" s="64"/>
      <c r="E7" s="64"/>
      <c r="F7" s="64"/>
      <c r="G7" s="64"/>
      <c r="H7" s="64"/>
    </row>
    <row r="8" spans="1:8" x14ac:dyDescent="0.35">
      <c r="A8" s="311" t="s">
        <v>147</v>
      </c>
      <c r="B8" s="312"/>
      <c r="C8" s="294" t="s">
        <v>3</v>
      </c>
      <c r="D8" s="315" t="s">
        <v>4</v>
      </c>
      <c r="E8" s="316"/>
      <c r="F8" s="316"/>
      <c r="G8" s="316"/>
      <c r="H8" s="316"/>
    </row>
    <row r="9" spans="1:8" ht="30" x14ac:dyDescent="0.35">
      <c r="A9" s="313"/>
      <c r="B9" s="314"/>
      <c r="C9" s="295"/>
      <c r="D9" s="114" t="s">
        <v>5</v>
      </c>
      <c r="E9" s="81" t="s">
        <v>179</v>
      </c>
      <c r="F9" s="114" t="s">
        <v>7</v>
      </c>
      <c r="G9" s="144" t="s">
        <v>8</v>
      </c>
      <c r="H9" s="115" t="s">
        <v>130</v>
      </c>
    </row>
    <row r="10" spans="1:8" x14ac:dyDescent="0.35">
      <c r="A10" s="95"/>
      <c r="B10" s="95"/>
      <c r="C10" s="116"/>
      <c r="D10" s="82"/>
      <c r="E10" s="83"/>
      <c r="F10" s="83"/>
      <c r="G10" s="83"/>
      <c r="H10" s="83"/>
    </row>
    <row r="11" spans="1:8" x14ac:dyDescent="0.35">
      <c r="A11" s="308" t="s">
        <v>153</v>
      </c>
      <c r="B11" s="309"/>
      <c r="C11" s="246">
        <f t="shared" ref="C11:H11" si="0">SUM(C13:C69)</f>
        <v>252</v>
      </c>
      <c r="D11" s="245">
        <f t="shared" si="0"/>
        <v>33</v>
      </c>
      <c r="E11" s="245">
        <f t="shared" si="0"/>
        <v>175</v>
      </c>
      <c r="F11" s="245">
        <f t="shared" si="0"/>
        <v>19</v>
      </c>
      <c r="G11" s="245">
        <f t="shared" si="0"/>
        <v>2</v>
      </c>
      <c r="H11" s="245">
        <f t="shared" si="0"/>
        <v>23</v>
      </c>
    </row>
    <row r="12" spans="1:8" x14ac:dyDescent="0.35">
      <c r="A12" s="111"/>
      <c r="B12" s="111"/>
      <c r="C12" s="114"/>
      <c r="D12" s="117"/>
      <c r="E12" s="117"/>
      <c r="F12" s="117"/>
      <c r="G12" s="117"/>
      <c r="H12" s="117"/>
    </row>
    <row r="13" spans="1:8" x14ac:dyDescent="0.35">
      <c r="A13" s="248">
        <v>2</v>
      </c>
      <c r="B13" s="248" t="s">
        <v>148</v>
      </c>
      <c r="C13" s="246">
        <f>SUM(D13:H13)</f>
        <v>2</v>
      </c>
      <c r="D13" s="117">
        <v>1</v>
      </c>
      <c r="E13" s="117">
        <v>0</v>
      </c>
      <c r="F13" s="117">
        <v>0</v>
      </c>
      <c r="G13" s="117">
        <v>0</v>
      </c>
      <c r="H13" s="117">
        <v>1</v>
      </c>
    </row>
    <row r="14" spans="1:8" x14ac:dyDescent="0.35">
      <c r="A14" s="118">
        <v>3</v>
      </c>
      <c r="B14" s="248" t="s">
        <v>148</v>
      </c>
      <c r="C14" s="246">
        <f t="shared" ref="C14:C69" si="1">SUM(D14:H14)</f>
        <v>1</v>
      </c>
      <c r="D14" s="117">
        <v>0</v>
      </c>
      <c r="E14" s="117">
        <v>0</v>
      </c>
      <c r="F14" s="117">
        <v>0</v>
      </c>
      <c r="G14" s="117">
        <v>0</v>
      </c>
      <c r="H14" s="117">
        <v>1</v>
      </c>
    </row>
    <row r="15" spans="1:8" x14ac:dyDescent="0.35">
      <c r="A15" s="118">
        <v>4</v>
      </c>
      <c r="B15" s="248" t="s">
        <v>148</v>
      </c>
      <c r="C15" s="246">
        <f t="shared" si="1"/>
        <v>1</v>
      </c>
      <c r="D15" s="117">
        <v>0</v>
      </c>
      <c r="E15" s="117">
        <v>1</v>
      </c>
      <c r="F15" s="117">
        <v>0</v>
      </c>
      <c r="G15" s="117">
        <v>0</v>
      </c>
      <c r="H15" s="117">
        <v>0</v>
      </c>
    </row>
    <row r="16" spans="1:8" x14ac:dyDescent="0.35">
      <c r="A16" s="118">
        <v>5</v>
      </c>
      <c r="B16" s="248" t="s">
        <v>148</v>
      </c>
      <c r="C16" s="246">
        <f t="shared" si="1"/>
        <v>1</v>
      </c>
      <c r="D16" s="117">
        <v>0</v>
      </c>
      <c r="E16" s="117">
        <v>0</v>
      </c>
      <c r="F16" s="117">
        <v>0</v>
      </c>
      <c r="G16" s="117">
        <v>0</v>
      </c>
      <c r="H16" s="117">
        <v>1</v>
      </c>
    </row>
    <row r="17" spans="1:8" x14ac:dyDescent="0.35">
      <c r="A17" s="118">
        <v>7</v>
      </c>
      <c r="B17" s="248" t="s">
        <v>148</v>
      </c>
      <c r="C17" s="246">
        <f t="shared" si="1"/>
        <v>2</v>
      </c>
      <c r="D17" s="117">
        <v>0</v>
      </c>
      <c r="E17" s="117">
        <v>1</v>
      </c>
      <c r="F17" s="117">
        <v>0</v>
      </c>
      <c r="G17" s="117">
        <v>0</v>
      </c>
      <c r="H17" s="117">
        <v>1</v>
      </c>
    </row>
    <row r="18" spans="1:8" x14ac:dyDescent="0.35">
      <c r="A18" s="118">
        <v>8</v>
      </c>
      <c r="B18" s="248" t="s">
        <v>148</v>
      </c>
      <c r="C18" s="246">
        <f t="shared" si="1"/>
        <v>2</v>
      </c>
      <c r="D18" s="117">
        <v>0</v>
      </c>
      <c r="E18" s="117">
        <v>0</v>
      </c>
      <c r="F18" s="117">
        <v>1</v>
      </c>
      <c r="G18" s="117">
        <v>0</v>
      </c>
      <c r="H18" s="117">
        <v>1</v>
      </c>
    </row>
    <row r="19" spans="1:8" x14ac:dyDescent="0.35">
      <c r="A19" s="118">
        <v>9</v>
      </c>
      <c r="B19" s="248" t="s">
        <v>148</v>
      </c>
      <c r="C19" s="246">
        <f t="shared" si="1"/>
        <v>6</v>
      </c>
      <c r="D19" s="117">
        <v>1</v>
      </c>
      <c r="E19" s="117">
        <v>4</v>
      </c>
      <c r="F19" s="117">
        <v>0</v>
      </c>
      <c r="G19" s="117">
        <v>0</v>
      </c>
      <c r="H19" s="117">
        <v>1</v>
      </c>
    </row>
    <row r="20" spans="1:8" x14ac:dyDescent="0.35">
      <c r="A20" s="118">
        <v>10</v>
      </c>
      <c r="B20" s="248" t="s">
        <v>148</v>
      </c>
      <c r="C20" s="246">
        <f t="shared" si="1"/>
        <v>6</v>
      </c>
      <c r="D20" s="117">
        <v>0</v>
      </c>
      <c r="E20" s="117">
        <v>2</v>
      </c>
      <c r="F20" s="117">
        <v>2</v>
      </c>
      <c r="G20" s="117">
        <v>0</v>
      </c>
      <c r="H20" s="117">
        <v>2</v>
      </c>
    </row>
    <row r="21" spans="1:8" x14ac:dyDescent="0.35">
      <c r="A21" s="118">
        <v>11</v>
      </c>
      <c r="B21" s="248" t="s">
        <v>148</v>
      </c>
      <c r="C21" s="246">
        <f t="shared" si="1"/>
        <v>9</v>
      </c>
      <c r="D21" s="117">
        <v>2</v>
      </c>
      <c r="E21" s="117">
        <v>1</v>
      </c>
      <c r="F21" s="117">
        <v>3</v>
      </c>
      <c r="G21" s="117">
        <v>0</v>
      </c>
      <c r="H21" s="117">
        <v>3</v>
      </c>
    </row>
    <row r="22" spans="1:8" x14ac:dyDescent="0.35">
      <c r="A22" s="118">
        <v>12</v>
      </c>
      <c r="B22" s="248" t="s">
        <v>148</v>
      </c>
      <c r="C22" s="246">
        <f t="shared" si="1"/>
        <v>6</v>
      </c>
      <c r="D22" s="117">
        <v>1</v>
      </c>
      <c r="E22" s="117">
        <v>3</v>
      </c>
      <c r="F22" s="117">
        <v>2</v>
      </c>
      <c r="G22" s="117">
        <v>0</v>
      </c>
      <c r="H22" s="117">
        <v>0</v>
      </c>
    </row>
    <row r="23" spans="1:8" x14ac:dyDescent="0.35">
      <c r="A23" s="118">
        <v>13</v>
      </c>
      <c r="B23" s="248" t="s">
        <v>148</v>
      </c>
      <c r="C23" s="246">
        <f t="shared" si="1"/>
        <v>5</v>
      </c>
      <c r="D23" s="117">
        <v>0</v>
      </c>
      <c r="E23" s="117">
        <v>4</v>
      </c>
      <c r="F23" s="117">
        <v>0</v>
      </c>
      <c r="G23" s="117">
        <v>0</v>
      </c>
      <c r="H23" s="117">
        <v>1</v>
      </c>
    </row>
    <row r="24" spans="1:8" x14ac:dyDescent="0.35">
      <c r="A24" s="118">
        <v>15</v>
      </c>
      <c r="B24" s="248" t="s">
        <v>148</v>
      </c>
      <c r="C24" s="246">
        <f t="shared" si="1"/>
        <v>3</v>
      </c>
      <c r="D24" s="117">
        <v>1</v>
      </c>
      <c r="E24" s="117">
        <v>1</v>
      </c>
      <c r="F24" s="117">
        <v>0</v>
      </c>
      <c r="G24" s="117">
        <v>0</v>
      </c>
      <c r="H24" s="117">
        <v>1</v>
      </c>
    </row>
    <row r="25" spans="1:8" x14ac:dyDescent="0.35">
      <c r="A25" s="118">
        <v>16</v>
      </c>
      <c r="B25" s="248" t="s">
        <v>148</v>
      </c>
      <c r="C25" s="246">
        <f t="shared" si="1"/>
        <v>3</v>
      </c>
      <c r="D25" s="117">
        <v>1</v>
      </c>
      <c r="E25" s="117">
        <v>2</v>
      </c>
      <c r="F25" s="117">
        <v>0</v>
      </c>
      <c r="G25" s="117">
        <v>0</v>
      </c>
      <c r="H25" s="117">
        <v>0</v>
      </c>
    </row>
    <row r="26" spans="1:8" x14ac:dyDescent="0.35">
      <c r="A26" s="118">
        <v>17</v>
      </c>
      <c r="B26" s="248" t="s">
        <v>148</v>
      </c>
      <c r="C26" s="246">
        <f t="shared" si="1"/>
        <v>8</v>
      </c>
      <c r="D26" s="117">
        <v>2</v>
      </c>
      <c r="E26" s="117">
        <v>4</v>
      </c>
      <c r="F26" s="117">
        <v>1</v>
      </c>
      <c r="G26" s="117">
        <v>0</v>
      </c>
      <c r="H26" s="117">
        <v>1</v>
      </c>
    </row>
    <row r="27" spans="1:8" x14ac:dyDescent="0.35">
      <c r="A27" s="118">
        <v>18</v>
      </c>
      <c r="B27" s="248" t="s">
        <v>148</v>
      </c>
      <c r="C27" s="246">
        <f t="shared" si="1"/>
        <v>8</v>
      </c>
      <c r="D27" s="117">
        <v>0</v>
      </c>
      <c r="E27" s="117">
        <v>7</v>
      </c>
      <c r="F27" s="117">
        <v>0</v>
      </c>
      <c r="G27" s="117">
        <v>0</v>
      </c>
      <c r="H27" s="117">
        <v>1</v>
      </c>
    </row>
    <row r="28" spans="1:8" x14ac:dyDescent="0.35">
      <c r="A28" s="118">
        <v>19</v>
      </c>
      <c r="B28" s="248" t="s">
        <v>148</v>
      </c>
      <c r="C28" s="246">
        <f t="shared" si="1"/>
        <v>7</v>
      </c>
      <c r="D28" s="117">
        <v>0</v>
      </c>
      <c r="E28" s="117">
        <v>6</v>
      </c>
      <c r="F28" s="117">
        <v>0</v>
      </c>
      <c r="G28" s="117">
        <v>0</v>
      </c>
      <c r="H28" s="117">
        <v>1</v>
      </c>
    </row>
    <row r="29" spans="1:8" x14ac:dyDescent="0.35">
      <c r="A29" s="118">
        <v>20</v>
      </c>
      <c r="B29" s="248" t="s">
        <v>148</v>
      </c>
      <c r="C29" s="246">
        <f t="shared" si="1"/>
        <v>5</v>
      </c>
      <c r="D29" s="117">
        <v>1</v>
      </c>
      <c r="E29" s="117">
        <v>4</v>
      </c>
      <c r="F29" s="117">
        <v>0</v>
      </c>
      <c r="G29" s="117">
        <v>0</v>
      </c>
      <c r="H29" s="117">
        <v>0</v>
      </c>
    </row>
    <row r="30" spans="1:8" x14ac:dyDescent="0.35">
      <c r="A30" s="118">
        <v>21</v>
      </c>
      <c r="B30" s="248" t="s">
        <v>148</v>
      </c>
      <c r="C30" s="246">
        <f t="shared" si="1"/>
        <v>7</v>
      </c>
      <c r="D30" s="117">
        <v>2</v>
      </c>
      <c r="E30" s="117">
        <v>3</v>
      </c>
      <c r="F30" s="117">
        <v>2</v>
      </c>
      <c r="G30" s="117">
        <v>0</v>
      </c>
      <c r="H30" s="117">
        <v>0</v>
      </c>
    </row>
    <row r="31" spans="1:8" x14ac:dyDescent="0.35">
      <c r="A31" s="118">
        <v>22</v>
      </c>
      <c r="B31" s="248" t="s">
        <v>148</v>
      </c>
      <c r="C31" s="246">
        <f t="shared" si="1"/>
        <v>7</v>
      </c>
      <c r="D31" s="117">
        <v>3</v>
      </c>
      <c r="E31" s="117">
        <v>3</v>
      </c>
      <c r="F31" s="117">
        <v>0</v>
      </c>
      <c r="G31" s="117">
        <v>1</v>
      </c>
      <c r="H31" s="117">
        <v>0</v>
      </c>
    </row>
    <row r="32" spans="1:8" x14ac:dyDescent="0.35">
      <c r="A32" s="118">
        <v>23</v>
      </c>
      <c r="B32" s="248" t="s">
        <v>148</v>
      </c>
      <c r="C32" s="246">
        <f t="shared" si="1"/>
        <v>4</v>
      </c>
      <c r="D32" s="117">
        <v>1</v>
      </c>
      <c r="E32" s="117">
        <v>3</v>
      </c>
      <c r="F32" s="117">
        <v>0</v>
      </c>
      <c r="G32" s="117">
        <v>0</v>
      </c>
      <c r="H32" s="117">
        <v>0</v>
      </c>
    </row>
    <row r="33" spans="1:8" x14ac:dyDescent="0.35">
      <c r="A33" s="118">
        <v>24</v>
      </c>
      <c r="B33" s="248" t="s">
        <v>148</v>
      </c>
      <c r="C33" s="246">
        <f t="shared" si="1"/>
        <v>6</v>
      </c>
      <c r="D33" s="117">
        <v>1</v>
      </c>
      <c r="E33" s="117">
        <v>3</v>
      </c>
      <c r="F33" s="117">
        <v>1</v>
      </c>
      <c r="G33" s="117">
        <v>0</v>
      </c>
      <c r="H33" s="117">
        <v>1</v>
      </c>
    </row>
    <row r="34" spans="1:8" x14ac:dyDescent="0.35">
      <c r="A34" s="118">
        <v>25</v>
      </c>
      <c r="B34" s="248" t="s">
        <v>148</v>
      </c>
      <c r="C34" s="246">
        <f t="shared" si="1"/>
        <v>4</v>
      </c>
      <c r="D34" s="117">
        <v>0</v>
      </c>
      <c r="E34" s="117">
        <v>3</v>
      </c>
      <c r="F34" s="117">
        <v>1</v>
      </c>
      <c r="G34" s="117">
        <v>0</v>
      </c>
      <c r="H34" s="117">
        <v>0</v>
      </c>
    </row>
    <row r="35" spans="1:8" x14ac:dyDescent="0.35">
      <c r="A35" s="118">
        <v>26</v>
      </c>
      <c r="B35" s="248" t="s">
        <v>148</v>
      </c>
      <c r="C35" s="246">
        <f t="shared" si="1"/>
        <v>9</v>
      </c>
      <c r="D35" s="117">
        <v>1</v>
      </c>
      <c r="E35" s="117">
        <v>8</v>
      </c>
      <c r="F35" s="117">
        <v>0</v>
      </c>
      <c r="G35" s="117">
        <v>0</v>
      </c>
      <c r="H35" s="117">
        <v>0</v>
      </c>
    </row>
    <row r="36" spans="1:8" x14ac:dyDescent="0.35">
      <c r="A36" s="118">
        <v>27</v>
      </c>
      <c r="B36" s="248" t="s">
        <v>148</v>
      </c>
      <c r="C36" s="246">
        <f t="shared" si="1"/>
        <v>5</v>
      </c>
      <c r="D36" s="117">
        <v>0</v>
      </c>
      <c r="E36" s="117">
        <v>4</v>
      </c>
      <c r="F36" s="117">
        <v>1</v>
      </c>
      <c r="G36" s="117">
        <v>0</v>
      </c>
      <c r="H36" s="117">
        <v>0</v>
      </c>
    </row>
    <row r="37" spans="1:8" x14ac:dyDescent="0.35">
      <c r="A37" s="118">
        <v>28</v>
      </c>
      <c r="B37" s="248" t="s">
        <v>148</v>
      </c>
      <c r="C37" s="246">
        <f t="shared" si="1"/>
        <v>8</v>
      </c>
      <c r="D37" s="117">
        <v>2</v>
      </c>
      <c r="E37" s="117">
        <v>5</v>
      </c>
      <c r="F37" s="117">
        <v>0</v>
      </c>
      <c r="G37" s="117">
        <v>1</v>
      </c>
      <c r="H37" s="117">
        <v>0</v>
      </c>
    </row>
    <row r="38" spans="1:8" x14ac:dyDescent="0.35">
      <c r="A38" s="118">
        <v>29</v>
      </c>
      <c r="B38" s="248" t="s">
        <v>148</v>
      </c>
      <c r="C38" s="246">
        <f t="shared" si="1"/>
        <v>12</v>
      </c>
      <c r="D38" s="117">
        <v>1</v>
      </c>
      <c r="E38" s="117">
        <v>9</v>
      </c>
      <c r="F38" s="117">
        <v>0</v>
      </c>
      <c r="G38" s="117">
        <v>0</v>
      </c>
      <c r="H38" s="117">
        <v>2</v>
      </c>
    </row>
    <row r="39" spans="1:8" x14ac:dyDescent="0.35">
      <c r="A39" s="118">
        <v>30</v>
      </c>
      <c r="B39" s="248" t="s">
        <v>148</v>
      </c>
      <c r="C39" s="246">
        <f t="shared" si="1"/>
        <v>8</v>
      </c>
      <c r="D39" s="117">
        <v>2</v>
      </c>
      <c r="E39" s="117">
        <v>6</v>
      </c>
      <c r="F39" s="117">
        <v>0</v>
      </c>
      <c r="G39" s="117">
        <v>0</v>
      </c>
      <c r="H39" s="117">
        <v>0</v>
      </c>
    </row>
    <row r="40" spans="1:8" x14ac:dyDescent="0.35">
      <c r="A40" s="118">
        <v>31</v>
      </c>
      <c r="B40" s="248" t="s">
        <v>148</v>
      </c>
      <c r="C40" s="246">
        <f t="shared" si="1"/>
        <v>8</v>
      </c>
      <c r="D40" s="117">
        <v>3</v>
      </c>
      <c r="E40" s="117">
        <v>4</v>
      </c>
      <c r="F40" s="117">
        <v>1</v>
      </c>
      <c r="G40" s="117">
        <v>0</v>
      </c>
      <c r="H40" s="117">
        <v>0</v>
      </c>
    </row>
    <row r="41" spans="1:8" x14ac:dyDescent="0.35">
      <c r="A41" s="118">
        <v>32</v>
      </c>
      <c r="B41" s="248" t="s">
        <v>148</v>
      </c>
      <c r="C41" s="246">
        <f t="shared" si="1"/>
        <v>6</v>
      </c>
      <c r="D41" s="117">
        <v>1</v>
      </c>
      <c r="E41" s="117">
        <v>5</v>
      </c>
      <c r="F41" s="117">
        <v>0</v>
      </c>
      <c r="G41" s="117">
        <v>0</v>
      </c>
      <c r="H41" s="117">
        <v>0</v>
      </c>
    </row>
    <row r="42" spans="1:8" x14ac:dyDescent="0.35">
      <c r="A42" s="118">
        <v>33</v>
      </c>
      <c r="B42" s="248" t="s">
        <v>148</v>
      </c>
      <c r="C42" s="246">
        <f t="shared" si="1"/>
        <v>6</v>
      </c>
      <c r="D42" s="117">
        <v>0</v>
      </c>
      <c r="E42" s="117">
        <v>5</v>
      </c>
      <c r="F42" s="117">
        <v>1</v>
      </c>
      <c r="G42" s="117">
        <v>0</v>
      </c>
      <c r="H42" s="117">
        <v>0</v>
      </c>
    </row>
    <row r="43" spans="1:8" x14ac:dyDescent="0.35">
      <c r="A43" s="118">
        <v>34</v>
      </c>
      <c r="B43" s="248" t="s">
        <v>148</v>
      </c>
      <c r="C43" s="246">
        <f t="shared" si="1"/>
        <v>7</v>
      </c>
      <c r="D43" s="117">
        <v>1</v>
      </c>
      <c r="E43" s="117">
        <v>5</v>
      </c>
      <c r="F43" s="117">
        <v>1</v>
      </c>
      <c r="G43" s="117">
        <v>0</v>
      </c>
      <c r="H43" s="117">
        <v>0</v>
      </c>
    </row>
    <row r="44" spans="1:8" x14ac:dyDescent="0.35">
      <c r="A44" s="118">
        <v>35</v>
      </c>
      <c r="B44" s="248" t="s">
        <v>148</v>
      </c>
      <c r="C44" s="246">
        <f t="shared" si="1"/>
        <v>8</v>
      </c>
      <c r="D44" s="117">
        <v>1</v>
      </c>
      <c r="E44" s="117">
        <v>7</v>
      </c>
      <c r="F44" s="117">
        <v>0</v>
      </c>
      <c r="G44" s="117">
        <v>0</v>
      </c>
      <c r="H44" s="117">
        <v>0</v>
      </c>
    </row>
    <row r="45" spans="1:8" x14ac:dyDescent="0.35">
      <c r="A45" s="118">
        <v>36</v>
      </c>
      <c r="B45" s="248" t="s">
        <v>148</v>
      </c>
      <c r="C45" s="246">
        <f t="shared" si="1"/>
        <v>6</v>
      </c>
      <c r="D45" s="117">
        <v>0</v>
      </c>
      <c r="E45" s="117">
        <v>5</v>
      </c>
      <c r="F45" s="117">
        <v>1</v>
      </c>
      <c r="G45" s="117">
        <v>0</v>
      </c>
      <c r="H45" s="117">
        <v>0</v>
      </c>
    </row>
    <row r="46" spans="1:8" x14ac:dyDescent="0.35">
      <c r="A46" s="118">
        <v>37</v>
      </c>
      <c r="B46" s="248" t="s">
        <v>148</v>
      </c>
      <c r="C46" s="246">
        <f t="shared" si="1"/>
        <v>6</v>
      </c>
      <c r="D46" s="117">
        <v>0</v>
      </c>
      <c r="E46" s="117">
        <v>6</v>
      </c>
      <c r="F46" s="117">
        <v>0</v>
      </c>
      <c r="G46" s="117">
        <v>0</v>
      </c>
      <c r="H46" s="117">
        <v>0</v>
      </c>
    </row>
    <row r="47" spans="1:8" x14ac:dyDescent="0.35">
      <c r="A47" s="118">
        <v>38</v>
      </c>
      <c r="B47" s="248" t="s">
        <v>148</v>
      </c>
      <c r="C47" s="246">
        <f t="shared" si="1"/>
        <v>5</v>
      </c>
      <c r="D47" s="117">
        <v>1</v>
      </c>
      <c r="E47" s="117">
        <v>4</v>
      </c>
      <c r="F47" s="117">
        <v>0</v>
      </c>
      <c r="G47" s="117">
        <v>0</v>
      </c>
      <c r="H47" s="117">
        <v>0</v>
      </c>
    </row>
    <row r="48" spans="1:8" x14ac:dyDescent="0.35">
      <c r="A48" s="118">
        <v>39</v>
      </c>
      <c r="B48" s="248" t="s">
        <v>148</v>
      </c>
      <c r="C48" s="246">
        <f t="shared" si="1"/>
        <v>8</v>
      </c>
      <c r="D48" s="117">
        <v>1</v>
      </c>
      <c r="E48" s="117">
        <v>7</v>
      </c>
      <c r="F48" s="117">
        <v>0</v>
      </c>
      <c r="G48" s="117">
        <v>0</v>
      </c>
      <c r="H48" s="117">
        <v>0</v>
      </c>
    </row>
    <row r="49" spans="1:8" x14ac:dyDescent="0.35">
      <c r="A49" s="118">
        <v>40</v>
      </c>
      <c r="B49" s="248" t="s">
        <v>148</v>
      </c>
      <c r="C49" s="246">
        <f t="shared" si="1"/>
        <v>4</v>
      </c>
      <c r="D49" s="117">
        <v>1</v>
      </c>
      <c r="E49" s="117">
        <v>3</v>
      </c>
      <c r="F49" s="117">
        <v>0</v>
      </c>
      <c r="G49" s="117">
        <v>0</v>
      </c>
      <c r="H49" s="117">
        <v>0</v>
      </c>
    </row>
    <row r="50" spans="1:8" x14ac:dyDescent="0.35">
      <c r="A50" s="118">
        <v>41</v>
      </c>
      <c r="B50" s="248" t="s">
        <v>148</v>
      </c>
      <c r="C50" s="246">
        <f t="shared" si="1"/>
        <v>6</v>
      </c>
      <c r="D50" s="117">
        <v>1</v>
      </c>
      <c r="E50" s="117">
        <v>5</v>
      </c>
      <c r="F50" s="117">
        <v>0</v>
      </c>
      <c r="G50" s="117">
        <v>0</v>
      </c>
      <c r="H50" s="117">
        <v>0</v>
      </c>
    </row>
    <row r="51" spans="1:8" x14ac:dyDescent="0.35">
      <c r="A51" s="118">
        <v>42</v>
      </c>
      <c r="B51" s="248" t="s">
        <v>148</v>
      </c>
      <c r="C51" s="246">
        <f t="shared" si="1"/>
        <v>1</v>
      </c>
      <c r="D51" s="117">
        <v>0</v>
      </c>
      <c r="E51" s="117">
        <v>1</v>
      </c>
      <c r="F51" s="117">
        <v>0</v>
      </c>
      <c r="G51" s="117">
        <v>0</v>
      </c>
      <c r="H51" s="117">
        <v>0</v>
      </c>
    </row>
    <row r="52" spans="1:8" x14ac:dyDescent="0.35">
      <c r="A52" s="118">
        <v>43</v>
      </c>
      <c r="B52" s="248" t="s">
        <v>148</v>
      </c>
      <c r="C52" s="246">
        <f t="shared" si="1"/>
        <v>5</v>
      </c>
      <c r="D52" s="117">
        <v>0</v>
      </c>
      <c r="E52" s="117">
        <v>5</v>
      </c>
      <c r="F52" s="117">
        <v>0</v>
      </c>
      <c r="G52" s="117">
        <v>0</v>
      </c>
      <c r="H52" s="117">
        <v>0</v>
      </c>
    </row>
    <row r="53" spans="1:8" x14ac:dyDescent="0.35">
      <c r="A53" s="118">
        <v>44</v>
      </c>
      <c r="B53" s="248" t="s">
        <v>148</v>
      </c>
      <c r="C53" s="246">
        <f t="shared" si="1"/>
        <v>4</v>
      </c>
      <c r="D53" s="117">
        <v>0</v>
      </c>
      <c r="E53" s="117">
        <v>3</v>
      </c>
      <c r="F53" s="117">
        <v>0</v>
      </c>
      <c r="G53" s="117">
        <v>0</v>
      </c>
      <c r="H53" s="117">
        <v>1</v>
      </c>
    </row>
    <row r="54" spans="1:8" x14ac:dyDescent="0.35">
      <c r="A54" s="118">
        <v>45</v>
      </c>
      <c r="B54" s="248" t="s">
        <v>148</v>
      </c>
      <c r="C54" s="246">
        <f t="shared" si="1"/>
        <v>5</v>
      </c>
      <c r="D54" s="117">
        <v>0</v>
      </c>
      <c r="E54" s="117">
        <v>5</v>
      </c>
      <c r="F54" s="117">
        <v>0</v>
      </c>
      <c r="G54" s="117">
        <v>0</v>
      </c>
      <c r="H54" s="117">
        <v>0</v>
      </c>
    </row>
    <row r="55" spans="1:8" x14ac:dyDescent="0.35">
      <c r="A55" s="118">
        <v>46</v>
      </c>
      <c r="B55" s="248" t="s">
        <v>148</v>
      </c>
      <c r="C55" s="246">
        <f t="shared" si="1"/>
        <v>2</v>
      </c>
      <c r="D55" s="117">
        <v>0</v>
      </c>
      <c r="E55" s="117">
        <v>1</v>
      </c>
      <c r="F55" s="117">
        <v>1</v>
      </c>
      <c r="G55" s="117">
        <v>0</v>
      </c>
      <c r="H55" s="117">
        <v>0</v>
      </c>
    </row>
    <row r="56" spans="1:8" x14ac:dyDescent="0.35">
      <c r="A56" s="118">
        <v>47</v>
      </c>
      <c r="B56" s="248" t="s">
        <v>148</v>
      </c>
      <c r="C56" s="246">
        <f t="shared" si="1"/>
        <v>2</v>
      </c>
      <c r="D56" s="117">
        <v>0</v>
      </c>
      <c r="E56" s="117">
        <v>2</v>
      </c>
      <c r="F56" s="117">
        <v>0</v>
      </c>
      <c r="G56" s="117">
        <v>0</v>
      </c>
      <c r="H56" s="117">
        <v>0</v>
      </c>
    </row>
    <row r="57" spans="1:8" x14ac:dyDescent="0.35">
      <c r="A57" s="118">
        <v>48</v>
      </c>
      <c r="B57" s="248" t="s">
        <v>148</v>
      </c>
      <c r="C57" s="246">
        <f>SUM(D57:H57)</f>
        <v>1</v>
      </c>
      <c r="D57" s="117">
        <v>0</v>
      </c>
      <c r="E57" s="117">
        <v>1</v>
      </c>
      <c r="F57" s="117">
        <v>0</v>
      </c>
      <c r="G57" s="117">
        <v>0</v>
      </c>
      <c r="H57" s="117">
        <v>0</v>
      </c>
    </row>
    <row r="58" spans="1:8" x14ac:dyDescent="0.35">
      <c r="A58" s="118">
        <v>50</v>
      </c>
      <c r="B58" s="248" t="s">
        <v>148</v>
      </c>
      <c r="C58" s="246">
        <f t="shared" si="1"/>
        <v>3</v>
      </c>
      <c r="D58" s="117">
        <v>0</v>
      </c>
      <c r="E58" s="117">
        <v>3</v>
      </c>
      <c r="F58" s="117">
        <v>0</v>
      </c>
      <c r="G58" s="117">
        <v>0</v>
      </c>
      <c r="H58" s="117">
        <v>0</v>
      </c>
    </row>
    <row r="59" spans="1:8" x14ac:dyDescent="0.35">
      <c r="A59" s="118">
        <v>51</v>
      </c>
      <c r="B59" s="248" t="s">
        <v>148</v>
      </c>
      <c r="C59" s="246">
        <f t="shared" si="1"/>
        <v>1</v>
      </c>
      <c r="D59" s="117">
        <v>0</v>
      </c>
      <c r="E59" s="117">
        <v>1</v>
      </c>
      <c r="F59" s="117">
        <v>0</v>
      </c>
      <c r="G59" s="117">
        <v>0</v>
      </c>
      <c r="H59" s="117">
        <v>0</v>
      </c>
    </row>
    <row r="60" spans="1:8" x14ac:dyDescent="0.35">
      <c r="A60" s="118">
        <v>52</v>
      </c>
      <c r="B60" s="248" t="s">
        <v>148</v>
      </c>
      <c r="C60" s="246">
        <f t="shared" si="1"/>
        <v>1</v>
      </c>
      <c r="D60" s="117">
        <v>0</v>
      </c>
      <c r="E60" s="117">
        <v>1</v>
      </c>
      <c r="F60" s="117">
        <v>0</v>
      </c>
      <c r="G60" s="117">
        <v>0</v>
      </c>
      <c r="H60" s="117">
        <v>0</v>
      </c>
    </row>
    <row r="61" spans="1:8" x14ac:dyDescent="0.35">
      <c r="A61" s="118">
        <v>55</v>
      </c>
      <c r="B61" s="248" t="s">
        <v>148</v>
      </c>
      <c r="C61" s="246">
        <f t="shared" si="1"/>
        <v>2</v>
      </c>
      <c r="D61" s="117">
        <v>0</v>
      </c>
      <c r="E61" s="117">
        <v>2</v>
      </c>
      <c r="F61" s="117">
        <v>0</v>
      </c>
      <c r="G61" s="117">
        <v>0</v>
      </c>
      <c r="H61" s="117">
        <v>0</v>
      </c>
    </row>
    <row r="62" spans="1:8" x14ac:dyDescent="0.35">
      <c r="A62" s="118">
        <v>59</v>
      </c>
      <c r="B62" s="248" t="s">
        <v>148</v>
      </c>
      <c r="C62" s="246">
        <f t="shared" si="1"/>
        <v>2</v>
      </c>
      <c r="D62" s="117">
        <v>0</v>
      </c>
      <c r="E62" s="117">
        <v>2</v>
      </c>
      <c r="F62" s="117">
        <v>0</v>
      </c>
      <c r="G62" s="117">
        <v>0</v>
      </c>
      <c r="H62" s="117">
        <v>0</v>
      </c>
    </row>
    <row r="63" spans="1:8" x14ac:dyDescent="0.35">
      <c r="A63" s="118">
        <v>62</v>
      </c>
      <c r="B63" s="248" t="s">
        <v>148</v>
      </c>
      <c r="C63" s="246">
        <f t="shared" si="1"/>
        <v>2</v>
      </c>
      <c r="D63" s="117">
        <v>0</v>
      </c>
      <c r="E63" s="117">
        <v>2</v>
      </c>
      <c r="F63" s="117">
        <v>0</v>
      </c>
      <c r="G63" s="117">
        <v>0</v>
      </c>
      <c r="H63" s="117">
        <v>0</v>
      </c>
    </row>
    <row r="64" spans="1:8" x14ac:dyDescent="0.35">
      <c r="A64" s="118">
        <v>64</v>
      </c>
      <c r="B64" s="248" t="s">
        <v>148</v>
      </c>
      <c r="C64" s="246">
        <f t="shared" si="1"/>
        <v>1</v>
      </c>
      <c r="D64" s="117">
        <v>0</v>
      </c>
      <c r="E64" s="117">
        <v>1</v>
      </c>
      <c r="F64" s="117">
        <v>0</v>
      </c>
      <c r="G64" s="117">
        <v>0</v>
      </c>
      <c r="H64" s="117">
        <v>0</v>
      </c>
    </row>
    <row r="65" spans="1:8" x14ac:dyDescent="0.35">
      <c r="A65" s="118">
        <v>68</v>
      </c>
      <c r="B65" s="248" t="s">
        <v>148</v>
      </c>
      <c r="C65" s="246">
        <f t="shared" si="1"/>
        <v>1</v>
      </c>
      <c r="D65" s="117">
        <v>0</v>
      </c>
      <c r="E65" s="117">
        <v>1</v>
      </c>
      <c r="F65" s="117">
        <v>0</v>
      </c>
      <c r="G65" s="117">
        <v>0</v>
      </c>
      <c r="H65" s="117">
        <v>0</v>
      </c>
    </row>
    <row r="66" spans="1:8" x14ac:dyDescent="0.35">
      <c r="A66" s="118">
        <v>75</v>
      </c>
      <c r="B66" s="248" t="s">
        <v>148</v>
      </c>
      <c r="C66" s="246">
        <f t="shared" si="1"/>
        <v>1</v>
      </c>
      <c r="D66" s="117">
        <v>0</v>
      </c>
      <c r="E66" s="117">
        <v>0</v>
      </c>
      <c r="F66" s="117">
        <v>0</v>
      </c>
      <c r="G66" s="117">
        <v>0</v>
      </c>
      <c r="H66" s="117">
        <v>1</v>
      </c>
    </row>
    <row r="67" spans="1:8" x14ac:dyDescent="0.35">
      <c r="A67" s="118">
        <v>77</v>
      </c>
      <c r="B67" s="248" t="s">
        <v>148</v>
      </c>
      <c r="C67" s="246">
        <f t="shared" si="1"/>
        <v>1</v>
      </c>
      <c r="D67" s="117">
        <v>0</v>
      </c>
      <c r="E67" s="117">
        <v>0</v>
      </c>
      <c r="F67" s="117">
        <v>0</v>
      </c>
      <c r="G67" s="117">
        <v>0</v>
      </c>
      <c r="H67" s="117">
        <v>1</v>
      </c>
    </row>
    <row r="68" spans="1:8" x14ac:dyDescent="0.35">
      <c r="A68" s="118">
        <v>81</v>
      </c>
      <c r="B68" s="248" t="s">
        <v>148</v>
      </c>
      <c r="C68" s="246">
        <f t="shared" si="1"/>
        <v>1</v>
      </c>
      <c r="D68" s="117">
        <v>0</v>
      </c>
      <c r="E68" s="117">
        <v>1</v>
      </c>
      <c r="F68" s="117">
        <v>0</v>
      </c>
      <c r="G68" s="117">
        <v>0</v>
      </c>
      <c r="H68" s="117">
        <v>0</v>
      </c>
    </row>
    <row r="69" spans="1:8" x14ac:dyDescent="0.35">
      <c r="A69" s="118">
        <v>185</v>
      </c>
      <c r="B69" s="248" t="s">
        <v>148</v>
      </c>
      <c r="C69" s="246">
        <f t="shared" si="1"/>
        <v>1</v>
      </c>
      <c r="D69" s="117">
        <v>0</v>
      </c>
      <c r="E69" s="117">
        <v>0</v>
      </c>
      <c r="F69" s="117">
        <v>0</v>
      </c>
      <c r="G69" s="117">
        <v>0</v>
      </c>
      <c r="H69" s="117">
        <v>1</v>
      </c>
    </row>
    <row r="70" spans="1:8" x14ac:dyDescent="0.35">
      <c r="A70" s="119"/>
      <c r="B70" s="119"/>
      <c r="C70" s="96"/>
      <c r="D70" s="120"/>
      <c r="E70" s="120"/>
      <c r="F70" s="120"/>
      <c r="G70" s="120"/>
      <c r="H70" s="120"/>
    </row>
    <row r="71" spans="1:8" ht="18.75" customHeight="1" x14ac:dyDescent="0.35">
      <c r="A71" s="310" t="s">
        <v>260</v>
      </c>
      <c r="B71" s="310"/>
      <c r="C71" s="310"/>
      <c r="D71" s="310"/>
      <c r="E71" s="310"/>
      <c r="F71" s="310"/>
      <c r="G71" s="310"/>
      <c r="H71" s="310"/>
    </row>
    <row r="72" spans="1:8" hidden="1" x14ac:dyDescent="0.35"/>
    <row r="73" spans="1:8" hidden="1" x14ac:dyDescent="0.35"/>
    <row r="74" spans="1:8" hidden="1" x14ac:dyDescent="0.35"/>
    <row r="75" spans="1:8" hidden="1" x14ac:dyDescent="0.35"/>
    <row r="76" spans="1:8" hidden="1" x14ac:dyDescent="0.35"/>
    <row r="77" spans="1:8" hidden="1" x14ac:dyDescent="0.35"/>
    <row r="78" spans="1:8" hidden="1" x14ac:dyDescent="0.35"/>
    <row r="79" spans="1:8" hidden="1" x14ac:dyDescent="0.35"/>
    <row r="80" spans="1:8" hidden="1" x14ac:dyDescent="0.35"/>
    <row r="81" hidden="1" x14ac:dyDescent="0.35"/>
    <row r="82" hidden="1" x14ac:dyDescent="0.35"/>
    <row r="83" hidden="1" x14ac:dyDescent="0.35"/>
    <row r="84" x14ac:dyDescent="0.35"/>
    <row r="85" x14ac:dyDescent="0.35"/>
    <row r="86" x14ac:dyDescent="0.35"/>
    <row r="87" x14ac:dyDescent="0.35"/>
    <row r="88" x14ac:dyDescent="0.35"/>
  </sheetData>
  <mergeCells count="9">
    <mergeCell ref="A11:B11"/>
    <mergeCell ref="A71:H71"/>
    <mergeCell ref="A3:H3"/>
    <mergeCell ref="A4:H4"/>
    <mergeCell ref="A5:H5"/>
    <mergeCell ref="A6:H6"/>
    <mergeCell ref="A8:B9"/>
    <mergeCell ref="C8:C9"/>
    <mergeCell ref="D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G21"/>
  <sheetViews>
    <sheetView zoomScale="90" zoomScaleNormal="90" workbookViewId="0">
      <selection activeCell="G1" sqref="G1:XFD1048576"/>
    </sheetView>
  </sheetViews>
  <sheetFormatPr defaultColWidth="0" defaultRowHeight="15.5" zeroHeight="1" x14ac:dyDescent="0.35"/>
  <cols>
    <col min="1" max="1" width="41.1796875" style="9" customWidth="1"/>
    <col min="2" max="2" width="11.54296875" style="9" customWidth="1"/>
    <col min="3" max="5" width="23.26953125" style="9" customWidth="1"/>
    <col min="6" max="6" width="22.453125" style="9" customWidth="1"/>
    <col min="7" max="7" width="0" style="9" hidden="1" customWidth="1"/>
    <col min="8" max="16384" width="11.26953125" style="9" hidden="1"/>
  </cols>
  <sheetData>
    <row r="1" spans="1:7" x14ac:dyDescent="0.35">
      <c r="A1" s="4" t="s">
        <v>149</v>
      </c>
      <c r="B1" s="2"/>
      <c r="C1" s="2"/>
      <c r="D1" s="2"/>
      <c r="E1" s="2"/>
      <c r="F1" s="3"/>
    </row>
    <row r="2" spans="1:7" x14ac:dyDescent="0.35">
      <c r="A2" s="4"/>
      <c r="B2" s="2"/>
      <c r="C2" s="2"/>
      <c r="D2" s="2"/>
      <c r="E2" s="2"/>
      <c r="F2" s="3"/>
    </row>
    <row r="3" spans="1:7" x14ac:dyDescent="0.35">
      <c r="A3" s="318" t="s">
        <v>216</v>
      </c>
      <c r="B3" s="318"/>
      <c r="C3" s="318"/>
      <c r="D3" s="318"/>
      <c r="E3" s="318"/>
      <c r="F3" s="318"/>
      <c r="G3" s="121"/>
    </row>
    <row r="4" spans="1:7" x14ac:dyDescent="0.35">
      <c r="A4" s="318" t="s">
        <v>150</v>
      </c>
      <c r="B4" s="318"/>
      <c r="C4" s="318"/>
      <c r="D4" s="318"/>
      <c r="E4" s="318"/>
      <c r="F4" s="318"/>
      <c r="G4" s="121"/>
    </row>
    <row r="5" spans="1:7" ht="15.75" customHeight="1" x14ac:dyDescent="0.35">
      <c r="A5" s="318" t="s">
        <v>152</v>
      </c>
      <c r="B5" s="318"/>
      <c r="C5" s="318"/>
      <c r="D5" s="318"/>
      <c r="E5" s="318"/>
      <c r="F5" s="318"/>
    </row>
    <row r="6" spans="1:7" ht="18.75" customHeight="1" x14ac:dyDescent="0.35">
      <c r="A6" s="325" t="s">
        <v>151</v>
      </c>
      <c r="B6" s="325"/>
      <c r="C6" s="325"/>
      <c r="D6" s="325"/>
      <c r="E6" s="325"/>
      <c r="F6" s="325"/>
    </row>
    <row r="7" spans="1:7" x14ac:dyDescent="0.35">
      <c r="A7" s="325" t="s">
        <v>293</v>
      </c>
      <c r="B7" s="325"/>
      <c r="C7" s="325"/>
      <c r="D7" s="325"/>
      <c r="E7" s="325"/>
      <c r="F7" s="325"/>
    </row>
    <row r="8" spans="1:7" x14ac:dyDescent="0.35">
      <c r="A8" s="2"/>
      <c r="B8" s="2"/>
      <c r="C8" s="2"/>
      <c r="D8" s="2"/>
      <c r="E8" s="2"/>
      <c r="F8" s="3"/>
    </row>
    <row r="9" spans="1:7" ht="18.75" customHeight="1" x14ac:dyDescent="0.35">
      <c r="A9" s="319" t="s">
        <v>154</v>
      </c>
      <c r="B9" s="321" t="s">
        <v>3</v>
      </c>
      <c r="C9" s="323" t="s">
        <v>155</v>
      </c>
      <c r="D9" s="324"/>
      <c r="E9" s="324"/>
      <c r="F9" s="324"/>
    </row>
    <row r="10" spans="1:7" x14ac:dyDescent="0.35">
      <c r="A10" s="320"/>
      <c r="B10" s="322"/>
      <c r="C10" s="26" t="s">
        <v>156</v>
      </c>
      <c r="D10" s="27" t="s">
        <v>157</v>
      </c>
      <c r="E10" s="27" t="s">
        <v>158</v>
      </c>
      <c r="F10" s="26" t="s">
        <v>159</v>
      </c>
    </row>
    <row r="11" spans="1:7" x14ac:dyDescent="0.35">
      <c r="A11" s="186"/>
      <c r="B11" s="184"/>
      <c r="C11" s="185"/>
      <c r="D11" s="185"/>
      <c r="E11" s="185"/>
      <c r="F11" s="184"/>
    </row>
    <row r="12" spans="1:7" x14ac:dyDescent="0.35">
      <c r="A12" s="28" t="s">
        <v>304</v>
      </c>
      <c r="B12" s="6">
        <f>C12</f>
        <v>264</v>
      </c>
      <c r="C12" s="29">
        <v>264</v>
      </c>
      <c r="D12" s="30">
        <f>C16</f>
        <v>261</v>
      </c>
      <c r="E12" s="31">
        <f>D16</f>
        <v>286</v>
      </c>
      <c r="F12" s="31">
        <f>E16</f>
        <v>291</v>
      </c>
    </row>
    <row r="13" spans="1:7" x14ac:dyDescent="0.35">
      <c r="A13" s="28" t="s">
        <v>10</v>
      </c>
      <c r="B13" s="6">
        <f>SUM(C13:F13)</f>
        <v>204</v>
      </c>
      <c r="C13" s="29">
        <v>37</v>
      </c>
      <c r="D13" s="30">
        <v>55</v>
      </c>
      <c r="E13" s="148">
        <v>48</v>
      </c>
      <c r="F13" s="148">
        <v>64</v>
      </c>
    </row>
    <row r="14" spans="1:7" x14ac:dyDescent="0.35">
      <c r="A14" s="28" t="s">
        <v>11</v>
      </c>
      <c r="B14" s="6">
        <f t="shared" ref="B14:B15" si="0">SUM(C14:F14)</f>
        <v>0</v>
      </c>
      <c r="C14" s="29">
        <v>0</v>
      </c>
      <c r="D14" s="30">
        <v>0</v>
      </c>
      <c r="E14" s="148">
        <v>0</v>
      </c>
      <c r="F14" s="148">
        <v>0</v>
      </c>
    </row>
    <row r="15" spans="1:7" x14ac:dyDescent="0.35">
      <c r="A15" s="28" t="s">
        <v>12</v>
      </c>
      <c r="B15" s="6">
        <f t="shared" si="0"/>
        <v>174</v>
      </c>
      <c r="C15" s="276">
        <f>39+1</f>
        <v>40</v>
      </c>
      <c r="D15" s="277">
        <v>30</v>
      </c>
      <c r="E15" s="278">
        <v>43</v>
      </c>
      <c r="F15" s="278">
        <f>59+2</f>
        <v>61</v>
      </c>
    </row>
    <row r="16" spans="1:7" x14ac:dyDescent="0.35">
      <c r="A16" s="32" t="s">
        <v>305</v>
      </c>
      <c r="B16" s="6">
        <f>F16</f>
        <v>294</v>
      </c>
      <c r="C16" s="25">
        <f>SUM(C12:C14)-C15</f>
        <v>261</v>
      </c>
      <c r="D16" s="25">
        <f>SUM(D12:D14)-D15</f>
        <v>286</v>
      </c>
      <c r="E16" s="25">
        <f>SUM(E12:E14)-E15</f>
        <v>291</v>
      </c>
      <c r="F16" s="6">
        <f>F12+F13+F14-F15</f>
        <v>294</v>
      </c>
    </row>
    <row r="17" spans="1:6" x14ac:dyDescent="0.35">
      <c r="A17" s="33"/>
      <c r="B17" s="34"/>
      <c r="C17" s="34"/>
      <c r="D17" s="34"/>
      <c r="E17" s="34"/>
      <c r="F17" s="34"/>
    </row>
    <row r="18" spans="1:6" s="260" customFormat="1" ht="38.25" customHeight="1" x14ac:dyDescent="0.35">
      <c r="A18" s="326" t="s">
        <v>307</v>
      </c>
      <c r="B18" s="326"/>
      <c r="C18" s="326"/>
      <c r="D18" s="326"/>
      <c r="E18" s="326"/>
      <c r="F18" s="326"/>
    </row>
    <row r="19" spans="1:6" ht="34.5" customHeight="1" x14ac:dyDescent="0.35">
      <c r="A19" s="317" t="s">
        <v>306</v>
      </c>
      <c r="B19" s="317"/>
      <c r="C19" s="317"/>
      <c r="D19" s="317"/>
      <c r="E19" s="317"/>
      <c r="F19" s="317"/>
    </row>
    <row r="20" spans="1:6" x14ac:dyDescent="0.35">
      <c r="A20" s="155" t="s">
        <v>260</v>
      </c>
      <c r="B20" s="3"/>
      <c r="C20" s="3"/>
      <c r="D20" s="3"/>
      <c r="E20" s="3"/>
      <c r="F20" s="3"/>
    </row>
    <row r="21" spans="1:6" hidden="1" x14ac:dyDescent="0.35"/>
  </sheetData>
  <mergeCells count="10">
    <mergeCell ref="A19:F19"/>
    <mergeCell ref="A3:F3"/>
    <mergeCell ref="A4:F4"/>
    <mergeCell ref="A9:A10"/>
    <mergeCell ref="B9:B10"/>
    <mergeCell ref="C9:F9"/>
    <mergeCell ref="A6:F6"/>
    <mergeCell ref="A5:F5"/>
    <mergeCell ref="A7:F7"/>
    <mergeCell ref="A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G107"/>
  <sheetViews>
    <sheetView workbookViewId="0">
      <selection activeCell="B14" sqref="B14:F18"/>
    </sheetView>
  </sheetViews>
  <sheetFormatPr defaultColWidth="0" defaultRowHeight="15.5" zeroHeight="1" x14ac:dyDescent="0.35"/>
  <cols>
    <col min="1" max="1" width="36.453125" style="41" customWidth="1"/>
    <col min="2" max="6" width="21.7265625" style="41" customWidth="1"/>
    <col min="7" max="7" width="0" style="219" hidden="1" customWidth="1"/>
    <col min="8" max="16384" width="11.453125" style="41" hidden="1"/>
  </cols>
  <sheetData>
    <row r="1" spans="1:6" x14ac:dyDescent="0.35">
      <c r="A1" s="4" t="s">
        <v>160</v>
      </c>
      <c r="B1" s="2"/>
      <c r="C1" s="2"/>
      <c r="D1" s="2"/>
      <c r="E1" s="2"/>
      <c r="F1" s="2"/>
    </row>
    <row r="2" spans="1:6" x14ac:dyDescent="0.35">
      <c r="A2" s="4"/>
      <c r="B2" s="2"/>
      <c r="C2" s="2"/>
      <c r="D2" s="2"/>
      <c r="E2" s="2"/>
      <c r="F2" s="2"/>
    </row>
    <row r="3" spans="1:6" x14ac:dyDescent="0.35">
      <c r="A3" s="331" t="s">
        <v>161</v>
      </c>
      <c r="B3" s="331"/>
      <c r="C3" s="331"/>
      <c r="D3" s="331"/>
      <c r="E3" s="331"/>
      <c r="F3" s="331"/>
    </row>
    <row r="4" spans="1:6" x14ac:dyDescent="0.35">
      <c r="A4" s="331" t="s">
        <v>150</v>
      </c>
      <c r="B4" s="331"/>
      <c r="C4" s="331"/>
      <c r="D4" s="331"/>
      <c r="E4" s="331"/>
      <c r="F4" s="331"/>
    </row>
    <row r="5" spans="1:6" x14ac:dyDescent="0.35">
      <c r="A5" s="331" t="s">
        <v>162</v>
      </c>
      <c r="B5" s="331"/>
      <c r="C5" s="331"/>
      <c r="D5" s="331"/>
      <c r="E5" s="331"/>
      <c r="F5" s="331"/>
    </row>
    <row r="6" spans="1:6" x14ac:dyDescent="0.35">
      <c r="A6" s="331" t="s">
        <v>151</v>
      </c>
      <c r="B6" s="331"/>
      <c r="C6" s="331"/>
      <c r="D6" s="331"/>
      <c r="E6" s="331"/>
      <c r="F6" s="331"/>
    </row>
    <row r="7" spans="1:6" x14ac:dyDescent="0.35">
      <c r="A7" s="331" t="s">
        <v>293</v>
      </c>
      <c r="B7" s="331"/>
      <c r="C7" s="331"/>
      <c r="D7" s="331"/>
      <c r="E7" s="331"/>
      <c r="F7" s="331"/>
    </row>
    <row r="8" spans="1:6" x14ac:dyDescent="0.35">
      <c r="A8" s="247"/>
      <c r="B8" s="247"/>
      <c r="C8" s="8"/>
      <c r="D8" s="8"/>
      <c r="E8" s="8"/>
      <c r="F8" s="8"/>
    </row>
    <row r="9" spans="1:6" x14ac:dyDescent="0.35">
      <c r="A9" s="327" t="s">
        <v>166</v>
      </c>
      <c r="B9" s="329" t="s">
        <v>3</v>
      </c>
      <c r="C9" s="323" t="s">
        <v>155</v>
      </c>
      <c r="D9" s="324"/>
      <c r="E9" s="324"/>
      <c r="F9" s="324"/>
    </row>
    <row r="10" spans="1:6" x14ac:dyDescent="0.35">
      <c r="A10" s="328"/>
      <c r="B10" s="330"/>
      <c r="C10" s="26" t="s">
        <v>156</v>
      </c>
      <c r="D10" s="36" t="s">
        <v>157</v>
      </c>
      <c r="E10" s="37" t="s">
        <v>158</v>
      </c>
      <c r="F10" s="26" t="s">
        <v>159</v>
      </c>
    </row>
    <row r="11" spans="1:6" x14ac:dyDescent="0.35">
      <c r="A11" s="249"/>
      <c r="B11" s="38"/>
      <c r="C11" s="38"/>
      <c r="D11" s="38"/>
      <c r="E11" s="38"/>
      <c r="F11" s="253"/>
    </row>
    <row r="12" spans="1:6" x14ac:dyDescent="0.35">
      <c r="A12" s="250" t="s">
        <v>153</v>
      </c>
      <c r="B12" s="122">
        <f>SUM(B14:B18)</f>
        <v>204</v>
      </c>
      <c r="C12" s="122">
        <f>SUM(C14:C18)</f>
        <v>37</v>
      </c>
      <c r="D12" s="122">
        <f>SUM(D14:D18)</f>
        <v>55</v>
      </c>
      <c r="E12" s="122">
        <f>SUM(E14:E18)</f>
        <v>48</v>
      </c>
      <c r="F12" s="35">
        <f>SUM(F14:F18)</f>
        <v>64</v>
      </c>
    </row>
    <row r="13" spans="1:6" x14ac:dyDescent="0.35">
      <c r="A13" s="251"/>
      <c r="B13" s="123"/>
      <c r="C13" s="123"/>
      <c r="D13" s="123"/>
      <c r="E13" s="123"/>
      <c r="F13" s="124"/>
    </row>
    <row r="14" spans="1:6" x14ac:dyDescent="0.35">
      <c r="A14" s="228" t="s">
        <v>163</v>
      </c>
      <c r="B14" s="229">
        <f>SUM(C14:F14)</f>
        <v>96</v>
      </c>
      <c r="C14" s="226">
        <v>35</v>
      </c>
      <c r="D14" s="226">
        <v>48</v>
      </c>
      <c r="E14" s="226">
        <v>6</v>
      </c>
      <c r="F14" s="226">
        <v>7</v>
      </c>
    </row>
    <row r="15" spans="1:6" x14ac:dyDescent="0.35">
      <c r="A15" s="228" t="s">
        <v>164</v>
      </c>
      <c r="B15" s="229">
        <f>SUM(C15:F15)</f>
        <v>84</v>
      </c>
      <c r="C15" s="226">
        <v>0</v>
      </c>
      <c r="D15" s="226">
        <v>0</v>
      </c>
      <c r="E15" s="226">
        <v>30</v>
      </c>
      <c r="F15" s="226">
        <v>54</v>
      </c>
    </row>
    <row r="16" spans="1:6" x14ac:dyDescent="0.35">
      <c r="A16" s="228" t="s">
        <v>165</v>
      </c>
      <c r="B16" s="229">
        <f>SUM(C16:F16)</f>
        <v>15</v>
      </c>
      <c r="C16" s="226">
        <v>2</v>
      </c>
      <c r="D16" s="226">
        <v>2</v>
      </c>
      <c r="E16" s="226">
        <v>10</v>
      </c>
      <c r="F16" s="226">
        <v>1</v>
      </c>
    </row>
    <row r="17" spans="1:6" x14ac:dyDescent="0.35">
      <c r="A17" s="228" t="s">
        <v>321</v>
      </c>
      <c r="B17" s="229">
        <f>SUM(C17:F17)</f>
        <v>6</v>
      </c>
      <c r="C17" s="226">
        <v>0</v>
      </c>
      <c r="D17" s="226">
        <v>3</v>
      </c>
      <c r="E17" s="226">
        <v>1</v>
      </c>
      <c r="F17" s="226">
        <v>2</v>
      </c>
    </row>
    <row r="18" spans="1:6" ht="18.75" customHeight="1" x14ac:dyDescent="0.35">
      <c r="A18" s="139" t="s">
        <v>337</v>
      </c>
      <c r="B18" s="252">
        <f>SUM(C18:F18)</f>
        <v>3</v>
      </c>
      <c r="C18" s="227">
        <v>0</v>
      </c>
      <c r="D18" s="227">
        <v>2</v>
      </c>
      <c r="E18" s="227">
        <v>1</v>
      </c>
      <c r="F18" s="227">
        <v>0</v>
      </c>
    </row>
    <row r="19" spans="1:6" ht="17.25" customHeight="1" x14ac:dyDescent="0.35">
      <c r="A19" s="155" t="s">
        <v>260</v>
      </c>
      <c r="B19" s="2"/>
      <c r="C19" s="2"/>
      <c r="D19" s="2"/>
      <c r="E19" s="2"/>
      <c r="F19" s="2"/>
    </row>
    <row r="20" spans="1:6" ht="18" hidden="1" customHeight="1" x14ac:dyDescent="0.35"/>
    <row r="21" spans="1:6" hidden="1" x14ac:dyDescent="0.35"/>
    <row r="22" spans="1:6" hidden="1" x14ac:dyDescent="0.35"/>
    <row r="23" spans="1:6" hidden="1" x14ac:dyDescent="0.35"/>
    <row r="24" spans="1:6" hidden="1" x14ac:dyDescent="0.35"/>
    <row r="25" spans="1:6" hidden="1" x14ac:dyDescent="0.35"/>
    <row r="26" spans="1:6" hidden="1" x14ac:dyDescent="0.35"/>
    <row r="27" spans="1:6" hidden="1" x14ac:dyDescent="0.35"/>
    <row r="28" spans="1:6" hidden="1" x14ac:dyDescent="0.35"/>
    <row r="29" spans="1:6" hidden="1" x14ac:dyDescent="0.35"/>
    <row r="30" spans="1:6" hidden="1" x14ac:dyDescent="0.35"/>
    <row r="31" spans="1:6" hidden="1" x14ac:dyDescent="0.35"/>
    <row r="32" spans="1:6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</sheetData>
  <sortState xmlns:xlrd2="http://schemas.microsoft.com/office/spreadsheetml/2017/richdata2" ref="B14:F18">
    <sortCondition descending="1" ref="B14:B18"/>
  </sortState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G28"/>
  <sheetViews>
    <sheetView workbookViewId="0">
      <selection activeCell="G1" sqref="G1:XFD1048576"/>
    </sheetView>
  </sheetViews>
  <sheetFormatPr defaultColWidth="0" defaultRowHeight="15.5" zeroHeight="1" x14ac:dyDescent="0.35"/>
  <cols>
    <col min="1" max="1" width="39.453125" style="9" customWidth="1"/>
    <col min="2" max="6" width="21.7265625" style="9" customWidth="1"/>
    <col min="7" max="16384" width="11.453125" style="9" hidden="1"/>
  </cols>
  <sheetData>
    <row r="1" spans="1:6" x14ac:dyDescent="0.35">
      <c r="A1" s="4" t="s">
        <v>167</v>
      </c>
      <c r="B1" s="2"/>
      <c r="C1" s="2"/>
      <c r="D1" s="2"/>
      <c r="E1" s="2"/>
      <c r="F1" s="2"/>
    </row>
    <row r="2" spans="1:6" x14ac:dyDescent="0.35">
      <c r="A2" s="4"/>
      <c r="B2" s="2"/>
      <c r="C2" s="2"/>
      <c r="D2" s="2"/>
      <c r="E2" s="2"/>
      <c r="F2" s="2"/>
    </row>
    <row r="3" spans="1:6" x14ac:dyDescent="0.35">
      <c r="A3" s="331" t="s">
        <v>168</v>
      </c>
      <c r="B3" s="331"/>
      <c r="C3" s="331"/>
      <c r="D3" s="331"/>
      <c r="E3" s="331"/>
      <c r="F3" s="331"/>
    </row>
    <row r="4" spans="1:6" x14ac:dyDescent="0.35">
      <c r="A4" s="331" t="s">
        <v>150</v>
      </c>
      <c r="B4" s="331"/>
      <c r="C4" s="331"/>
      <c r="D4" s="331"/>
      <c r="E4" s="331"/>
      <c r="F4" s="331"/>
    </row>
    <row r="5" spans="1:6" x14ac:dyDescent="0.35">
      <c r="A5" s="331" t="s">
        <v>169</v>
      </c>
      <c r="B5" s="331"/>
      <c r="C5" s="331"/>
      <c r="D5" s="331"/>
      <c r="E5" s="331"/>
      <c r="F5" s="331"/>
    </row>
    <row r="6" spans="1:6" x14ac:dyDescent="0.35">
      <c r="A6" s="331" t="s">
        <v>151</v>
      </c>
      <c r="B6" s="331"/>
      <c r="C6" s="331"/>
      <c r="D6" s="331"/>
      <c r="E6" s="331"/>
      <c r="F6" s="331"/>
    </row>
    <row r="7" spans="1:6" x14ac:dyDescent="0.35">
      <c r="A7" s="331" t="s">
        <v>293</v>
      </c>
      <c r="B7" s="331"/>
      <c r="C7" s="331"/>
      <c r="D7" s="331"/>
      <c r="E7" s="331"/>
      <c r="F7" s="331"/>
    </row>
    <row r="8" spans="1:6" x14ac:dyDescent="0.35">
      <c r="A8" s="5"/>
      <c r="B8" s="5"/>
      <c r="C8" s="8"/>
      <c r="D8" s="8"/>
      <c r="E8" s="8"/>
      <c r="F8" s="8"/>
    </row>
    <row r="9" spans="1:6" x14ac:dyDescent="0.35">
      <c r="A9" s="327" t="s">
        <v>129</v>
      </c>
      <c r="B9" s="329" t="s">
        <v>3</v>
      </c>
      <c r="C9" s="323" t="s">
        <v>155</v>
      </c>
      <c r="D9" s="324"/>
      <c r="E9" s="324"/>
      <c r="F9" s="324"/>
    </row>
    <row r="10" spans="1:6" x14ac:dyDescent="0.35">
      <c r="A10" s="328"/>
      <c r="B10" s="330"/>
      <c r="C10" s="26" t="s">
        <v>156</v>
      </c>
      <c r="D10" s="36" t="s">
        <v>157</v>
      </c>
      <c r="E10" s="37" t="s">
        <v>158</v>
      </c>
      <c r="F10" s="26" t="s">
        <v>159</v>
      </c>
    </row>
    <row r="11" spans="1:6" x14ac:dyDescent="0.35">
      <c r="A11" s="5"/>
      <c r="B11" s="38"/>
      <c r="C11" s="163"/>
      <c r="D11" s="163"/>
      <c r="E11" s="163"/>
      <c r="F11" s="162"/>
    </row>
    <row r="12" spans="1:6" x14ac:dyDescent="0.35">
      <c r="A12" s="7" t="s">
        <v>153</v>
      </c>
      <c r="B12" s="122">
        <f>SUM(B14:B22)</f>
        <v>174</v>
      </c>
      <c r="C12" s="122">
        <f>SUM(C14:C22)</f>
        <v>40</v>
      </c>
      <c r="D12" s="122">
        <f>SUM(D14:D22)</f>
        <v>30</v>
      </c>
      <c r="E12" s="122">
        <f>SUM(E14:E22)</f>
        <v>43</v>
      </c>
      <c r="F12" s="35">
        <f>SUM(F14:F22)</f>
        <v>61</v>
      </c>
    </row>
    <row r="13" spans="1:6" x14ac:dyDescent="0.35">
      <c r="A13" s="39"/>
      <c r="B13" s="123"/>
      <c r="C13" s="123"/>
      <c r="D13" s="123"/>
      <c r="E13" s="123"/>
      <c r="F13" s="124"/>
    </row>
    <row r="14" spans="1:6" x14ac:dyDescent="0.35">
      <c r="A14" s="40" t="s">
        <v>138</v>
      </c>
      <c r="B14" s="229">
        <f t="shared" ref="B14:B22" si="0">SUM(C14:F14)</f>
        <v>57</v>
      </c>
      <c r="C14" s="125">
        <f>12</f>
        <v>12</v>
      </c>
      <c r="D14" s="125">
        <v>16</v>
      </c>
      <c r="E14" s="125">
        <v>13</v>
      </c>
      <c r="F14" s="126">
        <v>16</v>
      </c>
    </row>
    <row r="15" spans="1:6" x14ac:dyDescent="0.35">
      <c r="A15" s="40" t="s">
        <v>132</v>
      </c>
      <c r="B15" s="229">
        <f t="shared" si="0"/>
        <v>48</v>
      </c>
      <c r="C15" s="125">
        <v>9</v>
      </c>
      <c r="D15" s="125">
        <v>8</v>
      </c>
      <c r="E15" s="125">
        <v>12</v>
      </c>
      <c r="F15" s="126">
        <v>19</v>
      </c>
    </row>
    <row r="16" spans="1:6" x14ac:dyDescent="0.35">
      <c r="A16" s="40" t="s">
        <v>133</v>
      </c>
      <c r="B16" s="229">
        <f t="shared" si="0"/>
        <v>32</v>
      </c>
      <c r="C16" s="125">
        <v>12</v>
      </c>
      <c r="D16" s="125">
        <v>2</v>
      </c>
      <c r="E16" s="125">
        <v>8</v>
      </c>
      <c r="F16" s="126">
        <v>10</v>
      </c>
    </row>
    <row r="17" spans="1:7" x14ac:dyDescent="0.35">
      <c r="A17" s="40" t="s">
        <v>171</v>
      </c>
      <c r="B17" s="229">
        <f t="shared" si="0"/>
        <v>13</v>
      </c>
      <c r="C17" s="125">
        <v>2</v>
      </c>
      <c r="D17" s="125">
        <v>1</v>
      </c>
      <c r="E17" s="125">
        <v>8</v>
      </c>
      <c r="F17" s="126">
        <v>2</v>
      </c>
    </row>
    <row r="18" spans="1:7" x14ac:dyDescent="0.35">
      <c r="A18" s="40" t="s">
        <v>303</v>
      </c>
      <c r="B18" s="229">
        <f t="shared" si="0"/>
        <v>8</v>
      </c>
      <c r="C18" s="125">
        <v>2</v>
      </c>
      <c r="D18" s="125">
        <v>2</v>
      </c>
      <c r="E18" s="125">
        <v>0</v>
      </c>
      <c r="F18" s="126">
        <v>4</v>
      </c>
    </row>
    <row r="19" spans="1:7" x14ac:dyDescent="0.35">
      <c r="A19" s="40" t="s">
        <v>270</v>
      </c>
      <c r="B19" s="229">
        <f t="shared" si="0"/>
        <v>7</v>
      </c>
      <c r="C19" s="125">
        <v>1</v>
      </c>
      <c r="D19" s="125">
        <v>1</v>
      </c>
      <c r="E19" s="125">
        <v>0</v>
      </c>
      <c r="F19" s="126">
        <v>5</v>
      </c>
    </row>
    <row r="20" spans="1:7" x14ac:dyDescent="0.35">
      <c r="A20" s="40" t="s">
        <v>172</v>
      </c>
      <c r="B20" s="229">
        <f t="shared" si="0"/>
        <v>4</v>
      </c>
      <c r="C20" s="125">
        <v>1</v>
      </c>
      <c r="D20" s="125">
        <v>0</v>
      </c>
      <c r="E20" s="125">
        <v>1</v>
      </c>
      <c r="F20" s="126">
        <v>2</v>
      </c>
    </row>
    <row r="21" spans="1:7" x14ac:dyDescent="0.35">
      <c r="A21" s="40" t="s">
        <v>170</v>
      </c>
      <c r="B21" s="229">
        <f t="shared" si="0"/>
        <v>1</v>
      </c>
      <c r="C21" s="125">
        <v>0</v>
      </c>
      <c r="D21" s="125">
        <v>0</v>
      </c>
      <c r="E21" s="125">
        <v>0</v>
      </c>
      <c r="F21" s="126">
        <v>1</v>
      </c>
    </row>
    <row r="22" spans="1:7" x14ac:dyDescent="0.35">
      <c r="A22" s="40" t="s">
        <v>173</v>
      </c>
      <c r="B22" s="229">
        <f t="shared" si="0"/>
        <v>4</v>
      </c>
      <c r="C22" s="279">
        <v>1</v>
      </c>
      <c r="D22" s="279">
        <v>0</v>
      </c>
      <c r="E22" s="279">
        <v>1</v>
      </c>
      <c r="F22" s="280">
        <v>2</v>
      </c>
      <c r="G22" s="216"/>
    </row>
    <row r="23" spans="1:7" x14ac:dyDescent="0.35">
      <c r="A23" s="188"/>
      <c r="B23" s="127"/>
      <c r="C23" s="128"/>
      <c r="D23" s="128"/>
      <c r="E23" s="128"/>
      <c r="F23" s="187"/>
    </row>
    <row r="24" spans="1:7" x14ac:dyDescent="0.35">
      <c r="A24" s="155" t="s">
        <v>260</v>
      </c>
      <c r="B24" s="2"/>
      <c r="C24" s="2"/>
      <c r="D24" s="2"/>
      <c r="E24" s="2"/>
      <c r="F24" s="2"/>
    </row>
    <row r="25" spans="1:7" hidden="1" x14ac:dyDescent="0.35"/>
    <row r="26" spans="1:7" hidden="1" x14ac:dyDescent="0.35"/>
    <row r="27" spans="1:7" hidden="1" x14ac:dyDescent="0.35"/>
    <row r="28" spans="1:7" hidden="1" x14ac:dyDescent="0.35"/>
  </sheetData>
  <sortState xmlns:xlrd2="http://schemas.microsoft.com/office/spreadsheetml/2017/richdata2" ref="A14:F21">
    <sortCondition descending="1" ref="B14:B21"/>
  </sortState>
  <mergeCells count="8">
    <mergeCell ref="A9:A10"/>
    <mergeCell ref="B9:B10"/>
    <mergeCell ref="C9:F9"/>
    <mergeCell ref="A3:F3"/>
    <mergeCell ref="A4:F4"/>
    <mergeCell ref="A6:F6"/>
    <mergeCell ref="A5:F5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13"/>
  <sheetViews>
    <sheetView tabSelected="1" workbookViewId="0">
      <selection activeCell="C12" sqref="C12"/>
    </sheetView>
  </sheetViews>
  <sheetFormatPr defaultColWidth="0" defaultRowHeight="15.5" zeroHeight="1" x14ac:dyDescent="0.35"/>
  <cols>
    <col min="1" max="1" width="36.7265625" style="41" customWidth="1"/>
    <col min="2" max="2" width="17.26953125" style="41" customWidth="1"/>
    <col min="3" max="3" width="46.54296875" style="41" customWidth="1"/>
    <col min="4" max="4" width="20.26953125" style="41" hidden="1" customWidth="1"/>
    <col min="5" max="16384" width="11.453125" style="41" hidden="1"/>
  </cols>
  <sheetData>
    <row r="1" spans="1:3" x14ac:dyDescent="0.35">
      <c r="A1" s="77" t="s">
        <v>174</v>
      </c>
      <c r="B1" s="77"/>
      <c r="C1" s="78"/>
    </row>
    <row r="2" spans="1:3" x14ac:dyDescent="0.35">
      <c r="A2" s="77"/>
      <c r="B2" s="77"/>
      <c r="C2" s="78"/>
    </row>
    <row r="3" spans="1:3" x14ac:dyDescent="0.35">
      <c r="A3" s="334" t="s">
        <v>218</v>
      </c>
      <c r="B3" s="334"/>
      <c r="C3" s="334"/>
    </row>
    <row r="4" spans="1:3" x14ac:dyDescent="0.35">
      <c r="A4" s="334" t="s">
        <v>180</v>
      </c>
      <c r="B4" s="334"/>
      <c r="C4" s="334"/>
    </row>
    <row r="5" spans="1:3" x14ac:dyDescent="0.35">
      <c r="A5" s="335" t="s">
        <v>128</v>
      </c>
      <c r="B5" s="335"/>
      <c r="C5" s="335"/>
    </row>
    <row r="6" spans="1:3" x14ac:dyDescent="0.35">
      <c r="A6" s="335" t="s">
        <v>175</v>
      </c>
      <c r="B6" s="335"/>
      <c r="C6" s="335"/>
    </row>
    <row r="7" spans="1:3" x14ac:dyDescent="0.35">
      <c r="A7" s="335" t="s">
        <v>293</v>
      </c>
      <c r="B7" s="335"/>
      <c r="C7" s="335"/>
    </row>
    <row r="8" spans="1:3" x14ac:dyDescent="0.35">
      <c r="A8" s="130"/>
      <c r="B8" s="130"/>
      <c r="C8" s="130"/>
    </row>
    <row r="9" spans="1:3" ht="20.25" customHeight="1" x14ac:dyDescent="0.35">
      <c r="A9" s="332" t="s">
        <v>129</v>
      </c>
      <c r="B9" s="294" t="s">
        <v>3</v>
      </c>
      <c r="C9" s="255" t="s">
        <v>144</v>
      </c>
    </row>
    <row r="10" spans="1:3" ht="21" customHeight="1" x14ac:dyDescent="0.35">
      <c r="A10" s="333"/>
      <c r="B10" s="297"/>
      <c r="C10" s="131" t="s">
        <v>217</v>
      </c>
    </row>
    <row r="11" spans="1:3" x14ac:dyDescent="0.35">
      <c r="A11" s="132"/>
      <c r="B11" s="164"/>
      <c r="C11" s="133"/>
    </row>
    <row r="12" spans="1:3" x14ac:dyDescent="0.35">
      <c r="A12" s="134" t="s">
        <v>153</v>
      </c>
      <c r="B12" s="94">
        <f>SUM(B14:B16)</f>
        <v>87</v>
      </c>
      <c r="C12" s="136" t="s">
        <v>319</v>
      </c>
    </row>
    <row r="13" spans="1:3" x14ac:dyDescent="0.35">
      <c r="A13" s="134"/>
      <c r="B13" s="94"/>
      <c r="C13" s="136"/>
    </row>
    <row r="14" spans="1:3" x14ac:dyDescent="0.35">
      <c r="A14" s="137" t="s">
        <v>133</v>
      </c>
      <c r="B14" s="112">
        <v>32</v>
      </c>
      <c r="C14" s="135" t="s">
        <v>366</v>
      </c>
    </row>
    <row r="15" spans="1:3" x14ac:dyDescent="0.35">
      <c r="A15" s="137" t="s">
        <v>132</v>
      </c>
      <c r="B15" s="112">
        <v>48</v>
      </c>
      <c r="C15" s="135" t="s">
        <v>365</v>
      </c>
    </row>
    <row r="16" spans="1:3" x14ac:dyDescent="0.35">
      <c r="A16" s="137" t="s">
        <v>271</v>
      </c>
      <c r="B16" s="112">
        <v>7</v>
      </c>
      <c r="C16" s="135" t="s">
        <v>367</v>
      </c>
    </row>
    <row r="17" spans="1:3" x14ac:dyDescent="0.35">
      <c r="A17" s="138"/>
      <c r="B17" s="139"/>
      <c r="C17" s="140"/>
    </row>
    <row r="18" spans="1:3" x14ac:dyDescent="0.35">
      <c r="A18" s="141" t="s">
        <v>209</v>
      </c>
      <c r="B18" s="141"/>
      <c r="C18" s="112"/>
    </row>
    <row r="19" spans="1:3" x14ac:dyDescent="0.35">
      <c r="A19" s="155" t="s">
        <v>260</v>
      </c>
      <c r="B19" s="141"/>
      <c r="C19" s="112"/>
    </row>
    <row r="20" spans="1:3" hidden="1" x14ac:dyDescent="0.35">
      <c r="A20" s="155"/>
      <c r="B20" s="90"/>
      <c r="C20" s="78"/>
    </row>
    <row r="21" spans="1:3" hidden="1" x14ac:dyDescent="0.35"/>
    <row r="22" spans="1:3" hidden="1" x14ac:dyDescent="0.35"/>
    <row r="23" spans="1:3" hidden="1" x14ac:dyDescent="0.35"/>
    <row r="24" spans="1:3" hidden="1" x14ac:dyDescent="0.35"/>
    <row r="25" spans="1:3" hidden="1" x14ac:dyDescent="0.35"/>
    <row r="26" spans="1:3" hidden="1" x14ac:dyDescent="0.35"/>
    <row r="27" spans="1:3" hidden="1" x14ac:dyDescent="0.35"/>
    <row r="28" spans="1:3" hidden="1" x14ac:dyDescent="0.35"/>
    <row r="29" spans="1:3" hidden="1" x14ac:dyDescent="0.35"/>
    <row r="30" spans="1:3" hidden="1" x14ac:dyDescent="0.35"/>
    <row r="31" spans="1:3" hidden="1" x14ac:dyDescent="0.35"/>
    <row r="32" spans="1:3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</sheetData>
  <mergeCells count="7">
    <mergeCell ref="A9:A10"/>
    <mergeCell ref="B9:B10"/>
    <mergeCell ref="A3:C3"/>
    <mergeCell ref="A4:C4"/>
    <mergeCell ref="A5:C5"/>
    <mergeCell ref="A6:C6"/>
    <mergeCell ref="A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EL54"/>
  <sheetViews>
    <sheetView zoomScale="85" zoomScaleNormal="85" workbookViewId="0">
      <selection activeCell="A52" sqref="A52:XFD1048576"/>
    </sheetView>
  </sheetViews>
  <sheetFormatPr defaultColWidth="0" defaultRowHeight="15.5" zeroHeight="1" x14ac:dyDescent="0.35"/>
  <cols>
    <col min="1" max="1" width="31.26953125" style="41" customWidth="1"/>
    <col min="2" max="2" width="34" style="41" customWidth="1"/>
    <col min="3" max="3" width="31.26953125" style="41" customWidth="1"/>
    <col min="4" max="16364" width="12.1796875" style="41" hidden="1"/>
    <col min="16365" max="16365" width="5.1796875" style="41" hidden="1"/>
    <col min="16366" max="16366" width="11.453125" style="41" hidden="1"/>
    <col min="16367" max="16384" width="12.1796875" style="41" hidden="1"/>
  </cols>
  <sheetData>
    <row r="1" spans="1:3" x14ac:dyDescent="0.35">
      <c r="A1" s="77" t="s">
        <v>176</v>
      </c>
      <c r="B1" s="78"/>
      <c r="C1" s="111"/>
    </row>
    <row r="2" spans="1:3" x14ac:dyDescent="0.35">
      <c r="A2" s="77"/>
      <c r="B2" s="78"/>
      <c r="C2" s="111"/>
    </row>
    <row r="3" spans="1:3" ht="33" customHeight="1" x14ac:dyDescent="0.35">
      <c r="A3" s="289" t="s">
        <v>181</v>
      </c>
      <c r="B3" s="289"/>
      <c r="C3" s="289"/>
    </row>
    <row r="4" spans="1:3" x14ac:dyDescent="0.35">
      <c r="A4" s="334" t="s">
        <v>177</v>
      </c>
      <c r="B4" s="334"/>
      <c r="C4" s="334"/>
    </row>
    <row r="5" spans="1:3" x14ac:dyDescent="0.35">
      <c r="A5" s="334" t="s">
        <v>293</v>
      </c>
      <c r="B5" s="334"/>
      <c r="C5" s="334"/>
    </row>
    <row r="6" spans="1:3" x14ac:dyDescent="0.35">
      <c r="A6" s="77"/>
      <c r="B6" s="78"/>
      <c r="C6" s="111"/>
    </row>
    <row r="7" spans="1:3" x14ac:dyDescent="0.35">
      <c r="A7" s="311" t="s">
        <v>147</v>
      </c>
      <c r="B7" s="312"/>
      <c r="C7" s="336" t="s">
        <v>20</v>
      </c>
    </row>
    <row r="8" spans="1:3" x14ac:dyDescent="0.35">
      <c r="A8" s="313"/>
      <c r="B8" s="314"/>
      <c r="C8" s="337"/>
    </row>
    <row r="9" spans="1:3" x14ac:dyDescent="0.35">
      <c r="A9" s="95"/>
      <c r="B9" s="142"/>
      <c r="C9" s="143"/>
    </row>
    <row r="10" spans="1:3" x14ac:dyDescent="0.35">
      <c r="A10" s="308" t="s">
        <v>153</v>
      </c>
      <c r="B10" s="309"/>
      <c r="C10" s="144">
        <f>SUM(C12:C50)</f>
        <v>87</v>
      </c>
    </row>
    <row r="11" spans="1:3" x14ac:dyDescent="0.35">
      <c r="A11" s="64"/>
      <c r="B11" s="132"/>
      <c r="C11" s="144"/>
    </row>
    <row r="12" spans="1:3" x14ac:dyDescent="0.35">
      <c r="A12" s="145">
        <v>1</v>
      </c>
      <c r="B12" s="86" t="s">
        <v>272</v>
      </c>
      <c r="C12" s="146">
        <v>2</v>
      </c>
    </row>
    <row r="13" spans="1:3" x14ac:dyDescent="0.35">
      <c r="A13" s="145">
        <v>2</v>
      </c>
      <c r="B13" s="86" t="s">
        <v>148</v>
      </c>
      <c r="C13" s="146">
        <v>2</v>
      </c>
    </row>
    <row r="14" spans="1:3" x14ac:dyDescent="0.35">
      <c r="A14" s="145">
        <v>3</v>
      </c>
      <c r="B14" s="86" t="s">
        <v>148</v>
      </c>
      <c r="C14" s="146">
        <v>3</v>
      </c>
    </row>
    <row r="15" spans="1:3" x14ac:dyDescent="0.35">
      <c r="A15" s="145">
        <v>4</v>
      </c>
      <c r="B15" s="86" t="s">
        <v>148</v>
      </c>
      <c r="C15" s="146">
        <v>1</v>
      </c>
    </row>
    <row r="16" spans="1:3" x14ac:dyDescent="0.35">
      <c r="A16" s="145">
        <v>5</v>
      </c>
      <c r="B16" s="86" t="s">
        <v>148</v>
      </c>
      <c r="C16" s="146">
        <v>4</v>
      </c>
    </row>
    <row r="17" spans="1:3" x14ac:dyDescent="0.35">
      <c r="A17" s="145">
        <v>6</v>
      </c>
      <c r="B17" s="86" t="s">
        <v>148</v>
      </c>
      <c r="C17" s="146">
        <v>1</v>
      </c>
    </row>
    <row r="18" spans="1:3" x14ac:dyDescent="0.35">
      <c r="A18" s="145">
        <v>7</v>
      </c>
      <c r="B18" s="86" t="s">
        <v>148</v>
      </c>
      <c r="C18" s="146">
        <v>2</v>
      </c>
    </row>
    <row r="19" spans="1:3" x14ac:dyDescent="0.35">
      <c r="A19" s="145">
        <v>8</v>
      </c>
      <c r="B19" s="86" t="s">
        <v>148</v>
      </c>
      <c r="C19" s="146">
        <v>1</v>
      </c>
    </row>
    <row r="20" spans="1:3" x14ac:dyDescent="0.35">
      <c r="A20" s="145">
        <v>9</v>
      </c>
      <c r="B20" s="86" t="s">
        <v>148</v>
      </c>
      <c r="C20" s="146">
        <v>1</v>
      </c>
    </row>
    <row r="21" spans="1:3" x14ac:dyDescent="0.35">
      <c r="A21" s="145">
        <v>10</v>
      </c>
      <c r="B21" s="86" t="s">
        <v>148</v>
      </c>
      <c r="C21" s="146">
        <v>1</v>
      </c>
    </row>
    <row r="22" spans="1:3" x14ac:dyDescent="0.35">
      <c r="A22" s="147">
        <v>12</v>
      </c>
      <c r="B22" s="86" t="s">
        <v>148</v>
      </c>
      <c r="C22" s="146">
        <v>3</v>
      </c>
    </row>
    <row r="23" spans="1:3" x14ac:dyDescent="0.35">
      <c r="A23" s="147">
        <v>13</v>
      </c>
      <c r="B23" s="86" t="s">
        <v>148</v>
      </c>
      <c r="C23" s="146">
        <v>3</v>
      </c>
    </row>
    <row r="24" spans="1:3" x14ac:dyDescent="0.35">
      <c r="A24" s="147">
        <v>14</v>
      </c>
      <c r="B24" s="86" t="s">
        <v>148</v>
      </c>
      <c r="C24" s="146">
        <v>7</v>
      </c>
    </row>
    <row r="25" spans="1:3" x14ac:dyDescent="0.35">
      <c r="A25" s="147">
        <v>15</v>
      </c>
      <c r="B25" s="86" t="s">
        <v>148</v>
      </c>
      <c r="C25" s="146">
        <v>3</v>
      </c>
    </row>
    <row r="26" spans="1:3" x14ac:dyDescent="0.35">
      <c r="A26" s="147">
        <v>16</v>
      </c>
      <c r="B26" s="86" t="s">
        <v>148</v>
      </c>
      <c r="C26" s="146">
        <v>2</v>
      </c>
    </row>
    <row r="27" spans="1:3" x14ac:dyDescent="0.35">
      <c r="A27" s="147">
        <v>17</v>
      </c>
      <c r="B27" s="86" t="s">
        <v>148</v>
      </c>
      <c r="C27" s="146">
        <v>2</v>
      </c>
    </row>
    <row r="28" spans="1:3" x14ac:dyDescent="0.35">
      <c r="A28" s="147">
        <v>18</v>
      </c>
      <c r="B28" s="86" t="s">
        <v>148</v>
      </c>
      <c r="C28" s="146">
        <v>5</v>
      </c>
    </row>
    <row r="29" spans="1:3" x14ac:dyDescent="0.35">
      <c r="A29" s="147">
        <v>19</v>
      </c>
      <c r="B29" s="86" t="s">
        <v>148</v>
      </c>
      <c r="C29" s="146">
        <v>2</v>
      </c>
    </row>
    <row r="30" spans="1:3" x14ac:dyDescent="0.35">
      <c r="A30" s="147">
        <v>20</v>
      </c>
      <c r="B30" s="86" t="s">
        <v>148</v>
      </c>
      <c r="C30" s="146">
        <v>4</v>
      </c>
    </row>
    <row r="31" spans="1:3" x14ac:dyDescent="0.35">
      <c r="A31" s="147">
        <v>21</v>
      </c>
      <c r="B31" s="86" t="s">
        <v>148</v>
      </c>
      <c r="C31" s="146">
        <v>2</v>
      </c>
    </row>
    <row r="32" spans="1:3" x14ac:dyDescent="0.35">
      <c r="A32" s="147">
        <v>22</v>
      </c>
      <c r="B32" s="86" t="s">
        <v>148</v>
      </c>
      <c r="C32" s="146">
        <v>1</v>
      </c>
    </row>
    <row r="33" spans="1:3" x14ac:dyDescent="0.35">
      <c r="A33" s="147">
        <v>24</v>
      </c>
      <c r="B33" s="86" t="s">
        <v>148</v>
      </c>
      <c r="C33" s="146">
        <v>5</v>
      </c>
    </row>
    <row r="34" spans="1:3" x14ac:dyDescent="0.35">
      <c r="A34" s="147">
        <v>25</v>
      </c>
      <c r="B34" s="86" t="s">
        <v>148</v>
      </c>
      <c r="C34" s="146">
        <v>3</v>
      </c>
    </row>
    <row r="35" spans="1:3" x14ac:dyDescent="0.35">
      <c r="A35" s="147">
        <v>26</v>
      </c>
      <c r="B35" s="86" t="s">
        <v>148</v>
      </c>
      <c r="C35" s="146">
        <v>3</v>
      </c>
    </row>
    <row r="36" spans="1:3" x14ac:dyDescent="0.35">
      <c r="A36" s="147">
        <v>27</v>
      </c>
      <c r="B36" s="86" t="s">
        <v>148</v>
      </c>
      <c r="C36" s="146">
        <v>4</v>
      </c>
    </row>
    <row r="37" spans="1:3" x14ac:dyDescent="0.35">
      <c r="A37" s="147">
        <v>28</v>
      </c>
      <c r="B37" s="86" t="s">
        <v>148</v>
      </c>
      <c r="C37" s="146">
        <v>2</v>
      </c>
    </row>
    <row r="38" spans="1:3" x14ac:dyDescent="0.35">
      <c r="A38" s="147">
        <v>29</v>
      </c>
      <c r="B38" s="86" t="s">
        <v>148</v>
      </c>
      <c r="C38" s="146">
        <v>2</v>
      </c>
    </row>
    <row r="39" spans="1:3" x14ac:dyDescent="0.35">
      <c r="A39" s="147">
        <v>30</v>
      </c>
      <c r="B39" s="86" t="s">
        <v>148</v>
      </c>
      <c r="C39" s="146">
        <v>3</v>
      </c>
    </row>
    <row r="40" spans="1:3" x14ac:dyDescent="0.35">
      <c r="A40" s="147">
        <v>33</v>
      </c>
      <c r="B40" s="86" t="s">
        <v>148</v>
      </c>
      <c r="C40" s="146">
        <v>2</v>
      </c>
    </row>
    <row r="41" spans="1:3" x14ac:dyDescent="0.35">
      <c r="A41" s="147">
        <v>36</v>
      </c>
      <c r="B41" s="86" t="s">
        <v>148</v>
      </c>
      <c r="C41" s="146">
        <v>2</v>
      </c>
    </row>
    <row r="42" spans="1:3" x14ac:dyDescent="0.35">
      <c r="A42" s="147">
        <v>38</v>
      </c>
      <c r="B42" s="86" t="s">
        <v>148</v>
      </c>
      <c r="C42" s="146">
        <v>1</v>
      </c>
    </row>
    <row r="43" spans="1:3" x14ac:dyDescent="0.35">
      <c r="A43" s="147">
        <v>39</v>
      </c>
      <c r="B43" s="86" t="s">
        <v>148</v>
      </c>
      <c r="C43" s="146">
        <v>1</v>
      </c>
    </row>
    <row r="44" spans="1:3" x14ac:dyDescent="0.35">
      <c r="A44" s="147">
        <v>41</v>
      </c>
      <c r="B44" s="86" t="s">
        <v>148</v>
      </c>
      <c r="C44" s="146">
        <v>1</v>
      </c>
    </row>
    <row r="45" spans="1:3" x14ac:dyDescent="0.35">
      <c r="A45" s="147">
        <v>42</v>
      </c>
      <c r="B45" s="86" t="s">
        <v>148</v>
      </c>
      <c r="C45" s="146">
        <v>2</v>
      </c>
    </row>
    <row r="46" spans="1:3" x14ac:dyDescent="0.35">
      <c r="A46" s="147">
        <v>43</v>
      </c>
      <c r="B46" s="86" t="s">
        <v>148</v>
      </c>
      <c r="C46" s="146">
        <v>1</v>
      </c>
    </row>
    <row r="47" spans="1:3" s="219" customFormat="1" x14ac:dyDescent="0.35">
      <c r="A47" s="261">
        <v>47</v>
      </c>
      <c r="B47" s="86" t="s">
        <v>148</v>
      </c>
      <c r="C47" s="146">
        <v>1</v>
      </c>
    </row>
    <row r="48" spans="1:3" s="219" customFormat="1" x14ac:dyDescent="0.35">
      <c r="A48" s="261">
        <v>49</v>
      </c>
      <c r="B48" s="86" t="s">
        <v>148</v>
      </c>
      <c r="C48" s="146">
        <v>1</v>
      </c>
    </row>
    <row r="49" spans="1:3" x14ac:dyDescent="0.35">
      <c r="A49" s="261">
        <v>57</v>
      </c>
      <c r="B49" s="86" t="s">
        <v>148</v>
      </c>
      <c r="C49" s="146">
        <v>1</v>
      </c>
    </row>
    <row r="50" spans="1:3" x14ac:dyDescent="0.35">
      <c r="A50" s="261"/>
      <c r="B50" s="222"/>
      <c r="C50" s="281"/>
    </row>
    <row r="51" spans="1:3" x14ac:dyDescent="0.35">
      <c r="A51" s="254" t="s">
        <v>260</v>
      </c>
      <c r="B51" s="254"/>
      <c r="C51" s="254"/>
    </row>
    <row r="52" spans="1:3" hidden="1" x14ac:dyDescent="0.35"/>
    <row r="53" spans="1:3" hidden="1" x14ac:dyDescent="0.35"/>
    <row r="54" spans="1:3" hidden="1" x14ac:dyDescent="0.35"/>
  </sheetData>
  <mergeCells count="6">
    <mergeCell ref="A10:B10"/>
    <mergeCell ref="A3:C3"/>
    <mergeCell ref="A4:C4"/>
    <mergeCell ref="A5:C5"/>
    <mergeCell ref="A7:B8"/>
    <mergeCell ref="C7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INDICE</vt:lpstr>
      <vt:lpstr>c1</vt:lpstr>
      <vt:lpstr>c-2</vt:lpstr>
      <vt:lpstr>revisión de procedencia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Jesus</cp:lastModifiedBy>
  <cp:lastPrinted>2016-06-28T16:22:45Z</cp:lastPrinted>
  <dcterms:created xsi:type="dcterms:W3CDTF">2016-05-30T20:31:41Z</dcterms:created>
  <dcterms:modified xsi:type="dcterms:W3CDTF">2020-05-15T18:41:35Z</dcterms:modified>
</cp:coreProperties>
</file>