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Oficinas especiales/OCJ/"/>
    </mc:Choice>
  </mc:AlternateContent>
  <xr:revisionPtr revIDLastSave="0" documentId="13_ncr:1_{8563FB88-35F7-4592-B1B1-97F7E37AEE2B}" xr6:coauthVersionLast="47" xr6:coauthVersionMax="47" xr10:uidLastSave="{00000000-0000-0000-0000-000000000000}"/>
  <bookViews>
    <workbookView xWindow="28680" yWindow="885" windowWidth="29040" windowHeight="15840" xr2:uid="{5B37C04A-A1E0-413D-8C87-15AB5D7D647F}"/>
  </bookViews>
  <sheets>
    <sheet name="Índice" sheetId="9" r:id="rId1"/>
    <sheet name="C-1" sheetId="7" r:id="rId2"/>
    <sheet name="C-2" sheetId="6" r:id="rId3"/>
    <sheet name="C-3" sheetId="8" r:id="rId4"/>
    <sheet name="C-4" sheetId="1" r:id="rId5"/>
    <sheet name="C-5" sheetId="3" r:id="rId6"/>
    <sheet name="C-6" sheetId="12" r:id="rId7"/>
  </sheets>
  <definedNames>
    <definedName name="_xlnm.Print_Area" localSheetId="1">'C-1'!#REF!</definedName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5">'C-5'!#REF!</definedName>
    <definedName name="_xlnm.Print_Area" localSheetId="6">'C-6'!#REF!</definedName>
    <definedName name="Excel_BuiltIn_Print_Area_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2" l="1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B76" i="12"/>
  <c r="B75" i="12" s="1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C30" i="3"/>
  <c r="D30" i="3"/>
  <c r="E30" i="3"/>
  <c r="C31" i="1"/>
  <c r="B31" i="1" s="1"/>
  <c r="AU31" i="8"/>
  <c r="AP31" i="8"/>
  <c r="AK31" i="8"/>
  <c r="AK30" i="8"/>
  <c r="AF31" i="8"/>
  <c r="AA31" i="8"/>
  <c r="V31" i="8"/>
  <c r="Q31" i="8"/>
  <c r="L31" i="8"/>
  <c r="G31" i="8"/>
  <c r="B31" i="6"/>
  <c r="C32" i="7"/>
  <c r="B32" i="7" s="1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3" i="12"/>
  <c r="C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B58" i="12"/>
  <c r="B102" i="12"/>
  <c r="B89" i="12"/>
  <c r="C36" i="3"/>
  <c r="D36" i="3"/>
  <c r="E36" i="3"/>
  <c r="C20" i="1"/>
  <c r="B20" i="1" s="1"/>
  <c r="G32" i="8"/>
  <c r="L32" i="8"/>
  <c r="Q32" i="8"/>
  <c r="V32" i="8"/>
  <c r="AA32" i="8"/>
  <c r="AF32" i="8"/>
  <c r="AK32" i="8"/>
  <c r="AP32" i="8"/>
  <c r="AU32" i="8"/>
  <c r="AZ32" i="8"/>
  <c r="G14" i="8"/>
  <c r="L14" i="8"/>
  <c r="Q14" i="8"/>
  <c r="V14" i="8"/>
  <c r="AA14" i="8"/>
  <c r="AF14" i="8"/>
  <c r="AK14" i="8"/>
  <c r="AP14" i="8"/>
  <c r="AU14" i="8"/>
  <c r="AZ14" i="8"/>
  <c r="G15" i="8"/>
  <c r="L15" i="8"/>
  <c r="Q15" i="8"/>
  <c r="V15" i="8"/>
  <c r="AA15" i="8"/>
  <c r="AF15" i="8"/>
  <c r="AK15" i="8"/>
  <c r="AP15" i="8"/>
  <c r="AU15" i="8"/>
  <c r="AZ15" i="8"/>
  <c r="G16" i="8"/>
  <c r="L16" i="8"/>
  <c r="Q16" i="8"/>
  <c r="V16" i="8"/>
  <c r="AA16" i="8"/>
  <c r="AF16" i="8"/>
  <c r="AK16" i="8"/>
  <c r="AP16" i="8"/>
  <c r="AU16" i="8"/>
  <c r="AZ16" i="8"/>
  <c r="G17" i="8"/>
  <c r="L17" i="8"/>
  <c r="Q17" i="8"/>
  <c r="V17" i="8"/>
  <c r="AA17" i="8"/>
  <c r="AF17" i="8"/>
  <c r="AK17" i="8"/>
  <c r="AP17" i="8"/>
  <c r="AU17" i="8"/>
  <c r="AZ17" i="8"/>
  <c r="G18" i="8"/>
  <c r="L18" i="8"/>
  <c r="Q18" i="8"/>
  <c r="V18" i="8"/>
  <c r="AA18" i="8"/>
  <c r="AF18" i="8"/>
  <c r="AK18" i="8"/>
  <c r="AP18" i="8"/>
  <c r="AU18" i="8"/>
  <c r="AZ18" i="8"/>
  <c r="G19" i="8"/>
  <c r="L19" i="8"/>
  <c r="Q19" i="8"/>
  <c r="V19" i="8"/>
  <c r="AA19" i="8"/>
  <c r="AF19" i="8"/>
  <c r="AK19" i="8"/>
  <c r="AP19" i="8"/>
  <c r="AU19" i="8"/>
  <c r="AZ19" i="8"/>
  <c r="G20" i="8"/>
  <c r="L20" i="8"/>
  <c r="Q20" i="8"/>
  <c r="V20" i="8"/>
  <c r="AA20" i="8"/>
  <c r="AF20" i="8"/>
  <c r="AK20" i="8"/>
  <c r="AP20" i="8"/>
  <c r="AU20" i="8"/>
  <c r="AZ20" i="8"/>
  <c r="G21" i="8"/>
  <c r="L21" i="8"/>
  <c r="Q21" i="8"/>
  <c r="V21" i="8"/>
  <c r="AA21" i="8"/>
  <c r="AF21" i="8"/>
  <c r="AK21" i="8"/>
  <c r="AP21" i="8"/>
  <c r="AU21" i="8"/>
  <c r="AZ21" i="8"/>
  <c r="G22" i="8"/>
  <c r="L22" i="8"/>
  <c r="Q22" i="8"/>
  <c r="V22" i="8"/>
  <c r="AA22" i="8"/>
  <c r="AF22" i="8"/>
  <c r="AK22" i="8"/>
  <c r="AP22" i="8"/>
  <c r="AU22" i="8"/>
  <c r="AZ22" i="8"/>
  <c r="G23" i="8"/>
  <c r="L23" i="8"/>
  <c r="Q23" i="8"/>
  <c r="V23" i="8"/>
  <c r="AA23" i="8"/>
  <c r="AF23" i="8"/>
  <c r="AK23" i="8"/>
  <c r="AP23" i="8"/>
  <c r="AU23" i="8"/>
  <c r="AZ23" i="8"/>
  <c r="G24" i="8"/>
  <c r="L24" i="8"/>
  <c r="Q24" i="8"/>
  <c r="V24" i="8"/>
  <c r="AA24" i="8"/>
  <c r="AF24" i="8"/>
  <c r="AK24" i="8"/>
  <c r="AP24" i="8"/>
  <c r="AU24" i="8"/>
  <c r="AZ24" i="8"/>
  <c r="G25" i="8"/>
  <c r="L25" i="8"/>
  <c r="Q25" i="8"/>
  <c r="V25" i="8"/>
  <c r="AA25" i="8"/>
  <c r="AF25" i="8"/>
  <c r="AK25" i="8"/>
  <c r="AP25" i="8"/>
  <c r="AU25" i="8"/>
  <c r="AZ25" i="8"/>
  <c r="G26" i="8"/>
  <c r="L26" i="8"/>
  <c r="Q26" i="8"/>
  <c r="V26" i="8"/>
  <c r="AA26" i="8"/>
  <c r="AF26" i="8"/>
  <c r="AK26" i="8"/>
  <c r="AP26" i="8"/>
  <c r="AU26" i="8"/>
  <c r="AZ26" i="8"/>
  <c r="G27" i="8"/>
  <c r="L27" i="8"/>
  <c r="Q27" i="8"/>
  <c r="V27" i="8"/>
  <c r="AA27" i="8"/>
  <c r="AF27" i="8"/>
  <c r="AK27" i="8"/>
  <c r="AP27" i="8"/>
  <c r="AU27" i="8"/>
  <c r="AZ27" i="8"/>
  <c r="G28" i="8"/>
  <c r="L28" i="8"/>
  <c r="Q28" i="8"/>
  <c r="V28" i="8"/>
  <c r="AA28" i="8"/>
  <c r="AF28" i="8"/>
  <c r="AK28" i="8"/>
  <c r="AP28" i="8"/>
  <c r="AU28" i="8"/>
  <c r="AZ28" i="8"/>
  <c r="G29" i="8"/>
  <c r="L29" i="8"/>
  <c r="Q29" i="8"/>
  <c r="V29" i="8"/>
  <c r="AA29" i="8"/>
  <c r="AF29" i="8"/>
  <c r="AK29" i="8"/>
  <c r="AP29" i="8"/>
  <c r="AU29" i="8"/>
  <c r="AZ29" i="8"/>
  <c r="G30" i="8"/>
  <c r="L30" i="8"/>
  <c r="Q30" i="8"/>
  <c r="V30" i="8"/>
  <c r="AA30" i="8"/>
  <c r="AF30" i="8"/>
  <c r="AP30" i="8"/>
  <c r="AU30" i="8"/>
  <c r="AZ30" i="8"/>
  <c r="G33" i="8"/>
  <c r="L33" i="8"/>
  <c r="Q33" i="8"/>
  <c r="V33" i="8"/>
  <c r="AA33" i="8"/>
  <c r="AF33" i="8"/>
  <c r="AK33" i="8"/>
  <c r="AP33" i="8"/>
  <c r="AU33" i="8"/>
  <c r="AZ33" i="8"/>
  <c r="G34" i="8"/>
  <c r="L34" i="8"/>
  <c r="Q34" i="8"/>
  <c r="V34" i="8"/>
  <c r="AA34" i="8"/>
  <c r="AF34" i="8"/>
  <c r="AK34" i="8"/>
  <c r="AP34" i="8"/>
  <c r="AU34" i="8"/>
  <c r="AZ34" i="8"/>
  <c r="G35" i="8"/>
  <c r="L35" i="8"/>
  <c r="Q35" i="8"/>
  <c r="V35" i="8"/>
  <c r="AA35" i="8"/>
  <c r="AF35" i="8"/>
  <c r="AK35" i="8"/>
  <c r="AP35" i="8"/>
  <c r="AU35" i="8"/>
  <c r="AZ35" i="8"/>
  <c r="G36" i="8"/>
  <c r="L36" i="8"/>
  <c r="Q36" i="8"/>
  <c r="V36" i="8"/>
  <c r="AA36" i="8"/>
  <c r="AF36" i="8"/>
  <c r="AK36" i="8"/>
  <c r="AP36" i="8"/>
  <c r="AU36" i="8"/>
  <c r="AZ36" i="8"/>
  <c r="G37" i="8"/>
  <c r="L37" i="8"/>
  <c r="Q37" i="8"/>
  <c r="V37" i="8"/>
  <c r="AA37" i="8"/>
  <c r="AF37" i="8"/>
  <c r="AK37" i="8"/>
  <c r="AP37" i="8"/>
  <c r="AU37" i="8"/>
  <c r="AZ37" i="8"/>
  <c r="G38" i="8"/>
  <c r="L38" i="8"/>
  <c r="Q38" i="8"/>
  <c r="V38" i="8"/>
  <c r="AA38" i="8"/>
  <c r="AF38" i="8"/>
  <c r="AK38" i="8"/>
  <c r="AP38" i="8"/>
  <c r="AU38" i="8"/>
  <c r="AZ38" i="8"/>
  <c r="G39" i="8"/>
  <c r="L39" i="8"/>
  <c r="Q39" i="8"/>
  <c r="V39" i="8"/>
  <c r="AA39" i="8"/>
  <c r="AF39" i="8"/>
  <c r="AK39" i="8"/>
  <c r="AP39" i="8"/>
  <c r="AU39" i="8"/>
  <c r="AZ39" i="8"/>
  <c r="G40" i="8"/>
  <c r="L40" i="8"/>
  <c r="Q40" i="8"/>
  <c r="V40" i="8"/>
  <c r="AA40" i="8"/>
  <c r="AF40" i="8"/>
  <c r="AK40" i="8"/>
  <c r="AP40" i="8"/>
  <c r="AU40" i="8"/>
  <c r="AZ40" i="8"/>
  <c r="G41" i="8"/>
  <c r="L41" i="8"/>
  <c r="Q41" i="8"/>
  <c r="V41" i="8"/>
  <c r="AA41" i="8"/>
  <c r="AF41" i="8"/>
  <c r="AK41" i="8"/>
  <c r="AP41" i="8"/>
  <c r="AU41" i="8"/>
  <c r="AZ41" i="8"/>
  <c r="B19" i="6"/>
  <c r="B20" i="6"/>
  <c r="C38" i="7"/>
  <c r="B38" i="7" s="1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H94" i="12"/>
  <c r="O94" i="12"/>
  <c r="N94" i="12"/>
  <c r="M94" i="12"/>
  <c r="L94" i="12"/>
  <c r="K94" i="12"/>
  <c r="J94" i="12"/>
  <c r="I94" i="12"/>
  <c r="G94" i="12"/>
  <c r="F94" i="12"/>
  <c r="E94" i="12"/>
  <c r="D94" i="12"/>
  <c r="C94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F82" i="12"/>
  <c r="O82" i="12"/>
  <c r="N82" i="12"/>
  <c r="M82" i="12"/>
  <c r="L82" i="12"/>
  <c r="K82" i="12"/>
  <c r="J82" i="12"/>
  <c r="I82" i="12"/>
  <c r="H82" i="12"/>
  <c r="G82" i="12"/>
  <c r="E82" i="12"/>
  <c r="D82" i="12"/>
  <c r="C82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D66" i="12"/>
  <c r="O66" i="12"/>
  <c r="N66" i="12"/>
  <c r="M66" i="12"/>
  <c r="L66" i="12"/>
  <c r="K66" i="12"/>
  <c r="J66" i="12"/>
  <c r="I66" i="12"/>
  <c r="H66" i="12"/>
  <c r="G66" i="12"/>
  <c r="F66" i="12"/>
  <c r="E66" i="12"/>
  <c r="C66" i="12"/>
  <c r="F53" i="12"/>
  <c r="O53" i="12"/>
  <c r="N53" i="12"/>
  <c r="M53" i="12"/>
  <c r="L53" i="12"/>
  <c r="K53" i="12"/>
  <c r="J53" i="12"/>
  <c r="I53" i="12"/>
  <c r="H53" i="12"/>
  <c r="G53" i="12"/>
  <c r="E53" i="12"/>
  <c r="D53" i="12"/>
  <c r="C53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O45" i="12"/>
  <c r="C45" i="12"/>
  <c r="N45" i="12"/>
  <c r="M45" i="12"/>
  <c r="L45" i="12"/>
  <c r="K45" i="12"/>
  <c r="J45" i="12"/>
  <c r="I45" i="12"/>
  <c r="H45" i="12"/>
  <c r="G45" i="12"/>
  <c r="F45" i="12"/>
  <c r="E45" i="12"/>
  <c r="D45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L12" i="6"/>
  <c r="C14" i="1"/>
  <c r="B14" i="1" s="1"/>
  <c r="B101" i="12" l="1"/>
  <c r="B30" i="3"/>
  <c r="B31" i="8"/>
  <c r="B30" i="8"/>
  <c r="B14" i="8"/>
  <c r="B29" i="8"/>
  <c r="B28" i="8"/>
  <c r="B25" i="8"/>
  <c r="B21" i="8"/>
  <c r="B20" i="8"/>
  <c r="B17" i="8"/>
  <c r="B32" i="8"/>
  <c r="B40" i="8"/>
  <c r="B26" i="8"/>
  <c r="B22" i="8"/>
  <c r="B18" i="8"/>
  <c r="B39" i="8"/>
  <c r="B38" i="8"/>
  <c r="B34" i="8"/>
  <c r="B24" i="8"/>
  <c r="B16" i="8"/>
  <c r="B35" i="8"/>
  <c r="B41" i="8"/>
  <c r="B37" i="8"/>
  <c r="B33" i="8"/>
  <c r="B27" i="8"/>
  <c r="B23" i="8"/>
  <c r="B19" i="8"/>
  <c r="B15" i="8"/>
  <c r="B36" i="8"/>
  <c r="B36" i="3"/>
  <c r="W11" i="3"/>
  <c r="T11" i="3"/>
  <c r="Q11" i="3"/>
  <c r="N11" i="3"/>
  <c r="K11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2" i="3"/>
  <c r="E32" i="3"/>
  <c r="D33" i="3"/>
  <c r="E33" i="3"/>
  <c r="D34" i="3"/>
  <c r="E34" i="3"/>
  <c r="D35" i="3"/>
  <c r="E35" i="3"/>
  <c r="D37" i="3"/>
  <c r="E37" i="3"/>
  <c r="D38" i="3"/>
  <c r="E38" i="3"/>
  <c r="D39" i="3"/>
  <c r="E39" i="3"/>
  <c r="D40" i="3"/>
  <c r="E40" i="3"/>
  <c r="F11" i="3"/>
  <c r="B12" i="8" l="1"/>
  <c r="C23" i="1"/>
  <c r="C36" i="1"/>
  <c r="C40" i="1"/>
  <c r="C22" i="7"/>
  <c r="B22" i="7" s="1"/>
  <c r="C19" i="7"/>
  <c r="C16" i="7"/>
  <c r="B16" i="7" s="1"/>
  <c r="C35" i="7"/>
  <c r="E31" i="3" l="1"/>
  <c r="E11" i="3" s="1"/>
  <c r="H11" i="3"/>
  <c r="G11" i="3"/>
  <c r="D31" i="3"/>
  <c r="C15" i="7"/>
  <c r="B15" i="7" s="1"/>
  <c r="C24" i="7"/>
  <c r="B24" i="7" s="1"/>
  <c r="C18" i="1"/>
  <c r="B18" i="1" s="1"/>
  <c r="C21" i="7"/>
  <c r="B21" i="7" s="1"/>
  <c r="C42" i="7"/>
  <c r="B42" i="7" s="1"/>
  <c r="C30" i="7"/>
  <c r="B30" i="7" s="1"/>
  <c r="C34" i="1"/>
  <c r="B34" i="1" s="1"/>
  <c r="C29" i="1"/>
  <c r="B29" i="1" s="1"/>
  <c r="C16" i="1"/>
  <c r="B16" i="1" s="1"/>
  <c r="S12" i="8"/>
  <c r="C27" i="1"/>
  <c r="B27" i="1" s="1"/>
  <c r="C32" i="1"/>
  <c r="B32" i="1" s="1"/>
  <c r="B84" i="12"/>
  <c r="C17" i="7"/>
  <c r="B17" i="7" s="1"/>
  <c r="C29" i="7"/>
  <c r="B29" i="7" s="1"/>
  <c r="C40" i="7"/>
  <c r="B40" i="7" s="1"/>
  <c r="C26" i="7"/>
  <c r="B26" i="7" s="1"/>
  <c r="K12" i="8"/>
  <c r="B35" i="7"/>
  <c r="B73" i="12"/>
  <c r="AR12" i="8"/>
  <c r="R12" i="8"/>
  <c r="AB12" i="8"/>
  <c r="B72" i="12"/>
  <c r="B32" i="12"/>
  <c r="B33" i="12"/>
  <c r="B85" i="12"/>
  <c r="B86" i="12"/>
  <c r="B107" i="12"/>
  <c r="B96" i="12"/>
  <c r="B51" i="12"/>
  <c r="B83" i="12"/>
  <c r="B48" i="12"/>
  <c r="B21" i="12"/>
  <c r="B28" i="12"/>
  <c r="B27" i="12" s="1"/>
  <c r="B31" i="12"/>
  <c r="B61" i="12"/>
  <c r="B60" i="12" s="1"/>
  <c r="B79" i="12"/>
  <c r="B111" i="12"/>
  <c r="B36" i="12"/>
  <c r="B35" i="12" s="1"/>
  <c r="B57" i="12"/>
  <c r="B56" i="12" s="1"/>
  <c r="B110" i="12"/>
  <c r="B17" i="12"/>
  <c r="B16" i="12" s="1"/>
  <c r="B25" i="12"/>
  <c r="B24" i="12" s="1"/>
  <c r="B46" i="12"/>
  <c r="B47" i="12"/>
  <c r="B54" i="12"/>
  <c r="B70" i="12"/>
  <c r="B71" i="12"/>
  <c r="B80" i="12"/>
  <c r="B99" i="12"/>
  <c r="B98" i="12" s="1"/>
  <c r="B39" i="12"/>
  <c r="B40" i="12"/>
  <c r="B67" i="12"/>
  <c r="B92" i="12"/>
  <c r="B112" i="12"/>
  <c r="B20" i="12"/>
  <c r="B22" i="12"/>
  <c r="B43" i="12"/>
  <c r="B42" i="12" s="1"/>
  <c r="B95" i="12"/>
  <c r="B116" i="12"/>
  <c r="B115" i="12"/>
  <c r="B106" i="12"/>
  <c r="B64" i="12"/>
  <c r="B63" i="12" s="1"/>
  <c r="B14" i="12"/>
  <c r="B13" i="12" s="1"/>
  <c r="C37" i="3"/>
  <c r="C34" i="3"/>
  <c r="C26" i="3"/>
  <c r="C22" i="3"/>
  <c r="C18" i="3"/>
  <c r="X11" i="3"/>
  <c r="C15" i="3"/>
  <c r="Z11" i="3"/>
  <c r="J11" i="3"/>
  <c r="L11" i="3"/>
  <c r="V11" i="3"/>
  <c r="C21" i="3"/>
  <c r="C20" i="3"/>
  <c r="C19" i="3"/>
  <c r="C39" i="3"/>
  <c r="C40" i="3"/>
  <c r="C38" i="3"/>
  <c r="C35" i="3"/>
  <c r="C33" i="3"/>
  <c r="C29" i="3"/>
  <c r="C25" i="3"/>
  <c r="C24" i="3"/>
  <c r="C32" i="3"/>
  <c r="C28" i="3"/>
  <c r="C23" i="3"/>
  <c r="C17" i="3"/>
  <c r="Y11" i="3"/>
  <c r="U11" i="3"/>
  <c r="M11" i="3"/>
  <c r="I11" i="3"/>
  <c r="R11" i="3"/>
  <c r="C14" i="3"/>
  <c r="S11" i="3"/>
  <c r="C13" i="3"/>
  <c r="C31" i="3"/>
  <c r="C27" i="3"/>
  <c r="C16" i="3"/>
  <c r="P11" i="3"/>
  <c r="O11" i="3"/>
  <c r="C24" i="1"/>
  <c r="B24" i="1" s="1"/>
  <c r="B40" i="1"/>
  <c r="B36" i="1"/>
  <c r="B23" i="1"/>
  <c r="C39" i="1"/>
  <c r="B39" i="1" s="1"/>
  <c r="C35" i="1"/>
  <c r="B35" i="1" s="1"/>
  <c r="C30" i="1"/>
  <c r="B30" i="1" s="1"/>
  <c r="C26" i="1"/>
  <c r="B26" i="1" s="1"/>
  <c r="C22" i="1"/>
  <c r="B22" i="1" s="1"/>
  <c r="C28" i="1"/>
  <c r="B28" i="1" s="1"/>
  <c r="F12" i="1"/>
  <c r="C41" i="1"/>
  <c r="B41" i="1" s="1"/>
  <c r="C37" i="1"/>
  <c r="B37" i="1" s="1"/>
  <c r="C19" i="1"/>
  <c r="B19" i="1" s="1"/>
  <c r="C21" i="1"/>
  <c r="B21" i="1" s="1"/>
  <c r="C15" i="1"/>
  <c r="B15" i="1" s="1"/>
  <c r="C17" i="1"/>
  <c r="B17" i="1" s="1"/>
  <c r="C25" i="1"/>
  <c r="B25" i="1" s="1"/>
  <c r="C38" i="1"/>
  <c r="B38" i="1" s="1"/>
  <c r="E12" i="1"/>
  <c r="C33" i="1"/>
  <c r="B33" i="1" s="1"/>
  <c r="D12" i="1"/>
  <c r="F12" i="8"/>
  <c r="AJ12" i="8"/>
  <c r="U12" i="8"/>
  <c r="AV12" i="8"/>
  <c r="H12" i="8"/>
  <c r="J12" i="8"/>
  <c r="AI12" i="8"/>
  <c r="AX12" i="8"/>
  <c r="AG12" i="8"/>
  <c r="AH12" i="8"/>
  <c r="AY12" i="8"/>
  <c r="T12" i="8"/>
  <c r="AW12" i="8"/>
  <c r="X12" i="8"/>
  <c r="I12" i="8"/>
  <c r="AQ12" i="8"/>
  <c r="C12" i="8"/>
  <c r="W12" i="8"/>
  <c r="AC12" i="8"/>
  <c r="Z12" i="8"/>
  <c r="AE12" i="8"/>
  <c r="AO12" i="8"/>
  <c r="E12" i="8"/>
  <c r="AD12" i="8"/>
  <c r="AS12" i="8"/>
  <c r="D12" i="8"/>
  <c r="AT12" i="8"/>
  <c r="O12" i="8"/>
  <c r="AN12" i="8"/>
  <c r="AM12" i="8"/>
  <c r="AL12" i="8"/>
  <c r="Y12" i="8"/>
  <c r="M12" i="8"/>
  <c r="P12" i="8"/>
  <c r="N12" i="8"/>
  <c r="C41" i="7"/>
  <c r="B41" i="7" s="1"/>
  <c r="C36" i="7"/>
  <c r="B36" i="7" s="1"/>
  <c r="C31" i="7"/>
  <c r="B31" i="7" s="1"/>
  <c r="C27" i="7"/>
  <c r="B27" i="7" s="1"/>
  <c r="C39" i="7"/>
  <c r="B39" i="7" s="1"/>
  <c r="C34" i="7"/>
  <c r="B34" i="7" s="1"/>
  <c r="C25" i="7"/>
  <c r="B25" i="7" s="1"/>
  <c r="C20" i="7"/>
  <c r="B20" i="7" s="1"/>
  <c r="B19" i="7"/>
  <c r="C18" i="7"/>
  <c r="B18" i="7" s="1"/>
  <c r="C33" i="7"/>
  <c r="B33" i="7" s="1"/>
  <c r="D13" i="7"/>
  <c r="E13" i="7"/>
  <c r="C37" i="7"/>
  <c r="B37" i="7" s="1"/>
  <c r="C28" i="7"/>
  <c r="B28" i="7" s="1"/>
  <c r="C23" i="7"/>
  <c r="B23" i="7" s="1"/>
  <c r="G13" i="7"/>
  <c r="F13" i="7"/>
  <c r="C11" i="3" l="1"/>
  <c r="B13" i="3"/>
  <c r="D11" i="3"/>
  <c r="B41" i="6"/>
  <c r="B27" i="3"/>
  <c r="B40" i="3"/>
  <c r="B21" i="3"/>
  <c r="B25" i="6"/>
  <c r="B20" i="3"/>
  <c r="B30" i="12"/>
  <c r="B18" i="3"/>
  <c r="B31" i="3"/>
  <c r="B39" i="3"/>
  <c r="B39" i="6"/>
  <c r="B17" i="6"/>
  <c r="B16" i="3"/>
  <c r="B33" i="3"/>
  <c r="B36" i="6"/>
  <c r="B19" i="3"/>
  <c r="B22" i="3"/>
  <c r="B17" i="3"/>
  <c r="B18" i="6"/>
  <c r="Q12" i="8"/>
  <c r="B38" i="12"/>
  <c r="B66" i="12"/>
  <c r="B94" i="12"/>
  <c r="B53" i="12"/>
  <c r="B50" i="12"/>
  <c r="B19" i="12"/>
  <c r="B105" i="12"/>
  <c r="B45" i="12"/>
  <c r="B88" i="12"/>
  <c r="B82" i="12"/>
  <c r="B91" i="12"/>
  <c r="B109" i="12"/>
  <c r="B78" i="12"/>
  <c r="B114" i="12"/>
  <c r="B69" i="12"/>
  <c r="B15" i="3"/>
  <c r="B25" i="3"/>
  <c r="B34" i="3"/>
  <c r="B37" i="3"/>
  <c r="B14" i="3"/>
  <c r="B32" i="3"/>
  <c r="B35" i="3"/>
  <c r="B26" i="3"/>
  <c r="B23" i="3"/>
  <c r="B29" i="3"/>
  <c r="B28" i="3"/>
  <c r="B38" i="3"/>
  <c r="B24" i="3"/>
  <c r="C12" i="1"/>
  <c r="B12" i="1"/>
  <c r="B38" i="6"/>
  <c r="H12" i="6"/>
  <c r="B23" i="6"/>
  <c r="AP12" i="8"/>
  <c r="V12" i="8"/>
  <c r="B30" i="6"/>
  <c r="B22" i="6"/>
  <c r="G12" i="6"/>
  <c r="B27" i="6"/>
  <c r="AU12" i="8"/>
  <c r="B32" i="6"/>
  <c r="B34" i="6"/>
  <c r="B35" i="6"/>
  <c r="B21" i="6"/>
  <c r="B24" i="6"/>
  <c r="AF12" i="8"/>
  <c r="B37" i="6"/>
  <c r="I12" i="6"/>
  <c r="AK12" i="8"/>
  <c r="B29" i="6"/>
  <c r="L12" i="8"/>
  <c r="AZ12" i="8"/>
  <c r="B33" i="6"/>
  <c r="F12" i="6"/>
  <c r="K12" i="6"/>
  <c r="B16" i="6"/>
  <c r="J12" i="6"/>
  <c r="B26" i="6"/>
  <c r="AA12" i="8"/>
  <c r="B28" i="6"/>
  <c r="G12" i="8"/>
  <c r="B13" i="7"/>
  <c r="C13" i="7"/>
  <c r="E12" i="6" l="1"/>
  <c r="B40" i="6"/>
  <c r="D12" i="6"/>
  <c r="B14" i="6"/>
  <c r="B15" i="6"/>
  <c r="B11" i="3"/>
  <c r="C12" i="6"/>
  <c r="B12" i="6" l="1"/>
</calcChain>
</file>

<file path=xl/sharedStrings.xml><?xml version="1.0" encoding="utf-8"?>
<sst xmlns="http://schemas.openxmlformats.org/spreadsheetml/2006/main" count="437" uniqueCount="138">
  <si>
    <t>Total</t>
  </si>
  <si>
    <t>Positivas</t>
  </si>
  <si>
    <t>Negativas</t>
  </si>
  <si>
    <t>I Circuito Judicial de Alajuela</t>
  </si>
  <si>
    <t>Cartago</t>
  </si>
  <si>
    <t>Heredia</t>
  </si>
  <si>
    <t xml:space="preserve"> Fax (cédulas)</t>
  </si>
  <si>
    <t>Estrados</t>
  </si>
  <si>
    <t>Otros</t>
  </si>
  <si>
    <t>TOTAL</t>
  </si>
  <si>
    <t>Golfito</t>
  </si>
  <si>
    <t>CUADRO N° 1</t>
  </si>
  <si>
    <t>Casillero</t>
  </si>
  <si>
    <t>Grecia</t>
  </si>
  <si>
    <t>Puntarenas</t>
  </si>
  <si>
    <t>Turrialba</t>
  </si>
  <si>
    <t>No conocen al requerido</t>
  </si>
  <si>
    <t>Gestión en línea</t>
  </si>
  <si>
    <t>Puriscal</t>
  </si>
  <si>
    <t>CUADRO N° 2</t>
  </si>
  <si>
    <t>CUADRO N° 3</t>
  </si>
  <si>
    <t>Osa</t>
  </si>
  <si>
    <t>Orden mal confeccionada</t>
  </si>
  <si>
    <t>Extemporánea</t>
  </si>
  <si>
    <t>Persona inexistente</t>
  </si>
  <si>
    <t>Lugar señalado</t>
  </si>
  <si>
    <t>Dom Elect permanente</t>
  </si>
  <si>
    <t>OFICINA</t>
  </si>
  <si>
    <t>POR: ESTADO DE LA DILIGENCIA</t>
  </si>
  <si>
    <t>CITACIONES</t>
  </si>
  <si>
    <t>Pendientes</t>
  </si>
  <si>
    <t>LOCALIZACIONES</t>
  </si>
  <si>
    <t>PRESENTACIONES</t>
  </si>
  <si>
    <t>COMUNICACIONES</t>
  </si>
  <si>
    <t>Citaciones</t>
  </si>
  <si>
    <t>Total practicadas</t>
  </si>
  <si>
    <t>Diligenciadas</t>
  </si>
  <si>
    <t>No Diligenciadas</t>
  </si>
  <si>
    <t>OFICINAS DE COMUNICACIONES JUDICIALES: COMISIONES RECIBIDAS</t>
  </si>
  <si>
    <t>ESTADO DILIGENCIA</t>
  </si>
  <si>
    <t>TOTAL RECIBIDAS</t>
  </si>
  <si>
    <t>COMISIONES PRACTICADAS</t>
  </si>
  <si>
    <t xml:space="preserve">COMISIONES PENDIENTES </t>
  </si>
  <si>
    <t xml:space="preserve"> OFICINAS DE COMUNICACIONES JUDICIALES: CÉDULAS DE NOTIFICACIÓN </t>
  </si>
  <si>
    <t xml:space="preserve">Electrónico </t>
  </si>
  <si>
    <t>Personal</t>
  </si>
  <si>
    <t xml:space="preserve">Correo Electrónico </t>
  </si>
  <si>
    <t>Practicadas</t>
  </si>
  <si>
    <t>OFICINAS DE COMUNICACIONES JUDICIALES: CÉDULAS DE NOTIFICACIÓN</t>
  </si>
  <si>
    <t>Total Practicadas</t>
  </si>
  <si>
    <t>ESTADO DE LA DILIGENCIA</t>
  </si>
  <si>
    <t xml:space="preserve">TOTAL </t>
  </si>
  <si>
    <t xml:space="preserve">Total </t>
  </si>
  <si>
    <t>SEGÚN: OFICINA</t>
  </si>
  <si>
    <t>Cambio de domicilio</t>
  </si>
  <si>
    <t>No labora en el lugar</t>
  </si>
  <si>
    <t>Recluído en Centro Penitenciario</t>
  </si>
  <si>
    <t>Localizaciones</t>
  </si>
  <si>
    <t>Presentaciones</t>
  </si>
  <si>
    <t>Comunicaciones</t>
  </si>
  <si>
    <t xml:space="preserve">Puriscal </t>
  </si>
  <si>
    <t xml:space="preserve">Cartago </t>
  </si>
  <si>
    <t xml:space="preserve">Turrialba </t>
  </si>
  <si>
    <t>Fallecido</t>
  </si>
  <si>
    <t>II Circuito Judicial de Guanacaste (Nicoya)</t>
  </si>
  <si>
    <t>III Circuito Judicial de Alajuela (San Ramón)</t>
  </si>
  <si>
    <t>II Circuito Judicial de Alajuela (San Carlos)</t>
  </si>
  <si>
    <t>Quepos</t>
  </si>
  <si>
    <t>Upala-Guatuso</t>
  </si>
  <si>
    <t>Sarapiquí</t>
  </si>
  <si>
    <t>II Circuito Judicial de la Zona Sur (Corredores)</t>
  </si>
  <si>
    <t xml:space="preserve">II Circuito Judicial de San José </t>
  </si>
  <si>
    <t>I Circuito Judicial de Guanacaste (Liberia)</t>
  </si>
  <si>
    <t>I Circuito Judicial de la Zona Atlántica (Limón)</t>
  </si>
  <si>
    <t>II Circuito Judicial de la Zona Atlántica (Pococí)</t>
  </si>
  <si>
    <t>Elaborado por: Subproceso de Estadística; Dirección de Planificación</t>
  </si>
  <si>
    <t>II Circuito Judicial de San José ( Goicoechea)</t>
  </si>
  <si>
    <t>APREMIO</t>
  </si>
  <si>
    <t xml:space="preserve">RETENCIÓN </t>
  </si>
  <si>
    <t>Apremio</t>
  </si>
  <si>
    <t xml:space="preserve">VERIFICACIÓN </t>
  </si>
  <si>
    <t xml:space="preserve">Verificación </t>
  </si>
  <si>
    <t>Retención</t>
  </si>
  <si>
    <t>POR: MEDIO DE NOTIFICACIÓN</t>
  </si>
  <si>
    <t>POR: OFICINA Y TIPO DE DILIGENCIA</t>
  </si>
  <si>
    <t>Diligen.</t>
  </si>
  <si>
    <t xml:space="preserve">No Diligenc. </t>
  </si>
  <si>
    <t>Medio de Notificación</t>
  </si>
  <si>
    <t>Domicilio Electrónico permanente</t>
  </si>
  <si>
    <t>POR: MEDIO DE NOTIFICACIÓN Y ESTADO DE LA DILIGENCIA</t>
  </si>
  <si>
    <t>CUADRO N° 5</t>
  </si>
  <si>
    <t>CIRCUITO JUDICIAL</t>
  </si>
  <si>
    <t xml:space="preserve"> OFICINAS DE COMUNICACIONES JUDICIALES: INFORME DE LABORES</t>
  </si>
  <si>
    <t>POR: TIPO DE DILIGENCIA Y RESULTADO</t>
  </si>
  <si>
    <t>Problemas de Dirección (inexacta, inexistente)</t>
  </si>
  <si>
    <t xml:space="preserve"> OFICINAS DE COMUNICACIONES JUDICIALES: CITACIONES, PRESENTACIONES Y LOCALIZACIONES</t>
  </si>
  <si>
    <t>SEGÚN: MOTIVOS DE LAS CITACIONES NEGATIVAS</t>
  </si>
  <si>
    <t>MOTIVOS DE LAS CITACIONES NEGATIVAS</t>
  </si>
  <si>
    <t>CUADRO N° 4</t>
  </si>
  <si>
    <t>No responden
en el lugar</t>
  </si>
  <si>
    <t>No se localiza
en el lugar</t>
  </si>
  <si>
    <t>Coto Brus</t>
  </si>
  <si>
    <t>III Circuito Judicial de San José ( Desamparados)</t>
  </si>
  <si>
    <t>III Circuito Judicial de San José (Desamparados)</t>
  </si>
  <si>
    <t xml:space="preserve">Índice de Cuadros Estadísticos </t>
  </si>
  <si>
    <t xml:space="preserve">Oficinas de Comunicaciones Judiciales </t>
  </si>
  <si>
    <t>Número</t>
  </si>
  <si>
    <t xml:space="preserve">Nombre Del Cuadro </t>
  </si>
  <si>
    <r>
      <t xml:space="preserve">Oficinas de Comunicaciones Judiciales: </t>
    </r>
    <r>
      <rPr>
        <sz val="12"/>
        <rFont val="Times New Roman"/>
        <family val="1"/>
      </rPr>
      <t>Cédulas de Notificación</t>
    </r>
  </si>
  <si>
    <r>
      <t xml:space="preserve">Según: </t>
    </r>
    <r>
      <rPr>
        <sz val="12"/>
        <rFont val="Times New Roman"/>
        <family val="1"/>
      </rPr>
      <t>Oficina</t>
    </r>
  </si>
  <si>
    <r>
      <t xml:space="preserve">Por: </t>
    </r>
    <r>
      <rPr>
        <sz val="12"/>
        <rFont val="Times New Roman"/>
        <family val="1"/>
      </rPr>
      <t>Estado de la Diligencia</t>
    </r>
  </si>
  <si>
    <r>
      <t xml:space="preserve">Oficinas de Comunicaciones Judiciales: </t>
    </r>
    <r>
      <rPr>
        <sz val="12"/>
        <rFont val="Times New Roman"/>
        <family val="1"/>
      </rPr>
      <t xml:space="preserve">Cédulas de Notificación </t>
    </r>
  </si>
  <si>
    <r>
      <t xml:space="preserve">Por: </t>
    </r>
    <r>
      <rPr>
        <sz val="12"/>
        <rFont val="Times New Roman"/>
        <family val="1"/>
      </rPr>
      <t>Medio de Notificación</t>
    </r>
  </si>
  <si>
    <r>
      <t xml:space="preserve">Oficinas de Comunicaciones Judiciales: </t>
    </r>
    <r>
      <rPr>
        <sz val="12"/>
        <rFont val="Times New Roman"/>
        <family val="1"/>
      </rPr>
      <t>Comisiones Recibidas</t>
    </r>
  </si>
  <si>
    <r>
      <t>Oficinas de Comunicaciones Judiciales:</t>
    </r>
    <r>
      <rPr>
        <sz val="12"/>
        <rFont val="Times New Roman"/>
        <family val="1"/>
      </rPr>
      <t xml:space="preserve"> Informe de Labores</t>
    </r>
  </si>
  <si>
    <r>
      <t xml:space="preserve">Por: </t>
    </r>
    <r>
      <rPr>
        <sz val="12"/>
        <rFont val="Times New Roman"/>
        <family val="1"/>
      </rPr>
      <t>Tipo de Diligencia y Resultado</t>
    </r>
  </si>
  <si>
    <r>
      <t xml:space="preserve">Por: </t>
    </r>
    <r>
      <rPr>
        <sz val="12"/>
        <rFont val="Times New Roman"/>
        <family val="1"/>
      </rPr>
      <t>Oficina y Tipo de Diligencia</t>
    </r>
  </si>
  <si>
    <r>
      <t xml:space="preserve">Según: </t>
    </r>
    <r>
      <rPr>
        <sz val="12"/>
        <rFont val="Times New Roman"/>
        <family val="1"/>
      </rPr>
      <t>Motivos de las Diligencias Negativas</t>
    </r>
  </si>
  <si>
    <r>
      <t xml:space="preserve">Por: </t>
    </r>
    <r>
      <rPr>
        <sz val="12"/>
        <rFont val="Times New Roman"/>
        <family val="1"/>
      </rPr>
      <t>Medio de Notificación y Estado de la Diligencia</t>
    </r>
  </si>
  <si>
    <t>Rechazadas</t>
  </si>
  <si>
    <t>Edicto</t>
  </si>
  <si>
    <t>Siquirres</t>
  </si>
  <si>
    <t>CUADRO N° 6</t>
  </si>
  <si>
    <t>Durante: 2021</t>
  </si>
  <si>
    <r>
      <t xml:space="preserve">Durante: </t>
    </r>
    <r>
      <rPr>
        <sz val="12"/>
        <rFont val="Times New Roman"/>
        <family val="1"/>
      </rPr>
      <t>2021</t>
    </r>
  </si>
  <si>
    <t>DURANTE: 2021</t>
  </si>
  <si>
    <t>Buenos Aires</t>
  </si>
  <si>
    <t>El lugar está desocupado</t>
  </si>
  <si>
    <t>I Circuito Judicial de San José</t>
  </si>
  <si>
    <t>Santa Cruz</t>
  </si>
  <si>
    <t>I Circuito Judicial de la Zona Sur (Pérez Zeledón)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</si>
  <si>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</si>
  <si>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 xml:space="preserve">Cóbano </t>
    </r>
    <r>
      <rPr>
        <vertAlign val="superscript"/>
        <sz val="12"/>
        <color theme="1"/>
        <rFont val="Times New Roman"/>
        <family val="1"/>
      </rPr>
      <t>(2)</t>
    </r>
  </si>
  <si>
    <t>1-/ En relación con la oficina de Cañas, no fueron remitidos los informes respectivos con la información necesaria para la conformación de estos cuadros estadísticos.</t>
  </si>
  <si>
    <r>
      <t xml:space="preserve">Cóbano </t>
    </r>
    <r>
      <rPr>
        <vertAlign val="superscript"/>
        <sz val="12"/>
        <color theme="1"/>
        <rFont val="Times New Roman"/>
        <family val="1"/>
      </rPr>
      <t>(1)</t>
    </r>
  </si>
  <si>
    <t>2/ Inicia labores en Septiembre 2021</t>
  </si>
  <si>
    <t>1/ Inicia labores en Septiembre 2021</t>
  </si>
  <si>
    <r>
      <t xml:space="preserve">Cobano </t>
    </r>
    <r>
      <rPr>
        <b/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</si>
</sst>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Border="1" applyAlignment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8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82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81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8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2" fillId="0" borderId="35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3" fontId="2" fillId="0" borderId="63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9" fillId="0" borderId="0" xfId="0" applyFont="1" applyFill="1" applyAlignment="1"/>
    <xf numFmtId="3" fontId="2" fillId="0" borderId="45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/>
    </xf>
    <xf numFmtId="3" fontId="3" fillId="0" borderId="44" xfId="0" applyNumberFormat="1" applyFont="1" applyFill="1" applyBorder="1" applyAlignment="1">
      <alignment horizontal="center" vertical="center" wrapText="1"/>
    </xf>
    <xf numFmtId="3" fontId="3" fillId="0" borderId="43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/>
    </xf>
    <xf numFmtId="0" fontId="2" fillId="0" borderId="83" xfId="0" applyFont="1" applyFill="1" applyBorder="1" applyAlignment="1">
      <alignment horizontal="center"/>
    </xf>
    <xf numFmtId="0" fontId="6" fillId="0" borderId="85" xfId="0" applyFont="1" applyFill="1" applyBorder="1" applyAlignment="1">
      <alignment horizontal="center" vertical="center" wrapText="1"/>
    </xf>
    <xf numFmtId="3" fontId="2" fillId="0" borderId="81" xfId="0" applyNumberFormat="1" applyFont="1" applyFill="1" applyBorder="1" applyAlignment="1">
      <alignment horizontal="center" vertical="center" wrapText="1"/>
    </xf>
    <xf numFmtId="3" fontId="2" fillId="0" borderId="84" xfId="0" applyNumberFormat="1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wrapText="1"/>
    </xf>
    <xf numFmtId="0" fontId="3" fillId="0" borderId="22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/>
    </xf>
    <xf numFmtId="0" fontId="2" fillId="0" borderId="7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2" fillId="0" borderId="79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B15" sqref="B15"/>
    </sheetView>
  </sheetViews>
  <sheetFormatPr baseColWidth="10" defaultColWidth="0" defaultRowHeight="16.05" customHeight="1" zeroHeight="1" x14ac:dyDescent="0.25"/>
  <cols>
    <col min="1" max="1" width="8.77734375" bestFit="1" customWidth="1"/>
    <col min="2" max="2" width="63.5546875" customWidth="1"/>
    <col min="3" max="14" width="0" hidden="1" customWidth="1"/>
    <col min="15" max="256" width="11.44140625" hidden="1" customWidth="1"/>
    <col min="257" max="16384" width="11.44140625" hidden="1"/>
  </cols>
  <sheetData>
    <row r="1" spans="1:2" ht="16.05" customHeight="1" x14ac:dyDescent="0.25">
      <c r="A1" s="178" t="s">
        <v>104</v>
      </c>
      <c r="B1" s="178"/>
    </row>
    <row r="2" spans="1:2" ht="16.05" customHeight="1" x14ac:dyDescent="0.25">
      <c r="A2" s="178" t="s">
        <v>105</v>
      </c>
      <c r="B2" s="178"/>
    </row>
    <row r="3" spans="1:2" ht="16.05" customHeight="1" x14ac:dyDescent="0.25">
      <c r="A3" s="178" t="s">
        <v>123</v>
      </c>
      <c r="B3" s="178"/>
    </row>
    <row r="4" spans="1:2" ht="16.05" customHeight="1" x14ac:dyDescent="0.3">
      <c r="A4" s="5"/>
      <c r="B4" s="5"/>
    </row>
    <row r="5" spans="1:2" ht="16.05" customHeight="1" x14ac:dyDescent="0.25">
      <c r="A5" s="2" t="s">
        <v>106</v>
      </c>
      <c r="B5" s="3" t="s">
        <v>107</v>
      </c>
    </row>
    <row r="6" spans="1:2" ht="16.05" customHeight="1" x14ac:dyDescent="0.25">
      <c r="A6" s="181">
        <v>1</v>
      </c>
      <c r="B6" s="6" t="s">
        <v>108</v>
      </c>
    </row>
    <row r="7" spans="1:2" ht="16.05" customHeight="1" x14ac:dyDescent="0.25">
      <c r="A7" s="181"/>
      <c r="B7" s="6" t="s">
        <v>109</v>
      </c>
    </row>
    <row r="8" spans="1:2" ht="16.05" customHeight="1" x14ac:dyDescent="0.25">
      <c r="A8" s="181"/>
      <c r="B8" s="6" t="s">
        <v>110</v>
      </c>
    </row>
    <row r="9" spans="1:2" ht="16.05" customHeight="1" x14ac:dyDescent="0.25">
      <c r="A9" s="180"/>
      <c r="B9" s="8" t="s">
        <v>124</v>
      </c>
    </row>
    <row r="10" spans="1:2" ht="16.05" customHeight="1" x14ac:dyDescent="0.25">
      <c r="A10" s="179">
        <v>2</v>
      </c>
      <c r="B10" s="7" t="s">
        <v>111</v>
      </c>
    </row>
    <row r="11" spans="1:2" ht="16.05" customHeight="1" x14ac:dyDescent="0.25">
      <c r="A11" s="179"/>
      <c r="B11" s="7" t="s">
        <v>109</v>
      </c>
    </row>
    <row r="12" spans="1:2" ht="16.05" customHeight="1" x14ac:dyDescent="0.25">
      <c r="A12" s="179"/>
      <c r="B12" s="7" t="s">
        <v>112</v>
      </c>
    </row>
    <row r="13" spans="1:2" ht="16.05" customHeight="1" x14ac:dyDescent="0.25">
      <c r="A13" s="180"/>
      <c r="B13" s="8" t="s">
        <v>124</v>
      </c>
    </row>
    <row r="14" spans="1:2" ht="16.05" customHeight="1" x14ac:dyDescent="0.25">
      <c r="A14" s="179">
        <v>3</v>
      </c>
      <c r="B14" s="7" t="s">
        <v>111</v>
      </c>
    </row>
    <row r="15" spans="1:2" ht="16.05" customHeight="1" x14ac:dyDescent="0.25">
      <c r="A15" s="179"/>
      <c r="B15" s="7" t="s">
        <v>109</v>
      </c>
    </row>
    <row r="16" spans="1:2" ht="16.05" customHeight="1" x14ac:dyDescent="0.25">
      <c r="A16" s="179"/>
      <c r="B16" s="6" t="s">
        <v>118</v>
      </c>
    </row>
    <row r="17" spans="1:14" ht="16.05" customHeight="1" x14ac:dyDescent="0.25">
      <c r="A17" s="180"/>
      <c r="B17" s="8" t="s">
        <v>124</v>
      </c>
    </row>
    <row r="18" spans="1:14" ht="16.05" customHeight="1" x14ac:dyDescent="0.25">
      <c r="A18" s="179">
        <v>4</v>
      </c>
      <c r="B18" s="9" t="s">
        <v>113</v>
      </c>
    </row>
    <row r="19" spans="1:14" ht="16.05" customHeight="1" x14ac:dyDescent="0.25">
      <c r="A19" s="179"/>
      <c r="B19" s="9" t="s">
        <v>109</v>
      </c>
    </row>
    <row r="20" spans="1:14" ht="16.05" customHeight="1" x14ac:dyDescent="0.25">
      <c r="A20" s="179"/>
      <c r="B20" s="9" t="s">
        <v>110</v>
      </c>
    </row>
    <row r="21" spans="1:14" ht="16.05" customHeight="1" x14ac:dyDescent="0.25">
      <c r="A21" s="180"/>
      <c r="B21" s="8" t="s">
        <v>124</v>
      </c>
    </row>
    <row r="22" spans="1:14" ht="16.05" customHeight="1" x14ac:dyDescent="0.3">
      <c r="A22" s="179">
        <v>5</v>
      </c>
      <c r="B22" s="9" t="s">
        <v>114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05" customHeight="1" x14ac:dyDescent="0.3">
      <c r="A23" s="179"/>
      <c r="B23" s="9" t="s">
        <v>109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6.05" customHeight="1" x14ac:dyDescent="0.3">
      <c r="A24" s="179"/>
      <c r="B24" s="9" t="s">
        <v>115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6.05" customHeight="1" x14ac:dyDescent="0.3">
      <c r="A25" s="180"/>
      <c r="B25" s="8" t="s">
        <v>124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05" customHeight="1" x14ac:dyDescent="0.3">
      <c r="A26" s="179">
        <v>6</v>
      </c>
      <c r="B26" s="9" t="s">
        <v>114</v>
      </c>
      <c r="C26" s="1"/>
      <c r="D26" s="1"/>
      <c r="E26" s="1"/>
      <c r="F26" s="1"/>
      <c r="G26" s="1"/>
      <c r="H26" s="1"/>
      <c r="I26" s="1"/>
    </row>
    <row r="27" spans="1:14" ht="16.05" customHeight="1" x14ac:dyDescent="0.3">
      <c r="A27" s="179"/>
      <c r="B27" s="9" t="s">
        <v>116</v>
      </c>
      <c r="C27" s="1"/>
      <c r="D27" s="1"/>
      <c r="E27" s="1"/>
      <c r="F27" s="1"/>
      <c r="G27" s="1"/>
      <c r="H27" s="1"/>
      <c r="I27" s="1"/>
    </row>
    <row r="28" spans="1:14" ht="16.05" customHeight="1" x14ac:dyDescent="0.3">
      <c r="A28" s="179"/>
      <c r="B28" s="9" t="s">
        <v>117</v>
      </c>
      <c r="C28" s="1"/>
      <c r="D28" s="1"/>
      <c r="E28" s="1"/>
      <c r="F28" s="1"/>
      <c r="G28" s="1"/>
      <c r="H28" s="1"/>
      <c r="I28" s="1"/>
    </row>
    <row r="29" spans="1:14" ht="16.05" customHeight="1" x14ac:dyDescent="0.3">
      <c r="A29" s="180"/>
      <c r="B29" s="8" t="s">
        <v>124</v>
      </c>
      <c r="C29" s="1"/>
      <c r="D29" s="1"/>
      <c r="E29" s="1"/>
      <c r="F29" s="1"/>
      <c r="G29" s="1"/>
      <c r="H29" s="1"/>
      <c r="I29" s="1"/>
    </row>
  </sheetData>
  <mergeCells count="9">
    <mergeCell ref="A3:B3"/>
    <mergeCell ref="A1:B1"/>
    <mergeCell ref="A2:B2"/>
    <mergeCell ref="A26:A29"/>
    <mergeCell ref="A18:A21"/>
    <mergeCell ref="A14:A17"/>
    <mergeCell ref="A22:A25"/>
    <mergeCell ref="A6:A9"/>
    <mergeCell ref="A10:A1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Q46"/>
  <sheetViews>
    <sheetView zoomScale="80" zoomScaleNormal="80" workbookViewId="0">
      <pane ySplit="13" topLeftCell="A17" activePane="bottomLeft" state="frozen"/>
      <selection pane="bottomLeft" activeCell="A44" sqref="A44"/>
    </sheetView>
  </sheetViews>
  <sheetFormatPr baseColWidth="10" defaultColWidth="0" defaultRowHeight="15.6" zeroHeight="1" x14ac:dyDescent="0.3"/>
  <cols>
    <col min="1" max="1" width="62.77734375" style="12" customWidth="1"/>
    <col min="2" max="7" width="19.5546875" style="12" customWidth="1"/>
    <col min="8" max="8" width="13.33203125" style="14" hidden="1" customWidth="1"/>
    <col min="9" max="225" width="13.33203125" style="12" hidden="1" customWidth="1"/>
    <col min="226" max="16384" width="9.21875" style="12" hidden="1"/>
  </cols>
  <sheetData>
    <row r="1" spans="1:8" x14ac:dyDescent="0.3">
      <c r="A1" s="11" t="s">
        <v>11</v>
      </c>
      <c r="E1" s="13"/>
      <c r="F1" s="13"/>
      <c r="G1" s="13"/>
    </row>
    <row r="2" spans="1:8" x14ac:dyDescent="0.3">
      <c r="A2" s="15"/>
    </row>
    <row r="3" spans="1:8" x14ac:dyDescent="0.3">
      <c r="A3" s="182" t="s">
        <v>48</v>
      </c>
      <c r="B3" s="182"/>
      <c r="C3" s="182"/>
      <c r="D3" s="182"/>
      <c r="E3" s="182"/>
      <c r="F3" s="182"/>
      <c r="G3" s="182"/>
    </row>
    <row r="4" spans="1:8" x14ac:dyDescent="0.3">
      <c r="A4" s="182" t="s">
        <v>53</v>
      </c>
      <c r="B4" s="182"/>
      <c r="C4" s="182"/>
      <c r="D4" s="182"/>
      <c r="E4" s="182"/>
      <c r="F4" s="182"/>
      <c r="G4" s="182"/>
    </row>
    <row r="5" spans="1:8" x14ac:dyDescent="0.3">
      <c r="A5" s="182" t="s">
        <v>28</v>
      </c>
      <c r="B5" s="182"/>
      <c r="C5" s="182"/>
      <c r="D5" s="182"/>
      <c r="E5" s="182"/>
      <c r="F5" s="182"/>
      <c r="G5" s="182"/>
    </row>
    <row r="6" spans="1:8" x14ac:dyDescent="0.3">
      <c r="A6" s="182" t="s">
        <v>125</v>
      </c>
      <c r="B6" s="182"/>
      <c r="C6" s="182"/>
      <c r="D6" s="182"/>
      <c r="E6" s="182"/>
      <c r="F6" s="182"/>
      <c r="G6" s="182"/>
    </row>
    <row r="7" spans="1:8" x14ac:dyDescent="0.3">
      <c r="A7" s="16"/>
      <c r="B7" s="17"/>
      <c r="C7" s="17"/>
      <c r="D7" s="17"/>
      <c r="E7" s="17"/>
      <c r="F7" s="17"/>
      <c r="G7" s="17"/>
    </row>
    <row r="8" spans="1:8" x14ac:dyDescent="0.3">
      <c r="A8" s="183" t="s">
        <v>27</v>
      </c>
      <c r="B8" s="185" t="s">
        <v>131</v>
      </c>
      <c r="C8" s="185" t="s">
        <v>50</v>
      </c>
      <c r="D8" s="185"/>
      <c r="E8" s="185"/>
      <c r="F8" s="186"/>
      <c r="G8" s="185"/>
    </row>
    <row r="9" spans="1:8" x14ac:dyDescent="0.3">
      <c r="A9" s="183"/>
      <c r="B9" s="185"/>
      <c r="C9" s="187" t="s">
        <v>47</v>
      </c>
      <c r="D9" s="188"/>
      <c r="E9" s="189"/>
      <c r="F9" s="184" t="s">
        <v>30</v>
      </c>
      <c r="G9" s="192" t="s">
        <v>119</v>
      </c>
    </row>
    <row r="10" spans="1:8" s="19" customFormat="1" x14ac:dyDescent="0.25">
      <c r="A10" s="183"/>
      <c r="B10" s="185"/>
      <c r="C10" s="190" t="s">
        <v>49</v>
      </c>
      <c r="D10" s="183" t="s">
        <v>36</v>
      </c>
      <c r="E10" s="183" t="s">
        <v>37</v>
      </c>
      <c r="F10" s="184"/>
      <c r="G10" s="193"/>
      <c r="H10" s="18"/>
    </row>
    <row r="11" spans="1:8" x14ac:dyDescent="0.3">
      <c r="A11" s="183"/>
      <c r="B11" s="185"/>
      <c r="C11" s="191"/>
      <c r="D11" s="183"/>
      <c r="E11" s="183"/>
      <c r="F11" s="184"/>
      <c r="G11" s="194"/>
    </row>
    <row r="12" spans="1:8" x14ac:dyDescent="0.3">
      <c r="A12" s="20"/>
      <c r="B12" s="21"/>
      <c r="C12" s="21"/>
      <c r="D12" s="21"/>
      <c r="E12" s="21"/>
      <c r="F12" s="22"/>
      <c r="G12" s="23"/>
    </row>
    <row r="13" spans="1:8" x14ac:dyDescent="0.3">
      <c r="A13" s="20" t="s">
        <v>0</v>
      </c>
      <c r="B13" s="120">
        <f t="shared" ref="B13:G13" si="0">SUM(B15:B42)</f>
        <v>4173869</v>
      </c>
      <c r="C13" s="120">
        <f t="shared" si="0"/>
        <v>4106050</v>
      </c>
      <c r="D13" s="120">
        <f t="shared" si="0"/>
        <v>3839022</v>
      </c>
      <c r="E13" s="120">
        <f t="shared" si="0"/>
        <v>267028</v>
      </c>
      <c r="F13" s="121">
        <f t="shared" si="0"/>
        <v>61829</v>
      </c>
      <c r="G13" s="122">
        <f t="shared" si="0"/>
        <v>5990</v>
      </c>
    </row>
    <row r="14" spans="1:8" x14ac:dyDescent="0.3">
      <c r="A14" s="20"/>
      <c r="B14" s="120"/>
      <c r="C14" s="120"/>
      <c r="D14" s="120"/>
      <c r="E14" s="121"/>
      <c r="F14" s="121"/>
      <c r="G14" s="122"/>
    </row>
    <row r="15" spans="1:8" x14ac:dyDescent="0.3">
      <c r="A15" s="24" t="s">
        <v>128</v>
      </c>
      <c r="B15" s="116">
        <f>C15+F15+G15</f>
        <v>983779</v>
      </c>
      <c r="C15" s="116">
        <f>D15+E15</f>
        <v>980246</v>
      </c>
      <c r="D15" s="117">
        <v>925964</v>
      </c>
      <c r="E15" s="117">
        <v>54282</v>
      </c>
      <c r="F15" s="118">
        <v>1416</v>
      </c>
      <c r="G15" s="119">
        <v>2117</v>
      </c>
    </row>
    <row r="16" spans="1:8" x14ac:dyDescent="0.3">
      <c r="A16" s="24" t="s">
        <v>18</v>
      </c>
      <c r="B16" s="116">
        <f>C16+F16+G16</f>
        <v>28605</v>
      </c>
      <c r="C16" s="116">
        <f t="shared" ref="C16:C42" si="1">D16+E16</f>
        <v>28573</v>
      </c>
      <c r="D16" s="117">
        <v>27520</v>
      </c>
      <c r="E16" s="117">
        <v>1053</v>
      </c>
      <c r="F16" s="118">
        <v>31</v>
      </c>
      <c r="G16" s="119">
        <v>1</v>
      </c>
    </row>
    <row r="17" spans="1:7" x14ac:dyDescent="0.3">
      <c r="A17" s="24" t="s">
        <v>76</v>
      </c>
      <c r="B17" s="116">
        <f t="shared" ref="B17:B42" si="2">C17+F17+G17</f>
        <v>622820</v>
      </c>
      <c r="C17" s="116">
        <f>D17+E17</f>
        <v>615039</v>
      </c>
      <c r="D17" s="117">
        <v>573195</v>
      </c>
      <c r="E17" s="117">
        <v>41844</v>
      </c>
      <c r="F17" s="118">
        <v>6599</v>
      </c>
      <c r="G17" s="119">
        <v>1182</v>
      </c>
    </row>
    <row r="18" spans="1:7" x14ac:dyDescent="0.3">
      <c r="A18" s="24" t="s">
        <v>102</v>
      </c>
      <c r="B18" s="116">
        <f t="shared" si="2"/>
        <v>177087</v>
      </c>
      <c r="C18" s="116">
        <f t="shared" si="1"/>
        <v>175990</v>
      </c>
      <c r="D18" s="117">
        <v>163257</v>
      </c>
      <c r="E18" s="117">
        <v>12733</v>
      </c>
      <c r="F18" s="118">
        <v>636</v>
      </c>
      <c r="G18" s="119">
        <v>461</v>
      </c>
    </row>
    <row r="19" spans="1:7" x14ac:dyDescent="0.3">
      <c r="A19" s="24" t="s">
        <v>3</v>
      </c>
      <c r="B19" s="116">
        <f t="shared" si="2"/>
        <v>269606</v>
      </c>
      <c r="C19" s="116">
        <f t="shared" si="1"/>
        <v>262025</v>
      </c>
      <c r="D19" s="117">
        <v>238770</v>
      </c>
      <c r="E19" s="117">
        <v>23255</v>
      </c>
      <c r="F19" s="118">
        <v>7581</v>
      </c>
      <c r="G19" s="119">
        <v>0</v>
      </c>
    </row>
    <row r="20" spans="1:7" x14ac:dyDescent="0.3">
      <c r="A20" s="24" t="s">
        <v>66</v>
      </c>
      <c r="B20" s="116">
        <f t="shared" si="2"/>
        <v>122627</v>
      </c>
      <c r="C20" s="116">
        <f t="shared" si="1"/>
        <v>122473</v>
      </c>
      <c r="D20" s="117">
        <v>117858</v>
      </c>
      <c r="E20" s="117">
        <v>4615</v>
      </c>
      <c r="F20" s="118">
        <v>1</v>
      </c>
      <c r="G20" s="119">
        <v>153</v>
      </c>
    </row>
    <row r="21" spans="1:7" x14ac:dyDescent="0.3">
      <c r="A21" s="24" t="s">
        <v>68</v>
      </c>
      <c r="B21" s="116">
        <f t="shared" si="2"/>
        <v>24765</v>
      </c>
      <c r="C21" s="116">
        <f t="shared" si="1"/>
        <v>24567</v>
      </c>
      <c r="D21" s="117">
        <v>22657</v>
      </c>
      <c r="E21" s="117">
        <v>1910</v>
      </c>
      <c r="F21" s="118">
        <v>4</v>
      </c>
      <c r="G21" s="119">
        <v>194</v>
      </c>
    </row>
    <row r="22" spans="1:7" x14ac:dyDescent="0.3">
      <c r="A22" s="24" t="s">
        <v>65</v>
      </c>
      <c r="B22" s="116">
        <f t="shared" si="2"/>
        <v>110365</v>
      </c>
      <c r="C22" s="116">
        <f t="shared" si="1"/>
        <v>108557</v>
      </c>
      <c r="D22" s="117">
        <v>103066</v>
      </c>
      <c r="E22" s="117">
        <v>5491</v>
      </c>
      <c r="F22" s="118">
        <v>1741</v>
      </c>
      <c r="G22" s="119">
        <v>67</v>
      </c>
    </row>
    <row r="23" spans="1:7" x14ac:dyDescent="0.3">
      <c r="A23" s="24" t="s">
        <v>13</v>
      </c>
      <c r="B23" s="116">
        <f t="shared" si="2"/>
        <v>92883</v>
      </c>
      <c r="C23" s="116">
        <f t="shared" si="1"/>
        <v>91696</v>
      </c>
      <c r="D23" s="117">
        <v>88520</v>
      </c>
      <c r="E23" s="117">
        <v>3176</v>
      </c>
      <c r="F23" s="118">
        <v>1156</v>
      </c>
      <c r="G23" s="119">
        <v>31</v>
      </c>
    </row>
    <row r="24" spans="1:7" x14ac:dyDescent="0.3">
      <c r="A24" s="24" t="s">
        <v>4</v>
      </c>
      <c r="B24" s="116">
        <f t="shared" si="2"/>
        <v>297811</v>
      </c>
      <c r="C24" s="116">
        <f t="shared" si="1"/>
        <v>295359</v>
      </c>
      <c r="D24" s="117">
        <v>281572</v>
      </c>
      <c r="E24" s="117">
        <v>13787</v>
      </c>
      <c r="F24" s="118">
        <v>2451</v>
      </c>
      <c r="G24" s="119">
        <v>1</v>
      </c>
    </row>
    <row r="25" spans="1:7" x14ac:dyDescent="0.3">
      <c r="A25" s="24" t="s">
        <v>15</v>
      </c>
      <c r="B25" s="116">
        <f t="shared" si="2"/>
        <v>35855</v>
      </c>
      <c r="C25" s="116">
        <f t="shared" si="1"/>
        <v>35822</v>
      </c>
      <c r="D25" s="117">
        <v>33012</v>
      </c>
      <c r="E25" s="117">
        <v>2810</v>
      </c>
      <c r="F25" s="118">
        <v>33</v>
      </c>
      <c r="G25" s="119">
        <v>0</v>
      </c>
    </row>
    <row r="26" spans="1:7" x14ac:dyDescent="0.3">
      <c r="A26" s="24" t="s">
        <v>5</v>
      </c>
      <c r="B26" s="116">
        <f t="shared" si="2"/>
        <v>311020</v>
      </c>
      <c r="C26" s="116">
        <f t="shared" si="1"/>
        <v>301442</v>
      </c>
      <c r="D26" s="117">
        <v>281391</v>
      </c>
      <c r="E26" s="117">
        <v>20051</v>
      </c>
      <c r="F26" s="118">
        <v>8724</v>
      </c>
      <c r="G26" s="119">
        <v>854</v>
      </c>
    </row>
    <row r="27" spans="1:7" x14ac:dyDescent="0.3">
      <c r="A27" s="24" t="s">
        <v>69</v>
      </c>
      <c r="B27" s="116">
        <f t="shared" si="2"/>
        <v>20002</v>
      </c>
      <c r="C27" s="116">
        <f t="shared" si="1"/>
        <v>19909</v>
      </c>
      <c r="D27" s="117">
        <v>18348</v>
      </c>
      <c r="E27" s="117">
        <v>1561</v>
      </c>
      <c r="F27" s="118">
        <v>93</v>
      </c>
      <c r="G27" s="119">
        <v>0</v>
      </c>
    </row>
    <row r="28" spans="1:7" x14ac:dyDescent="0.3">
      <c r="A28" s="24" t="s">
        <v>72</v>
      </c>
      <c r="B28" s="116">
        <f>C28+F28+G28</f>
        <v>82133</v>
      </c>
      <c r="C28" s="116">
        <f t="shared" si="1"/>
        <v>79669</v>
      </c>
      <c r="D28" s="117">
        <v>74460</v>
      </c>
      <c r="E28" s="117">
        <v>5209</v>
      </c>
      <c r="F28" s="118">
        <v>2464</v>
      </c>
      <c r="G28" s="119">
        <v>0</v>
      </c>
    </row>
    <row r="29" spans="1:7" x14ac:dyDescent="0.3">
      <c r="A29" s="24" t="s">
        <v>64</v>
      </c>
      <c r="B29" s="116">
        <f t="shared" si="2"/>
        <v>38033</v>
      </c>
      <c r="C29" s="116">
        <f t="shared" si="1"/>
        <v>37664</v>
      </c>
      <c r="D29" s="117">
        <v>32409</v>
      </c>
      <c r="E29" s="117">
        <v>5255</v>
      </c>
      <c r="F29" s="118">
        <v>369</v>
      </c>
      <c r="G29" s="119">
        <v>0</v>
      </c>
    </row>
    <row r="30" spans="1:7" x14ac:dyDescent="0.3">
      <c r="A30" s="24" t="s">
        <v>129</v>
      </c>
      <c r="B30" s="116">
        <f t="shared" si="2"/>
        <v>94988</v>
      </c>
      <c r="C30" s="116">
        <f t="shared" si="1"/>
        <v>90309</v>
      </c>
      <c r="D30" s="117">
        <v>86007</v>
      </c>
      <c r="E30" s="117">
        <v>4302</v>
      </c>
      <c r="F30" s="118">
        <v>4679</v>
      </c>
      <c r="G30" s="119">
        <v>0</v>
      </c>
    </row>
    <row r="31" spans="1:7" x14ac:dyDescent="0.3">
      <c r="A31" s="24" t="s">
        <v>14</v>
      </c>
      <c r="B31" s="116">
        <f t="shared" si="2"/>
        <v>166816</v>
      </c>
      <c r="C31" s="116">
        <f t="shared" si="1"/>
        <v>163206</v>
      </c>
      <c r="D31" s="117">
        <v>155306</v>
      </c>
      <c r="E31" s="117">
        <v>7900</v>
      </c>
      <c r="F31" s="118">
        <v>3610</v>
      </c>
      <c r="G31" s="119">
        <v>0</v>
      </c>
    </row>
    <row r="32" spans="1:7" ht="18.600000000000001" x14ac:dyDescent="0.3">
      <c r="A32" s="24" t="s">
        <v>132</v>
      </c>
      <c r="B32" s="116">
        <f t="shared" ref="B32" si="3">C32+F32+G32</f>
        <v>1054</v>
      </c>
      <c r="C32" s="116">
        <f t="shared" ref="C32" si="4">D32+E32</f>
        <v>1054</v>
      </c>
      <c r="D32" s="117">
        <v>1012</v>
      </c>
      <c r="E32" s="117">
        <v>42</v>
      </c>
      <c r="F32" s="118">
        <v>0</v>
      </c>
      <c r="G32" s="119">
        <v>0</v>
      </c>
    </row>
    <row r="33" spans="1:7" x14ac:dyDescent="0.3">
      <c r="A33" s="24" t="s">
        <v>67</v>
      </c>
      <c r="B33" s="116">
        <f t="shared" si="2"/>
        <v>25593</v>
      </c>
      <c r="C33" s="116">
        <f t="shared" si="1"/>
        <v>25420</v>
      </c>
      <c r="D33" s="117">
        <v>24067</v>
      </c>
      <c r="E33" s="117">
        <v>1353</v>
      </c>
      <c r="F33" s="118">
        <v>156</v>
      </c>
      <c r="G33" s="119">
        <v>17</v>
      </c>
    </row>
    <row r="34" spans="1:7" x14ac:dyDescent="0.3">
      <c r="A34" s="24" t="s">
        <v>130</v>
      </c>
      <c r="B34" s="116">
        <f t="shared" si="2"/>
        <v>159017</v>
      </c>
      <c r="C34" s="116">
        <f t="shared" si="1"/>
        <v>155395</v>
      </c>
      <c r="D34" s="117">
        <v>140680</v>
      </c>
      <c r="E34" s="117">
        <v>14715</v>
      </c>
      <c r="F34" s="118">
        <v>3622</v>
      </c>
      <c r="G34" s="119">
        <v>0</v>
      </c>
    </row>
    <row r="35" spans="1:7" x14ac:dyDescent="0.3">
      <c r="A35" s="24" t="s">
        <v>70</v>
      </c>
      <c r="B35" s="116">
        <f t="shared" si="2"/>
        <v>35531</v>
      </c>
      <c r="C35" s="116">
        <f t="shared" si="1"/>
        <v>35243</v>
      </c>
      <c r="D35" s="117">
        <v>33460</v>
      </c>
      <c r="E35" s="117">
        <v>1783</v>
      </c>
      <c r="F35" s="118">
        <v>194</v>
      </c>
      <c r="G35" s="119">
        <v>94</v>
      </c>
    </row>
    <row r="36" spans="1:7" x14ac:dyDescent="0.3">
      <c r="A36" s="24" t="s">
        <v>10</v>
      </c>
      <c r="B36" s="116">
        <f t="shared" si="2"/>
        <v>53493</v>
      </c>
      <c r="C36" s="116">
        <f t="shared" si="1"/>
        <v>52457</v>
      </c>
      <c r="D36" s="117">
        <v>48578</v>
      </c>
      <c r="E36" s="117">
        <v>3879</v>
      </c>
      <c r="F36" s="118">
        <v>884</v>
      </c>
      <c r="G36" s="119">
        <v>152</v>
      </c>
    </row>
    <row r="37" spans="1:7" x14ac:dyDescent="0.3">
      <c r="A37" s="24" t="s">
        <v>21</v>
      </c>
      <c r="B37" s="116">
        <f t="shared" si="2"/>
        <v>17014</v>
      </c>
      <c r="C37" s="116">
        <f t="shared" si="1"/>
        <v>16944</v>
      </c>
      <c r="D37" s="117">
        <v>16336</v>
      </c>
      <c r="E37" s="117">
        <v>608</v>
      </c>
      <c r="F37" s="118">
        <v>56</v>
      </c>
      <c r="G37" s="119">
        <v>14</v>
      </c>
    </row>
    <row r="38" spans="1:7" x14ac:dyDescent="0.3">
      <c r="A38" s="24" t="s">
        <v>101</v>
      </c>
      <c r="B38" s="116">
        <f t="shared" ref="B38" si="5">C38+F38+G38</f>
        <v>12974</v>
      </c>
      <c r="C38" s="116">
        <f t="shared" ref="C38" si="6">D38+E38</f>
        <v>12826</v>
      </c>
      <c r="D38" s="117">
        <v>11655</v>
      </c>
      <c r="E38" s="117">
        <v>1171</v>
      </c>
      <c r="F38" s="118">
        <v>139</v>
      </c>
      <c r="G38" s="119">
        <v>9</v>
      </c>
    </row>
    <row r="39" spans="1:7" x14ac:dyDescent="0.3">
      <c r="A39" s="24" t="s">
        <v>126</v>
      </c>
      <c r="B39" s="116">
        <f t="shared" si="2"/>
        <v>12372</v>
      </c>
      <c r="C39" s="116">
        <f t="shared" si="1"/>
        <v>12370</v>
      </c>
      <c r="D39" s="117">
        <v>11055</v>
      </c>
      <c r="E39" s="117">
        <v>1315</v>
      </c>
      <c r="F39" s="118">
        <v>1</v>
      </c>
      <c r="G39" s="119">
        <v>1</v>
      </c>
    </row>
    <row r="40" spans="1:7" x14ac:dyDescent="0.3">
      <c r="A40" s="24" t="s">
        <v>73</v>
      </c>
      <c r="B40" s="116">
        <f t="shared" si="2"/>
        <v>160573</v>
      </c>
      <c r="C40" s="116">
        <f t="shared" si="1"/>
        <v>152075</v>
      </c>
      <c r="D40" s="117">
        <v>140406</v>
      </c>
      <c r="E40" s="117">
        <v>11669</v>
      </c>
      <c r="F40" s="118">
        <v>8462</v>
      </c>
      <c r="G40" s="119">
        <v>36</v>
      </c>
    </row>
    <row r="41" spans="1:7" x14ac:dyDescent="0.3">
      <c r="A41" s="24" t="s">
        <v>74</v>
      </c>
      <c r="B41" s="116">
        <f>C41+F41+G41</f>
        <v>136215</v>
      </c>
      <c r="C41" s="116">
        <f>D41+E41</f>
        <v>131925</v>
      </c>
      <c r="D41" s="117">
        <v>118925</v>
      </c>
      <c r="E41" s="117">
        <v>13000</v>
      </c>
      <c r="F41" s="118">
        <v>3906</v>
      </c>
      <c r="G41" s="119">
        <v>384</v>
      </c>
    </row>
    <row r="42" spans="1:7" x14ac:dyDescent="0.3">
      <c r="A42" s="24" t="s">
        <v>121</v>
      </c>
      <c r="B42" s="116">
        <f t="shared" si="2"/>
        <v>80838</v>
      </c>
      <c r="C42" s="116">
        <f t="shared" si="1"/>
        <v>77795</v>
      </c>
      <c r="D42" s="117">
        <v>69536</v>
      </c>
      <c r="E42" s="117">
        <v>8259</v>
      </c>
      <c r="F42" s="118">
        <v>2821</v>
      </c>
      <c r="G42" s="119">
        <v>222</v>
      </c>
    </row>
    <row r="43" spans="1:7" x14ac:dyDescent="0.3">
      <c r="A43" s="25"/>
      <c r="B43" s="26"/>
      <c r="C43" s="26"/>
      <c r="D43" s="26"/>
      <c r="E43" s="26"/>
      <c r="F43" s="27"/>
      <c r="G43" s="28"/>
    </row>
    <row r="44" spans="1:7" ht="15.45" customHeight="1" x14ac:dyDescent="0.3">
      <c r="A44" s="177" t="s">
        <v>133</v>
      </c>
      <c r="B44" s="176"/>
      <c r="C44" s="176"/>
      <c r="D44" s="176"/>
      <c r="E44" s="176"/>
      <c r="F44" s="176"/>
      <c r="G44" s="176"/>
    </row>
    <row r="45" spans="1:7" x14ac:dyDescent="0.3">
      <c r="A45" s="175" t="s">
        <v>135</v>
      </c>
      <c r="B45" s="175"/>
      <c r="C45" s="175"/>
      <c r="D45" s="175"/>
      <c r="E45" s="175"/>
      <c r="F45" s="175"/>
      <c r="G45" s="175"/>
    </row>
    <row r="46" spans="1:7" x14ac:dyDescent="0.3">
      <c r="A46" s="12" t="s">
        <v>75</v>
      </c>
    </row>
  </sheetData>
  <mergeCells count="13">
    <mergeCell ref="A3:G3"/>
    <mergeCell ref="A4:G4"/>
    <mergeCell ref="A5:G5"/>
    <mergeCell ref="A6:G6"/>
    <mergeCell ref="A8:A11"/>
    <mergeCell ref="F9:F11"/>
    <mergeCell ref="B8:B11"/>
    <mergeCell ref="C8:G8"/>
    <mergeCell ref="C9:E9"/>
    <mergeCell ref="C10:C11"/>
    <mergeCell ref="G9:G11"/>
    <mergeCell ref="D10:D11"/>
    <mergeCell ref="E10:E11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4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Y44"/>
  <sheetViews>
    <sheetView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7" sqref="A27"/>
    </sheetView>
  </sheetViews>
  <sheetFormatPr baseColWidth="10" defaultColWidth="0" defaultRowHeight="15.6" zeroHeight="1" x14ac:dyDescent="0.3"/>
  <cols>
    <col min="1" max="1" width="64.109375" style="12" bestFit="1" customWidth="1"/>
    <col min="2" max="12" width="14.21875" style="29" customWidth="1"/>
    <col min="13" max="13" width="6.21875" style="14" hidden="1" customWidth="1"/>
    <col min="14" max="204" width="6.21875" style="12" hidden="1" customWidth="1"/>
    <col min="205" max="205" width="9.21875" style="12" hidden="1" customWidth="1"/>
    <col min="206" max="207" width="14.21875" style="12" hidden="1" customWidth="1"/>
    <col min="208" max="16384" width="9.21875" style="12" hidden="1"/>
  </cols>
  <sheetData>
    <row r="1" spans="1:13" x14ac:dyDescent="0.3">
      <c r="A1" s="11" t="s">
        <v>19</v>
      </c>
      <c r="D1" s="30"/>
    </row>
    <row r="2" spans="1:13" x14ac:dyDescent="0.3">
      <c r="A2" s="15"/>
    </row>
    <row r="3" spans="1:13" x14ac:dyDescent="0.3">
      <c r="A3" s="182" t="s">
        <v>43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3" x14ac:dyDescent="0.3">
      <c r="A4" s="182" t="s">
        <v>53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3" x14ac:dyDescent="0.3">
      <c r="A5" s="182" t="s">
        <v>83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3" x14ac:dyDescent="0.3">
      <c r="A6" s="182" t="s">
        <v>125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3" x14ac:dyDescent="0.3">
      <c r="A7" s="31"/>
      <c r="B7" s="32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25.5" customHeight="1" x14ac:dyDescent="0.3">
      <c r="A8" s="199" t="s">
        <v>27</v>
      </c>
      <c r="B8" s="200" t="s">
        <v>51</v>
      </c>
      <c r="C8" s="201" t="s">
        <v>87</v>
      </c>
      <c r="D8" s="202"/>
      <c r="E8" s="202"/>
      <c r="F8" s="202"/>
      <c r="G8" s="202"/>
      <c r="H8" s="202"/>
      <c r="I8" s="202"/>
      <c r="J8" s="202"/>
      <c r="K8" s="202"/>
      <c r="L8" s="203"/>
    </row>
    <row r="9" spans="1:13" s="19" customFormat="1" ht="25.5" customHeight="1" x14ac:dyDescent="0.25">
      <c r="A9" s="199"/>
      <c r="B9" s="200"/>
      <c r="C9" s="204" t="s">
        <v>6</v>
      </c>
      <c r="D9" s="197" t="s">
        <v>12</v>
      </c>
      <c r="E9" s="195" t="s">
        <v>45</v>
      </c>
      <c r="F9" s="195" t="s">
        <v>120</v>
      </c>
      <c r="G9" s="197" t="s">
        <v>7</v>
      </c>
      <c r="H9" s="197" t="s">
        <v>25</v>
      </c>
      <c r="I9" s="195" t="s">
        <v>44</v>
      </c>
      <c r="J9" s="195" t="s">
        <v>46</v>
      </c>
      <c r="K9" s="195" t="s">
        <v>17</v>
      </c>
      <c r="L9" s="205" t="s">
        <v>88</v>
      </c>
      <c r="M9" s="18"/>
    </row>
    <row r="10" spans="1:13" ht="25.5" customHeight="1" x14ac:dyDescent="0.3">
      <c r="A10" s="199"/>
      <c r="B10" s="200"/>
      <c r="C10" s="204"/>
      <c r="D10" s="198"/>
      <c r="E10" s="196"/>
      <c r="F10" s="196"/>
      <c r="G10" s="198"/>
      <c r="H10" s="198"/>
      <c r="I10" s="196"/>
      <c r="J10" s="196"/>
      <c r="K10" s="196"/>
      <c r="L10" s="206"/>
    </row>
    <row r="11" spans="1:13" x14ac:dyDescent="0.3">
      <c r="A11" s="16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1:13" x14ac:dyDescent="0.3">
      <c r="A12" s="16" t="s">
        <v>0</v>
      </c>
      <c r="B12" s="123">
        <f t="shared" ref="B12:K12" si="0">SUM(B14:B41)</f>
        <v>4173869</v>
      </c>
      <c r="C12" s="124">
        <f t="shared" si="0"/>
        <v>441174</v>
      </c>
      <c r="D12" s="125">
        <f t="shared" si="0"/>
        <v>95415</v>
      </c>
      <c r="E12" s="125">
        <f t="shared" si="0"/>
        <v>215805</v>
      </c>
      <c r="F12" s="125">
        <f t="shared" si="0"/>
        <v>7</v>
      </c>
      <c r="G12" s="125">
        <f t="shared" si="0"/>
        <v>42269</v>
      </c>
      <c r="H12" s="125">
        <f t="shared" si="0"/>
        <v>49494</v>
      </c>
      <c r="I12" s="125">
        <f t="shared" si="0"/>
        <v>9219</v>
      </c>
      <c r="J12" s="125">
        <f t="shared" si="0"/>
        <v>3305688</v>
      </c>
      <c r="K12" s="123">
        <f t="shared" si="0"/>
        <v>14555</v>
      </c>
      <c r="L12" s="120">
        <f>SUM(L14:L41)</f>
        <v>243</v>
      </c>
    </row>
    <row r="13" spans="1:13" x14ac:dyDescent="0.3">
      <c r="A13" s="16"/>
      <c r="B13" s="123"/>
      <c r="C13" s="124"/>
      <c r="D13" s="125"/>
      <c r="E13" s="125"/>
      <c r="F13" s="125"/>
      <c r="G13" s="125"/>
      <c r="H13" s="125"/>
      <c r="I13" s="125"/>
      <c r="J13" s="125"/>
      <c r="K13" s="123"/>
      <c r="L13" s="117"/>
    </row>
    <row r="14" spans="1:13" x14ac:dyDescent="0.3">
      <c r="A14" s="24" t="s">
        <v>128</v>
      </c>
      <c r="B14" s="126">
        <f t="shared" ref="B14:B41" si="1">SUM(C14:L14)</f>
        <v>983779</v>
      </c>
      <c r="C14" s="127">
        <v>94826</v>
      </c>
      <c r="D14" s="127">
        <v>18038</v>
      </c>
      <c r="E14" s="127">
        <v>25418</v>
      </c>
      <c r="F14" s="127">
        <v>0</v>
      </c>
      <c r="G14" s="127">
        <v>10161</v>
      </c>
      <c r="H14" s="127">
        <v>8933</v>
      </c>
      <c r="I14" s="127">
        <v>241</v>
      </c>
      <c r="J14" s="127">
        <v>826135</v>
      </c>
      <c r="K14" s="119">
        <v>0</v>
      </c>
      <c r="L14" s="117">
        <v>27</v>
      </c>
    </row>
    <row r="15" spans="1:13" x14ac:dyDescent="0.3">
      <c r="A15" s="24" t="s">
        <v>18</v>
      </c>
      <c r="B15" s="126">
        <f t="shared" si="1"/>
        <v>28605</v>
      </c>
      <c r="C15" s="127">
        <v>3398</v>
      </c>
      <c r="D15" s="127">
        <v>3</v>
      </c>
      <c r="E15" s="127">
        <v>361</v>
      </c>
      <c r="F15" s="127">
        <v>0</v>
      </c>
      <c r="G15" s="127">
        <v>1045</v>
      </c>
      <c r="H15" s="127">
        <v>1737</v>
      </c>
      <c r="I15" s="127">
        <v>8</v>
      </c>
      <c r="J15" s="127">
        <v>22053</v>
      </c>
      <c r="K15" s="119">
        <v>0</v>
      </c>
      <c r="L15" s="117">
        <v>0</v>
      </c>
    </row>
    <row r="16" spans="1:13" x14ac:dyDescent="0.3">
      <c r="A16" s="24" t="s">
        <v>76</v>
      </c>
      <c r="B16" s="126">
        <f t="shared" si="1"/>
        <v>622820</v>
      </c>
      <c r="C16" s="127">
        <v>82491</v>
      </c>
      <c r="D16" s="127">
        <v>27810</v>
      </c>
      <c r="E16" s="127">
        <v>17730</v>
      </c>
      <c r="F16" s="127">
        <v>0</v>
      </c>
      <c r="G16" s="127">
        <v>198</v>
      </c>
      <c r="H16" s="127">
        <v>4636</v>
      </c>
      <c r="I16" s="127">
        <v>15</v>
      </c>
      <c r="J16" s="127">
        <v>489864</v>
      </c>
      <c r="K16" s="119">
        <v>0</v>
      </c>
      <c r="L16" s="117">
        <v>76</v>
      </c>
    </row>
    <row r="17" spans="1:12" x14ac:dyDescent="0.3">
      <c r="A17" s="24" t="s">
        <v>102</v>
      </c>
      <c r="B17" s="126">
        <f t="shared" si="1"/>
        <v>177087</v>
      </c>
      <c r="C17" s="127">
        <v>21917</v>
      </c>
      <c r="D17" s="127">
        <v>9</v>
      </c>
      <c r="E17" s="127">
        <v>10718</v>
      </c>
      <c r="F17" s="127">
        <v>1</v>
      </c>
      <c r="G17" s="127">
        <v>4796</v>
      </c>
      <c r="H17" s="127">
        <v>1724</v>
      </c>
      <c r="I17" s="127">
        <v>0</v>
      </c>
      <c r="J17" s="127">
        <v>137922</v>
      </c>
      <c r="K17" s="119">
        <v>0</v>
      </c>
      <c r="L17" s="117">
        <v>0</v>
      </c>
    </row>
    <row r="18" spans="1:12" x14ac:dyDescent="0.3">
      <c r="A18" s="24" t="s">
        <v>3</v>
      </c>
      <c r="B18" s="126">
        <f t="shared" si="1"/>
        <v>269606</v>
      </c>
      <c r="C18" s="127">
        <v>32267</v>
      </c>
      <c r="D18" s="127">
        <v>1829</v>
      </c>
      <c r="E18" s="127">
        <v>24670</v>
      </c>
      <c r="F18" s="127">
        <v>1</v>
      </c>
      <c r="G18" s="127">
        <v>818</v>
      </c>
      <c r="H18" s="127">
        <v>3354</v>
      </c>
      <c r="I18" s="127">
        <v>233</v>
      </c>
      <c r="J18" s="127">
        <v>206434</v>
      </c>
      <c r="K18" s="119">
        <v>0</v>
      </c>
      <c r="L18" s="117">
        <v>0</v>
      </c>
    </row>
    <row r="19" spans="1:12" x14ac:dyDescent="0.3">
      <c r="A19" s="24" t="s">
        <v>66</v>
      </c>
      <c r="B19" s="126">
        <f t="shared" si="1"/>
        <v>122627</v>
      </c>
      <c r="C19" s="127">
        <v>11458</v>
      </c>
      <c r="D19" s="127">
        <v>6433</v>
      </c>
      <c r="E19" s="127">
        <v>4042</v>
      </c>
      <c r="F19" s="127">
        <v>0</v>
      </c>
      <c r="G19" s="127">
        <v>277</v>
      </c>
      <c r="H19" s="127">
        <v>473</v>
      </c>
      <c r="I19" s="127">
        <v>69</v>
      </c>
      <c r="J19" s="127">
        <v>99850</v>
      </c>
      <c r="K19" s="119">
        <v>0</v>
      </c>
      <c r="L19" s="117">
        <v>25</v>
      </c>
    </row>
    <row r="20" spans="1:12" x14ac:dyDescent="0.3">
      <c r="A20" s="24" t="s">
        <v>68</v>
      </c>
      <c r="B20" s="126">
        <f t="shared" si="1"/>
        <v>24765</v>
      </c>
      <c r="C20" s="127">
        <v>3374</v>
      </c>
      <c r="D20" s="127">
        <v>2</v>
      </c>
      <c r="E20" s="127">
        <v>2794</v>
      </c>
      <c r="F20" s="127">
        <v>0</v>
      </c>
      <c r="G20" s="127">
        <v>1710</v>
      </c>
      <c r="H20" s="127">
        <v>104</v>
      </c>
      <c r="I20" s="127">
        <v>0</v>
      </c>
      <c r="J20" s="127">
        <v>16781</v>
      </c>
      <c r="K20" s="119">
        <v>0</v>
      </c>
      <c r="L20" s="117">
        <v>0</v>
      </c>
    </row>
    <row r="21" spans="1:12" x14ac:dyDescent="0.3">
      <c r="A21" s="24" t="s">
        <v>65</v>
      </c>
      <c r="B21" s="126">
        <f t="shared" si="1"/>
        <v>110365</v>
      </c>
      <c r="C21" s="127">
        <v>11313</v>
      </c>
      <c r="D21" s="127">
        <v>1377</v>
      </c>
      <c r="E21" s="127">
        <v>5793</v>
      </c>
      <c r="F21" s="127">
        <v>0</v>
      </c>
      <c r="G21" s="127">
        <v>60</v>
      </c>
      <c r="H21" s="127">
        <v>1177</v>
      </c>
      <c r="I21" s="127">
        <v>55</v>
      </c>
      <c r="J21" s="127">
        <v>90588</v>
      </c>
      <c r="K21" s="119">
        <v>0</v>
      </c>
      <c r="L21" s="117">
        <v>2</v>
      </c>
    </row>
    <row r="22" spans="1:12" x14ac:dyDescent="0.3">
      <c r="A22" s="24" t="s">
        <v>13</v>
      </c>
      <c r="B22" s="126">
        <f t="shared" si="1"/>
        <v>92883</v>
      </c>
      <c r="C22" s="127">
        <v>6019</v>
      </c>
      <c r="D22" s="127">
        <v>104</v>
      </c>
      <c r="E22" s="127">
        <v>2406</v>
      </c>
      <c r="F22" s="127">
        <v>0</v>
      </c>
      <c r="G22" s="127">
        <v>320</v>
      </c>
      <c r="H22" s="127">
        <v>3068</v>
      </c>
      <c r="I22" s="127">
        <v>0</v>
      </c>
      <c r="J22" s="127">
        <v>80962</v>
      </c>
      <c r="K22" s="119">
        <v>0</v>
      </c>
      <c r="L22" s="117">
        <v>4</v>
      </c>
    </row>
    <row r="23" spans="1:12" x14ac:dyDescent="0.3">
      <c r="A23" s="24" t="s">
        <v>4</v>
      </c>
      <c r="B23" s="126">
        <f t="shared" si="1"/>
        <v>297811</v>
      </c>
      <c r="C23" s="127">
        <v>31347</v>
      </c>
      <c r="D23" s="127">
        <v>10280</v>
      </c>
      <c r="E23" s="127">
        <v>7182</v>
      </c>
      <c r="F23" s="127">
        <v>0</v>
      </c>
      <c r="G23" s="127">
        <v>3872</v>
      </c>
      <c r="H23" s="127">
        <v>2439</v>
      </c>
      <c r="I23" s="127">
        <v>43</v>
      </c>
      <c r="J23" s="127">
        <v>242647</v>
      </c>
      <c r="K23" s="119">
        <v>0</v>
      </c>
      <c r="L23" s="117">
        <v>1</v>
      </c>
    </row>
    <row r="24" spans="1:12" x14ac:dyDescent="0.3">
      <c r="A24" s="24" t="s">
        <v>15</v>
      </c>
      <c r="B24" s="126">
        <f t="shared" si="1"/>
        <v>35855</v>
      </c>
      <c r="C24" s="127">
        <v>3680</v>
      </c>
      <c r="D24" s="127">
        <v>712</v>
      </c>
      <c r="E24" s="127">
        <v>710</v>
      </c>
      <c r="F24" s="127">
        <v>0</v>
      </c>
      <c r="G24" s="127">
        <v>197</v>
      </c>
      <c r="H24" s="127">
        <v>2398</v>
      </c>
      <c r="I24" s="127">
        <v>0</v>
      </c>
      <c r="J24" s="127">
        <v>28120</v>
      </c>
      <c r="K24" s="119">
        <v>0</v>
      </c>
      <c r="L24" s="117">
        <v>38</v>
      </c>
    </row>
    <row r="25" spans="1:12" x14ac:dyDescent="0.3">
      <c r="A25" s="24" t="s">
        <v>5</v>
      </c>
      <c r="B25" s="126">
        <f t="shared" si="1"/>
        <v>311020</v>
      </c>
      <c r="C25" s="127">
        <v>33915</v>
      </c>
      <c r="D25" s="127">
        <v>14154</v>
      </c>
      <c r="E25" s="127">
        <v>21415</v>
      </c>
      <c r="F25" s="127">
        <v>0</v>
      </c>
      <c r="G25" s="127">
        <v>1247</v>
      </c>
      <c r="H25" s="127">
        <v>1343</v>
      </c>
      <c r="I25" s="127">
        <v>1</v>
      </c>
      <c r="J25" s="127">
        <v>238939</v>
      </c>
      <c r="K25" s="119">
        <v>0</v>
      </c>
      <c r="L25" s="117">
        <v>6</v>
      </c>
    </row>
    <row r="26" spans="1:12" x14ac:dyDescent="0.3">
      <c r="A26" s="24" t="s">
        <v>69</v>
      </c>
      <c r="B26" s="126">
        <f t="shared" si="1"/>
        <v>20002</v>
      </c>
      <c r="C26" s="127">
        <v>2835</v>
      </c>
      <c r="D26" s="127">
        <v>7</v>
      </c>
      <c r="E26" s="127">
        <v>1166</v>
      </c>
      <c r="F26" s="127">
        <v>0</v>
      </c>
      <c r="G26" s="127">
        <v>58</v>
      </c>
      <c r="H26" s="127">
        <v>42</v>
      </c>
      <c r="I26" s="127">
        <v>0</v>
      </c>
      <c r="J26" s="127">
        <v>15894</v>
      </c>
      <c r="K26" s="119">
        <v>0</v>
      </c>
      <c r="L26" s="117">
        <v>0</v>
      </c>
    </row>
    <row r="27" spans="1:12" x14ac:dyDescent="0.3">
      <c r="A27" s="24" t="s">
        <v>72</v>
      </c>
      <c r="B27" s="126">
        <f t="shared" si="1"/>
        <v>82133</v>
      </c>
      <c r="C27" s="127">
        <v>9662</v>
      </c>
      <c r="D27" s="127">
        <v>16</v>
      </c>
      <c r="E27" s="127">
        <v>8055</v>
      </c>
      <c r="F27" s="127">
        <v>0</v>
      </c>
      <c r="G27" s="127">
        <v>841</v>
      </c>
      <c r="H27" s="127">
        <v>1760</v>
      </c>
      <c r="I27" s="127">
        <v>2094</v>
      </c>
      <c r="J27" s="127">
        <v>59703</v>
      </c>
      <c r="K27" s="119">
        <v>2</v>
      </c>
      <c r="L27" s="117">
        <v>0</v>
      </c>
    </row>
    <row r="28" spans="1:12" x14ac:dyDescent="0.3">
      <c r="A28" s="24" t="s">
        <v>64</v>
      </c>
      <c r="B28" s="126">
        <f t="shared" si="1"/>
        <v>38033</v>
      </c>
      <c r="C28" s="127">
        <v>2619</v>
      </c>
      <c r="D28" s="127">
        <v>117</v>
      </c>
      <c r="E28" s="127">
        <v>3926</v>
      </c>
      <c r="F28" s="127">
        <v>0</v>
      </c>
      <c r="G28" s="127">
        <v>1878</v>
      </c>
      <c r="H28" s="127">
        <v>2657</v>
      </c>
      <c r="I28" s="127">
        <v>1757</v>
      </c>
      <c r="J28" s="127">
        <v>25079</v>
      </c>
      <c r="K28" s="119">
        <v>0</v>
      </c>
      <c r="L28" s="117">
        <v>0</v>
      </c>
    </row>
    <row r="29" spans="1:12" x14ac:dyDescent="0.3">
      <c r="A29" s="24" t="s">
        <v>129</v>
      </c>
      <c r="B29" s="126">
        <f t="shared" si="1"/>
        <v>94988</v>
      </c>
      <c r="C29" s="127">
        <v>9525</v>
      </c>
      <c r="D29" s="127">
        <v>438</v>
      </c>
      <c r="E29" s="127">
        <v>7237</v>
      </c>
      <c r="F29" s="127">
        <v>1</v>
      </c>
      <c r="G29" s="127">
        <v>307</v>
      </c>
      <c r="H29" s="127">
        <v>248</v>
      </c>
      <c r="I29" s="127">
        <v>3540</v>
      </c>
      <c r="J29" s="127">
        <v>73692</v>
      </c>
      <c r="K29" s="119">
        <v>0</v>
      </c>
      <c r="L29" s="117">
        <v>0</v>
      </c>
    </row>
    <row r="30" spans="1:12" x14ac:dyDescent="0.3">
      <c r="A30" s="24" t="s">
        <v>14</v>
      </c>
      <c r="B30" s="126">
        <f t="shared" si="1"/>
        <v>166816</v>
      </c>
      <c r="C30" s="127">
        <v>13969</v>
      </c>
      <c r="D30" s="127">
        <v>3908</v>
      </c>
      <c r="E30" s="127">
        <v>11991</v>
      </c>
      <c r="F30" s="127">
        <v>3</v>
      </c>
      <c r="G30" s="127">
        <v>3335</v>
      </c>
      <c r="H30" s="127">
        <v>1852</v>
      </c>
      <c r="I30" s="127">
        <v>111</v>
      </c>
      <c r="J30" s="127">
        <v>131647</v>
      </c>
      <c r="K30" s="119">
        <v>0</v>
      </c>
      <c r="L30" s="117">
        <v>0</v>
      </c>
    </row>
    <row r="31" spans="1:12" ht="18.600000000000001" x14ac:dyDescent="0.3">
      <c r="A31" s="24" t="s">
        <v>134</v>
      </c>
      <c r="B31" s="126">
        <f t="shared" si="1"/>
        <v>1054</v>
      </c>
      <c r="C31" s="127">
        <v>48</v>
      </c>
      <c r="D31" s="127">
        <v>0</v>
      </c>
      <c r="E31" s="127">
        <v>6</v>
      </c>
      <c r="F31" s="127">
        <v>0</v>
      </c>
      <c r="G31" s="127">
        <v>74</v>
      </c>
      <c r="H31" s="127">
        <v>176</v>
      </c>
      <c r="I31" s="127">
        <v>0</v>
      </c>
      <c r="J31" s="127">
        <v>750</v>
      </c>
      <c r="K31" s="119">
        <v>0</v>
      </c>
      <c r="L31" s="117">
        <v>0</v>
      </c>
    </row>
    <row r="32" spans="1:12" x14ac:dyDescent="0.3">
      <c r="A32" s="24" t="s">
        <v>67</v>
      </c>
      <c r="B32" s="126">
        <f t="shared" si="1"/>
        <v>25593</v>
      </c>
      <c r="C32" s="127">
        <v>2696</v>
      </c>
      <c r="D32" s="127">
        <v>3</v>
      </c>
      <c r="E32" s="127">
        <v>2190</v>
      </c>
      <c r="F32" s="127">
        <v>0</v>
      </c>
      <c r="G32" s="127">
        <v>1822</v>
      </c>
      <c r="H32" s="127">
        <v>306</v>
      </c>
      <c r="I32" s="127">
        <v>0</v>
      </c>
      <c r="J32" s="127">
        <v>18576</v>
      </c>
      <c r="K32" s="119">
        <v>0</v>
      </c>
      <c r="L32" s="117">
        <v>0</v>
      </c>
    </row>
    <row r="33" spans="1:12" x14ac:dyDescent="0.3">
      <c r="A33" s="24" t="s">
        <v>130</v>
      </c>
      <c r="B33" s="126">
        <f t="shared" si="1"/>
        <v>159017</v>
      </c>
      <c r="C33" s="127">
        <v>15890</v>
      </c>
      <c r="D33" s="127">
        <v>1613</v>
      </c>
      <c r="E33" s="127">
        <v>10402</v>
      </c>
      <c r="F33" s="127">
        <v>0</v>
      </c>
      <c r="G33" s="127">
        <v>994</v>
      </c>
      <c r="H33" s="127">
        <v>1548</v>
      </c>
      <c r="I33" s="127">
        <v>180</v>
      </c>
      <c r="J33" s="127">
        <v>128388</v>
      </c>
      <c r="K33" s="119">
        <v>0</v>
      </c>
      <c r="L33" s="117">
        <v>2</v>
      </c>
    </row>
    <row r="34" spans="1:12" x14ac:dyDescent="0.3">
      <c r="A34" s="24" t="s">
        <v>70</v>
      </c>
      <c r="B34" s="126">
        <f t="shared" si="1"/>
        <v>35531</v>
      </c>
      <c r="C34" s="127">
        <v>4672</v>
      </c>
      <c r="D34" s="127">
        <v>1124</v>
      </c>
      <c r="E34" s="127">
        <v>2629</v>
      </c>
      <c r="F34" s="127">
        <v>0</v>
      </c>
      <c r="G34" s="127">
        <v>84</v>
      </c>
      <c r="H34" s="127">
        <v>1943</v>
      </c>
      <c r="I34" s="127">
        <v>0</v>
      </c>
      <c r="J34" s="127">
        <v>25069</v>
      </c>
      <c r="K34" s="119">
        <v>0</v>
      </c>
      <c r="L34" s="117">
        <v>10</v>
      </c>
    </row>
    <row r="35" spans="1:12" x14ac:dyDescent="0.3">
      <c r="A35" s="24" t="s">
        <v>10</v>
      </c>
      <c r="B35" s="126">
        <f t="shared" si="1"/>
        <v>53493</v>
      </c>
      <c r="C35" s="127">
        <v>6575</v>
      </c>
      <c r="D35" s="127">
        <v>1347</v>
      </c>
      <c r="E35" s="127">
        <v>3335</v>
      </c>
      <c r="F35" s="127">
        <v>0</v>
      </c>
      <c r="G35" s="127">
        <v>4</v>
      </c>
      <c r="H35" s="127">
        <v>509</v>
      </c>
      <c r="I35" s="127">
        <v>114</v>
      </c>
      <c r="J35" s="127">
        <v>41600</v>
      </c>
      <c r="K35" s="119">
        <v>0</v>
      </c>
      <c r="L35" s="117">
        <v>9</v>
      </c>
    </row>
    <row r="36" spans="1:12" x14ac:dyDescent="0.3">
      <c r="A36" s="24" t="s">
        <v>21</v>
      </c>
      <c r="B36" s="126">
        <f t="shared" si="1"/>
        <v>17014</v>
      </c>
      <c r="C36" s="127">
        <v>1322</v>
      </c>
      <c r="D36" s="127">
        <v>0</v>
      </c>
      <c r="E36" s="127">
        <v>281</v>
      </c>
      <c r="F36" s="127">
        <v>0</v>
      </c>
      <c r="G36" s="127">
        <v>0</v>
      </c>
      <c r="H36" s="127">
        <v>1020</v>
      </c>
      <c r="I36" s="127">
        <v>0</v>
      </c>
      <c r="J36" s="127">
        <v>14391</v>
      </c>
      <c r="K36" s="119">
        <v>0</v>
      </c>
      <c r="L36" s="117">
        <v>0</v>
      </c>
    </row>
    <row r="37" spans="1:12" x14ac:dyDescent="0.3">
      <c r="A37" s="24" t="s">
        <v>101</v>
      </c>
      <c r="B37" s="126">
        <f t="shared" si="1"/>
        <v>12974</v>
      </c>
      <c r="C37" s="127">
        <v>2065</v>
      </c>
      <c r="D37" s="127">
        <v>22</v>
      </c>
      <c r="E37" s="127">
        <v>36</v>
      </c>
      <c r="F37" s="127">
        <v>0</v>
      </c>
      <c r="G37" s="127">
        <v>248</v>
      </c>
      <c r="H37" s="127">
        <v>1435</v>
      </c>
      <c r="I37" s="127">
        <v>0</v>
      </c>
      <c r="J37" s="127">
        <v>9168</v>
      </c>
      <c r="K37" s="119">
        <v>0</v>
      </c>
      <c r="L37" s="117">
        <v>0</v>
      </c>
    </row>
    <row r="38" spans="1:12" x14ac:dyDescent="0.3">
      <c r="A38" s="24" t="s">
        <v>126</v>
      </c>
      <c r="B38" s="126">
        <f t="shared" si="1"/>
        <v>12372</v>
      </c>
      <c r="C38" s="127">
        <v>2279</v>
      </c>
      <c r="D38" s="127">
        <v>1</v>
      </c>
      <c r="E38" s="127">
        <v>1182</v>
      </c>
      <c r="F38" s="127">
        <v>0</v>
      </c>
      <c r="G38" s="127">
        <v>415</v>
      </c>
      <c r="H38" s="127">
        <v>325</v>
      </c>
      <c r="I38" s="127">
        <v>0</v>
      </c>
      <c r="J38" s="127">
        <v>8170</v>
      </c>
      <c r="K38" s="119">
        <v>0</v>
      </c>
      <c r="L38" s="117">
        <v>0</v>
      </c>
    </row>
    <row r="39" spans="1:12" x14ac:dyDescent="0.3">
      <c r="A39" s="24" t="s">
        <v>73</v>
      </c>
      <c r="B39" s="126">
        <f t="shared" si="1"/>
        <v>160573</v>
      </c>
      <c r="C39" s="127">
        <v>12793</v>
      </c>
      <c r="D39" s="127">
        <v>5837</v>
      </c>
      <c r="E39" s="127">
        <v>16782</v>
      </c>
      <c r="F39" s="127">
        <v>1</v>
      </c>
      <c r="G39" s="127">
        <v>5589</v>
      </c>
      <c r="H39" s="127">
        <v>2803</v>
      </c>
      <c r="I39" s="127">
        <v>170</v>
      </c>
      <c r="J39" s="127">
        <v>116584</v>
      </c>
      <c r="K39" s="119">
        <v>0</v>
      </c>
      <c r="L39" s="117">
        <v>14</v>
      </c>
    </row>
    <row r="40" spans="1:12" x14ac:dyDescent="0.3">
      <c r="A40" s="24" t="s">
        <v>74</v>
      </c>
      <c r="B40" s="126">
        <f t="shared" si="1"/>
        <v>136215</v>
      </c>
      <c r="C40" s="127">
        <v>12578</v>
      </c>
      <c r="D40" s="127">
        <v>162</v>
      </c>
      <c r="E40" s="127">
        <v>12905</v>
      </c>
      <c r="F40" s="127">
        <v>0</v>
      </c>
      <c r="G40" s="127">
        <v>1894</v>
      </c>
      <c r="H40" s="127">
        <v>43</v>
      </c>
      <c r="I40" s="127">
        <v>12</v>
      </c>
      <c r="J40" s="127">
        <v>108592</v>
      </c>
      <c r="K40" s="119">
        <v>0</v>
      </c>
      <c r="L40" s="117">
        <v>29</v>
      </c>
    </row>
    <row r="41" spans="1:12" x14ac:dyDescent="0.3">
      <c r="A41" s="24" t="s">
        <v>121</v>
      </c>
      <c r="B41" s="126">
        <f t="shared" si="1"/>
        <v>80838</v>
      </c>
      <c r="C41" s="127">
        <v>5641</v>
      </c>
      <c r="D41" s="127">
        <v>69</v>
      </c>
      <c r="E41" s="127">
        <v>10443</v>
      </c>
      <c r="F41" s="127">
        <v>0</v>
      </c>
      <c r="G41" s="127">
        <v>25</v>
      </c>
      <c r="H41" s="127">
        <v>1441</v>
      </c>
      <c r="I41" s="127">
        <v>576</v>
      </c>
      <c r="J41" s="127">
        <v>48090</v>
      </c>
      <c r="K41" s="127">
        <v>14553</v>
      </c>
      <c r="L41" s="127">
        <v>0</v>
      </c>
    </row>
    <row r="42" spans="1:12" x14ac:dyDescent="0.3">
      <c r="A42" s="36"/>
      <c r="B42" s="37"/>
      <c r="C42" s="38"/>
      <c r="D42" s="39"/>
      <c r="E42" s="39"/>
      <c r="F42" s="39"/>
      <c r="G42" s="39"/>
      <c r="H42" s="39"/>
      <c r="I42" s="39"/>
      <c r="J42" s="39"/>
      <c r="K42" s="37"/>
      <c r="L42" s="40"/>
    </row>
    <row r="43" spans="1:12" x14ac:dyDescent="0.3">
      <c r="A43" s="175" t="s">
        <v>136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</row>
    <row r="44" spans="1:12" x14ac:dyDescent="0.3">
      <c r="A44" s="12" t="s">
        <v>75</v>
      </c>
    </row>
  </sheetData>
  <mergeCells count="17">
    <mergeCell ref="L9:L10"/>
    <mergeCell ref="F9:F10"/>
    <mergeCell ref="A3:L3"/>
    <mergeCell ref="A4:L4"/>
    <mergeCell ref="A5:L5"/>
    <mergeCell ref="A6:L6"/>
    <mergeCell ref="G9:G10"/>
    <mergeCell ref="H9:H10"/>
    <mergeCell ref="I9:I10"/>
    <mergeCell ref="J9:J10"/>
    <mergeCell ref="K9:K10"/>
    <mergeCell ref="A8:A10"/>
    <mergeCell ref="B8:B10"/>
    <mergeCell ref="C8:L8"/>
    <mergeCell ref="C9:C10"/>
    <mergeCell ref="D9:D10"/>
    <mergeCell ref="E9:E10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4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44"/>
  <sheetViews>
    <sheetView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9" sqref="A19"/>
    </sheetView>
  </sheetViews>
  <sheetFormatPr baseColWidth="10" defaultColWidth="0" defaultRowHeight="15.6" zeroHeight="1" x14ac:dyDescent="0.3"/>
  <cols>
    <col min="1" max="1" width="65.77734375" style="12" customWidth="1"/>
    <col min="2" max="51" width="18.21875" style="29" customWidth="1"/>
    <col min="52" max="52" width="18.21875" style="42" customWidth="1"/>
    <col min="53" max="53" width="18.77734375" style="70" hidden="1" customWidth="1"/>
    <col min="54" max="54" width="25.44140625" style="12" hidden="1" customWidth="1"/>
    <col min="55" max="57" width="9.21875" style="12" hidden="1" customWidth="1"/>
    <col min="58" max="60" width="15.77734375" style="12" hidden="1" customWidth="1"/>
    <col min="61" max="62" width="9.21875" style="12" hidden="1" customWidth="1"/>
    <col min="63" max="65" width="15.77734375" style="12" hidden="1" customWidth="1"/>
    <col min="66" max="16384" width="9.21875" style="12" hidden="1"/>
  </cols>
  <sheetData>
    <row r="1" spans="1:53" x14ac:dyDescent="0.3">
      <c r="A1" s="11" t="s">
        <v>20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53" x14ac:dyDescent="0.3">
      <c r="A2" s="15"/>
    </row>
    <row r="3" spans="1:53" ht="15.45" customHeight="1" x14ac:dyDescent="0.3">
      <c r="A3" s="144" t="s">
        <v>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71"/>
    </row>
    <row r="4" spans="1:53" x14ac:dyDescent="0.3">
      <c r="A4" s="144" t="s">
        <v>53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71"/>
    </row>
    <row r="5" spans="1:53" ht="15.45" customHeight="1" x14ac:dyDescent="0.3">
      <c r="A5" s="144" t="s">
        <v>89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71"/>
    </row>
    <row r="6" spans="1:53" x14ac:dyDescent="0.3">
      <c r="A6" s="144" t="s">
        <v>125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71"/>
    </row>
    <row r="7" spans="1:53" x14ac:dyDescent="0.3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</row>
    <row r="8" spans="1:53" x14ac:dyDescent="0.3">
      <c r="A8" s="199" t="s">
        <v>27</v>
      </c>
      <c r="B8" s="219" t="s">
        <v>51</v>
      </c>
      <c r="C8" s="220" t="s">
        <v>6</v>
      </c>
      <c r="D8" s="208"/>
      <c r="E8" s="208"/>
      <c r="F8" s="208"/>
      <c r="G8" s="208"/>
      <c r="H8" s="207" t="s">
        <v>12</v>
      </c>
      <c r="I8" s="208"/>
      <c r="J8" s="208"/>
      <c r="K8" s="208"/>
      <c r="L8" s="209"/>
      <c r="M8" s="208" t="s">
        <v>45</v>
      </c>
      <c r="N8" s="208"/>
      <c r="O8" s="208"/>
      <c r="P8" s="208"/>
      <c r="Q8" s="208"/>
      <c r="R8" s="213" t="s">
        <v>120</v>
      </c>
      <c r="S8" s="214"/>
      <c r="T8" s="214"/>
      <c r="U8" s="214"/>
      <c r="V8" s="215"/>
      <c r="W8" s="208" t="s">
        <v>7</v>
      </c>
      <c r="X8" s="208"/>
      <c r="Y8" s="208"/>
      <c r="Z8" s="208"/>
      <c r="AA8" s="208"/>
      <c r="AB8" s="207" t="s">
        <v>25</v>
      </c>
      <c r="AC8" s="208"/>
      <c r="AD8" s="208"/>
      <c r="AE8" s="208"/>
      <c r="AF8" s="209"/>
      <c r="AG8" s="208" t="s">
        <v>44</v>
      </c>
      <c r="AH8" s="208"/>
      <c r="AI8" s="208"/>
      <c r="AJ8" s="208"/>
      <c r="AK8" s="208"/>
      <c r="AL8" s="207" t="s">
        <v>46</v>
      </c>
      <c r="AM8" s="208"/>
      <c r="AN8" s="208"/>
      <c r="AO8" s="208"/>
      <c r="AP8" s="209"/>
      <c r="AQ8" s="208" t="s">
        <v>17</v>
      </c>
      <c r="AR8" s="208"/>
      <c r="AS8" s="208"/>
      <c r="AT8" s="208"/>
      <c r="AU8" s="208"/>
      <c r="AV8" s="207" t="s">
        <v>26</v>
      </c>
      <c r="AW8" s="208"/>
      <c r="AX8" s="208"/>
      <c r="AY8" s="208"/>
      <c r="AZ8" s="209"/>
      <c r="BA8" s="43"/>
    </row>
    <row r="9" spans="1:53" x14ac:dyDescent="0.3">
      <c r="A9" s="199"/>
      <c r="B9" s="219"/>
      <c r="C9" s="221"/>
      <c r="D9" s="211"/>
      <c r="E9" s="211"/>
      <c r="F9" s="211"/>
      <c r="G9" s="211"/>
      <c r="H9" s="210"/>
      <c r="I9" s="211"/>
      <c r="J9" s="211"/>
      <c r="K9" s="211"/>
      <c r="L9" s="212"/>
      <c r="M9" s="211"/>
      <c r="N9" s="211"/>
      <c r="O9" s="211"/>
      <c r="P9" s="211"/>
      <c r="Q9" s="211"/>
      <c r="R9" s="216"/>
      <c r="S9" s="217"/>
      <c r="T9" s="217"/>
      <c r="U9" s="217"/>
      <c r="V9" s="218"/>
      <c r="W9" s="211"/>
      <c r="X9" s="211"/>
      <c r="Y9" s="211"/>
      <c r="Z9" s="211"/>
      <c r="AA9" s="211"/>
      <c r="AB9" s="210"/>
      <c r="AC9" s="211"/>
      <c r="AD9" s="211"/>
      <c r="AE9" s="211"/>
      <c r="AF9" s="212"/>
      <c r="AG9" s="211"/>
      <c r="AH9" s="211"/>
      <c r="AI9" s="211"/>
      <c r="AJ9" s="211"/>
      <c r="AK9" s="211"/>
      <c r="AL9" s="210"/>
      <c r="AM9" s="211"/>
      <c r="AN9" s="211"/>
      <c r="AO9" s="211"/>
      <c r="AP9" s="212"/>
      <c r="AQ9" s="211"/>
      <c r="AR9" s="211"/>
      <c r="AS9" s="211"/>
      <c r="AT9" s="211"/>
      <c r="AU9" s="211"/>
      <c r="AV9" s="210"/>
      <c r="AW9" s="211"/>
      <c r="AX9" s="211"/>
      <c r="AY9" s="211"/>
      <c r="AZ9" s="212"/>
      <c r="BA9" s="43"/>
    </row>
    <row r="10" spans="1:53" x14ac:dyDescent="0.3">
      <c r="A10" s="199"/>
      <c r="B10" s="219"/>
      <c r="C10" s="44" t="s">
        <v>85</v>
      </c>
      <c r="D10" s="45" t="s">
        <v>86</v>
      </c>
      <c r="E10" s="45" t="s">
        <v>30</v>
      </c>
      <c r="F10" s="45" t="s">
        <v>119</v>
      </c>
      <c r="G10" s="46" t="s">
        <v>52</v>
      </c>
      <c r="H10" s="47" t="s">
        <v>85</v>
      </c>
      <c r="I10" s="45" t="s">
        <v>86</v>
      </c>
      <c r="J10" s="44" t="s">
        <v>30</v>
      </c>
      <c r="K10" s="45" t="s">
        <v>119</v>
      </c>
      <c r="L10" s="48" t="s">
        <v>52</v>
      </c>
      <c r="M10" s="49" t="s">
        <v>85</v>
      </c>
      <c r="N10" s="45" t="s">
        <v>86</v>
      </c>
      <c r="O10" s="44" t="s">
        <v>30</v>
      </c>
      <c r="P10" s="45" t="s">
        <v>119</v>
      </c>
      <c r="Q10" s="46" t="s">
        <v>52</v>
      </c>
      <c r="R10" s="50" t="s">
        <v>85</v>
      </c>
      <c r="S10" s="51" t="s">
        <v>86</v>
      </c>
      <c r="T10" s="52" t="s">
        <v>30</v>
      </c>
      <c r="U10" s="51" t="s">
        <v>119</v>
      </c>
      <c r="V10" s="53" t="s">
        <v>52</v>
      </c>
      <c r="W10" s="49" t="s">
        <v>85</v>
      </c>
      <c r="X10" s="45" t="s">
        <v>86</v>
      </c>
      <c r="Y10" s="44" t="s">
        <v>30</v>
      </c>
      <c r="Z10" s="45" t="s">
        <v>119</v>
      </c>
      <c r="AA10" s="46" t="s">
        <v>52</v>
      </c>
      <c r="AB10" s="47" t="s">
        <v>85</v>
      </c>
      <c r="AC10" s="45" t="s">
        <v>86</v>
      </c>
      <c r="AD10" s="45" t="s">
        <v>30</v>
      </c>
      <c r="AE10" s="45" t="s">
        <v>119</v>
      </c>
      <c r="AF10" s="48" t="s">
        <v>52</v>
      </c>
      <c r="AG10" s="49" t="s">
        <v>85</v>
      </c>
      <c r="AH10" s="45" t="s">
        <v>86</v>
      </c>
      <c r="AI10" s="45" t="s">
        <v>30</v>
      </c>
      <c r="AJ10" s="45" t="s">
        <v>119</v>
      </c>
      <c r="AK10" s="46" t="s">
        <v>52</v>
      </c>
      <c r="AL10" s="47" t="s">
        <v>85</v>
      </c>
      <c r="AM10" s="45" t="s">
        <v>86</v>
      </c>
      <c r="AN10" s="45" t="s">
        <v>30</v>
      </c>
      <c r="AO10" s="45" t="s">
        <v>119</v>
      </c>
      <c r="AP10" s="48" t="s">
        <v>52</v>
      </c>
      <c r="AQ10" s="49" t="s">
        <v>85</v>
      </c>
      <c r="AR10" s="45" t="s">
        <v>86</v>
      </c>
      <c r="AS10" s="44" t="s">
        <v>30</v>
      </c>
      <c r="AT10" s="45" t="s">
        <v>119</v>
      </c>
      <c r="AU10" s="46" t="s">
        <v>52</v>
      </c>
      <c r="AV10" s="47" t="s">
        <v>85</v>
      </c>
      <c r="AW10" s="45" t="s">
        <v>86</v>
      </c>
      <c r="AX10" s="44" t="s">
        <v>30</v>
      </c>
      <c r="AY10" s="45" t="s">
        <v>119</v>
      </c>
      <c r="AZ10" s="48" t="s">
        <v>52</v>
      </c>
      <c r="BA10" s="43"/>
    </row>
    <row r="11" spans="1:53" x14ac:dyDescent="0.3">
      <c r="A11" s="16"/>
      <c r="B11" s="54"/>
      <c r="C11" s="55"/>
      <c r="D11" s="55"/>
      <c r="E11" s="55"/>
      <c r="F11" s="55"/>
      <c r="G11" s="33"/>
      <c r="H11" s="56"/>
      <c r="I11" s="55"/>
      <c r="J11" s="55"/>
      <c r="K11" s="55"/>
      <c r="L11" s="57"/>
      <c r="M11" s="58"/>
      <c r="N11" s="55"/>
      <c r="O11" s="55"/>
      <c r="P11" s="55"/>
      <c r="Q11" s="33"/>
      <c r="R11" s="59"/>
      <c r="S11" s="58"/>
      <c r="T11" s="58"/>
      <c r="U11" s="58"/>
      <c r="V11" s="60"/>
      <c r="W11" s="58"/>
      <c r="X11" s="55"/>
      <c r="Y11" s="55"/>
      <c r="Z11" s="55"/>
      <c r="AA11" s="33"/>
      <c r="AB11" s="56"/>
      <c r="AC11" s="55"/>
      <c r="AD11" s="55"/>
      <c r="AE11" s="55"/>
      <c r="AF11" s="57"/>
      <c r="AG11" s="58"/>
      <c r="AH11" s="55"/>
      <c r="AI11" s="55"/>
      <c r="AJ11" s="55"/>
      <c r="AK11" s="33"/>
      <c r="AL11" s="56"/>
      <c r="AM11" s="55"/>
      <c r="AN11" s="55"/>
      <c r="AO11" s="55"/>
      <c r="AP11" s="57"/>
      <c r="AQ11" s="58"/>
      <c r="AR11" s="55"/>
      <c r="AS11" s="55"/>
      <c r="AT11" s="55"/>
      <c r="AU11" s="33"/>
      <c r="AV11" s="56"/>
      <c r="AW11" s="55"/>
      <c r="AX11" s="55"/>
      <c r="AY11" s="55"/>
      <c r="AZ11" s="57"/>
      <c r="BA11" s="61"/>
    </row>
    <row r="12" spans="1:53" x14ac:dyDescent="0.3">
      <c r="A12" s="16" t="s">
        <v>0</v>
      </c>
      <c r="B12" s="125">
        <f>SUM(B14:B41)</f>
        <v>4173869</v>
      </c>
      <c r="C12" s="125">
        <f t="shared" ref="C12:AZ12" si="0">SUM(C14:C41)</f>
        <v>292181</v>
      </c>
      <c r="D12" s="125">
        <f t="shared" si="0"/>
        <v>148850</v>
      </c>
      <c r="E12" s="125">
        <f t="shared" si="0"/>
        <v>143</v>
      </c>
      <c r="F12" s="125">
        <f t="shared" si="0"/>
        <v>0</v>
      </c>
      <c r="G12" s="123">
        <f>SUM(G14:G41)</f>
        <v>441174</v>
      </c>
      <c r="H12" s="128">
        <f t="shared" si="0"/>
        <v>93952</v>
      </c>
      <c r="I12" s="125">
        <f t="shared" si="0"/>
        <v>950</v>
      </c>
      <c r="J12" s="125">
        <f t="shared" si="0"/>
        <v>150</v>
      </c>
      <c r="K12" s="125">
        <f>SUM(K14:K41)</f>
        <v>363</v>
      </c>
      <c r="L12" s="129">
        <f t="shared" si="0"/>
        <v>95415</v>
      </c>
      <c r="M12" s="130">
        <f t="shared" si="0"/>
        <v>73230</v>
      </c>
      <c r="N12" s="125">
        <f t="shared" si="0"/>
        <v>79482</v>
      </c>
      <c r="O12" s="125">
        <f t="shared" si="0"/>
        <v>58299</v>
      </c>
      <c r="P12" s="125">
        <f>SUM(P14:P41)</f>
        <v>4794</v>
      </c>
      <c r="Q12" s="123">
        <f t="shared" si="0"/>
        <v>215805</v>
      </c>
      <c r="R12" s="131">
        <f t="shared" si="0"/>
        <v>1</v>
      </c>
      <c r="S12" s="125">
        <f t="shared" si="0"/>
        <v>2</v>
      </c>
      <c r="T12" s="125">
        <f t="shared" si="0"/>
        <v>3</v>
      </c>
      <c r="U12" s="125">
        <f>SUM(U14:U41)</f>
        <v>1</v>
      </c>
      <c r="V12" s="132">
        <f t="shared" si="0"/>
        <v>7</v>
      </c>
      <c r="W12" s="130">
        <f t="shared" si="0"/>
        <v>36343</v>
      </c>
      <c r="X12" s="125">
        <f t="shared" si="0"/>
        <v>5208</v>
      </c>
      <c r="Y12" s="125">
        <f>SUM(Y14:Y41)</f>
        <v>666</v>
      </c>
      <c r="Z12" s="125">
        <f>SUM(Z14:Z41)</f>
        <v>59</v>
      </c>
      <c r="AA12" s="123">
        <f t="shared" si="0"/>
        <v>42276</v>
      </c>
      <c r="AB12" s="128">
        <f t="shared" si="0"/>
        <v>31755</v>
      </c>
      <c r="AC12" s="125">
        <f t="shared" si="0"/>
        <v>16293</v>
      </c>
      <c r="AD12" s="125">
        <f>SUM(AD14:AD41)</f>
        <v>1398</v>
      </c>
      <c r="AE12" s="125">
        <f>SUM(AE14:AE41)</f>
        <v>617</v>
      </c>
      <c r="AF12" s="129">
        <f t="shared" si="0"/>
        <v>50063</v>
      </c>
      <c r="AG12" s="130">
        <f t="shared" si="0"/>
        <v>8643</v>
      </c>
      <c r="AH12" s="125">
        <f t="shared" si="0"/>
        <v>0</v>
      </c>
      <c r="AI12" s="125">
        <f>SUM(AI14:AI41)</f>
        <v>0</v>
      </c>
      <c r="AJ12" s="125">
        <f>SUM(AJ14:AJ41)</f>
        <v>0</v>
      </c>
      <c r="AK12" s="123">
        <f>SUM(AK14:AK41)</f>
        <v>8643</v>
      </c>
      <c r="AL12" s="128">
        <f t="shared" si="0"/>
        <v>3302836</v>
      </c>
      <c r="AM12" s="125">
        <f t="shared" si="0"/>
        <v>16241</v>
      </c>
      <c r="AN12" s="125">
        <f>SUM(AN14:AN41)</f>
        <v>1164</v>
      </c>
      <c r="AO12" s="125">
        <f>SUM(AO14:AO41)</f>
        <v>0</v>
      </c>
      <c r="AP12" s="129">
        <f t="shared" si="0"/>
        <v>3320241</v>
      </c>
      <c r="AQ12" s="130">
        <f t="shared" si="0"/>
        <v>1</v>
      </c>
      <c r="AR12" s="125">
        <f t="shared" si="0"/>
        <v>1</v>
      </c>
      <c r="AS12" s="125">
        <f>SUM(AS14:AS41)</f>
        <v>0</v>
      </c>
      <c r="AT12" s="125">
        <f>SUM(AT14:AT41)</f>
        <v>0</v>
      </c>
      <c r="AU12" s="123">
        <f t="shared" si="0"/>
        <v>2</v>
      </c>
      <c r="AV12" s="128">
        <f t="shared" si="0"/>
        <v>80</v>
      </c>
      <c r="AW12" s="125">
        <f t="shared" si="0"/>
        <v>1</v>
      </c>
      <c r="AX12" s="125">
        <f>SUM(AX14:AX41)</f>
        <v>6</v>
      </c>
      <c r="AY12" s="125">
        <f>SUM(AY14:AY41)</f>
        <v>156</v>
      </c>
      <c r="AZ12" s="129">
        <f t="shared" si="0"/>
        <v>243</v>
      </c>
      <c r="BA12" s="43"/>
    </row>
    <row r="13" spans="1:53" x14ac:dyDescent="0.3">
      <c r="A13" s="16"/>
      <c r="B13" s="125"/>
      <c r="C13" s="133"/>
      <c r="D13" s="133"/>
      <c r="E13" s="133"/>
      <c r="F13" s="133"/>
      <c r="G13" s="123"/>
      <c r="H13" s="134"/>
      <c r="I13" s="133"/>
      <c r="J13" s="133"/>
      <c r="K13" s="133"/>
      <c r="L13" s="129"/>
      <c r="M13" s="135"/>
      <c r="N13" s="133"/>
      <c r="O13" s="133"/>
      <c r="P13" s="133"/>
      <c r="Q13" s="123"/>
      <c r="R13" s="136"/>
      <c r="S13" s="120"/>
      <c r="T13" s="137"/>
      <c r="U13" s="120"/>
      <c r="V13" s="138"/>
      <c r="W13" s="135"/>
      <c r="X13" s="133"/>
      <c r="Y13" s="133"/>
      <c r="Z13" s="133"/>
      <c r="AA13" s="123"/>
      <c r="AB13" s="134"/>
      <c r="AC13" s="133"/>
      <c r="AD13" s="133"/>
      <c r="AE13" s="133"/>
      <c r="AF13" s="129"/>
      <c r="AG13" s="135"/>
      <c r="AH13" s="133"/>
      <c r="AI13" s="133"/>
      <c r="AJ13" s="133"/>
      <c r="AK13" s="123"/>
      <c r="AL13" s="134"/>
      <c r="AM13" s="133"/>
      <c r="AN13" s="133"/>
      <c r="AO13" s="133"/>
      <c r="AP13" s="129"/>
      <c r="AQ13" s="135"/>
      <c r="AR13" s="133"/>
      <c r="AS13" s="133"/>
      <c r="AT13" s="133"/>
      <c r="AU13" s="123"/>
      <c r="AV13" s="134"/>
      <c r="AW13" s="133"/>
      <c r="AX13" s="133"/>
      <c r="AY13" s="133"/>
      <c r="AZ13" s="129"/>
      <c r="BA13" s="43"/>
    </row>
    <row r="14" spans="1:53" x14ac:dyDescent="0.3">
      <c r="A14" s="24" t="s">
        <v>128</v>
      </c>
      <c r="B14" s="139">
        <f>G14+L14+Q14+V14+AA14+AF14+AK14+AP14+AU14+AZ14</f>
        <v>983779</v>
      </c>
      <c r="C14" s="140">
        <v>64453</v>
      </c>
      <c r="D14" s="140">
        <v>30356</v>
      </c>
      <c r="E14" s="140">
        <v>17</v>
      </c>
      <c r="F14" s="140">
        <v>0</v>
      </c>
      <c r="G14" s="123">
        <f t="shared" ref="G14:G41" si="1">SUM(C14:F14)</f>
        <v>94826</v>
      </c>
      <c r="H14" s="141">
        <v>17852</v>
      </c>
      <c r="I14" s="140">
        <v>75</v>
      </c>
      <c r="J14" s="140">
        <v>0</v>
      </c>
      <c r="K14" s="140">
        <v>111</v>
      </c>
      <c r="L14" s="129">
        <f t="shared" ref="L14:L41" si="2">SUM(H14:K14)</f>
        <v>18038</v>
      </c>
      <c r="M14" s="142">
        <v>9732</v>
      </c>
      <c r="N14" s="140">
        <v>12693</v>
      </c>
      <c r="O14" s="140">
        <v>1173</v>
      </c>
      <c r="P14" s="140">
        <v>1820</v>
      </c>
      <c r="Q14" s="123">
        <f>SUM(M14:P14)</f>
        <v>25418</v>
      </c>
      <c r="R14" s="143">
        <v>0</v>
      </c>
      <c r="S14" s="142">
        <v>0</v>
      </c>
      <c r="T14" s="142">
        <v>0</v>
      </c>
      <c r="U14" s="142">
        <v>0</v>
      </c>
      <c r="V14" s="132">
        <f>SUM(R14:U14)</f>
        <v>0</v>
      </c>
      <c r="W14" s="142">
        <v>10158</v>
      </c>
      <c r="X14" s="140">
        <v>3</v>
      </c>
      <c r="Y14" s="140">
        <v>0</v>
      </c>
      <c r="Z14" s="140">
        <v>0</v>
      </c>
      <c r="AA14" s="123">
        <f t="shared" ref="AA14:AA39" si="3">SUM(W14:Z14)</f>
        <v>10161</v>
      </c>
      <c r="AB14" s="141">
        <v>4864</v>
      </c>
      <c r="AC14" s="140">
        <v>3708</v>
      </c>
      <c r="AD14" s="140">
        <v>199</v>
      </c>
      <c r="AE14" s="140">
        <v>162</v>
      </c>
      <c r="AF14" s="129">
        <f t="shared" ref="AF14:AF41" si="4">SUM(AB14:AE14)</f>
        <v>8933</v>
      </c>
      <c r="AG14" s="142">
        <v>241</v>
      </c>
      <c r="AH14" s="140">
        <v>0</v>
      </c>
      <c r="AI14" s="140">
        <v>0</v>
      </c>
      <c r="AJ14" s="140">
        <v>0</v>
      </c>
      <c r="AK14" s="123">
        <f t="shared" ref="AK14:AK41" si="5">SUM(AG14:AJ14)</f>
        <v>241</v>
      </c>
      <c r="AL14" s="141">
        <v>818662</v>
      </c>
      <c r="AM14" s="140">
        <v>7447</v>
      </c>
      <c r="AN14" s="140">
        <v>26</v>
      </c>
      <c r="AO14" s="140">
        <v>0</v>
      </c>
      <c r="AP14" s="129">
        <f t="shared" ref="AP14:AP41" si="6">SUM(AL14:AO14)</f>
        <v>826135</v>
      </c>
      <c r="AQ14" s="142">
        <v>0</v>
      </c>
      <c r="AR14" s="140">
        <v>0</v>
      </c>
      <c r="AS14" s="140">
        <v>0</v>
      </c>
      <c r="AT14" s="140">
        <v>0</v>
      </c>
      <c r="AU14" s="123">
        <f t="shared" ref="AU14:AU41" si="7">SUM(AQ14:AT14)</f>
        <v>0</v>
      </c>
      <c r="AV14" s="141">
        <v>2</v>
      </c>
      <c r="AW14" s="140">
        <v>0</v>
      </c>
      <c r="AX14" s="140">
        <v>1</v>
      </c>
      <c r="AY14" s="140">
        <v>24</v>
      </c>
      <c r="AZ14" s="129">
        <f t="shared" ref="AZ14:AZ41" si="8">SUM(AV14:AY14)</f>
        <v>27</v>
      </c>
      <c r="BA14" s="43"/>
    </row>
    <row r="15" spans="1:53" x14ac:dyDescent="0.3">
      <c r="A15" s="24" t="s">
        <v>18</v>
      </c>
      <c r="B15" s="139">
        <f t="shared" ref="B15:B41" si="9">G15+L15+Q15+V15+AA15+AF15+AK15+AP15+AU15+AZ15</f>
        <v>28605</v>
      </c>
      <c r="C15" s="140">
        <v>2535</v>
      </c>
      <c r="D15" s="140">
        <v>863</v>
      </c>
      <c r="E15" s="140">
        <v>0</v>
      </c>
      <c r="F15" s="140">
        <v>0</v>
      </c>
      <c r="G15" s="123">
        <f t="shared" si="1"/>
        <v>3398</v>
      </c>
      <c r="H15" s="141">
        <v>1</v>
      </c>
      <c r="I15" s="140">
        <v>0</v>
      </c>
      <c r="J15" s="140">
        <v>1</v>
      </c>
      <c r="K15" s="140">
        <v>1</v>
      </c>
      <c r="L15" s="129">
        <f t="shared" si="2"/>
        <v>3</v>
      </c>
      <c r="M15" s="142">
        <v>355</v>
      </c>
      <c r="N15" s="140">
        <v>1</v>
      </c>
      <c r="O15" s="140">
        <v>5</v>
      </c>
      <c r="P15" s="140">
        <v>0</v>
      </c>
      <c r="Q15" s="123">
        <f t="shared" ref="Q15:Q41" si="10">SUM(M15:P15)</f>
        <v>361</v>
      </c>
      <c r="R15" s="143">
        <v>0</v>
      </c>
      <c r="S15" s="142">
        <v>0</v>
      </c>
      <c r="T15" s="142">
        <v>0</v>
      </c>
      <c r="U15" s="142">
        <v>0</v>
      </c>
      <c r="V15" s="132">
        <f t="shared" ref="V15:V41" si="11">SUM(R15:U15)</f>
        <v>0</v>
      </c>
      <c r="W15" s="142">
        <v>1014</v>
      </c>
      <c r="X15" s="140">
        <v>12</v>
      </c>
      <c r="Y15" s="140">
        <v>19</v>
      </c>
      <c r="Z15" s="140">
        <v>0</v>
      </c>
      <c r="AA15" s="123">
        <f t="shared" si="3"/>
        <v>1045</v>
      </c>
      <c r="AB15" s="141">
        <v>1698</v>
      </c>
      <c r="AC15" s="140">
        <v>33</v>
      </c>
      <c r="AD15" s="140">
        <v>6</v>
      </c>
      <c r="AE15" s="140">
        <v>0</v>
      </c>
      <c r="AF15" s="129">
        <f t="shared" si="4"/>
        <v>1737</v>
      </c>
      <c r="AG15" s="142">
        <v>8</v>
      </c>
      <c r="AH15" s="140">
        <v>0</v>
      </c>
      <c r="AI15" s="140">
        <v>0</v>
      </c>
      <c r="AJ15" s="140">
        <v>0</v>
      </c>
      <c r="AK15" s="123">
        <f t="shared" si="5"/>
        <v>8</v>
      </c>
      <c r="AL15" s="141">
        <v>21909</v>
      </c>
      <c r="AM15" s="140">
        <v>144</v>
      </c>
      <c r="AN15" s="140">
        <v>0</v>
      </c>
      <c r="AO15" s="140">
        <v>0</v>
      </c>
      <c r="AP15" s="129">
        <f t="shared" si="6"/>
        <v>22053</v>
      </c>
      <c r="AQ15" s="142">
        <v>0</v>
      </c>
      <c r="AR15" s="140">
        <v>0</v>
      </c>
      <c r="AS15" s="140">
        <v>0</v>
      </c>
      <c r="AT15" s="140">
        <v>0</v>
      </c>
      <c r="AU15" s="123">
        <f t="shared" si="7"/>
        <v>0</v>
      </c>
      <c r="AV15" s="141">
        <v>0</v>
      </c>
      <c r="AW15" s="140">
        <v>0</v>
      </c>
      <c r="AX15" s="140">
        <v>0</v>
      </c>
      <c r="AY15" s="140">
        <v>0</v>
      </c>
      <c r="AZ15" s="129">
        <f t="shared" si="8"/>
        <v>0</v>
      </c>
      <c r="BA15" s="43"/>
    </row>
    <row r="16" spans="1:53" x14ac:dyDescent="0.3">
      <c r="A16" s="24" t="s">
        <v>76</v>
      </c>
      <c r="B16" s="139">
        <f t="shared" si="9"/>
        <v>622820</v>
      </c>
      <c r="C16" s="140">
        <v>51173</v>
      </c>
      <c r="D16" s="140">
        <v>31314</v>
      </c>
      <c r="E16" s="140">
        <v>4</v>
      </c>
      <c r="F16" s="140">
        <v>0</v>
      </c>
      <c r="G16" s="123">
        <f t="shared" si="1"/>
        <v>82491</v>
      </c>
      <c r="H16" s="141">
        <v>27706</v>
      </c>
      <c r="I16" s="140">
        <v>99</v>
      </c>
      <c r="J16" s="140">
        <v>5</v>
      </c>
      <c r="K16" s="140">
        <v>0</v>
      </c>
      <c r="L16" s="129">
        <f t="shared" si="2"/>
        <v>27810</v>
      </c>
      <c r="M16" s="142">
        <v>2679</v>
      </c>
      <c r="N16" s="140">
        <v>8610</v>
      </c>
      <c r="O16" s="140">
        <v>5563</v>
      </c>
      <c r="P16" s="140">
        <v>878</v>
      </c>
      <c r="Q16" s="123">
        <f t="shared" si="10"/>
        <v>17730</v>
      </c>
      <c r="R16" s="143">
        <v>0</v>
      </c>
      <c r="S16" s="142">
        <v>0</v>
      </c>
      <c r="T16" s="142">
        <v>0</v>
      </c>
      <c r="U16" s="142">
        <v>0</v>
      </c>
      <c r="V16" s="132">
        <f t="shared" si="11"/>
        <v>0</v>
      </c>
      <c r="W16" s="142">
        <v>190</v>
      </c>
      <c r="X16" s="140">
        <v>4</v>
      </c>
      <c r="Y16" s="140">
        <v>4</v>
      </c>
      <c r="Z16" s="140">
        <v>0</v>
      </c>
      <c r="AA16" s="123">
        <f t="shared" si="3"/>
        <v>198</v>
      </c>
      <c r="AB16" s="141">
        <v>2944</v>
      </c>
      <c r="AC16" s="140">
        <v>1268</v>
      </c>
      <c r="AD16" s="140">
        <v>172</v>
      </c>
      <c r="AE16" s="140">
        <v>252</v>
      </c>
      <c r="AF16" s="129">
        <f t="shared" si="4"/>
        <v>4636</v>
      </c>
      <c r="AG16" s="142">
        <v>15</v>
      </c>
      <c r="AH16" s="140">
        <v>0</v>
      </c>
      <c r="AI16" s="140">
        <v>0</v>
      </c>
      <c r="AJ16" s="140">
        <v>0</v>
      </c>
      <c r="AK16" s="123">
        <f t="shared" si="5"/>
        <v>15</v>
      </c>
      <c r="AL16" s="141">
        <v>488464</v>
      </c>
      <c r="AM16" s="140">
        <v>549</v>
      </c>
      <c r="AN16" s="140">
        <v>851</v>
      </c>
      <c r="AO16" s="140">
        <v>0</v>
      </c>
      <c r="AP16" s="129">
        <f t="shared" si="6"/>
        <v>489864</v>
      </c>
      <c r="AQ16" s="142">
        <v>0</v>
      </c>
      <c r="AR16" s="140">
        <v>0</v>
      </c>
      <c r="AS16" s="140">
        <v>0</v>
      </c>
      <c r="AT16" s="140">
        <v>0</v>
      </c>
      <c r="AU16" s="123">
        <f t="shared" si="7"/>
        <v>0</v>
      </c>
      <c r="AV16" s="141">
        <v>24</v>
      </c>
      <c r="AW16" s="140">
        <v>0</v>
      </c>
      <c r="AX16" s="140">
        <v>0</v>
      </c>
      <c r="AY16" s="140">
        <v>52</v>
      </c>
      <c r="AZ16" s="129">
        <f t="shared" si="8"/>
        <v>76</v>
      </c>
      <c r="BA16" s="43"/>
    </row>
    <row r="17" spans="1:53" x14ac:dyDescent="0.3">
      <c r="A17" s="24" t="s">
        <v>102</v>
      </c>
      <c r="B17" s="139">
        <f t="shared" si="9"/>
        <v>177087</v>
      </c>
      <c r="C17" s="140">
        <v>13607</v>
      </c>
      <c r="D17" s="140">
        <v>8310</v>
      </c>
      <c r="E17" s="140">
        <v>0</v>
      </c>
      <c r="F17" s="140">
        <v>0</v>
      </c>
      <c r="G17" s="123">
        <f t="shared" si="1"/>
        <v>21917</v>
      </c>
      <c r="H17" s="141">
        <v>0</v>
      </c>
      <c r="I17" s="140">
        <v>0</v>
      </c>
      <c r="J17" s="140">
        <v>0</v>
      </c>
      <c r="K17" s="140">
        <v>9</v>
      </c>
      <c r="L17" s="129">
        <f t="shared" si="2"/>
        <v>9</v>
      </c>
      <c r="M17" s="142">
        <v>7180</v>
      </c>
      <c r="N17" s="140">
        <v>2710</v>
      </c>
      <c r="O17" s="140">
        <v>464</v>
      </c>
      <c r="P17" s="140">
        <v>364</v>
      </c>
      <c r="Q17" s="123">
        <f t="shared" si="10"/>
        <v>10718</v>
      </c>
      <c r="R17" s="143">
        <v>0</v>
      </c>
      <c r="S17" s="142">
        <v>0</v>
      </c>
      <c r="T17" s="142">
        <v>0</v>
      </c>
      <c r="U17" s="142">
        <v>1</v>
      </c>
      <c r="V17" s="132">
        <f t="shared" si="11"/>
        <v>1</v>
      </c>
      <c r="W17" s="142">
        <v>4696</v>
      </c>
      <c r="X17" s="140">
        <v>0</v>
      </c>
      <c r="Y17" s="140">
        <v>51</v>
      </c>
      <c r="Z17" s="140">
        <v>49</v>
      </c>
      <c r="AA17" s="123">
        <f t="shared" si="3"/>
        <v>4796</v>
      </c>
      <c r="AB17" s="141">
        <v>934</v>
      </c>
      <c r="AC17" s="140">
        <v>631</v>
      </c>
      <c r="AD17" s="140">
        <v>121</v>
      </c>
      <c r="AE17" s="140">
        <v>38</v>
      </c>
      <c r="AF17" s="129">
        <f t="shared" si="4"/>
        <v>1724</v>
      </c>
      <c r="AG17" s="142">
        <v>0</v>
      </c>
      <c r="AH17" s="140">
        <v>0</v>
      </c>
      <c r="AI17" s="140">
        <v>0</v>
      </c>
      <c r="AJ17" s="140">
        <v>0</v>
      </c>
      <c r="AK17" s="123">
        <f t="shared" si="5"/>
        <v>0</v>
      </c>
      <c r="AL17" s="141">
        <v>136840</v>
      </c>
      <c r="AM17" s="140">
        <v>1082</v>
      </c>
      <c r="AN17" s="140">
        <v>0</v>
      </c>
      <c r="AO17" s="140">
        <v>0</v>
      </c>
      <c r="AP17" s="129">
        <f t="shared" si="6"/>
        <v>137922</v>
      </c>
      <c r="AQ17" s="142">
        <v>0</v>
      </c>
      <c r="AR17" s="140">
        <v>0</v>
      </c>
      <c r="AS17" s="140">
        <v>0</v>
      </c>
      <c r="AT17" s="140">
        <v>0</v>
      </c>
      <c r="AU17" s="123">
        <f t="shared" si="7"/>
        <v>0</v>
      </c>
      <c r="AV17" s="141">
        <v>0</v>
      </c>
      <c r="AW17" s="140">
        <v>0</v>
      </c>
      <c r="AX17" s="140">
        <v>0</v>
      </c>
      <c r="AY17" s="140">
        <v>0</v>
      </c>
      <c r="AZ17" s="129">
        <f t="shared" si="8"/>
        <v>0</v>
      </c>
      <c r="BA17" s="43"/>
    </row>
    <row r="18" spans="1:53" x14ac:dyDescent="0.3">
      <c r="A18" s="24" t="s">
        <v>3</v>
      </c>
      <c r="B18" s="139">
        <f t="shared" si="9"/>
        <v>269606</v>
      </c>
      <c r="C18" s="140">
        <v>20890</v>
      </c>
      <c r="D18" s="140">
        <v>11376</v>
      </c>
      <c r="E18" s="140">
        <v>1</v>
      </c>
      <c r="F18" s="140">
        <v>0</v>
      </c>
      <c r="G18" s="123">
        <f t="shared" si="1"/>
        <v>32267</v>
      </c>
      <c r="H18" s="141">
        <v>1761</v>
      </c>
      <c r="I18" s="140">
        <v>68</v>
      </c>
      <c r="J18" s="140">
        <v>0</v>
      </c>
      <c r="K18" s="140">
        <v>0</v>
      </c>
      <c r="L18" s="129">
        <f t="shared" si="2"/>
        <v>1829</v>
      </c>
      <c r="M18" s="142">
        <v>6768</v>
      </c>
      <c r="N18" s="140">
        <v>10372</v>
      </c>
      <c r="O18" s="140">
        <v>7530</v>
      </c>
      <c r="P18" s="140">
        <v>0</v>
      </c>
      <c r="Q18" s="123">
        <f t="shared" si="10"/>
        <v>24670</v>
      </c>
      <c r="R18" s="143">
        <v>0</v>
      </c>
      <c r="S18" s="142">
        <v>0</v>
      </c>
      <c r="T18" s="142">
        <v>1</v>
      </c>
      <c r="U18" s="142">
        <v>0</v>
      </c>
      <c r="V18" s="132">
        <f t="shared" si="11"/>
        <v>1</v>
      </c>
      <c r="W18" s="142">
        <v>0</v>
      </c>
      <c r="X18" s="140">
        <v>814</v>
      </c>
      <c r="Y18" s="140">
        <v>4</v>
      </c>
      <c r="Z18" s="140">
        <v>0</v>
      </c>
      <c r="AA18" s="123">
        <f t="shared" si="3"/>
        <v>818</v>
      </c>
      <c r="AB18" s="141">
        <v>2843</v>
      </c>
      <c r="AC18" s="140">
        <v>468</v>
      </c>
      <c r="AD18" s="140">
        <v>43</v>
      </c>
      <c r="AE18" s="140">
        <v>0</v>
      </c>
      <c r="AF18" s="129">
        <f t="shared" si="4"/>
        <v>3354</v>
      </c>
      <c r="AG18" s="142">
        <v>233</v>
      </c>
      <c r="AH18" s="140">
        <v>0</v>
      </c>
      <c r="AI18" s="140">
        <v>0</v>
      </c>
      <c r="AJ18" s="140">
        <v>0</v>
      </c>
      <c r="AK18" s="123">
        <f t="shared" si="5"/>
        <v>233</v>
      </c>
      <c r="AL18" s="141">
        <v>206275</v>
      </c>
      <c r="AM18" s="140">
        <v>157</v>
      </c>
      <c r="AN18" s="140">
        <v>2</v>
      </c>
      <c r="AO18" s="140">
        <v>0</v>
      </c>
      <c r="AP18" s="129">
        <f t="shared" si="6"/>
        <v>206434</v>
      </c>
      <c r="AQ18" s="142">
        <v>0</v>
      </c>
      <c r="AR18" s="140">
        <v>0</v>
      </c>
      <c r="AS18" s="140">
        <v>0</v>
      </c>
      <c r="AT18" s="140">
        <v>0</v>
      </c>
      <c r="AU18" s="123">
        <f t="shared" si="7"/>
        <v>0</v>
      </c>
      <c r="AV18" s="141">
        <v>0</v>
      </c>
      <c r="AW18" s="140">
        <v>0</v>
      </c>
      <c r="AX18" s="140">
        <v>0</v>
      </c>
      <c r="AY18" s="140">
        <v>0</v>
      </c>
      <c r="AZ18" s="129">
        <f t="shared" si="8"/>
        <v>0</v>
      </c>
      <c r="BA18" s="43"/>
    </row>
    <row r="19" spans="1:53" x14ac:dyDescent="0.3">
      <c r="A19" s="24" t="s">
        <v>66</v>
      </c>
      <c r="B19" s="139">
        <f t="shared" si="9"/>
        <v>122627</v>
      </c>
      <c r="C19" s="140">
        <v>8436</v>
      </c>
      <c r="D19" s="140">
        <v>3021</v>
      </c>
      <c r="E19" s="140">
        <v>1</v>
      </c>
      <c r="F19" s="140">
        <v>0</v>
      </c>
      <c r="G19" s="123">
        <f t="shared" si="1"/>
        <v>11458</v>
      </c>
      <c r="H19" s="141">
        <v>6406</v>
      </c>
      <c r="I19" s="140">
        <v>27</v>
      </c>
      <c r="J19" s="140">
        <v>0</v>
      </c>
      <c r="K19" s="140">
        <v>0</v>
      </c>
      <c r="L19" s="129">
        <f t="shared" si="2"/>
        <v>6433</v>
      </c>
      <c r="M19" s="142">
        <v>2552</v>
      </c>
      <c r="N19" s="140">
        <v>1362</v>
      </c>
      <c r="O19" s="140">
        <v>0</v>
      </c>
      <c r="P19" s="140">
        <v>128</v>
      </c>
      <c r="Q19" s="123">
        <f t="shared" si="10"/>
        <v>4042</v>
      </c>
      <c r="R19" s="143">
        <v>0</v>
      </c>
      <c r="S19" s="142">
        <v>0</v>
      </c>
      <c r="T19" s="142">
        <v>0</v>
      </c>
      <c r="U19" s="142">
        <v>0</v>
      </c>
      <c r="V19" s="132">
        <f t="shared" si="11"/>
        <v>0</v>
      </c>
      <c r="W19" s="142">
        <v>277</v>
      </c>
      <c r="X19" s="140">
        <v>0</v>
      </c>
      <c r="Y19" s="140">
        <v>0</v>
      </c>
      <c r="Z19" s="140">
        <v>0</v>
      </c>
      <c r="AA19" s="123">
        <f t="shared" si="3"/>
        <v>277</v>
      </c>
      <c r="AB19" s="141">
        <v>319</v>
      </c>
      <c r="AC19" s="140">
        <v>153</v>
      </c>
      <c r="AD19" s="140">
        <v>0</v>
      </c>
      <c r="AE19" s="140">
        <v>1</v>
      </c>
      <c r="AF19" s="129">
        <f t="shared" si="4"/>
        <v>473</v>
      </c>
      <c r="AG19" s="142">
        <v>69</v>
      </c>
      <c r="AH19" s="140">
        <v>0</v>
      </c>
      <c r="AI19" s="140">
        <v>0</v>
      </c>
      <c r="AJ19" s="140">
        <v>0</v>
      </c>
      <c r="AK19" s="123">
        <f t="shared" si="5"/>
        <v>69</v>
      </c>
      <c r="AL19" s="141">
        <v>99798</v>
      </c>
      <c r="AM19" s="140">
        <v>52</v>
      </c>
      <c r="AN19" s="140">
        <v>0</v>
      </c>
      <c r="AO19" s="140">
        <v>0</v>
      </c>
      <c r="AP19" s="129">
        <f t="shared" si="6"/>
        <v>99850</v>
      </c>
      <c r="AQ19" s="142">
        <v>0</v>
      </c>
      <c r="AR19" s="140">
        <v>0</v>
      </c>
      <c r="AS19" s="140">
        <v>0</v>
      </c>
      <c r="AT19" s="140">
        <v>0</v>
      </c>
      <c r="AU19" s="123">
        <f t="shared" si="7"/>
        <v>0</v>
      </c>
      <c r="AV19" s="141">
        <v>1</v>
      </c>
      <c r="AW19" s="140">
        <v>0</v>
      </c>
      <c r="AX19" s="140">
        <v>0</v>
      </c>
      <c r="AY19" s="140">
        <v>24</v>
      </c>
      <c r="AZ19" s="129">
        <f t="shared" si="8"/>
        <v>25</v>
      </c>
      <c r="BA19" s="43"/>
    </row>
    <row r="20" spans="1:53" x14ac:dyDescent="0.3">
      <c r="A20" s="24" t="s">
        <v>68</v>
      </c>
      <c r="B20" s="139">
        <f t="shared" si="9"/>
        <v>24765</v>
      </c>
      <c r="C20" s="140">
        <v>2404</v>
      </c>
      <c r="D20" s="140">
        <v>970</v>
      </c>
      <c r="E20" s="140">
        <v>0</v>
      </c>
      <c r="F20" s="140">
        <v>0</v>
      </c>
      <c r="G20" s="123">
        <f t="shared" si="1"/>
        <v>3374</v>
      </c>
      <c r="H20" s="141">
        <v>0</v>
      </c>
      <c r="I20" s="140">
        <v>0</v>
      </c>
      <c r="J20" s="140">
        <v>0</v>
      </c>
      <c r="K20" s="140">
        <v>2</v>
      </c>
      <c r="L20" s="129">
        <f t="shared" si="2"/>
        <v>2</v>
      </c>
      <c r="M20" s="142">
        <v>1815</v>
      </c>
      <c r="N20" s="140">
        <v>787</v>
      </c>
      <c r="O20" s="140">
        <v>0</v>
      </c>
      <c r="P20" s="140">
        <v>192</v>
      </c>
      <c r="Q20" s="123">
        <f t="shared" si="10"/>
        <v>2794</v>
      </c>
      <c r="R20" s="143">
        <v>0</v>
      </c>
      <c r="S20" s="142">
        <v>0</v>
      </c>
      <c r="T20" s="142">
        <v>0</v>
      </c>
      <c r="U20" s="142">
        <v>0</v>
      </c>
      <c r="V20" s="132">
        <f t="shared" si="11"/>
        <v>0</v>
      </c>
      <c r="W20" s="142">
        <v>1706</v>
      </c>
      <c r="X20" s="140">
        <v>0</v>
      </c>
      <c r="Y20" s="140">
        <v>4</v>
      </c>
      <c r="Z20" s="140">
        <v>0</v>
      </c>
      <c r="AA20" s="123">
        <f t="shared" si="3"/>
        <v>1710</v>
      </c>
      <c r="AB20" s="141">
        <v>89</v>
      </c>
      <c r="AC20" s="140">
        <v>15</v>
      </c>
      <c r="AD20" s="140">
        <v>0</v>
      </c>
      <c r="AE20" s="140">
        <v>0</v>
      </c>
      <c r="AF20" s="129">
        <f t="shared" si="4"/>
        <v>104</v>
      </c>
      <c r="AG20" s="142">
        <v>0</v>
      </c>
      <c r="AH20" s="140">
        <v>0</v>
      </c>
      <c r="AI20" s="140">
        <v>0</v>
      </c>
      <c r="AJ20" s="140">
        <v>0</v>
      </c>
      <c r="AK20" s="123">
        <f t="shared" si="5"/>
        <v>0</v>
      </c>
      <c r="AL20" s="141">
        <v>16643</v>
      </c>
      <c r="AM20" s="140">
        <v>138</v>
      </c>
      <c r="AN20" s="140">
        <v>0</v>
      </c>
      <c r="AO20" s="140">
        <v>0</v>
      </c>
      <c r="AP20" s="129">
        <f t="shared" si="6"/>
        <v>16781</v>
      </c>
      <c r="AQ20" s="142">
        <v>0</v>
      </c>
      <c r="AR20" s="140">
        <v>0</v>
      </c>
      <c r="AS20" s="140">
        <v>0</v>
      </c>
      <c r="AT20" s="140">
        <v>0</v>
      </c>
      <c r="AU20" s="123">
        <f t="shared" si="7"/>
        <v>0</v>
      </c>
      <c r="AV20" s="141">
        <v>0</v>
      </c>
      <c r="AW20" s="140">
        <v>0</v>
      </c>
      <c r="AX20" s="140">
        <v>0</v>
      </c>
      <c r="AY20" s="140">
        <v>0</v>
      </c>
      <c r="AZ20" s="129">
        <f t="shared" si="8"/>
        <v>0</v>
      </c>
      <c r="BA20" s="43"/>
    </row>
    <row r="21" spans="1:53" x14ac:dyDescent="0.3">
      <c r="A21" s="24" t="s">
        <v>65</v>
      </c>
      <c r="B21" s="139">
        <f t="shared" si="9"/>
        <v>110365</v>
      </c>
      <c r="C21" s="140">
        <v>8462</v>
      </c>
      <c r="D21" s="140">
        <v>2851</v>
      </c>
      <c r="E21" s="140">
        <v>0</v>
      </c>
      <c r="F21" s="140">
        <v>0</v>
      </c>
      <c r="G21" s="123">
        <f t="shared" si="1"/>
        <v>11313</v>
      </c>
      <c r="H21" s="141">
        <v>1364</v>
      </c>
      <c r="I21" s="140">
        <v>13</v>
      </c>
      <c r="J21" s="140">
        <v>0</v>
      </c>
      <c r="K21" s="140">
        <v>0</v>
      </c>
      <c r="L21" s="129">
        <f t="shared" si="2"/>
        <v>1377</v>
      </c>
      <c r="M21" s="142">
        <v>2221</v>
      </c>
      <c r="N21" s="140">
        <v>1932</v>
      </c>
      <c r="O21" s="140">
        <v>1575</v>
      </c>
      <c r="P21" s="140">
        <v>65</v>
      </c>
      <c r="Q21" s="123">
        <f t="shared" si="10"/>
        <v>5793</v>
      </c>
      <c r="R21" s="143">
        <v>0</v>
      </c>
      <c r="S21" s="142">
        <v>0</v>
      </c>
      <c r="T21" s="142">
        <v>0</v>
      </c>
      <c r="U21" s="142">
        <v>0</v>
      </c>
      <c r="V21" s="132">
        <f t="shared" si="11"/>
        <v>0</v>
      </c>
      <c r="W21" s="142">
        <v>57</v>
      </c>
      <c r="X21" s="140">
        <v>0</v>
      </c>
      <c r="Y21" s="140">
        <v>3</v>
      </c>
      <c r="Z21" s="140">
        <v>0</v>
      </c>
      <c r="AA21" s="123">
        <f t="shared" si="3"/>
        <v>60</v>
      </c>
      <c r="AB21" s="141">
        <v>562</v>
      </c>
      <c r="AC21" s="140">
        <v>548</v>
      </c>
      <c r="AD21" s="140">
        <v>67</v>
      </c>
      <c r="AE21" s="140">
        <v>0</v>
      </c>
      <c r="AF21" s="129">
        <f t="shared" si="4"/>
        <v>1177</v>
      </c>
      <c r="AG21" s="142">
        <v>55</v>
      </c>
      <c r="AH21" s="140">
        <v>0</v>
      </c>
      <c r="AI21" s="140">
        <v>0</v>
      </c>
      <c r="AJ21" s="140">
        <v>0</v>
      </c>
      <c r="AK21" s="123">
        <f t="shared" si="5"/>
        <v>55</v>
      </c>
      <c r="AL21" s="141">
        <v>90345</v>
      </c>
      <c r="AM21" s="140">
        <v>147</v>
      </c>
      <c r="AN21" s="140">
        <v>96</v>
      </c>
      <c r="AO21" s="140">
        <v>0</v>
      </c>
      <c r="AP21" s="129">
        <f t="shared" si="6"/>
        <v>90588</v>
      </c>
      <c r="AQ21" s="142">
        <v>0</v>
      </c>
      <c r="AR21" s="140">
        <v>0</v>
      </c>
      <c r="AS21" s="140">
        <v>0</v>
      </c>
      <c r="AT21" s="140">
        <v>0</v>
      </c>
      <c r="AU21" s="123">
        <f t="shared" si="7"/>
        <v>0</v>
      </c>
      <c r="AV21" s="141">
        <v>0</v>
      </c>
      <c r="AW21" s="140">
        <v>0</v>
      </c>
      <c r="AX21" s="140">
        <v>0</v>
      </c>
      <c r="AY21" s="140">
        <v>2</v>
      </c>
      <c r="AZ21" s="129">
        <f t="shared" si="8"/>
        <v>2</v>
      </c>
      <c r="BA21" s="43"/>
    </row>
    <row r="22" spans="1:53" x14ac:dyDescent="0.3">
      <c r="A22" s="24" t="s">
        <v>13</v>
      </c>
      <c r="B22" s="139">
        <f t="shared" si="9"/>
        <v>92883</v>
      </c>
      <c r="C22" s="140">
        <v>4309</v>
      </c>
      <c r="D22" s="140">
        <v>1710</v>
      </c>
      <c r="E22" s="140">
        <v>0</v>
      </c>
      <c r="F22" s="140">
        <v>0</v>
      </c>
      <c r="G22" s="123">
        <f t="shared" si="1"/>
        <v>6019</v>
      </c>
      <c r="H22" s="141">
        <v>55</v>
      </c>
      <c r="I22" s="140">
        <v>47</v>
      </c>
      <c r="J22" s="140">
        <v>2</v>
      </c>
      <c r="K22" s="140">
        <v>0</v>
      </c>
      <c r="L22" s="129">
        <f t="shared" si="2"/>
        <v>104</v>
      </c>
      <c r="M22" s="142">
        <v>601</v>
      </c>
      <c r="N22" s="140">
        <v>680</v>
      </c>
      <c r="O22" s="140">
        <v>1123</v>
      </c>
      <c r="P22" s="140">
        <v>2</v>
      </c>
      <c r="Q22" s="123">
        <f t="shared" si="10"/>
        <v>2406</v>
      </c>
      <c r="R22" s="143">
        <v>0</v>
      </c>
      <c r="S22" s="142">
        <v>0</v>
      </c>
      <c r="T22" s="142">
        <v>0</v>
      </c>
      <c r="U22" s="142">
        <v>0</v>
      </c>
      <c r="V22" s="132">
        <f t="shared" si="11"/>
        <v>0</v>
      </c>
      <c r="W22" s="142">
        <v>320</v>
      </c>
      <c r="X22" s="140">
        <v>0</v>
      </c>
      <c r="Y22" s="140">
        <v>0</v>
      </c>
      <c r="Z22" s="140">
        <v>0</v>
      </c>
      <c r="AA22" s="123">
        <f t="shared" si="3"/>
        <v>320</v>
      </c>
      <c r="AB22" s="141">
        <v>2309</v>
      </c>
      <c r="AC22" s="140">
        <v>700</v>
      </c>
      <c r="AD22" s="140">
        <v>30</v>
      </c>
      <c r="AE22" s="140">
        <v>29</v>
      </c>
      <c r="AF22" s="129">
        <f t="shared" si="4"/>
        <v>3068</v>
      </c>
      <c r="AG22" s="142">
        <v>0</v>
      </c>
      <c r="AH22" s="140">
        <v>0</v>
      </c>
      <c r="AI22" s="140">
        <v>0</v>
      </c>
      <c r="AJ22" s="140">
        <v>0</v>
      </c>
      <c r="AK22" s="123">
        <f t="shared" si="5"/>
        <v>0</v>
      </c>
      <c r="AL22" s="141">
        <v>80924</v>
      </c>
      <c r="AM22" s="140">
        <v>38</v>
      </c>
      <c r="AN22" s="140">
        <v>0</v>
      </c>
      <c r="AO22" s="140">
        <v>0</v>
      </c>
      <c r="AP22" s="129">
        <f t="shared" si="6"/>
        <v>80962</v>
      </c>
      <c r="AQ22" s="142">
        <v>0</v>
      </c>
      <c r="AR22" s="140">
        <v>0</v>
      </c>
      <c r="AS22" s="140">
        <v>0</v>
      </c>
      <c r="AT22" s="140">
        <v>0</v>
      </c>
      <c r="AU22" s="123">
        <f t="shared" si="7"/>
        <v>0</v>
      </c>
      <c r="AV22" s="141">
        <v>2</v>
      </c>
      <c r="AW22" s="140">
        <v>1</v>
      </c>
      <c r="AX22" s="140">
        <v>1</v>
      </c>
      <c r="AY22" s="140">
        <v>0</v>
      </c>
      <c r="AZ22" s="129">
        <f t="shared" si="8"/>
        <v>4</v>
      </c>
      <c r="BA22" s="43"/>
    </row>
    <row r="23" spans="1:53" x14ac:dyDescent="0.3">
      <c r="A23" s="24" t="s">
        <v>4</v>
      </c>
      <c r="B23" s="139">
        <f t="shared" si="9"/>
        <v>297811</v>
      </c>
      <c r="C23" s="140">
        <v>21375</v>
      </c>
      <c r="D23" s="140">
        <v>9971</v>
      </c>
      <c r="E23" s="140">
        <v>1</v>
      </c>
      <c r="F23" s="140">
        <v>0</v>
      </c>
      <c r="G23" s="123">
        <f t="shared" si="1"/>
        <v>31347</v>
      </c>
      <c r="H23" s="141">
        <v>10095</v>
      </c>
      <c r="I23" s="140">
        <v>185</v>
      </c>
      <c r="J23" s="140">
        <v>0</v>
      </c>
      <c r="K23" s="140">
        <v>0</v>
      </c>
      <c r="L23" s="129">
        <f t="shared" si="2"/>
        <v>10280</v>
      </c>
      <c r="M23" s="142">
        <v>2309</v>
      </c>
      <c r="N23" s="140">
        <v>2510</v>
      </c>
      <c r="O23" s="140">
        <v>2363</v>
      </c>
      <c r="P23" s="140">
        <v>0</v>
      </c>
      <c r="Q23" s="123">
        <f t="shared" si="10"/>
        <v>7182</v>
      </c>
      <c r="R23" s="143">
        <v>0</v>
      </c>
      <c r="S23" s="142">
        <v>0</v>
      </c>
      <c r="T23" s="142">
        <v>0</v>
      </c>
      <c r="U23" s="142">
        <v>0</v>
      </c>
      <c r="V23" s="132">
        <f t="shared" si="11"/>
        <v>0</v>
      </c>
      <c r="W23" s="142">
        <v>3872</v>
      </c>
      <c r="X23" s="140">
        <v>0</v>
      </c>
      <c r="Y23" s="140">
        <v>0</v>
      </c>
      <c r="Z23" s="140">
        <v>0</v>
      </c>
      <c r="AA23" s="123">
        <f t="shared" si="3"/>
        <v>3872</v>
      </c>
      <c r="AB23" s="141">
        <v>1414</v>
      </c>
      <c r="AC23" s="140">
        <v>947</v>
      </c>
      <c r="AD23" s="140">
        <v>77</v>
      </c>
      <c r="AE23" s="140">
        <v>1</v>
      </c>
      <c r="AF23" s="129">
        <f t="shared" si="4"/>
        <v>2439</v>
      </c>
      <c r="AG23" s="142">
        <v>43</v>
      </c>
      <c r="AH23" s="140">
        <v>0</v>
      </c>
      <c r="AI23" s="140">
        <v>0</v>
      </c>
      <c r="AJ23" s="140">
        <v>0</v>
      </c>
      <c r="AK23" s="123">
        <f t="shared" si="5"/>
        <v>43</v>
      </c>
      <c r="AL23" s="141">
        <v>242463</v>
      </c>
      <c r="AM23" s="140">
        <v>174</v>
      </c>
      <c r="AN23" s="140">
        <v>10</v>
      </c>
      <c r="AO23" s="140">
        <v>0</v>
      </c>
      <c r="AP23" s="129">
        <f t="shared" si="6"/>
        <v>242647</v>
      </c>
      <c r="AQ23" s="142">
        <v>0</v>
      </c>
      <c r="AR23" s="140">
        <v>0</v>
      </c>
      <c r="AS23" s="140">
        <v>0</v>
      </c>
      <c r="AT23" s="140">
        <v>0</v>
      </c>
      <c r="AU23" s="123">
        <f t="shared" si="7"/>
        <v>0</v>
      </c>
      <c r="AV23" s="141">
        <v>1</v>
      </c>
      <c r="AW23" s="140">
        <v>0</v>
      </c>
      <c r="AX23" s="140">
        <v>0</v>
      </c>
      <c r="AY23" s="140">
        <v>0</v>
      </c>
      <c r="AZ23" s="129">
        <f t="shared" si="8"/>
        <v>1</v>
      </c>
      <c r="BA23" s="43"/>
    </row>
    <row r="24" spans="1:53" x14ac:dyDescent="0.3">
      <c r="A24" s="24" t="s">
        <v>15</v>
      </c>
      <c r="B24" s="139">
        <f t="shared" si="9"/>
        <v>35855</v>
      </c>
      <c r="C24" s="140">
        <v>2671</v>
      </c>
      <c r="D24" s="140">
        <v>1009</v>
      </c>
      <c r="E24" s="140">
        <v>0</v>
      </c>
      <c r="F24" s="140">
        <v>0</v>
      </c>
      <c r="G24" s="123">
        <f t="shared" si="1"/>
        <v>3680</v>
      </c>
      <c r="H24" s="141">
        <v>708</v>
      </c>
      <c r="I24" s="140">
        <v>1</v>
      </c>
      <c r="J24" s="140">
        <v>3</v>
      </c>
      <c r="K24" s="140">
        <v>0</v>
      </c>
      <c r="L24" s="129">
        <f t="shared" si="2"/>
        <v>712</v>
      </c>
      <c r="M24" s="142">
        <v>694</v>
      </c>
      <c r="N24" s="140">
        <v>7</v>
      </c>
      <c r="O24" s="140">
        <v>9</v>
      </c>
      <c r="P24" s="140">
        <v>0</v>
      </c>
      <c r="Q24" s="123">
        <f t="shared" si="10"/>
        <v>710</v>
      </c>
      <c r="R24" s="143">
        <v>0</v>
      </c>
      <c r="S24" s="142">
        <v>0</v>
      </c>
      <c r="T24" s="142">
        <v>0</v>
      </c>
      <c r="U24" s="142">
        <v>0</v>
      </c>
      <c r="V24" s="132">
        <f t="shared" si="11"/>
        <v>0</v>
      </c>
      <c r="W24" s="142">
        <v>169</v>
      </c>
      <c r="X24" s="140">
        <v>23</v>
      </c>
      <c r="Y24" s="140">
        <v>5</v>
      </c>
      <c r="Z24" s="140">
        <v>0</v>
      </c>
      <c r="AA24" s="123">
        <f t="shared" si="3"/>
        <v>197</v>
      </c>
      <c r="AB24" s="141">
        <v>645</v>
      </c>
      <c r="AC24" s="140">
        <v>1741</v>
      </c>
      <c r="AD24" s="140">
        <v>12</v>
      </c>
      <c r="AE24" s="140">
        <v>0</v>
      </c>
      <c r="AF24" s="129">
        <f t="shared" si="4"/>
        <v>2398</v>
      </c>
      <c r="AG24" s="142">
        <v>0</v>
      </c>
      <c r="AH24" s="140">
        <v>0</v>
      </c>
      <c r="AI24" s="140">
        <v>0</v>
      </c>
      <c r="AJ24" s="140">
        <v>0</v>
      </c>
      <c r="AK24" s="123">
        <f t="shared" si="5"/>
        <v>0</v>
      </c>
      <c r="AL24" s="141">
        <v>28091</v>
      </c>
      <c r="AM24" s="140">
        <v>29</v>
      </c>
      <c r="AN24" s="140">
        <v>0</v>
      </c>
      <c r="AO24" s="140">
        <v>0</v>
      </c>
      <c r="AP24" s="129">
        <f t="shared" si="6"/>
        <v>28120</v>
      </c>
      <c r="AQ24" s="142">
        <v>0</v>
      </c>
      <c r="AR24" s="140">
        <v>0</v>
      </c>
      <c r="AS24" s="140">
        <v>0</v>
      </c>
      <c r="AT24" s="140">
        <v>0</v>
      </c>
      <c r="AU24" s="123">
        <f t="shared" si="7"/>
        <v>0</v>
      </c>
      <c r="AV24" s="141">
        <v>34</v>
      </c>
      <c r="AW24" s="140">
        <v>0</v>
      </c>
      <c r="AX24" s="140">
        <v>4</v>
      </c>
      <c r="AY24" s="140">
        <v>0</v>
      </c>
      <c r="AZ24" s="129">
        <f t="shared" si="8"/>
        <v>38</v>
      </c>
      <c r="BA24" s="43"/>
    </row>
    <row r="25" spans="1:53" x14ac:dyDescent="0.3">
      <c r="A25" s="24" t="s">
        <v>5</v>
      </c>
      <c r="B25" s="139">
        <f t="shared" si="9"/>
        <v>311020</v>
      </c>
      <c r="C25" s="140">
        <v>22559</v>
      </c>
      <c r="D25" s="140">
        <v>11356</v>
      </c>
      <c r="E25" s="140">
        <v>0</v>
      </c>
      <c r="F25" s="140">
        <v>0</v>
      </c>
      <c r="G25" s="123">
        <f t="shared" si="1"/>
        <v>33915</v>
      </c>
      <c r="H25" s="141">
        <v>13909</v>
      </c>
      <c r="I25" s="140">
        <v>214</v>
      </c>
      <c r="J25" s="140">
        <v>0</v>
      </c>
      <c r="K25" s="140">
        <v>31</v>
      </c>
      <c r="L25" s="129">
        <f t="shared" si="2"/>
        <v>14154</v>
      </c>
      <c r="M25" s="142">
        <v>4386</v>
      </c>
      <c r="N25" s="140">
        <v>7561</v>
      </c>
      <c r="O25" s="140">
        <v>8693</v>
      </c>
      <c r="P25" s="140">
        <v>775</v>
      </c>
      <c r="Q25" s="123">
        <f t="shared" si="10"/>
        <v>21415</v>
      </c>
      <c r="R25" s="143">
        <v>0</v>
      </c>
      <c r="S25" s="142">
        <v>0</v>
      </c>
      <c r="T25" s="142">
        <v>0</v>
      </c>
      <c r="U25" s="142">
        <v>0</v>
      </c>
      <c r="V25" s="132">
        <f t="shared" si="11"/>
        <v>0</v>
      </c>
      <c r="W25" s="142">
        <v>947</v>
      </c>
      <c r="X25" s="140">
        <v>299</v>
      </c>
      <c r="Y25" s="140">
        <v>0</v>
      </c>
      <c r="Z25" s="140">
        <v>1</v>
      </c>
      <c r="AA25" s="123">
        <f t="shared" si="3"/>
        <v>1247</v>
      </c>
      <c r="AB25" s="141">
        <v>703</v>
      </c>
      <c r="AC25" s="140">
        <v>569</v>
      </c>
      <c r="AD25" s="140">
        <v>30</v>
      </c>
      <c r="AE25" s="140">
        <v>41</v>
      </c>
      <c r="AF25" s="129">
        <f t="shared" si="4"/>
        <v>1343</v>
      </c>
      <c r="AG25" s="142">
        <v>1</v>
      </c>
      <c r="AH25" s="140">
        <v>0</v>
      </c>
      <c r="AI25" s="140">
        <v>0</v>
      </c>
      <c r="AJ25" s="140">
        <v>0</v>
      </c>
      <c r="AK25" s="123">
        <f t="shared" si="5"/>
        <v>1</v>
      </c>
      <c r="AL25" s="141">
        <v>238886</v>
      </c>
      <c r="AM25" s="140">
        <v>52</v>
      </c>
      <c r="AN25" s="140">
        <v>1</v>
      </c>
      <c r="AO25" s="140">
        <v>0</v>
      </c>
      <c r="AP25" s="129">
        <f t="shared" si="6"/>
        <v>238939</v>
      </c>
      <c r="AQ25" s="142">
        <v>0</v>
      </c>
      <c r="AR25" s="140">
        <v>0</v>
      </c>
      <c r="AS25" s="140">
        <v>0</v>
      </c>
      <c r="AT25" s="140">
        <v>0</v>
      </c>
      <c r="AU25" s="123">
        <f t="shared" si="7"/>
        <v>0</v>
      </c>
      <c r="AV25" s="141">
        <v>0</v>
      </c>
      <c r="AW25" s="140">
        <v>0</v>
      </c>
      <c r="AX25" s="140">
        <v>0</v>
      </c>
      <c r="AY25" s="140">
        <v>6</v>
      </c>
      <c r="AZ25" s="129">
        <f t="shared" si="8"/>
        <v>6</v>
      </c>
      <c r="BA25" s="43"/>
    </row>
    <row r="26" spans="1:53" x14ac:dyDescent="0.3">
      <c r="A26" s="24" t="s">
        <v>69</v>
      </c>
      <c r="B26" s="139">
        <f t="shared" si="9"/>
        <v>20002</v>
      </c>
      <c r="C26" s="140">
        <v>1691</v>
      </c>
      <c r="D26" s="140">
        <v>1144</v>
      </c>
      <c r="E26" s="140">
        <v>0</v>
      </c>
      <c r="F26" s="140">
        <v>0</v>
      </c>
      <c r="G26" s="123">
        <f t="shared" si="1"/>
        <v>2835</v>
      </c>
      <c r="H26" s="141">
        <v>0</v>
      </c>
      <c r="I26" s="140">
        <v>7</v>
      </c>
      <c r="J26" s="140">
        <v>0</v>
      </c>
      <c r="K26" s="140">
        <v>0</v>
      </c>
      <c r="L26" s="129">
        <f t="shared" si="2"/>
        <v>7</v>
      </c>
      <c r="M26" s="142">
        <v>759</v>
      </c>
      <c r="N26" s="140">
        <v>332</v>
      </c>
      <c r="O26" s="140">
        <v>75</v>
      </c>
      <c r="P26" s="140">
        <v>0</v>
      </c>
      <c r="Q26" s="123">
        <f t="shared" si="10"/>
        <v>1166</v>
      </c>
      <c r="R26" s="143">
        <v>0</v>
      </c>
      <c r="S26" s="142">
        <v>0</v>
      </c>
      <c r="T26" s="142">
        <v>0</v>
      </c>
      <c r="U26" s="142">
        <v>0</v>
      </c>
      <c r="V26" s="132">
        <f t="shared" si="11"/>
        <v>0</v>
      </c>
      <c r="W26" s="142">
        <v>0</v>
      </c>
      <c r="X26" s="140">
        <v>44</v>
      </c>
      <c r="Y26" s="140">
        <v>14</v>
      </c>
      <c r="Z26" s="140">
        <v>0</v>
      </c>
      <c r="AA26" s="123">
        <f t="shared" si="3"/>
        <v>58</v>
      </c>
      <c r="AB26" s="141">
        <v>18</v>
      </c>
      <c r="AC26" s="140">
        <v>20</v>
      </c>
      <c r="AD26" s="140">
        <v>4</v>
      </c>
      <c r="AE26" s="140">
        <v>0</v>
      </c>
      <c r="AF26" s="129">
        <f t="shared" si="4"/>
        <v>42</v>
      </c>
      <c r="AG26" s="142">
        <v>0</v>
      </c>
      <c r="AH26" s="140">
        <v>0</v>
      </c>
      <c r="AI26" s="140">
        <v>0</v>
      </c>
      <c r="AJ26" s="140">
        <v>0</v>
      </c>
      <c r="AK26" s="123">
        <f t="shared" si="5"/>
        <v>0</v>
      </c>
      <c r="AL26" s="141">
        <v>15880</v>
      </c>
      <c r="AM26" s="140">
        <v>14</v>
      </c>
      <c r="AN26" s="140">
        <v>0</v>
      </c>
      <c r="AO26" s="140">
        <v>0</v>
      </c>
      <c r="AP26" s="129">
        <f t="shared" si="6"/>
        <v>15894</v>
      </c>
      <c r="AQ26" s="142">
        <v>0</v>
      </c>
      <c r="AR26" s="140">
        <v>0</v>
      </c>
      <c r="AS26" s="140">
        <v>0</v>
      </c>
      <c r="AT26" s="140">
        <v>0</v>
      </c>
      <c r="AU26" s="123">
        <f t="shared" si="7"/>
        <v>0</v>
      </c>
      <c r="AV26" s="141">
        <v>0</v>
      </c>
      <c r="AW26" s="140">
        <v>0</v>
      </c>
      <c r="AX26" s="140">
        <v>0</v>
      </c>
      <c r="AY26" s="140">
        <v>0</v>
      </c>
      <c r="AZ26" s="129">
        <f t="shared" si="8"/>
        <v>0</v>
      </c>
      <c r="BA26" s="43"/>
    </row>
    <row r="27" spans="1:53" x14ac:dyDescent="0.3">
      <c r="A27" s="24" t="s">
        <v>72</v>
      </c>
      <c r="B27" s="139">
        <f t="shared" si="9"/>
        <v>82133</v>
      </c>
      <c r="C27" s="140">
        <v>7017</v>
      </c>
      <c r="D27" s="140">
        <v>2643</v>
      </c>
      <c r="E27" s="140">
        <v>2</v>
      </c>
      <c r="F27" s="140">
        <v>0</v>
      </c>
      <c r="G27" s="123">
        <f t="shared" si="1"/>
        <v>9662</v>
      </c>
      <c r="H27" s="141">
        <v>0</v>
      </c>
      <c r="I27" s="140">
        <v>16</v>
      </c>
      <c r="J27" s="140">
        <v>0</v>
      </c>
      <c r="K27" s="140">
        <v>0</v>
      </c>
      <c r="L27" s="129">
        <f t="shared" si="2"/>
        <v>16</v>
      </c>
      <c r="M27" s="142">
        <v>3844</v>
      </c>
      <c r="N27" s="140">
        <v>1963</v>
      </c>
      <c r="O27" s="140">
        <v>2248</v>
      </c>
      <c r="P27" s="140">
        <v>0</v>
      </c>
      <c r="Q27" s="123">
        <f t="shared" si="10"/>
        <v>8055</v>
      </c>
      <c r="R27" s="143">
        <v>0</v>
      </c>
      <c r="S27" s="142">
        <v>0</v>
      </c>
      <c r="T27" s="142">
        <v>0</v>
      </c>
      <c r="U27" s="142">
        <v>0</v>
      </c>
      <c r="V27" s="132">
        <f t="shared" si="11"/>
        <v>0</v>
      </c>
      <c r="W27" s="142">
        <v>792</v>
      </c>
      <c r="X27" s="140">
        <v>0</v>
      </c>
      <c r="Y27" s="140">
        <v>49</v>
      </c>
      <c r="Z27" s="140">
        <v>0</v>
      </c>
      <c r="AA27" s="123">
        <f t="shared" si="3"/>
        <v>841</v>
      </c>
      <c r="AB27" s="141">
        <v>1114</v>
      </c>
      <c r="AC27" s="140">
        <v>560</v>
      </c>
      <c r="AD27" s="140">
        <v>86</v>
      </c>
      <c r="AE27" s="140">
        <v>0</v>
      </c>
      <c r="AF27" s="129">
        <f t="shared" si="4"/>
        <v>1760</v>
      </c>
      <c r="AG27" s="142">
        <v>2094</v>
      </c>
      <c r="AH27" s="140">
        <v>0</v>
      </c>
      <c r="AI27" s="140">
        <v>0</v>
      </c>
      <c r="AJ27" s="140">
        <v>0</v>
      </c>
      <c r="AK27" s="123">
        <f t="shared" si="5"/>
        <v>2094</v>
      </c>
      <c r="AL27" s="141">
        <v>59598</v>
      </c>
      <c r="AM27" s="140">
        <v>26</v>
      </c>
      <c r="AN27" s="140">
        <v>79</v>
      </c>
      <c r="AO27" s="140">
        <v>0</v>
      </c>
      <c r="AP27" s="129">
        <f t="shared" si="6"/>
        <v>59703</v>
      </c>
      <c r="AQ27" s="142">
        <v>1</v>
      </c>
      <c r="AR27" s="140">
        <v>1</v>
      </c>
      <c r="AS27" s="140">
        <v>0</v>
      </c>
      <c r="AT27" s="140">
        <v>0</v>
      </c>
      <c r="AU27" s="123">
        <f t="shared" si="7"/>
        <v>2</v>
      </c>
      <c r="AV27" s="141">
        <v>0</v>
      </c>
      <c r="AW27" s="140">
        <v>0</v>
      </c>
      <c r="AX27" s="140">
        <v>0</v>
      </c>
      <c r="AY27" s="140">
        <v>0</v>
      </c>
      <c r="AZ27" s="129">
        <f t="shared" si="8"/>
        <v>0</v>
      </c>
      <c r="BA27" s="43"/>
    </row>
    <row r="28" spans="1:53" x14ac:dyDescent="0.3">
      <c r="A28" s="24" t="s">
        <v>64</v>
      </c>
      <c r="B28" s="139">
        <f t="shared" si="9"/>
        <v>38033</v>
      </c>
      <c r="C28" s="140">
        <v>1697</v>
      </c>
      <c r="D28" s="140">
        <v>921</v>
      </c>
      <c r="E28" s="140">
        <v>1</v>
      </c>
      <c r="F28" s="140">
        <v>0</v>
      </c>
      <c r="G28" s="123">
        <f t="shared" si="1"/>
        <v>2619</v>
      </c>
      <c r="H28" s="141">
        <v>115</v>
      </c>
      <c r="I28" s="140">
        <v>2</v>
      </c>
      <c r="J28" s="140">
        <v>0</v>
      </c>
      <c r="K28" s="140">
        <v>0</v>
      </c>
      <c r="L28" s="129">
        <f t="shared" si="2"/>
        <v>117</v>
      </c>
      <c r="M28" s="142">
        <v>2197</v>
      </c>
      <c r="N28" s="140">
        <v>1471</v>
      </c>
      <c r="O28" s="140">
        <v>258</v>
      </c>
      <c r="P28" s="140">
        <v>0</v>
      </c>
      <c r="Q28" s="123">
        <f t="shared" si="10"/>
        <v>3926</v>
      </c>
      <c r="R28" s="143">
        <v>0</v>
      </c>
      <c r="S28" s="142">
        <v>0</v>
      </c>
      <c r="T28" s="142">
        <v>0</v>
      </c>
      <c r="U28" s="142">
        <v>0</v>
      </c>
      <c r="V28" s="132">
        <f t="shared" si="11"/>
        <v>0</v>
      </c>
      <c r="W28" s="142">
        <v>58</v>
      </c>
      <c r="X28" s="140">
        <v>1820</v>
      </c>
      <c r="Y28" s="140">
        <v>0</v>
      </c>
      <c r="Z28" s="140">
        <v>0</v>
      </c>
      <c r="AA28" s="123">
        <f t="shared" si="3"/>
        <v>1878</v>
      </c>
      <c r="AB28" s="141">
        <v>1508</v>
      </c>
      <c r="AC28" s="140">
        <v>1039</v>
      </c>
      <c r="AD28" s="140">
        <v>110</v>
      </c>
      <c r="AE28" s="140">
        <v>0</v>
      </c>
      <c r="AF28" s="129">
        <f t="shared" si="4"/>
        <v>2657</v>
      </c>
      <c r="AG28" s="142">
        <v>1757</v>
      </c>
      <c r="AH28" s="140">
        <v>0</v>
      </c>
      <c r="AI28" s="140">
        <v>0</v>
      </c>
      <c r="AJ28" s="140">
        <v>0</v>
      </c>
      <c r="AK28" s="123">
        <f t="shared" si="5"/>
        <v>1757</v>
      </c>
      <c r="AL28" s="141">
        <v>25077</v>
      </c>
      <c r="AM28" s="140">
        <v>2</v>
      </c>
      <c r="AN28" s="140">
        <v>0</v>
      </c>
      <c r="AO28" s="140">
        <v>0</v>
      </c>
      <c r="AP28" s="129">
        <f t="shared" si="6"/>
        <v>25079</v>
      </c>
      <c r="AQ28" s="142">
        <v>0</v>
      </c>
      <c r="AR28" s="140">
        <v>0</v>
      </c>
      <c r="AS28" s="140">
        <v>0</v>
      </c>
      <c r="AT28" s="140">
        <v>0</v>
      </c>
      <c r="AU28" s="123">
        <f t="shared" si="7"/>
        <v>0</v>
      </c>
      <c r="AV28" s="141">
        <v>0</v>
      </c>
      <c r="AW28" s="140">
        <v>0</v>
      </c>
      <c r="AX28" s="140">
        <v>0</v>
      </c>
      <c r="AY28" s="140">
        <v>0</v>
      </c>
      <c r="AZ28" s="129">
        <f t="shared" si="8"/>
        <v>0</v>
      </c>
      <c r="BA28" s="43"/>
    </row>
    <row r="29" spans="1:53" x14ac:dyDescent="0.3">
      <c r="A29" s="24" t="s">
        <v>129</v>
      </c>
      <c r="B29" s="139">
        <f t="shared" si="9"/>
        <v>94988</v>
      </c>
      <c r="C29" s="140">
        <v>6474</v>
      </c>
      <c r="D29" s="140">
        <v>3046</v>
      </c>
      <c r="E29" s="140">
        <v>5</v>
      </c>
      <c r="F29" s="140">
        <v>0</v>
      </c>
      <c r="G29" s="123">
        <f t="shared" si="1"/>
        <v>9525</v>
      </c>
      <c r="H29" s="141">
        <v>395</v>
      </c>
      <c r="I29" s="140">
        <v>30</v>
      </c>
      <c r="J29" s="140">
        <v>13</v>
      </c>
      <c r="K29" s="140">
        <v>0</v>
      </c>
      <c r="L29" s="129">
        <f t="shared" si="2"/>
        <v>438</v>
      </c>
      <c r="M29" s="142">
        <v>1580</v>
      </c>
      <c r="N29" s="140">
        <v>1085</v>
      </c>
      <c r="O29" s="140">
        <v>4572</v>
      </c>
      <c r="P29" s="140">
        <v>0</v>
      </c>
      <c r="Q29" s="123">
        <f t="shared" si="10"/>
        <v>7237</v>
      </c>
      <c r="R29" s="143">
        <v>0</v>
      </c>
      <c r="S29" s="142">
        <v>0</v>
      </c>
      <c r="T29" s="142">
        <v>1</v>
      </c>
      <c r="U29" s="142">
        <v>0</v>
      </c>
      <c r="V29" s="132">
        <f t="shared" si="11"/>
        <v>1</v>
      </c>
      <c r="W29" s="142">
        <v>282</v>
      </c>
      <c r="X29" s="140">
        <v>1</v>
      </c>
      <c r="Y29" s="140">
        <v>24</v>
      </c>
      <c r="Z29" s="140">
        <v>0</v>
      </c>
      <c r="AA29" s="123">
        <f t="shared" si="3"/>
        <v>307</v>
      </c>
      <c r="AB29" s="141">
        <v>110</v>
      </c>
      <c r="AC29" s="140">
        <v>74</v>
      </c>
      <c r="AD29" s="140">
        <v>64</v>
      </c>
      <c r="AE29" s="140">
        <v>0</v>
      </c>
      <c r="AF29" s="129">
        <f t="shared" si="4"/>
        <v>248</v>
      </c>
      <c r="AG29" s="142">
        <v>3540</v>
      </c>
      <c r="AH29" s="140">
        <v>0</v>
      </c>
      <c r="AI29" s="140">
        <v>0</v>
      </c>
      <c r="AJ29" s="140">
        <v>0</v>
      </c>
      <c r="AK29" s="123">
        <f t="shared" si="5"/>
        <v>3540</v>
      </c>
      <c r="AL29" s="141">
        <v>73626</v>
      </c>
      <c r="AM29" s="140">
        <v>66</v>
      </c>
      <c r="AN29" s="140">
        <v>0</v>
      </c>
      <c r="AO29" s="140">
        <v>0</v>
      </c>
      <c r="AP29" s="129">
        <f t="shared" si="6"/>
        <v>73692</v>
      </c>
      <c r="AQ29" s="142">
        <v>0</v>
      </c>
      <c r="AR29" s="140">
        <v>0</v>
      </c>
      <c r="AS29" s="140">
        <v>0</v>
      </c>
      <c r="AT29" s="140">
        <v>0</v>
      </c>
      <c r="AU29" s="123">
        <f t="shared" si="7"/>
        <v>0</v>
      </c>
      <c r="AV29" s="141">
        <v>0</v>
      </c>
      <c r="AW29" s="140">
        <v>0</v>
      </c>
      <c r="AX29" s="140">
        <v>0</v>
      </c>
      <c r="AY29" s="140">
        <v>0</v>
      </c>
      <c r="AZ29" s="129">
        <f t="shared" si="8"/>
        <v>0</v>
      </c>
      <c r="BA29" s="43"/>
    </row>
    <row r="30" spans="1:53" x14ac:dyDescent="0.3">
      <c r="A30" s="24" t="s">
        <v>14</v>
      </c>
      <c r="B30" s="139">
        <f t="shared" si="9"/>
        <v>166816</v>
      </c>
      <c r="C30" s="140">
        <v>9747</v>
      </c>
      <c r="D30" s="140">
        <v>4222</v>
      </c>
      <c r="E30" s="140">
        <v>0</v>
      </c>
      <c r="F30" s="140">
        <v>0</v>
      </c>
      <c r="G30" s="123">
        <f t="shared" si="1"/>
        <v>13969</v>
      </c>
      <c r="H30" s="141">
        <v>3869</v>
      </c>
      <c r="I30" s="140">
        <v>39</v>
      </c>
      <c r="J30" s="140">
        <v>0</v>
      </c>
      <c r="K30" s="140">
        <v>0</v>
      </c>
      <c r="L30" s="129">
        <f t="shared" si="2"/>
        <v>3908</v>
      </c>
      <c r="M30" s="142">
        <v>5320</v>
      </c>
      <c r="N30" s="140">
        <v>3084</v>
      </c>
      <c r="O30" s="140">
        <v>3587</v>
      </c>
      <c r="P30" s="140">
        <v>0</v>
      </c>
      <c r="Q30" s="123">
        <f t="shared" si="10"/>
        <v>11991</v>
      </c>
      <c r="R30" s="143">
        <v>1</v>
      </c>
      <c r="S30" s="142">
        <v>2</v>
      </c>
      <c r="T30" s="142">
        <v>0</v>
      </c>
      <c r="U30" s="142">
        <v>0</v>
      </c>
      <c r="V30" s="132">
        <f t="shared" si="11"/>
        <v>3</v>
      </c>
      <c r="W30" s="142">
        <v>3335</v>
      </c>
      <c r="X30" s="140">
        <v>0</v>
      </c>
      <c r="Y30" s="140">
        <v>0</v>
      </c>
      <c r="Z30" s="140">
        <v>0</v>
      </c>
      <c r="AA30" s="123">
        <f t="shared" si="3"/>
        <v>3335</v>
      </c>
      <c r="AB30" s="141">
        <v>1345</v>
      </c>
      <c r="AC30" s="140">
        <v>484</v>
      </c>
      <c r="AD30" s="140">
        <v>23</v>
      </c>
      <c r="AE30" s="140">
        <v>0</v>
      </c>
      <c r="AF30" s="129">
        <f t="shared" si="4"/>
        <v>1852</v>
      </c>
      <c r="AG30" s="142">
        <v>111</v>
      </c>
      <c r="AH30" s="140">
        <v>0</v>
      </c>
      <c r="AI30" s="140">
        <v>0</v>
      </c>
      <c r="AJ30" s="140">
        <v>0</v>
      </c>
      <c r="AK30" s="123">
        <f t="shared" si="5"/>
        <v>111</v>
      </c>
      <c r="AL30" s="141">
        <v>131578</v>
      </c>
      <c r="AM30" s="140">
        <v>69</v>
      </c>
      <c r="AN30" s="140">
        <v>0</v>
      </c>
      <c r="AO30" s="140">
        <v>0</v>
      </c>
      <c r="AP30" s="129">
        <f t="shared" si="6"/>
        <v>131647</v>
      </c>
      <c r="AQ30" s="142">
        <v>0</v>
      </c>
      <c r="AR30" s="140">
        <v>0</v>
      </c>
      <c r="AS30" s="140">
        <v>0</v>
      </c>
      <c r="AT30" s="140">
        <v>0</v>
      </c>
      <c r="AU30" s="123">
        <f t="shared" si="7"/>
        <v>0</v>
      </c>
      <c r="AV30" s="141">
        <v>0</v>
      </c>
      <c r="AW30" s="140">
        <v>0</v>
      </c>
      <c r="AX30" s="140">
        <v>0</v>
      </c>
      <c r="AY30" s="140">
        <v>0</v>
      </c>
      <c r="AZ30" s="129">
        <f t="shared" si="8"/>
        <v>0</v>
      </c>
      <c r="BA30" s="43"/>
    </row>
    <row r="31" spans="1:53" ht="18.600000000000001" x14ac:dyDescent="0.3">
      <c r="A31" s="24" t="s">
        <v>134</v>
      </c>
      <c r="B31" s="139">
        <f>G31+L31+Q31+V31+AA31+AF31+AK31+AP31+AU31+AZ31</f>
        <v>1054</v>
      </c>
      <c r="C31" s="140">
        <v>30</v>
      </c>
      <c r="D31" s="140">
        <v>18</v>
      </c>
      <c r="E31" s="140">
        <v>0</v>
      </c>
      <c r="F31" s="140">
        <v>0</v>
      </c>
      <c r="G31" s="123">
        <f t="shared" si="1"/>
        <v>48</v>
      </c>
      <c r="H31" s="141">
        <v>0</v>
      </c>
      <c r="I31" s="140">
        <v>0</v>
      </c>
      <c r="J31" s="140">
        <v>0</v>
      </c>
      <c r="K31" s="140">
        <v>0</v>
      </c>
      <c r="L31" s="129">
        <f t="shared" si="2"/>
        <v>0</v>
      </c>
      <c r="M31" s="142">
        <v>2</v>
      </c>
      <c r="N31" s="140">
        <v>4</v>
      </c>
      <c r="O31" s="140">
        <v>0</v>
      </c>
      <c r="P31" s="140">
        <v>0</v>
      </c>
      <c r="Q31" s="123">
        <f t="shared" si="10"/>
        <v>6</v>
      </c>
      <c r="R31" s="143">
        <v>0</v>
      </c>
      <c r="S31" s="142">
        <v>0</v>
      </c>
      <c r="T31" s="142">
        <v>0</v>
      </c>
      <c r="U31" s="142">
        <v>0</v>
      </c>
      <c r="V31" s="132">
        <f t="shared" si="11"/>
        <v>0</v>
      </c>
      <c r="W31" s="142">
        <v>74</v>
      </c>
      <c r="X31" s="140">
        <v>0</v>
      </c>
      <c r="Y31" s="140">
        <v>0</v>
      </c>
      <c r="Z31" s="140">
        <v>0</v>
      </c>
      <c r="AA31" s="123">
        <f t="shared" si="3"/>
        <v>74</v>
      </c>
      <c r="AB31" s="141">
        <v>156</v>
      </c>
      <c r="AC31" s="140">
        <v>20</v>
      </c>
      <c r="AD31" s="140">
        <v>0</v>
      </c>
      <c r="AE31" s="140">
        <v>0</v>
      </c>
      <c r="AF31" s="129">
        <f t="shared" si="4"/>
        <v>176</v>
      </c>
      <c r="AG31" s="142">
        <v>0</v>
      </c>
      <c r="AH31" s="140">
        <v>0</v>
      </c>
      <c r="AI31" s="140">
        <v>0</v>
      </c>
      <c r="AJ31" s="140">
        <v>0</v>
      </c>
      <c r="AK31" s="123">
        <f t="shared" si="5"/>
        <v>0</v>
      </c>
      <c r="AL31" s="141">
        <v>750</v>
      </c>
      <c r="AM31" s="140">
        <v>0</v>
      </c>
      <c r="AN31" s="140">
        <v>0</v>
      </c>
      <c r="AO31" s="140">
        <v>0</v>
      </c>
      <c r="AP31" s="129">
        <f t="shared" si="6"/>
        <v>750</v>
      </c>
      <c r="AQ31" s="142"/>
      <c r="AR31" s="140"/>
      <c r="AS31" s="140"/>
      <c r="AT31" s="140"/>
      <c r="AU31" s="123">
        <f t="shared" si="7"/>
        <v>0</v>
      </c>
      <c r="AV31" s="141">
        <v>0</v>
      </c>
      <c r="AW31" s="140">
        <v>0</v>
      </c>
      <c r="AX31" s="140">
        <v>0</v>
      </c>
      <c r="AY31" s="140">
        <v>0</v>
      </c>
      <c r="AZ31" s="129"/>
      <c r="BA31" s="43"/>
    </row>
    <row r="32" spans="1:53" x14ac:dyDescent="0.3">
      <c r="A32" s="24" t="s">
        <v>67</v>
      </c>
      <c r="B32" s="139">
        <f t="shared" si="9"/>
        <v>25593</v>
      </c>
      <c r="C32" s="140">
        <v>1996</v>
      </c>
      <c r="D32" s="140">
        <v>699</v>
      </c>
      <c r="E32" s="140">
        <v>1</v>
      </c>
      <c r="F32" s="140">
        <v>0</v>
      </c>
      <c r="G32" s="123">
        <f t="shared" ref="G32" si="12">SUM(C32:F32)</f>
        <v>2696</v>
      </c>
      <c r="H32" s="141">
        <v>0</v>
      </c>
      <c r="I32" s="140">
        <v>1</v>
      </c>
      <c r="J32" s="140">
        <v>0</v>
      </c>
      <c r="K32" s="140">
        <v>2</v>
      </c>
      <c r="L32" s="129">
        <f t="shared" ref="L32" si="13">SUM(H32:K32)</f>
        <v>3</v>
      </c>
      <c r="M32" s="142">
        <v>1729</v>
      </c>
      <c r="N32" s="140">
        <v>364</v>
      </c>
      <c r="O32" s="140">
        <v>82</v>
      </c>
      <c r="P32" s="140">
        <v>15</v>
      </c>
      <c r="Q32" s="123">
        <f t="shared" ref="Q32" si="14">SUM(M32:P32)</f>
        <v>2190</v>
      </c>
      <c r="R32" s="143">
        <v>0</v>
      </c>
      <c r="S32" s="142">
        <v>0</v>
      </c>
      <c r="T32" s="142">
        <v>0</v>
      </c>
      <c r="U32" s="142">
        <v>0</v>
      </c>
      <c r="V32" s="132">
        <f t="shared" ref="V32" si="15">SUM(R32:U32)</f>
        <v>0</v>
      </c>
      <c r="W32" s="142">
        <v>1757</v>
      </c>
      <c r="X32" s="140">
        <v>0</v>
      </c>
      <c r="Y32" s="140">
        <v>65</v>
      </c>
      <c r="Z32" s="140">
        <v>0</v>
      </c>
      <c r="AA32" s="123">
        <f t="shared" ref="AA32" si="16">SUM(W32:Z32)</f>
        <v>1822</v>
      </c>
      <c r="AB32" s="141">
        <v>126</v>
      </c>
      <c r="AC32" s="140">
        <v>172</v>
      </c>
      <c r="AD32" s="140">
        <v>8</v>
      </c>
      <c r="AE32" s="140">
        <v>0</v>
      </c>
      <c r="AF32" s="129">
        <f t="shared" ref="AF32" si="17">SUM(AB32:AE32)</f>
        <v>306</v>
      </c>
      <c r="AG32" s="142">
        <v>0</v>
      </c>
      <c r="AH32" s="140">
        <v>0</v>
      </c>
      <c r="AI32" s="140">
        <v>0</v>
      </c>
      <c r="AJ32" s="140">
        <v>0</v>
      </c>
      <c r="AK32" s="123">
        <f t="shared" ref="AK32" si="18">SUM(AG32:AJ32)</f>
        <v>0</v>
      </c>
      <c r="AL32" s="141">
        <v>18459</v>
      </c>
      <c r="AM32" s="140">
        <v>117</v>
      </c>
      <c r="AN32" s="140">
        <v>0</v>
      </c>
      <c r="AO32" s="140">
        <v>0</v>
      </c>
      <c r="AP32" s="129">
        <f t="shared" ref="AP32" si="19">SUM(AL32:AO32)</f>
        <v>18576</v>
      </c>
      <c r="AQ32" s="142">
        <v>0</v>
      </c>
      <c r="AR32" s="140">
        <v>0</v>
      </c>
      <c r="AS32" s="140">
        <v>0</v>
      </c>
      <c r="AT32" s="140">
        <v>0</v>
      </c>
      <c r="AU32" s="123">
        <f t="shared" ref="AU32" si="20">SUM(AQ32:AT32)</f>
        <v>0</v>
      </c>
      <c r="AV32" s="141">
        <v>0</v>
      </c>
      <c r="AW32" s="140">
        <v>0</v>
      </c>
      <c r="AX32" s="140">
        <v>0</v>
      </c>
      <c r="AY32" s="140">
        <v>0</v>
      </c>
      <c r="AZ32" s="129">
        <f t="shared" ref="AZ32" si="21">SUM(AV32:AY32)</f>
        <v>0</v>
      </c>
      <c r="BA32" s="43"/>
    </row>
    <row r="33" spans="1:53" x14ac:dyDescent="0.3">
      <c r="A33" s="24" t="s">
        <v>130</v>
      </c>
      <c r="B33" s="139">
        <f t="shared" si="9"/>
        <v>159017</v>
      </c>
      <c r="C33" s="140">
        <v>7605</v>
      </c>
      <c r="D33" s="140">
        <v>8283</v>
      </c>
      <c r="E33" s="140">
        <v>2</v>
      </c>
      <c r="F33" s="140">
        <v>0</v>
      </c>
      <c r="G33" s="123">
        <f t="shared" si="1"/>
        <v>15890</v>
      </c>
      <c r="H33" s="141">
        <v>1514</v>
      </c>
      <c r="I33" s="140">
        <v>53</v>
      </c>
      <c r="J33" s="140">
        <v>46</v>
      </c>
      <c r="K33" s="140">
        <v>0</v>
      </c>
      <c r="L33" s="129">
        <f t="shared" si="2"/>
        <v>1613</v>
      </c>
      <c r="M33" s="142">
        <v>2879</v>
      </c>
      <c r="N33" s="140">
        <v>4012</v>
      </c>
      <c r="O33" s="140">
        <v>3511</v>
      </c>
      <c r="P33" s="140">
        <v>0</v>
      </c>
      <c r="Q33" s="123">
        <f t="shared" si="10"/>
        <v>10402</v>
      </c>
      <c r="R33" s="143">
        <v>0</v>
      </c>
      <c r="S33" s="142">
        <v>0</v>
      </c>
      <c r="T33" s="142">
        <v>0</v>
      </c>
      <c r="U33" s="142">
        <v>0</v>
      </c>
      <c r="V33" s="132">
        <f t="shared" si="11"/>
        <v>0</v>
      </c>
      <c r="W33" s="142">
        <v>976</v>
      </c>
      <c r="X33" s="140">
        <v>0</v>
      </c>
      <c r="Y33" s="140">
        <v>18</v>
      </c>
      <c r="Z33" s="140">
        <v>0</v>
      </c>
      <c r="AA33" s="123">
        <f t="shared" si="3"/>
        <v>994</v>
      </c>
      <c r="AB33" s="141">
        <v>1046</v>
      </c>
      <c r="AC33" s="140">
        <v>458</v>
      </c>
      <c r="AD33" s="140">
        <v>44</v>
      </c>
      <c r="AE33" s="140">
        <v>0</v>
      </c>
      <c r="AF33" s="129">
        <f t="shared" si="4"/>
        <v>1548</v>
      </c>
      <c r="AG33" s="142">
        <v>180</v>
      </c>
      <c r="AH33" s="140">
        <v>0</v>
      </c>
      <c r="AI33" s="140">
        <v>0</v>
      </c>
      <c r="AJ33" s="140">
        <v>0</v>
      </c>
      <c r="AK33" s="123">
        <f t="shared" si="5"/>
        <v>180</v>
      </c>
      <c r="AL33" s="141">
        <v>126478</v>
      </c>
      <c r="AM33" s="140">
        <v>1909</v>
      </c>
      <c r="AN33" s="140">
        <v>1</v>
      </c>
      <c r="AO33" s="140">
        <v>0</v>
      </c>
      <c r="AP33" s="129">
        <f t="shared" si="6"/>
        <v>128388</v>
      </c>
      <c r="AQ33" s="142">
        <v>0</v>
      </c>
      <c r="AR33" s="140">
        <v>0</v>
      </c>
      <c r="AS33" s="140">
        <v>0</v>
      </c>
      <c r="AT33" s="140">
        <v>0</v>
      </c>
      <c r="AU33" s="123">
        <f t="shared" si="7"/>
        <v>0</v>
      </c>
      <c r="AV33" s="141">
        <v>2</v>
      </c>
      <c r="AW33" s="140">
        <v>0</v>
      </c>
      <c r="AX33" s="140">
        <v>0</v>
      </c>
      <c r="AY33" s="140">
        <v>0</v>
      </c>
      <c r="AZ33" s="129">
        <f t="shared" si="8"/>
        <v>2</v>
      </c>
      <c r="BA33" s="43"/>
    </row>
    <row r="34" spans="1:53" x14ac:dyDescent="0.3">
      <c r="A34" s="24" t="s">
        <v>70</v>
      </c>
      <c r="B34" s="139">
        <f t="shared" si="9"/>
        <v>35531</v>
      </c>
      <c r="C34" s="140">
        <v>3577</v>
      </c>
      <c r="D34" s="140">
        <v>1095</v>
      </c>
      <c r="E34" s="140">
        <v>0</v>
      </c>
      <c r="F34" s="140">
        <v>0</v>
      </c>
      <c r="G34" s="123">
        <f t="shared" si="1"/>
        <v>4672</v>
      </c>
      <c r="H34" s="141">
        <v>1090</v>
      </c>
      <c r="I34" s="140">
        <v>0</v>
      </c>
      <c r="J34" s="140">
        <v>7</v>
      </c>
      <c r="K34" s="140">
        <v>27</v>
      </c>
      <c r="L34" s="129">
        <f t="shared" si="2"/>
        <v>1124</v>
      </c>
      <c r="M34" s="142">
        <v>2005</v>
      </c>
      <c r="N34" s="140">
        <v>431</v>
      </c>
      <c r="O34" s="140">
        <v>148</v>
      </c>
      <c r="P34" s="140">
        <v>45</v>
      </c>
      <c r="Q34" s="123">
        <f t="shared" si="10"/>
        <v>2629</v>
      </c>
      <c r="R34" s="143">
        <v>0</v>
      </c>
      <c r="S34" s="142">
        <v>0</v>
      </c>
      <c r="T34" s="142">
        <v>0</v>
      </c>
      <c r="U34" s="142">
        <v>0</v>
      </c>
      <c r="V34" s="132">
        <f t="shared" si="11"/>
        <v>0</v>
      </c>
      <c r="W34" s="142">
        <v>0</v>
      </c>
      <c r="X34" s="140">
        <v>79</v>
      </c>
      <c r="Y34" s="140">
        <v>5</v>
      </c>
      <c r="Z34" s="140">
        <v>0</v>
      </c>
      <c r="AA34" s="123">
        <f t="shared" si="3"/>
        <v>84</v>
      </c>
      <c r="AB34" s="141">
        <v>1736</v>
      </c>
      <c r="AC34" s="140">
        <v>161</v>
      </c>
      <c r="AD34" s="140">
        <v>34</v>
      </c>
      <c r="AE34" s="140">
        <v>12</v>
      </c>
      <c r="AF34" s="129">
        <f t="shared" si="4"/>
        <v>1943</v>
      </c>
      <c r="AG34" s="142">
        <v>0</v>
      </c>
      <c r="AH34" s="140">
        <v>0</v>
      </c>
      <c r="AI34" s="140">
        <v>0</v>
      </c>
      <c r="AJ34" s="140">
        <v>0</v>
      </c>
      <c r="AK34" s="123">
        <f t="shared" si="5"/>
        <v>0</v>
      </c>
      <c r="AL34" s="141">
        <v>25052</v>
      </c>
      <c r="AM34" s="140">
        <v>17</v>
      </c>
      <c r="AN34" s="140">
        <v>0</v>
      </c>
      <c r="AO34" s="140">
        <v>0</v>
      </c>
      <c r="AP34" s="129">
        <f t="shared" si="6"/>
        <v>25069</v>
      </c>
      <c r="AQ34" s="142">
        <v>0</v>
      </c>
      <c r="AR34" s="140">
        <v>0</v>
      </c>
      <c r="AS34" s="140">
        <v>0</v>
      </c>
      <c r="AT34" s="140">
        <v>0</v>
      </c>
      <c r="AU34" s="123">
        <f t="shared" si="7"/>
        <v>0</v>
      </c>
      <c r="AV34" s="141">
        <v>0</v>
      </c>
      <c r="AW34" s="140">
        <v>0</v>
      </c>
      <c r="AX34" s="140">
        <v>0</v>
      </c>
      <c r="AY34" s="140">
        <v>10</v>
      </c>
      <c r="AZ34" s="129">
        <f t="shared" si="8"/>
        <v>10</v>
      </c>
      <c r="BA34" s="43"/>
    </row>
    <row r="35" spans="1:53" x14ac:dyDescent="0.3">
      <c r="A35" s="24" t="s">
        <v>10</v>
      </c>
      <c r="B35" s="139">
        <f t="shared" si="9"/>
        <v>53493</v>
      </c>
      <c r="C35" s="140">
        <v>3423</v>
      </c>
      <c r="D35" s="140">
        <v>3051</v>
      </c>
      <c r="E35" s="140">
        <v>101</v>
      </c>
      <c r="F35" s="140">
        <v>0</v>
      </c>
      <c r="G35" s="123">
        <f t="shared" si="1"/>
        <v>6575</v>
      </c>
      <c r="H35" s="141">
        <v>1267</v>
      </c>
      <c r="I35" s="140">
        <v>0</v>
      </c>
      <c r="J35" s="140">
        <v>18</v>
      </c>
      <c r="K35" s="140">
        <v>62</v>
      </c>
      <c r="L35" s="129">
        <f t="shared" si="2"/>
        <v>1347</v>
      </c>
      <c r="M35" s="142">
        <v>1901</v>
      </c>
      <c r="N35" s="140">
        <v>697</v>
      </c>
      <c r="O35" s="140">
        <v>666</v>
      </c>
      <c r="P35" s="140">
        <v>71</v>
      </c>
      <c r="Q35" s="123">
        <f t="shared" si="10"/>
        <v>3335</v>
      </c>
      <c r="R35" s="143">
        <v>0</v>
      </c>
      <c r="S35" s="142">
        <v>0</v>
      </c>
      <c r="T35" s="142">
        <v>0</v>
      </c>
      <c r="U35" s="142">
        <v>0</v>
      </c>
      <c r="V35" s="132">
        <f t="shared" si="11"/>
        <v>0</v>
      </c>
      <c r="W35" s="142">
        <v>4</v>
      </c>
      <c r="X35" s="140">
        <v>0</v>
      </c>
      <c r="Y35" s="140">
        <v>0</v>
      </c>
      <c r="Z35" s="140">
        <v>0</v>
      </c>
      <c r="AA35" s="123">
        <f t="shared" si="3"/>
        <v>4</v>
      </c>
      <c r="AB35" s="141">
        <v>368</v>
      </c>
      <c r="AC35" s="140">
        <v>117</v>
      </c>
      <c r="AD35" s="140">
        <v>14</v>
      </c>
      <c r="AE35" s="140">
        <v>10</v>
      </c>
      <c r="AF35" s="129">
        <f t="shared" si="4"/>
        <v>509</v>
      </c>
      <c r="AG35" s="142">
        <v>114</v>
      </c>
      <c r="AH35" s="140">
        <v>0</v>
      </c>
      <c r="AI35" s="140">
        <v>0</v>
      </c>
      <c r="AJ35" s="140">
        <v>0</v>
      </c>
      <c r="AK35" s="123">
        <f t="shared" si="5"/>
        <v>114</v>
      </c>
      <c r="AL35" s="141">
        <v>41501</v>
      </c>
      <c r="AM35" s="140">
        <v>14</v>
      </c>
      <c r="AN35" s="140">
        <v>85</v>
      </c>
      <c r="AO35" s="140">
        <v>0</v>
      </c>
      <c r="AP35" s="129">
        <f t="shared" si="6"/>
        <v>41600</v>
      </c>
      <c r="AQ35" s="142">
        <v>0</v>
      </c>
      <c r="AR35" s="140">
        <v>0</v>
      </c>
      <c r="AS35" s="140">
        <v>0</v>
      </c>
      <c r="AT35" s="140">
        <v>0</v>
      </c>
      <c r="AU35" s="123">
        <f t="shared" si="7"/>
        <v>0</v>
      </c>
      <c r="AV35" s="141">
        <v>0</v>
      </c>
      <c r="AW35" s="140">
        <v>0</v>
      </c>
      <c r="AX35" s="140">
        <v>0</v>
      </c>
      <c r="AY35" s="140">
        <v>9</v>
      </c>
      <c r="AZ35" s="129">
        <f t="shared" si="8"/>
        <v>9</v>
      </c>
      <c r="BA35" s="43"/>
    </row>
    <row r="36" spans="1:53" x14ac:dyDescent="0.3">
      <c r="A36" s="24" t="s">
        <v>21</v>
      </c>
      <c r="B36" s="139">
        <f t="shared" si="9"/>
        <v>17014</v>
      </c>
      <c r="C36" s="140">
        <v>951</v>
      </c>
      <c r="D36" s="140">
        <v>371</v>
      </c>
      <c r="E36" s="140">
        <v>0</v>
      </c>
      <c r="F36" s="140">
        <v>0</v>
      </c>
      <c r="G36" s="123">
        <f t="shared" si="1"/>
        <v>1322</v>
      </c>
      <c r="H36" s="141">
        <v>0</v>
      </c>
      <c r="I36" s="140">
        <v>0</v>
      </c>
      <c r="J36" s="140">
        <v>0</v>
      </c>
      <c r="K36" s="140">
        <v>0</v>
      </c>
      <c r="L36" s="129">
        <f t="shared" si="2"/>
        <v>0</v>
      </c>
      <c r="M36" s="142">
        <v>210</v>
      </c>
      <c r="N36" s="140">
        <v>42</v>
      </c>
      <c r="O36" s="140">
        <v>24</v>
      </c>
      <c r="P36" s="140">
        <v>5</v>
      </c>
      <c r="Q36" s="123">
        <f t="shared" si="10"/>
        <v>281</v>
      </c>
      <c r="R36" s="143">
        <v>0</v>
      </c>
      <c r="S36" s="142">
        <v>0</v>
      </c>
      <c r="T36" s="142">
        <v>0</v>
      </c>
      <c r="U36" s="142">
        <v>0</v>
      </c>
      <c r="V36" s="132">
        <f t="shared" si="11"/>
        <v>0</v>
      </c>
      <c r="W36" s="142">
        <v>0</v>
      </c>
      <c r="X36" s="140">
        <v>0</v>
      </c>
      <c r="Y36" s="140">
        <v>0</v>
      </c>
      <c r="Z36" s="140">
        <v>0</v>
      </c>
      <c r="AA36" s="123">
        <f t="shared" si="3"/>
        <v>0</v>
      </c>
      <c r="AB36" s="141">
        <v>794</v>
      </c>
      <c r="AC36" s="140">
        <v>185</v>
      </c>
      <c r="AD36" s="140">
        <v>32</v>
      </c>
      <c r="AE36" s="140">
        <v>9</v>
      </c>
      <c r="AF36" s="129">
        <f t="shared" si="4"/>
        <v>1020</v>
      </c>
      <c r="AG36" s="142">
        <v>0</v>
      </c>
      <c r="AH36" s="140">
        <v>0</v>
      </c>
      <c r="AI36" s="140">
        <v>0</v>
      </c>
      <c r="AJ36" s="140">
        <v>0</v>
      </c>
      <c r="AK36" s="123">
        <f t="shared" si="5"/>
        <v>0</v>
      </c>
      <c r="AL36" s="141">
        <v>14381</v>
      </c>
      <c r="AM36" s="140">
        <v>10</v>
      </c>
      <c r="AN36" s="140">
        <v>0</v>
      </c>
      <c r="AO36" s="140">
        <v>0</v>
      </c>
      <c r="AP36" s="129">
        <f t="shared" si="6"/>
        <v>14391</v>
      </c>
      <c r="AQ36" s="142">
        <v>0</v>
      </c>
      <c r="AR36" s="140">
        <v>0</v>
      </c>
      <c r="AS36" s="140">
        <v>0</v>
      </c>
      <c r="AT36" s="140">
        <v>0</v>
      </c>
      <c r="AU36" s="123">
        <f t="shared" si="7"/>
        <v>0</v>
      </c>
      <c r="AV36" s="141">
        <v>0</v>
      </c>
      <c r="AW36" s="140">
        <v>0</v>
      </c>
      <c r="AX36" s="140">
        <v>0</v>
      </c>
      <c r="AY36" s="140">
        <v>0</v>
      </c>
      <c r="AZ36" s="129">
        <f t="shared" si="8"/>
        <v>0</v>
      </c>
      <c r="BA36" s="43"/>
    </row>
    <row r="37" spans="1:53" x14ac:dyDescent="0.3">
      <c r="A37" s="24" t="s">
        <v>101</v>
      </c>
      <c r="B37" s="139">
        <f t="shared" si="9"/>
        <v>12974</v>
      </c>
      <c r="C37" s="140">
        <v>1317</v>
      </c>
      <c r="D37" s="140">
        <v>741</v>
      </c>
      <c r="E37" s="140">
        <v>7</v>
      </c>
      <c r="F37" s="140">
        <v>0</v>
      </c>
      <c r="G37" s="123">
        <f t="shared" si="1"/>
        <v>2065</v>
      </c>
      <c r="H37" s="141">
        <v>0</v>
      </c>
      <c r="I37" s="140">
        <v>19</v>
      </c>
      <c r="J37" s="140">
        <v>3</v>
      </c>
      <c r="K37" s="140">
        <v>0</v>
      </c>
      <c r="L37" s="129">
        <f t="shared" si="2"/>
        <v>22</v>
      </c>
      <c r="M37" s="142">
        <v>18</v>
      </c>
      <c r="N37" s="140">
        <v>11</v>
      </c>
      <c r="O37" s="140">
        <v>6</v>
      </c>
      <c r="P37" s="140">
        <v>1</v>
      </c>
      <c r="Q37" s="123">
        <f t="shared" si="10"/>
        <v>36</v>
      </c>
      <c r="R37" s="143">
        <v>0</v>
      </c>
      <c r="S37" s="142">
        <v>0</v>
      </c>
      <c r="T37" s="142">
        <v>0</v>
      </c>
      <c r="U37" s="142">
        <v>0</v>
      </c>
      <c r="V37" s="132">
        <f t="shared" si="11"/>
        <v>0</v>
      </c>
      <c r="W37" s="142">
        <v>0</v>
      </c>
      <c r="X37" s="140">
        <v>218</v>
      </c>
      <c r="Y37" s="140">
        <v>30</v>
      </c>
      <c r="Z37" s="140">
        <v>0</v>
      </c>
      <c r="AA37" s="123">
        <f t="shared" si="3"/>
        <v>248</v>
      </c>
      <c r="AB37" s="141">
        <v>1219</v>
      </c>
      <c r="AC37" s="140">
        <v>115</v>
      </c>
      <c r="AD37" s="140">
        <v>93</v>
      </c>
      <c r="AE37" s="140">
        <v>8</v>
      </c>
      <c r="AF37" s="129">
        <f t="shared" si="4"/>
        <v>1435</v>
      </c>
      <c r="AG37" s="142">
        <v>0</v>
      </c>
      <c r="AH37" s="140">
        <v>0</v>
      </c>
      <c r="AI37" s="140">
        <v>0</v>
      </c>
      <c r="AJ37" s="140">
        <v>0</v>
      </c>
      <c r="AK37" s="123">
        <f t="shared" si="5"/>
        <v>0</v>
      </c>
      <c r="AL37" s="141">
        <v>9101</v>
      </c>
      <c r="AM37" s="140">
        <v>67</v>
      </c>
      <c r="AN37" s="140">
        <v>0</v>
      </c>
      <c r="AO37" s="140">
        <v>0</v>
      </c>
      <c r="AP37" s="129">
        <f t="shared" si="6"/>
        <v>9168</v>
      </c>
      <c r="AQ37" s="142">
        <v>0</v>
      </c>
      <c r="AR37" s="140">
        <v>0</v>
      </c>
      <c r="AS37" s="140">
        <v>0</v>
      </c>
      <c r="AT37" s="140">
        <v>0</v>
      </c>
      <c r="AU37" s="123">
        <f t="shared" si="7"/>
        <v>0</v>
      </c>
      <c r="AV37" s="141">
        <v>0</v>
      </c>
      <c r="AW37" s="140">
        <v>0</v>
      </c>
      <c r="AX37" s="140">
        <v>0</v>
      </c>
      <c r="AY37" s="140">
        <v>0</v>
      </c>
      <c r="AZ37" s="129">
        <f t="shared" si="8"/>
        <v>0</v>
      </c>
      <c r="BA37" s="43"/>
    </row>
    <row r="38" spans="1:53" x14ac:dyDescent="0.3">
      <c r="A38" s="24" t="s">
        <v>126</v>
      </c>
      <c r="B38" s="139">
        <f t="shared" si="9"/>
        <v>12372</v>
      </c>
      <c r="C38" s="140">
        <v>1477</v>
      </c>
      <c r="D38" s="140">
        <v>802</v>
      </c>
      <c r="E38" s="140">
        <v>0</v>
      </c>
      <c r="F38" s="140">
        <v>0</v>
      </c>
      <c r="G38" s="123">
        <f t="shared" si="1"/>
        <v>2279</v>
      </c>
      <c r="H38" s="141">
        <v>0</v>
      </c>
      <c r="I38" s="140">
        <v>0</v>
      </c>
      <c r="J38" s="140">
        <v>0</v>
      </c>
      <c r="K38" s="140">
        <v>1</v>
      </c>
      <c r="L38" s="129">
        <f t="shared" si="2"/>
        <v>1</v>
      </c>
      <c r="M38" s="142">
        <v>952</v>
      </c>
      <c r="N38" s="140">
        <v>230</v>
      </c>
      <c r="O38" s="140">
        <v>0</v>
      </c>
      <c r="P38" s="140">
        <v>0</v>
      </c>
      <c r="Q38" s="123">
        <f t="shared" si="10"/>
        <v>1182</v>
      </c>
      <c r="R38" s="143">
        <v>0</v>
      </c>
      <c r="S38" s="142">
        <v>0</v>
      </c>
      <c r="T38" s="142">
        <v>0</v>
      </c>
      <c r="U38" s="142">
        <v>0</v>
      </c>
      <c r="V38" s="132">
        <f t="shared" si="11"/>
        <v>0</v>
      </c>
      <c r="W38" s="142">
        <v>414</v>
      </c>
      <c r="X38" s="140">
        <v>0</v>
      </c>
      <c r="Y38" s="140">
        <v>1</v>
      </c>
      <c r="Z38" s="140">
        <v>0</v>
      </c>
      <c r="AA38" s="123">
        <f t="shared" si="3"/>
        <v>415</v>
      </c>
      <c r="AB38" s="141">
        <v>189</v>
      </c>
      <c r="AC38" s="140">
        <v>136</v>
      </c>
      <c r="AD38" s="140">
        <v>0</v>
      </c>
      <c r="AE38" s="140">
        <v>0</v>
      </c>
      <c r="AF38" s="129">
        <f t="shared" si="4"/>
        <v>325</v>
      </c>
      <c r="AG38" s="142">
        <v>0</v>
      </c>
      <c r="AH38" s="140">
        <v>0</v>
      </c>
      <c r="AI38" s="140">
        <v>0</v>
      </c>
      <c r="AJ38" s="140">
        <v>0</v>
      </c>
      <c r="AK38" s="123">
        <f t="shared" si="5"/>
        <v>0</v>
      </c>
      <c r="AL38" s="141">
        <v>8023</v>
      </c>
      <c r="AM38" s="140">
        <v>147</v>
      </c>
      <c r="AN38" s="140">
        <v>0</v>
      </c>
      <c r="AO38" s="140">
        <v>0</v>
      </c>
      <c r="AP38" s="129">
        <f t="shared" si="6"/>
        <v>8170</v>
      </c>
      <c r="AQ38" s="142">
        <v>0</v>
      </c>
      <c r="AR38" s="140">
        <v>0</v>
      </c>
      <c r="AS38" s="140">
        <v>0</v>
      </c>
      <c r="AT38" s="140">
        <v>0</v>
      </c>
      <c r="AU38" s="123">
        <f t="shared" si="7"/>
        <v>0</v>
      </c>
      <c r="AV38" s="141">
        <v>0</v>
      </c>
      <c r="AW38" s="140">
        <v>0</v>
      </c>
      <c r="AX38" s="140">
        <v>0</v>
      </c>
      <c r="AY38" s="140">
        <v>0</v>
      </c>
      <c r="AZ38" s="129">
        <f t="shared" si="8"/>
        <v>0</v>
      </c>
      <c r="BA38" s="43"/>
    </row>
    <row r="39" spans="1:53" x14ac:dyDescent="0.3">
      <c r="A39" s="24" t="s">
        <v>73</v>
      </c>
      <c r="B39" s="139">
        <f t="shared" si="9"/>
        <v>160573</v>
      </c>
      <c r="C39" s="140">
        <v>9525</v>
      </c>
      <c r="D39" s="140">
        <v>3268</v>
      </c>
      <c r="E39" s="140">
        <v>0</v>
      </c>
      <c r="F39" s="140">
        <v>0</v>
      </c>
      <c r="G39" s="123">
        <f t="shared" si="1"/>
        <v>12793</v>
      </c>
      <c r="H39" s="141">
        <v>5750</v>
      </c>
      <c r="I39" s="140">
        <v>37</v>
      </c>
      <c r="J39" s="140">
        <v>49</v>
      </c>
      <c r="K39" s="140">
        <v>1</v>
      </c>
      <c r="L39" s="129">
        <f t="shared" si="2"/>
        <v>5837</v>
      </c>
      <c r="M39" s="142">
        <v>3883</v>
      </c>
      <c r="N39" s="140">
        <v>4920</v>
      </c>
      <c r="O39" s="140">
        <v>7957</v>
      </c>
      <c r="P39" s="140">
        <v>22</v>
      </c>
      <c r="Q39" s="123">
        <f t="shared" si="10"/>
        <v>16782</v>
      </c>
      <c r="R39" s="143">
        <v>0</v>
      </c>
      <c r="S39" s="142">
        <v>0</v>
      </c>
      <c r="T39" s="142">
        <v>1</v>
      </c>
      <c r="U39" s="142">
        <v>0</v>
      </c>
      <c r="V39" s="132">
        <f t="shared" si="11"/>
        <v>1</v>
      </c>
      <c r="W39" s="142">
        <v>5245</v>
      </c>
      <c r="X39" s="140">
        <v>7</v>
      </c>
      <c r="Y39" s="140">
        <v>328</v>
      </c>
      <c r="Z39" s="140">
        <v>9</v>
      </c>
      <c r="AA39" s="123">
        <f t="shared" si="3"/>
        <v>5589</v>
      </c>
      <c r="AB39" s="141">
        <v>788</v>
      </c>
      <c r="AC39" s="140">
        <v>1886</v>
      </c>
      <c r="AD39" s="140">
        <v>125</v>
      </c>
      <c r="AE39" s="140">
        <v>4</v>
      </c>
      <c r="AF39" s="129">
        <f t="shared" si="4"/>
        <v>2803</v>
      </c>
      <c r="AG39" s="142">
        <v>170</v>
      </c>
      <c r="AH39" s="140">
        <v>0</v>
      </c>
      <c r="AI39" s="140">
        <v>0</v>
      </c>
      <c r="AJ39" s="140">
        <v>0</v>
      </c>
      <c r="AK39" s="123">
        <f t="shared" si="5"/>
        <v>170</v>
      </c>
      <c r="AL39" s="141">
        <v>115031</v>
      </c>
      <c r="AM39" s="140">
        <v>1551</v>
      </c>
      <c r="AN39" s="140">
        <v>2</v>
      </c>
      <c r="AO39" s="140">
        <v>0</v>
      </c>
      <c r="AP39" s="129">
        <f t="shared" si="6"/>
        <v>116584</v>
      </c>
      <c r="AQ39" s="142">
        <v>0</v>
      </c>
      <c r="AR39" s="140">
        <v>0</v>
      </c>
      <c r="AS39" s="140">
        <v>0</v>
      </c>
      <c r="AT39" s="140">
        <v>0</v>
      </c>
      <c r="AU39" s="123">
        <f t="shared" si="7"/>
        <v>0</v>
      </c>
      <c r="AV39" s="141">
        <v>14</v>
      </c>
      <c r="AW39" s="140">
        <v>0</v>
      </c>
      <c r="AX39" s="140">
        <v>0</v>
      </c>
      <c r="AY39" s="140">
        <v>0</v>
      </c>
      <c r="AZ39" s="129">
        <f t="shared" si="8"/>
        <v>14</v>
      </c>
      <c r="BA39" s="43"/>
    </row>
    <row r="40" spans="1:53" x14ac:dyDescent="0.3">
      <c r="A40" s="24" t="s">
        <v>74</v>
      </c>
      <c r="B40" s="139">
        <f t="shared" si="9"/>
        <v>136215</v>
      </c>
      <c r="C40" s="140">
        <v>9072</v>
      </c>
      <c r="D40" s="140">
        <v>3506</v>
      </c>
      <c r="E40" s="140">
        <v>0</v>
      </c>
      <c r="F40" s="140">
        <v>0</v>
      </c>
      <c r="G40" s="123">
        <f>SUM(C40:F40)</f>
        <v>12578</v>
      </c>
      <c r="H40" s="141">
        <v>93</v>
      </c>
      <c r="I40" s="140">
        <v>3</v>
      </c>
      <c r="J40" s="140">
        <v>3</v>
      </c>
      <c r="K40" s="140">
        <v>63</v>
      </c>
      <c r="L40" s="129">
        <f>SUM(H40:K40)</f>
        <v>162</v>
      </c>
      <c r="M40" s="142">
        <v>2589</v>
      </c>
      <c r="N40" s="140">
        <v>6212</v>
      </c>
      <c r="O40" s="140">
        <v>3851</v>
      </c>
      <c r="P40" s="140">
        <v>253</v>
      </c>
      <c r="Q40" s="123">
        <f>SUM(M40:P40)</f>
        <v>12905</v>
      </c>
      <c r="R40" s="143">
        <v>0</v>
      </c>
      <c r="S40" s="142">
        <v>0</v>
      </c>
      <c r="T40" s="142">
        <v>0</v>
      </c>
      <c r="U40" s="142">
        <v>0</v>
      </c>
      <c r="V40" s="132">
        <f>SUM(R40:U40)</f>
        <v>0</v>
      </c>
      <c r="W40" s="142">
        <v>0</v>
      </c>
      <c r="X40" s="140">
        <v>1852</v>
      </c>
      <c r="Y40" s="140">
        <v>42</v>
      </c>
      <c r="Z40" s="140">
        <v>0</v>
      </c>
      <c r="AA40" s="123">
        <f>SUM(W40:Z40)</f>
        <v>1894</v>
      </c>
      <c r="AB40" s="141">
        <v>0</v>
      </c>
      <c r="AC40" s="140">
        <v>1</v>
      </c>
      <c r="AD40" s="140">
        <v>3</v>
      </c>
      <c r="AE40" s="140">
        <v>39</v>
      </c>
      <c r="AF40" s="129">
        <f>SUM(AB40:AE40)</f>
        <v>43</v>
      </c>
      <c r="AG40" s="142">
        <v>12</v>
      </c>
      <c r="AH40" s="140">
        <v>0</v>
      </c>
      <c r="AI40" s="140">
        <v>0</v>
      </c>
      <c r="AJ40" s="140">
        <v>0</v>
      </c>
      <c r="AK40" s="123">
        <f>SUM(AG40:AJ40)</f>
        <v>12</v>
      </c>
      <c r="AL40" s="141">
        <v>107159</v>
      </c>
      <c r="AM40" s="140">
        <v>1426</v>
      </c>
      <c r="AN40" s="140">
        <v>7</v>
      </c>
      <c r="AO40" s="140">
        <v>0</v>
      </c>
      <c r="AP40" s="129">
        <f>SUM(AL40:AO40)</f>
        <v>108592</v>
      </c>
      <c r="AQ40" s="142">
        <v>0</v>
      </c>
      <c r="AR40" s="140">
        <v>0</v>
      </c>
      <c r="AS40" s="140">
        <v>0</v>
      </c>
      <c r="AT40" s="140">
        <v>0</v>
      </c>
      <c r="AU40" s="123">
        <f>SUM(AQ40:AT40)</f>
        <v>0</v>
      </c>
      <c r="AV40" s="141">
        <v>0</v>
      </c>
      <c r="AW40" s="140">
        <v>0</v>
      </c>
      <c r="AX40" s="140">
        <v>0</v>
      </c>
      <c r="AY40" s="140">
        <v>29</v>
      </c>
      <c r="AZ40" s="129">
        <f>SUM(AV40:AY40)</f>
        <v>29</v>
      </c>
      <c r="BA40" s="43"/>
    </row>
    <row r="41" spans="1:53" x14ac:dyDescent="0.3">
      <c r="A41" s="24" t="s">
        <v>121</v>
      </c>
      <c r="B41" s="139">
        <f t="shared" si="9"/>
        <v>80838</v>
      </c>
      <c r="C41" s="140">
        <v>3708</v>
      </c>
      <c r="D41" s="140">
        <v>1933</v>
      </c>
      <c r="E41" s="140">
        <v>0</v>
      </c>
      <c r="F41" s="140">
        <v>0</v>
      </c>
      <c r="G41" s="123">
        <f t="shared" si="1"/>
        <v>5641</v>
      </c>
      <c r="H41" s="141">
        <v>2</v>
      </c>
      <c r="I41" s="140">
        <v>14</v>
      </c>
      <c r="J41" s="140">
        <v>0</v>
      </c>
      <c r="K41" s="140">
        <v>53</v>
      </c>
      <c r="L41" s="129">
        <f t="shared" si="2"/>
        <v>69</v>
      </c>
      <c r="M41" s="142">
        <v>2070</v>
      </c>
      <c r="N41" s="140">
        <v>5399</v>
      </c>
      <c r="O41" s="140">
        <v>2816</v>
      </c>
      <c r="P41" s="140">
        <v>158</v>
      </c>
      <c r="Q41" s="123">
        <f t="shared" si="10"/>
        <v>10443</v>
      </c>
      <c r="R41" s="143">
        <v>0</v>
      </c>
      <c r="S41" s="142">
        <v>0</v>
      </c>
      <c r="T41" s="142">
        <v>0</v>
      </c>
      <c r="U41" s="142">
        <v>0</v>
      </c>
      <c r="V41" s="132">
        <f t="shared" si="11"/>
        <v>0</v>
      </c>
      <c r="W41" s="142">
        <v>0</v>
      </c>
      <c r="X41" s="140">
        <v>32</v>
      </c>
      <c r="Y41" s="140">
        <v>0</v>
      </c>
      <c r="Z41" s="140">
        <v>0</v>
      </c>
      <c r="AA41" s="123">
        <f>SUM(W41:Z41)</f>
        <v>32</v>
      </c>
      <c r="AB41" s="141">
        <v>1914</v>
      </c>
      <c r="AC41" s="140">
        <v>84</v>
      </c>
      <c r="AD41" s="140">
        <v>1</v>
      </c>
      <c r="AE41" s="140">
        <v>11</v>
      </c>
      <c r="AF41" s="129">
        <f t="shared" si="4"/>
        <v>2010</v>
      </c>
      <c r="AG41" s="142">
        <v>0</v>
      </c>
      <c r="AH41" s="140">
        <v>0</v>
      </c>
      <c r="AI41" s="140">
        <v>0</v>
      </c>
      <c r="AJ41" s="140">
        <v>0</v>
      </c>
      <c r="AK41" s="123">
        <f t="shared" si="5"/>
        <v>0</v>
      </c>
      <c r="AL41" s="141">
        <v>61842</v>
      </c>
      <c r="AM41" s="140">
        <v>797</v>
      </c>
      <c r="AN41" s="140">
        <v>4</v>
      </c>
      <c r="AO41" s="140">
        <v>0</v>
      </c>
      <c r="AP41" s="129">
        <f t="shared" si="6"/>
        <v>62643</v>
      </c>
      <c r="AQ41" s="142">
        <v>0</v>
      </c>
      <c r="AR41" s="140">
        <v>0</v>
      </c>
      <c r="AS41" s="140">
        <v>0</v>
      </c>
      <c r="AT41" s="140">
        <v>0</v>
      </c>
      <c r="AU41" s="123">
        <f t="shared" si="7"/>
        <v>0</v>
      </c>
      <c r="AV41" s="141">
        <v>0</v>
      </c>
      <c r="AW41" s="140">
        <v>0</v>
      </c>
      <c r="AX41" s="140">
        <v>0</v>
      </c>
      <c r="AY41" s="140">
        <v>0</v>
      </c>
      <c r="AZ41" s="129">
        <f t="shared" si="8"/>
        <v>0</v>
      </c>
      <c r="BA41" s="43"/>
    </row>
    <row r="42" spans="1:53" x14ac:dyDescent="0.3">
      <c r="A42" s="36"/>
      <c r="B42" s="39"/>
      <c r="C42" s="39"/>
      <c r="D42" s="39"/>
      <c r="E42" s="39"/>
      <c r="F42" s="39"/>
      <c r="G42" s="37"/>
      <c r="H42" s="62"/>
      <c r="I42" s="39"/>
      <c r="J42" s="39"/>
      <c r="K42" s="39"/>
      <c r="L42" s="63"/>
      <c r="M42" s="64"/>
      <c r="N42" s="39"/>
      <c r="O42" s="39"/>
      <c r="P42" s="39"/>
      <c r="Q42" s="37"/>
      <c r="R42" s="65"/>
      <c r="S42" s="40"/>
      <c r="T42" s="66"/>
      <c r="U42" s="40"/>
      <c r="V42" s="67"/>
      <c r="W42" s="64"/>
      <c r="X42" s="39"/>
      <c r="Y42" s="39"/>
      <c r="Z42" s="39"/>
      <c r="AA42" s="37"/>
      <c r="AB42" s="62"/>
      <c r="AC42" s="39"/>
      <c r="AD42" s="39"/>
      <c r="AE42" s="39"/>
      <c r="AF42" s="63"/>
      <c r="AG42" s="64"/>
      <c r="AH42" s="39"/>
      <c r="AI42" s="39"/>
      <c r="AJ42" s="39"/>
      <c r="AK42" s="37"/>
      <c r="AL42" s="62"/>
      <c r="AM42" s="39"/>
      <c r="AN42" s="39"/>
      <c r="AO42" s="39"/>
      <c r="AP42" s="63"/>
      <c r="AQ42" s="64"/>
      <c r="AR42" s="39"/>
      <c r="AS42" s="39"/>
      <c r="AT42" s="39"/>
      <c r="AU42" s="37"/>
      <c r="AV42" s="62"/>
      <c r="AW42" s="39"/>
      <c r="AX42" s="39"/>
      <c r="AY42" s="39"/>
      <c r="AZ42" s="68"/>
      <c r="BA42" s="69"/>
    </row>
    <row r="43" spans="1:53" x14ac:dyDescent="0.3">
      <c r="A43" s="175" t="s">
        <v>136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69"/>
      <c r="BA43" s="69"/>
    </row>
    <row r="44" spans="1:53" x14ac:dyDescent="0.3">
      <c r="A44" s="12" t="s">
        <v>75</v>
      </c>
    </row>
  </sheetData>
  <mergeCells count="12">
    <mergeCell ref="AQ8:AU9"/>
    <mergeCell ref="AV8:AZ9"/>
    <mergeCell ref="B8:B10"/>
    <mergeCell ref="C8:G9"/>
    <mergeCell ref="H8:L9"/>
    <mergeCell ref="M8:Q9"/>
    <mergeCell ref="W8:AA9"/>
    <mergeCell ref="A8:A10"/>
    <mergeCell ref="AB8:AF9"/>
    <mergeCell ref="AG8:AK9"/>
    <mergeCell ref="AL8:AP9"/>
    <mergeCell ref="R8:V9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2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S44"/>
  <sheetViews>
    <sheetView zoomScale="80" zoomScaleNormal="80" workbookViewId="0">
      <pane ySplit="12" topLeftCell="A13" activePane="bottomLeft" state="frozen"/>
      <selection pane="bottomLeft" activeCell="A43" sqref="A43"/>
    </sheetView>
  </sheetViews>
  <sheetFormatPr baseColWidth="10" defaultColWidth="0" defaultRowHeight="16.05" customHeight="1" zeroHeight="1" x14ac:dyDescent="0.3"/>
  <cols>
    <col min="1" max="1" width="52.5546875" style="12" customWidth="1"/>
    <col min="2" max="6" width="21.77734375" style="12" customWidth="1"/>
    <col min="7" max="7" width="21" style="14" hidden="1" customWidth="1"/>
    <col min="8" max="35" width="21" style="12" hidden="1" customWidth="1"/>
    <col min="36" max="227" width="21" style="4" hidden="1" customWidth="1"/>
    <col min="228" max="16384" width="21" style="12" hidden="1"/>
  </cols>
  <sheetData>
    <row r="1" spans="1:7" s="12" customFormat="1" ht="16.05" customHeight="1" x14ac:dyDescent="0.3">
      <c r="A1" s="11" t="s">
        <v>98</v>
      </c>
      <c r="B1" s="13"/>
      <c r="C1" s="29"/>
      <c r="D1" s="29"/>
      <c r="E1" s="29"/>
      <c r="F1" s="29"/>
      <c r="G1" s="14"/>
    </row>
    <row r="2" spans="1:7" s="12" customFormat="1" ht="16.05" customHeight="1" x14ac:dyDescent="0.3">
      <c r="A2" s="11"/>
      <c r="C2" s="29"/>
      <c r="D2" s="29"/>
      <c r="E2" s="29"/>
      <c r="F2" s="29"/>
      <c r="G2" s="14"/>
    </row>
    <row r="3" spans="1:7" s="12" customFormat="1" ht="16.05" customHeight="1" x14ac:dyDescent="0.3">
      <c r="A3" s="222" t="s">
        <v>38</v>
      </c>
      <c r="B3" s="222"/>
      <c r="C3" s="222"/>
      <c r="D3" s="222"/>
      <c r="E3" s="222"/>
      <c r="F3" s="222"/>
      <c r="G3" s="14"/>
    </row>
    <row r="4" spans="1:7" s="12" customFormat="1" ht="16.05" customHeight="1" x14ac:dyDescent="0.3">
      <c r="A4" s="222" t="s">
        <v>53</v>
      </c>
      <c r="B4" s="222"/>
      <c r="C4" s="222"/>
      <c r="D4" s="222"/>
      <c r="E4" s="222"/>
      <c r="F4" s="222"/>
      <c r="G4" s="14"/>
    </row>
    <row r="5" spans="1:7" s="12" customFormat="1" ht="16.05" customHeight="1" x14ac:dyDescent="0.3">
      <c r="A5" s="222" t="s">
        <v>28</v>
      </c>
      <c r="B5" s="222"/>
      <c r="C5" s="222"/>
      <c r="D5" s="222"/>
      <c r="E5" s="222"/>
      <c r="F5" s="222"/>
      <c r="G5" s="14"/>
    </row>
    <row r="6" spans="1:7" s="12" customFormat="1" ht="16.05" customHeight="1" x14ac:dyDescent="0.3">
      <c r="A6" s="222" t="s">
        <v>125</v>
      </c>
      <c r="B6" s="222"/>
      <c r="C6" s="222"/>
      <c r="D6" s="222"/>
      <c r="E6" s="222"/>
      <c r="F6" s="222"/>
      <c r="G6" s="14"/>
    </row>
    <row r="7" spans="1:7" s="12" customFormat="1" ht="16.05" customHeight="1" x14ac:dyDescent="0.3">
      <c r="A7" s="72"/>
      <c r="B7" s="73"/>
      <c r="C7" s="73"/>
      <c r="D7" s="73"/>
      <c r="E7" s="73"/>
      <c r="F7" s="73"/>
      <c r="G7" s="14"/>
    </row>
    <row r="8" spans="1:7" s="12" customFormat="1" ht="16.05" customHeight="1" x14ac:dyDescent="0.3">
      <c r="A8" s="183" t="s">
        <v>91</v>
      </c>
      <c r="B8" s="183" t="s">
        <v>40</v>
      </c>
      <c r="C8" s="223" t="s">
        <v>39</v>
      </c>
      <c r="D8" s="224"/>
      <c r="E8" s="224"/>
      <c r="F8" s="224"/>
      <c r="G8" s="14"/>
    </row>
    <row r="9" spans="1:7" s="42" customFormat="1" ht="16.05" customHeight="1" x14ac:dyDescent="0.3">
      <c r="A9" s="183"/>
      <c r="B9" s="183"/>
      <c r="C9" s="187" t="s">
        <v>41</v>
      </c>
      <c r="D9" s="225"/>
      <c r="E9" s="225"/>
      <c r="F9" s="226" t="s">
        <v>42</v>
      </c>
      <c r="G9" s="70"/>
    </row>
    <row r="10" spans="1:7" s="42" customFormat="1" ht="30.75" customHeight="1" x14ac:dyDescent="0.3">
      <c r="A10" s="183"/>
      <c r="B10" s="183"/>
      <c r="C10" s="74" t="s">
        <v>35</v>
      </c>
      <c r="D10" s="74" t="s">
        <v>36</v>
      </c>
      <c r="E10" s="75" t="s">
        <v>37</v>
      </c>
      <c r="F10" s="226"/>
      <c r="G10" s="70"/>
    </row>
    <row r="11" spans="1:7" s="42" customFormat="1" ht="16.05" customHeight="1" x14ac:dyDescent="0.3">
      <c r="A11" s="76"/>
      <c r="B11" s="77"/>
      <c r="C11" s="77"/>
      <c r="D11" s="77"/>
      <c r="E11" s="78"/>
      <c r="F11" s="79"/>
      <c r="G11" s="70"/>
    </row>
    <row r="12" spans="1:7" s="42" customFormat="1" ht="16.05" customHeight="1" x14ac:dyDescent="0.3">
      <c r="A12" s="20" t="s">
        <v>52</v>
      </c>
      <c r="B12" s="145">
        <f>SUM(B14:B41)</f>
        <v>190996</v>
      </c>
      <c r="C12" s="145">
        <f>SUM(C14:C41)</f>
        <v>183000</v>
      </c>
      <c r="D12" s="145">
        <f>SUM(D14:D41)</f>
        <v>58445</v>
      </c>
      <c r="E12" s="146">
        <f>SUM(E14:E41)</f>
        <v>124555</v>
      </c>
      <c r="F12" s="147">
        <f>SUM(F14:F41)</f>
        <v>7996</v>
      </c>
      <c r="G12" s="70"/>
    </row>
    <row r="13" spans="1:7" s="42" customFormat="1" ht="16.05" customHeight="1" x14ac:dyDescent="0.3">
      <c r="A13" s="20"/>
      <c r="B13" s="145"/>
      <c r="C13" s="145"/>
      <c r="D13" s="145"/>
      <c r="E13" s="146"/>
      <c r="F13" s="148"/>
      <c r="G13" s="70"/>
    </row>
    <row r="14" spans="1:7" s="42" customFormat="1" ht="16.05" customHeight="1" x14ac:dyDescent="0.3">
      <c r="A14" s="24" t="s">
        <v>128</v>
      </c>
      <c r="B14" s="145">
        <f>C14+F14</f>
        <v>34443</v>
      </c>
      <c r="C14" s="145">
        <f>D14+E14</f>
        <v>31886</v>
      </c>
      <c r="D14" s="149">
        <v>13019</v>
      </c>
      <c r="E14" s="150">
        <v>18867</v>
      </c>
      <c r="F14" s="151">
        <v>2557</v>
      </c>
      <c r="G14" s="70"/>
    </row>
    <row r="15" spans="1:7" s="42" customFormat="1" ht="16.05" customHeight="1" x14ac:dyDescent="0.3">
      <c r="A15" s="24" t="s">
        <v>18</v>
      </c>
      <c r="B15" s="145">
        <f t="shared" ref="B15:B41" si="0">C15+F15</f>
        <v>2628</v>
      </c>
      <c r="C15" s="145">
        <f t="shared" ref="C15:C41" si="1">D15+E15</f>
        <v>2534</v>
      </c>
      <c r="D15" s="149">
        <v>1202</v>
      </c>
      <c r="E15" s="150">
        <v>1332</v>
      </c>
      <c r="F15" s="151">
        <v>94</v>
      </c>
      <c r="G15" s="70"/>
    </row>
    <row r="16" spans="1:7" s="42" customFormat="1" ht="16.05" customHeight="1" x14ac:dyDescent="0.3">
      <c r="A16" s="24" t="s">
        <v>76</v>
      </c>
      <c r="B16" s="145">
        <f t="shared" si="0"/>
        <v>23777</v>
      </c>
      <c r="C16" s="145">
        <f t="shared" si="1"/>
        <v>23213</v>
      </c>
      <c r="D16" s="149">
        <v>6048</v>
      </c>
      <c r="E16" s="150">
        <v>17165</v>
      </c>
      <c r="F16" s="151">
        <v>564</v>
      </c>
      <c r="G16" s="70"/>
    </row>
    <row r="17" spans="1:227" s="42" customFormat="1" ht="16.05" customHeight="1" x14ac:dyDescent="0.3">
      <c r="A17" s="24" t="s">
        <v>102</v>
      </c>
      <c r="B17" s="145">
        <f t="shared" si="0"/>
        <v>28320</v>
      </c>
      <c r="C17" s="145">
        <f t="shared" si="1"/>
        <v>27305</v>
      </c>
      <c r="D17" s="149">
        <v>4247</v>
      </c>
      <c r="E17" s="150">
        <v>23058</v>
      </c>
      <c r="F17" s="151">
        <v>1015</v>
      </c>
      <c r="G17" s="70"/>
    </row>
    <row r="18" spans="1:227" ht="16.05" customHeight="1" x14ac:dyDescent="0.3">
      <c r="A18" s="24" t="s">
        <v>3</v>
      </c>
      <c r="B18" s="145">
        <f t="shared" si="0"/>
        <v>8334</v>
      </c>
      <c r="C18" s="145">
        <f t="shared" si="1"/>
        <v>8333</v>
      </c>
      <c r="D18" s="149">
        <v>3104</v>
      </c>
      <c r="E18" s="150">
        <v>5229</v>
      </c>
      <c r="F18" s="151">
        <v>1</v>
      </c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</row>
    <row r="19" spans="1:227" ht="16.05" customHeight="1" x14ac:dyDescent="0.3">
      <c r="A19" s="24" t="s">
        <v>66</v>
      </c>
      <c r="B19" s="145">
        <f t="shared" si="0"/>
        <v>9443</v>
      </c>
      <c r="C19" s="145">
        <f t="shared" si="1"/>
        <v>9443</v>
      </c>
      <c r="D19" s="149">
        <v>3207</v>
      </c>
      <c r="E19" s="150">
        <v>6236</v>
      </c>
      <c r="F19" s="151">
        <v>0</v>
      </c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</row>
    <row r="20" spans="1:227" ht="16.05" customHeight="1" x14ac:dyDescent="0.3">
      <c r="A20" s="24" t="s">
        <v>68</v>
      </c>
      <c r="B20" s="145">
        <f t="shared" ref="B20" si="2">C20+F20</f>
        <v>3051</v>
      </c>
      <c r="C20" s="145">
        <f t="shared" ref="C20" si="3">D20+E20</f>
        <v>2138</v>
      </c>
      <c r="D20" s="149">
        <v>706</v>
      </c>
      <c r="E20" s="150">
        <v>1432</v>
      </c>
      <c r="F20" s="151">
        <v>913</v>
      </c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</row>
    <row r="21" spans="1:227" ht="16.05" customHeight="1" x14ac:dyDescent="0.3">
      <c r="A21" s="24" t="s">
        <v>65</v>
      </c>
      <c r="B21" s="145">
        <f t="shared" si="0"/>
        <v>2105</v>
      </c>
      <c r="C21" s="145">
        <f t="shared" si="1"/>
        <v>1990</v>
      </c>
      <c r="D21" s="149">
        <v>664</v>
      </c>
      <c r="E21" s="150">
        <v>1326</v>
      </c>
      <c r="F21" s="151">
        <v>115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</row>
    <row r="22" spans="1:227" ht="16.05" customHeight="1" x14ac:dyDescent="0.3">
      <c r="A22" s="24" t="s">
        <v>13</v>
      </c>
      <c r="B22" s="145">
        <f t="shared" si="0"/>
        <v>1922</v>
      </c>
      <c r="C22" s="145">
        <f t="shared" si="1"/>
        <v>1907</v>
      </c>
      <c r="D22" s="149">
        <v>787</v>
      </c>
      <c r="E22" s="150">
        <v>1120</v>
      </c>
      <c r="F22" s="151">
        <v>15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</row>
    <row r="23" spans="1:227" ht="16.05" customHeight="1" x14ac:dyDescent="0.3">
      <c r="A23" s="24" t="s">
        <v>4</v>
      </c>
      <c r="B23" s="145">
        <f t="shared" si="0"/>
        <v>16541</v>
      </c>
      <c r="C23" s="145">
        <f t="shared" si="1"/>
        <v>16259</v>
      </c>
      <c r="D23" s="149">
        <v>6490</v>
      </c>
      <c r="E23" s="150">
        <v>9769</v>
      </c>
      <c r="F23" s="151">
        <v>282</v>
      </c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</row>
    <row r="24" spans="1:227" ht="16.05" customHeight="1" x14ac:dyDescent="0.3">
      <c r="A24" s="24" t="s">
        <v>15</v>
      </c>
      <c r="B24" s="145">
        <f t="shared" si="0"/>
        <v>3242</v>
      </c>
      <c r="C24" s="145">
        <f t="shared" si="1"/>
        <v>2946</v>
      </c>
      <c r="D24" s="149">
        <v>1510</v>
      </c>
      <c r="E24" s="150">
        <v>1436</v>
      </c>
      <c r="F24" s="151">
        <v>296</v>
      </c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</row>
    <row r="25" spans="1:227" ht="16.05" customHeight="1" x14ac:dyDescent="0.3">
      <c r="A25" s="24" t="s">
        <v>5</v>
      </c>
      <c r="B25" s="145">
        <f t="shared" si="0"/>
        <v>13866</v>
      </c>
      <c r="C25" s="145">
        <f t="shared" si="1"/>
        <v>13683</v>
      </c>
      <c r="D25" s="149">
        <v>3281</v>
      </c>
      <c r="E25" s="150">
        <v>10402</v>
      </c>
      <c r="F25" s="151">
        <v>183</v>
      </c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</row>
    <row r="26" spans="1:227" ht="16.05" customHeight="1" x14ac:dyDescent="0.3">
      <c r="A26" s="24" t="s">
        <v>69</v>
      </c>
      <c r="B26" s="145">
        <f t="shared" si="0"/>
        <v>3021</v>
      </c>
      <c r="C26" s="145">
        <f t="shared" si="1"/>
        <v>2782</v>
      </c>
      <c r="D26" s="149">
        <v>712</v>
      </c>
      <c r="E26" s="150">
        <v>2070</v>
      </c>
      <c r="F26" s="151">
        <v>239</v>
      </c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</row>
    <row r="27" spans="1:227" ht="16.05" customHeight="1" x14ac:dyDescent="0.3">
      <c r="A27" s="24" t="s">
        <v>72</v>
      </c>
      <c r="B27" s="145">
        <f>C27+F27</f>
        <v>2888</v>
      </c>
      <c r="C27" s="145">
        <f>D27+E27</f>
        <v>2802</v>
      </c>
      <c r="D27" s="149">
        <v>1540</v>
      </c>
      <c r="E27" s="150">
        <v>1262</v>
      </c>
      <c r="F27" s="151">
        <v>86</v>
      </c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</row>
    <row r="28" spans="1:227" ht="16.05" customHeight="1" x14ac:dyDescent="0.3">
      <c r="A28" s="24" t="s">
        <v>64</v>
      </c>
      <c r="B28" s="145">
        <f t="shared" si="0"/>
        <v>2510</v>
      </c>
      <c r="C28" s="145">
        <f t="shared" si="1"/>
        <v>2375</v>
      </c>
      <c r="D28" s="149">
        <v>819</v>
      </c>
      <c r="E28" s="150">
        <v>1556</v>
      </c>
      <c r="F28" s="151">
        <v>135</v>
      </c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</row>
    <row r="29" spans="1:227" ht="16.05" customHeight="1" x14ac:dyDescent="0.3">
      <c r="A29" s="24" t="s">
        <v>129</v>
      </c>
      <c r="B29" s="145">
        <f t="shared" si="0"/>
        <v>1912</v>
      </c>
      <c r="C29" s="145">
        <f t="shared" si="1"/>
        <v>1594</v>
      </c>
      <c r="D29" s="149">
        <v>566</v>
      </c>
      <c r="E29" s="150">
        <v>1028</v>
      </c>
      <c r="F29" s="151">
        <v>318</v>
      </c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</row>
    <row r="30" spans="1:227" ht="16.05" customHeight="1" x14ac:dyDescent="0.3">
      <c r="A30" s="24" t="s">
        <v>14</v>
      </c>
      <c r="B30" s="145">
        <f t="shared" si="0"/>
        <v>2843</v>
      </c>
      <c r="C30" s="145">
        <f t="shared" si="1"/>
        <v>2787</v>
      </c>
      <c r="D30" s="149">
        <v>1379</v>
      </c>
      <c r="E30" s="150">
        <v>1408</v>
      </c>
      <c r="F30" s="151">
        <v>56</v>
      </c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</row>
    <row r="31" spans="1:227" ht="16.05" customHeight="1" x14ac:dyDescent="0.3">
      <c r="A31" s="24" t="s">
        <v>134</v>
      </c>
      <c r="B31" s="145">
        <f t="shared" ref="B31" si="4">C31+F31</f>
        <v>118</v>
      </c>
      <c r="C31" s="145">
        <f t="shared" ref="C31" si="5">D31+E31</f>
        <v>113</v>
      </c>
      <c r="D31" s="149">
        <v>79</v>
      </c>
      <c r="E31" s="150">
        <v>34</v>
      </c>
      <c r="F31" s="151">
        <v>5</v>
      </c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</row>
    <row r="32" spans="1:227" ht="16.05" customHeight="1" x14ac:dyDescent="0.3">
      <c r="A32" s="24" t="s">
        <v>67</v>
      </c>
      <c r="B32" s="145">
        <f t="shared" si="0"/>
        <v>2894</v>
      </c>
      <c r="C32" s="145">
        <f t="shared" si="1"/>
        <v>2762</v>
      </c>
      <c r="D32" s="149">
        <v>759</v>
      </c>
      <c r="E32" s="150">
        <v>2003</v>
      </c>
      <c r="F32" s="151">
        <v>132</v>
      </c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</row>
    <row r="33" spans="1:227" ht="16.05" customHeight="1" x14ac:dyDescent="0.3">
      <c r="A33" s="24" t="s">
        <v>130</v>
      </c>
      <c r="B33" s="145">
        <f t="shared" si="0"/>
        <v>3401</v>
      </c>
      <c r="C33" s="145">
        <f t="shared" si="1"/>
        <v>3358</v>
      </c>
      <c r="D33" s="149">
        <v>1711</v>
      </c>
      <c r="E33" s="150">
        <v>1647</v>
      </c>
      <c r="F33" s="151">
        <v>43</v>
      </c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</row>
    <row r="34" spans="1:227" ht="16.05" customHeight="1" x14ac:dyDescent="0.3">
      <c r="A34" s="24" t="s">
        <v>70</v>
      </c>
      <c r="B34" s="145">
        <f t="shared" si="0"/>
        <v>1858</v>
      </c>
      <c r="C34" s="145">
        <f t="shared" si="1"/>
        <v>1850</v>
      </c>
      <c r="D34" s="149">
        <v>759</v>
      </c>
      <c r="E34" s="150">
        <v>1091</v>
      </c>
      <c r="F34" s="151">
        <v>8</v>
      </c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</row>
    <row r="35" spans="1:227" ht="16.05" customHeight="1" x14ac:dyDescent="0.3">
      <c r="A35" s="24" t="s">
        <v>10</v>
      </c>
      <c r="B35" s="145">
        <f t="shared" si="0"/>
        <v>1287</v>
      </c>
      <c r="C35" s="145">
        <f t="shared" si="1"/>
        <v>1238</v>
      </c>
      <c r="D35" s="149">
        <v>487</v>
      </c>
      <c r="E35" s="150">
        <v>751</v>
      </c>
      <c r="F35" s="151">
        <v>49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</row>
    <row r="36" spans="1:227" ht="16.05" customHeight="1" x14ac:dyDescent="0.3">
      <c r="A36" s="24" t="s">
        <v>21</v>
      </c>
      <c r="B36" s="145">
        <f t="shared" si="0"/>
        <v>1456</v>
      </c>
      <c r="C36" s="145">
        <f t="shared" si="1"/>
        <v>1421</v>
      </c>
      <c r="D36" s="149">
        <v>547</v>
      </c>
      <c r="E36" s="150">
        <v>874</v>
      </c>
      <c r="F36" s="151">
        <v>35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</row>
    <row r="37" spans="1:227" ht="16.05" customHeight="1" x14ac:dyDescent="0.3">
      <c r="A37" s="24" t="s">
        <v>101</v>
      </c>
      <c r="B37" s="145">
        <f t="shared" si="0"/>
        <v>1349</v>
      </c>
      <c r="C37" s="145">
        <f t="shared" si="1"/>
        <v>1115</v>
      </c>
      <c r="D37" s="149">
        <v>521</v>
      </c>
      <c r="E37" s="150">
        <v>594</v>
      </c>
      <c r="F37" s="151">
        <v>234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</row>
    <row r="38" spans="1:227" ht="16.05" customHeight="1" x14ac:dyDescent="0.3">
      <c r="A38" s="24" t="s">
        <v>126</v>
      </c>
      <c r="B38" s="145">
        <f t="shared" si="0"/>
        <v>2852</v>
      </c>
      <c r="C38" s="145">
        <f t="shared" si="1"/>
        <v>2851</v>
      </c>
      <c r="D38" s="149">
        <v>1199</v>
      </c>
      <c r="E38" s="150">
        <v>1652</v>
      </c>
      <c r="F38" s="151">
        <v>1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</row>
    <row r="39" spans="1:227" ht="16.05" customHeight="1" x14ac:dyDescent="0.3">
      <c r="A39" s="24" t="s">
        <v>73</v>
      </c>
      <c r="B39" s="145">
        <f t="shared" si="0"/>
        <v>4278</v>
      </c>
      <c r="C39" s="145">
        <f t="shared" si="1"/>
        <v>3912</v>
      </c>
      <c r="D39" s="149">
        <v>760</v>
      </c>
      <c r="E39" s="150">
        <v>3152</v>
      </c>
      <c r="F39" s="151">
        <v>366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</row>
    <row r="40" spans="1:227" ht="16.05" customHeight="1" x14ac:dyDescent="0.3">
      <c r="A40" s="24" t="s">
        <v>74</v>
      </c>
      <c r="B40" s="145">
        <f t="shared" si="0"/>
        <v>5916</v>
      </c>
      <c r="C40" s="145">
        <f t="shared" si="1"/>
        <v>5663</v>
      </c>
      <c r="D40" s="149">
        <v>1273</v>
      </c>
      <c r="E40" s="150">
        <v>4390</v>
      </c>
      <c r="F40" s="151">
        <v>253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</row>
    <row r="41" spans="1:227" ht="16.05" customHeight="1" x14ac:dyDescent="0.3">
      <c r="A41" s="24" t="s">
        <v>121</v>
      </c>
      <c r="B41" s="145">
        <f t="shared" si="0"/>
        <v>4741</v>
      </c>
      <c r="C41" s="145">
        <f t="shared" si="1"/>
        <v>4740</v>
      </c>
      <c r="D41" s="149">
        <v>1069</v>
      </c>
      <c r="E41" s="150">
        <v>3671</v>
      </c>
      <c r="F41" s="151">
        <v>1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</row>
    <row r="42" spans="1:227" ht="16.05" customHeight="1" x14ac:dyDescent="0.3">
      <c r="A42" s="25"/>
      <c r="B42" s="25"/>
      <c r="C42" s="40"/>
      <c r="D42" s="40"/>
      <c r="E42" s="41"/>
      <c r="F42" s="65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</row>
    <row r="43" spans="1:227" ht="16.05" customHeight="1" x14ac:dyDescent="0.3">
      <c r="A43" s="175" t="s">
        <v>136</v>
      </c>
      <c r="B43" s="14"/>
      <c r="C43" s="102"/>
      <c r="D43" s="102"/>
      <c r="E43" s="102"/>
      <c r="F43" s="10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</row>
    <row r="44" spans="1:227" ht="16.05" customHeight="1" x14ac:dyDescent="0.3">
      <c r="A44" s="12" t="s">
        <v>75</v>
      </c>
      <c r="C44" s="29"/>
      <c r="D44" s="29"/>
      <c r="E44" s="29"/>
      <c r="F44" s="29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</row>
  </sheetData>
  <mergeCells count="9">
    <mergeCell ref="A3:F3"/>
    <mergeCell ref="A4:F4"/>
    <mergeCell ref="A5:F5"/>
    <mergeCell ref="A6:F6"/>
    <mergeCell ref="A8:A10"/>
    <mergeCell ref="B8:B10"/>
    <mergeCell ref="C8:F8"/>
    <mergeCell ref="C9:E9"/>
    <mergeCell ref="F9:F10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27559055118110237"/>
  <pageSetup scale="3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15"/>
  <sheetViews>
    <sheetView zoomScale="70" zoomScaleNormal="7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A42" sqref="A42"/>
    </sheetView>
  </sheetViews>
  <sheetFormatPr baseColWidth="10" defaultColWidth="17.77734375" defaultRowHeight="15.6" zeroHeight="1" x14ac:dyDescent="0.3"/>
  <cols>
    <col min="1" max="1" width="60.77734375" style="98" customWidth="1"/>
    <col min="2" max="23" width="17.77734375" style="29"/>
    <col min="24" max="26" width="17.77734375" style="80"/>
    <col min="27" max="27" width="17.77734375" style="102"/>
    <col min="28" max="256" width="17.77734375" style="4"/>
    <col min="257" max="16384" width="17.77734375" style="12"/>
  </cols>
  <sheetData>
    <row r="1" spans="1:27" s="12" customFormat="1" x14ac:dyDescent="0.3">
      <c r="A1" s="11" t="s">
        <v>90</v>
      </c>
      <c r="B1" s="32"/>
      <c r="C1" s="32"/>
      <c r="D1" s="32"/>
      <c r="E1" s="32"/>
      <c r="F1" s="30"/>
      <c r="G1" s="32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80"/>
      <c r="Y1" s="80"/>
      <c r="Z1" s="80"/>
      <c r="AA1" s="102"/>
    </row>
    <row r="2" spans="1:27" s="12" customFormat="1" x14ac:dyDescent="0.3">
      <c r="A2" s="1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80"/>
      <c r="Y2" s="80"/>
      <c r="Z2" s="80"/>
      <c r="AA2" s="102"/>
    </row>
    <row r="3" spans="1:27" s="12" customFormat="1" x14ac:dyDescent="0.3">
      <c r="A3" s="152" t="s">
        <v>92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02"/>
    </row>
    <row r="4" spans="1:27" s="12" customFormat="1" x14ac:dyDescent="0.3">
      <c r="A4" s="152" t="s">
        <v>53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02"/>
    </row>
    <row r="5" spans="1:27" s="12" customFormat="1" x14ac:dyDescent="0.3">
      <c r="A5" s="153" t="s">
        <v>93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02"/>
    </row>
    <row r="6" spans="1:27" s="12" customFormat="1" x14ac:dyDescent="0.3">
      <c r="A6" s="152" t="s">
        <v>125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02"/>
    </row>
    <row r="7" spans="1:27" s="12" customFormat="1" x14ac:dyDescent="0.3">
      <c r="A7" s="7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102"/>
    </row>
    <row r="8" spans="1:27" s="12" customFormat="1" x14ac:dyDescent="0.3">
      <c r="A8" s="199" t="s">
        <v>27</v>
      </c>
      <c r="B8" s="230" t="s">
        <v>9</v>
      </c>
      <c r="C8" s="228" t="s">
        <v>9</v>
      </c>
      <c r="D8" s="231"/>
      <c r="E8" s="229"/>
      <c r="F8" s="228" t="s">
        <v>29</v>
      </c>
      <c r="G8" s="231"/>
      <c r="H8" s="229"/>
      <c r="I8" s="227" t="s">
        <v>31</v>
      </c>
      <c r="J8" s="228"/>
      <c r="K8" s="229"/>
      <c r="L8" s="227" t="s">
        <v>32</v>
      </c>
      <c r="M8" s="228"/>
      <c r="N8" s="229"/>
      <c r="O8" s="227" t="s">
        <v>33</v>
      </c>
      <c r="P8" s="228"/>
      <c r="Q8" s="229"/>
      <c r="R8" s="227" t="s">
        <v>80</v>
      </c>
      <c r="S8" s="228"/>
      <c r="T8" s="229"/>
      <c r="U8" s="232" t="s">
        <v>77</v>
      </c>
      <c r="V8" s="233"/>
      <c r="W8" s="187"/>
      <c r="X8" s="227" t="s">
        <v>78</v>
      </c>
      <c r="Y8" s="228"/>
      <c r="Z8" s="229"/>
      <c r="AA8" s="102"/>
    </row>
    <row r="9" spans="1:27" s="12" customFormat="1" x14ac:dyDescent="0.3">
      <c r="A9" s="199"/>
      <c r="B9" s="230"/>
      <c r="C9" s="81" t="s">
        <v>1</v>
      </c>
      <c r="D9" s="74" t="s">
        <v>2</v>
      </c>
      <c r="E9" s="168" t="s">
        <v>30</v>
      </c>
      <c r="F9" s="81" t="s">
        <v>1</v>
      </c>
      <c r="G9" s="74" t="s">
        <v>2</v>
      </c>
      <c r="H9" s="82" t="s">
        <v>30</v>
      </c>
      <c r="I9" s="83" t="s">
        <v>1</v>
      </c>
      <c r="J9" s="81" t="s">
        <v>2</v>
      </c>
      <c r="K9" s="84" t="s">
        <v>30</v>
      </c>
      <c r="L9" s="83" t="s">
        <v>1</v>
      </c>
      <c r="M9" s="81" t="s">
        <v>2</v>
      </c>
      <c r="N9" s="84" t="s">
        <v>30</v>
      </c>
      <c r="O9" s="83" t="s">
        <v>1</v>
      </c>
      <c r="P9" s="81" t="s">
        <v>2</v>
      </c>
      <c r="Q9" s="84" t="s">
        <v>30</v>
      </c>
      <c r="R9" s="83" t="s">
        <v>1</v>
      </c>
      <c r="S9" s="81" t="s">
        <v>2</v>
      </c>
      <c r="T9" s="84" t="s">
        <v>30</v>
      </c>
      <c r="U9" s="85" t="s">
        <v>1</v>
      </c>
      <c r="V9" s="74" t="s">
        <v>2</v>
      </c>
      <c r="W9" s="86" t="s">
        <v>30</v>
      </c>
      <c r="X9" s="83" t="s">
        <v>1</v>
      </c>
      <c r="Y9" s="81" t="s">
        <v>2</v>
      </c>
      <c r="Z9" s="99" t="s">
        <v>30</v>
      </c>
      <c r="AA9" s="102"/>
    </row>
    <row r="10" spans="1:27" s="12" customFormat="1" x14ac:dyDescent="0.3">
      <c r="A10" s="87"/>
      <c r="B10" s="88"/>
      <c r="C10" s="88"/>
      <c r="D10" s="88"/>
      <c r="E10" s="171"/>
      <c r="F10" s="169"/>
      <c r="G10" s="88"/>
      <c r="H10" s="172"/>
      <c r="I10" s="169"/>
      <c r="J10" s="88"/>
      <c r="K10" s="172"/>
      <c r="L10" s="88"/>
      <c r="M10" s="88"/>
      <c r="N10" s="172"/>
      <c r="O10" s="88"/>
      <c r="P10" s="88"/>
      <c r="Q10" s="172"/>
      <c r="R10" s="169"/>
      <c r="S10" s="88"/>
      <c r="T10" s="172"/>
      <c r="U10" s="169"/>
      <c r="V10" s="88"/>
      <c r="W10" s="173"/>
      <c r="X10" s="169"/>
      <c r="Y10" s="88"/>
      <c r="Z10" s="100"/>
      <c r="AA10" s="102"/>
    </row>
    <row r="11" spans="1:27" s="12" customFormat="1" x14ac:dyDescent="0.3">
      <c r="A11" s="16" t="s">
        <v>0</v>
      </c>
      <c r="B11" s="145">
        <f t="shared" ref="B11" si="0">SUM(B13:B40)</f>
        <v>298022</v>
      </c>
      <c r="C11" s="145">
        <f t="shared" ref="C11:Y11" si="1">SUM(C13:C40)</f>
        <v>189124</v>
      </c>
      <c r="D11" s="145">
        <f t="shared" si="1"/>
        <v>101802</v>
      </c>
      <c r="E11" s="156">
        <f t="shared" si="1"/>
        <v>7096</v>
      </c>
      <c r="F11" s="170">
        <f t="shared" si="1"/>
        <v>185140</v>
      </c>
      <c r="G11" s="145">
        <f t="shared" si="1"/>
        <v>101147</v>
      </c>
      <c r="H11" s="145">
        <f t="shared" si="1"/>
        <v>6992</v>
      </c>
      <c r="I11" s="154">
        <f t="shared" si="1"/>
        <v>98</v>
      </c>
      <c r="J11" s="145">
        <f t="shared" si="1"/>
        <v>49</v>
      </c>
      <c r="K11" s="145">
        <f t="shared" si="1"/>
        <v>2</v>
      </c>
      <c r="L11" s="154">
        <f t="shared" si="1"/>
        <v>2</v>
      </c>
      <c r="M11" s="145">
        <f t="shared" si="1"/>
        <v>1</v>
      </c>
      <c r="N11" s="145">
        <f t="shared" si="1"/>
        <v>1</v>
      </c>
      <c r="O11" s="154">
        <f t="shared" si="1"/>
        <v>373</v>
      </c>
      <c r="P11" s="145">
        <f t="shared" si="1"/>
        <v>292</v>
      </c>
      <c r="Q11" s="145">
        <f t="shared" si="1"/>
        <v>85</v>
      </c>
      <c r="R11" s="154">
        <f t="shared" si="1"/>
        <v>3</v>
      </c>
      <c r="S11" s="145">
        <f t="shared" si="1"/>
        <v>1</v>
      </c>
      <c r="T11" s="145">
        <f t="shared" si="1"/>
        <v>0</v>
      </c>
      <c r="U11" s="154">
        <f t="shared" si="1"/>
        <v>2854</v>
      </c>
      <c r="V11" s="145">
        <f t="shared" si="1"/>
        <v>113</v>
      </c>
      <c r="W11" s="156">
        <f t="shared" si="1"/>
        <v>16</v>
      </c>
      <c r="X11" s="170">
        <f t="shared" si="1"/>
        <v>654</v>
      </c>
      <c r="Y11" s="145">
        <f t="shared" si="1"/>
        <v>199</v>
      </c>
      <c r="Z11" s="146">
        <f>SUM(Z12:Z40)</f>
        <v>0</v>
      </c>
      <c r="AA11" s="102"/>
    </row>
    <row r="12" spans="1:27" s="12" customFormat="1" x14ac:dyDescent="0.3">
      <c r="A12" s="16"/>
      <c r="B12" s="145"/>
      <c r="C12" s="145"/>
      <c r="D12" s="145"/>
      <c r="E12" s="156"/>
      <c r="F12" s="154"/>
      <c r="G12" s="145"/>
      <c r="H12" s="157"/>
      <c r="I12" s="154"/>
      <c r="J12" s="145"/>
      <c r="K12" s="157"/>
      <c r="L12" s="154"/>
      <c r="M12" s="145"/>
      <c r="N12" s="157"/>
      <c r="O12" s="154"/>
      <c r="P12" s="145"/>
      <c r="Q12" s="157"/>
      <c r="R12" s="154"/>
      <c r="S12" s="145"/>
      <c r="T12" s="157"/>
      <c r="U12" s="154"/>
      <c r="V12" s="145"/>
      <c r="W12" s="146"/>
      <c r="X12" s="155"/>
      <c r="Y12" s="145"/>
      <c r="Z12" s="146"/>
      <c r="AA12" s="102"/>
    </row>
    <row r="13" spans="1:27" s="12" customFormat="1" x14ac:dyDescent="0.3">
      <c r="A13" s="24" t="s">
        <v>128</v>
      </c>
      <c r="B13" s="145">
        <f>SUM(C13:E13)</f>
        <v>28055</v>
      </c>
      <c r="C13" s="145">
        <f>F13+I13+L13+O13+R13+U13+X13</f>
        <v>13009</v>
      </c>
      <c r="D13" s="145">
        <f t="shared" ref="D13:E28" si="2">G13+J13+M13+P13+S13+V13+Y13</f>
        <v>14896</v>
      </c>
      <c r="E13" s="145">
        <f t="shared" si="2"/>
        <v>150</v>
      </c>
      <c r="F13" s="158">
        <v>13009</v>
      </c>
      <c r="G13" s="149">
        <v>14896</v>
      </c>
      <c r="H13" s="159">
        <v>150</v>
      </c>
      <c r="I13" s="158">
        <v>0</v>
      </c>
      <c r="J13" s="149">
        <v>0</v>
      </c>
      <c r="K13" s="159">
        <v>0</v>
      </c>
      <c r="L13" s="158">
        <v>0</v>
      </c>
      <c r="M13" s="149">
        <v>0</v>
      </c>
      <c r="N13" s="159">
        <v>0</v>
      </c>
      <c r="O13" s="158">
        <v>0</v>
      </c>
      <c r="P13" s="149">
        <v>0</v>
      </c>
      <c r="Q13" s="159">
        <v>0</v>
      </c>
      <c r="R13" s="158">
        <v>0</v>
      </c>
      <c r="S13" s="149">
        <v>0</v>
      </c>
      <c r="T13" s="159">
        <v>0</v>
      </c>
      <c r="U13" s="158">
        <v>0</v>
      </c>
      <c r="V13" s="149">
        <v>0</v>
      </c>
      <c r="W13" s="150">
        <v>0</v>
      </c>
      <c r="X13" s="160">
        <v>0</v>
      </c>
      <c r="Y13" s="149">
        <v>0</v>
      </c>
      <c r="Z13" s="150">
        <v>0</v>
      </c>
      <c r="AA13" s="102"/>
    </row>
    <row r="14" spans="1:27" s="12" customFormat="1" x14ac:dyDescent="0.3">
      <c r="A14" s="24" t="s">
        <v>18</v>
      </c>
      <c r="B14" s="145">
        <f t="shared" ref="B14:B40" si="3">SUM(C14:E14)</f>
        <v>2936</v>
      </c>
      <c r="C14" s="145">
        <f t="shared" ref="C14:C40" si="4">F14+I14+L14+O14+R14+U14+X14</f>
        <v>1891</v>
      </c>
      <c r="D14" s="145">
        <f t="shared" si="2"/>
        <v>938</v>
      </c>
      <c r="E14" s="145">
        <f t="shared" si="2"/>
        <v>107</v>
      </c>
      <c r="F14" s="158">
        <v>1891</v>
      </c>
      <c r="G14" s="149">
        <v>938</v>
      </c>
      <c r="H14" s="159">
        <v>107</v>
      </c>
      <c r="I14" s="158">
        <v>0</v>
      </c>
      <c r="J14" s="149">
        <v>0</v>
      </c>
      <c r="K14" s="159">
        <v>0</v>
      </c>
      <c r="L14" s="158">
        <v>0</v>
      </c>
      <c r="M14" s="149">
        <v>0</v>
      </c>
      <c r="N14" s="159">
        <v>0</v>
      </c>
      <c r="O14" s="158">
        <v>0</v>
      </c>
      <c r="P14" s="149">
        <v>0</v>
      </c>
      <c r="Q14" s="159">
        <v>0</v>
      </c>
      <c r="R14" s="158">
        <v>0</v>
      </c>
      <c r="S14" s="149">
        <v>0</v>
      </c>
      <c r="T14" s="159">
        <v>0</v>
      </c>
      <c r="U14" s="158">
        <v>0</v>
      </c>
      <c r="V14" s="149">
        <v>0</v>
      </c>
      <c r="W14" s="150">
        <v>0</v>
      </c>
      <c r="X14" s="160">
        <v>0</v>
      </c>
      <c r="Y14" s="149">
        <v>0</v>
      </c>
      <c r="Z14" s="150">
        <v>0</v>
      </c>
      <c r="AA14" s="102"/>
    </row>
    <row r="15" spans="1:27" s="12" customFormat="1" x14ac:dyDescent="0.3">
      <c r="A15" s="24" t="s">
        <v>76</v>
      </c>
      <c r="B15" s="145">
        <f t="shared" si="3"/>
        <v>21323</v>
      </c>
      <c r="C15" s="145">
        <f t="shared" si="4"/>
        <v>9908</v>
      </c>
      <c r="D15" s="145">
        <f t="shared" si="2"/>
        <v>10797</v>
      </c>
      <c r="E15" s="145">
        <f t="shared" si="2"/>
        <v>618</v>
      </c>
      <c r="F15" s="158">
        <v>9858</v>
      </c>
      <c r="G15" s="149">
        <v>10751</v>
      </c>
      <c r="H15" s="159">
        <v>616</v>
      </c>
      <c r="I15" s="158">
        <v>7</v>
      </c>
      <c r="J15" s="149">
        <v>8</v>
      </c>
      <c r="K15" s="159">
        <v>0</v>
      </c>
      <c r="L15" s="158">
        <v>0</v>
      </c>
      <c r="M15" s="149">
        <v>0</v>
      </c>
      <c r="N15" s="159">
        <v>1</v>
      </c>
      <c r="O15" s="158">
        <v>0</v>
      </c>
      <c r="P15" s="149">
        <v>0</v>
      </c>
      <c r="Q15" s="159">
        <v>0</v>
      </c>
      <c r="R15" s="158">
        <v>1</v>
      </c>
      <c r="S15" s="149">
        <v>0</v>
      </c>
      <c r="T15" s="159">
        <v>0</v>
      </c>
      <c r="U15" s="158">
        <v>42</v>
      </c>
      <c r="V15" s="149">
        <v>38</v>
      </c>
      <c r="W15" s="150">
        <v>1</v>
      </c>
      <c r="X15" s="160">
        <v>0</v>
      </c>
      <c r="Y15" s="149">
        <v>0</v>
      </c>
      <c r="Z15" s="150">
        <v>0</v>
      </c>
      <c r="AA15" s="102"/>
    </row>
    <row r="16" spans="1:27" s="12" customFormat="1" x14ac:dyDescent="0.3">
      <c r="A16" s="24" t="s">
        <v>102</v>
      </c>
      <c r="B16" s="145">
        <f>SUM(C16:E16)</f>
        <v>25159</v>
      </c>
      <c r="C16" s="145">
        <f>F16+I16+L16+O16+R16+U16+X16</f>
        <v>13396</v>
      </c>
      <c r="D16" s="145">
        <f t="shared" si="2"/>
        <v>11569</v>
      </c>
      <c r="E16" s="145">
        <f t="shared" si="2"/>
        <v>194</v>
      </c>
      <c r="F16" s="158">
        <v>13396</v>
      </c>
      <c r="G16" s="149">
        <v>11569</v>
      </c>
      <c r="H16" s="159">
        <v>194</v>
      </c>
      <c r="I16" s="158">
        <v>0</v>
      </c>
      <c r="J16" s="149">
        <v>0</v>
      </c>
      <c r="K16" s="159">
        <v>0</v>
      </c>
      <c r="L16" s="158">
        <v>0</v>
      </c>
      <c r="M16" s="149">
        <v>0</v>
      </c>
      <c r="N16" s="159">
        <v>0</v>
      </c>
      <c r="O16" s="158">
        <v>0</v>
      </c>
      <c r="P16" s="149">
        <v>0</v>
      </c>
      <c r="Q16" s="159">
        <v>0</v>
      </c>
      <c r="R16" s="158">
        <v>0</v>
      </c>
      <c r="S16" s="149">
        <v>0</v>
      </c>
      <c r="T16" s="159">
        <v>0</v>
      </c>
      <c r="U16" s="158">
        <v>0</v>
      </c>
      <c r="V16" s="149">
        <v>0</v>
      </c>
      <c r="W16" s="150">
        <v>0</v>
      </c>
      <c r="X16" s="160">
        <v>0</v>
      </c>
      <c r="Y16" s="149">
        <v>0</v>
      </c>
      <c r="Z16" s="150">
        <v>0</v>
      </c>
      <c r="AA16" s="102"/>
    </row>
    <row r="17" spans="1:256" x14ac:dyDescent="0.3">
      <c r="A17" s="24" t="s">
        <v>3</v>
      </c>
      <c r="B17" s="145">
        <f t="shared" si="3"/>
        <v>17431</v>
      </c>
      <c r="C17" s="145">
        <f t="shared" si="4"/>
        <v>9836</v>
      </c>
      <c r="D17" s="145">
        <f t="shared" si="2"/>
        <v>7595</v>
      </c>
      <c r="E17" s="145">
        <f t="shared" si="2"/>
        <v>0</v>
      </c>
      <c r="F17" s="158">
        <v>9836</v>
      </c>
      <c r="G17" s="149">
        <v>7595</v>
      </c>
      <c r="H17" s="159">
        <v>0</v>
      </c>
      <c r="I17" s="158">
        <v>0</v>
      </c>
      <c r="J17" s="149">
        <v>0</v>
      </c>
      <c r="K17" s="159">
        <v>0</v>
      </c>
      <c r="L17" s="158">
        <v>0</v>
      </c>
      <c r="M17" s="149">
        <v>0</v>
      </c>
      <c r="N17" s="159">
        <v>0</v>
      </c>
      <c r="O17" s="158">
        <v>0</v>
      </c>
      <c r="P17" s="149">
        <v>0</v>
      </c>
      <c r="Q17" s="159">
        <v>0</v>
      </c>
      <c r="R17" s="158">
        <v>0</v>
      </c>
      <c r="S17" s="149">
        <v>0</v>
      </c>
      <c r="T17" s="159">
        <v>0</v>
      </c>
      <c r="U17" s="158">
        <v>0</v>
      </c>
      <c r="V17" s="149">
        <v>0</v>
      </c>
      <c r="W17" s="150">
        <v>0</v>
      </c>
      <c r="X17" s="160">
        <v>0</v>
      </c>
      <c r="Y17" s="149">
        <v>0</v>
      </c>
      <c r="Z17" s="150">
        <v>0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x14ac:dyDescent="0.3">
      <c r="A18" s="24" t="s">
        <v>66</v>
      </c>
      <c r="B18" s="145">
        <f t="shared" si="3"/>
        <v>15426</v>
      </c>
      <c r="C18" s="145">
        <f t="shared" si="4"/>
        <v>12004</v>
      </c>
      <c r="D18" s="145">
        <f t="shared" si="2"/>
        <v>3421</v>
      </c>
      <c r="E18" s="145">
        <f t="shared" si="2"/>
        <v>1</v>
      </c>
      <c r="F18" s="158">
        <v>11913</v>
      </c>
      <c r="G18" s="149">
        <v>3381</v>
      </c>
      <c r="H18" s="159">
        <v>1</v>
      </c>
      <c r="I18" s="158">
        <v>83</v>
      </c>
      <c r="J18" s="149">
        <v>37</v>
      </c>
      <c r="K18" s="159">
        <v>0</v>
      </c>
      <c r="L18" s="158">
        <v>0</v>
      </c>
      <c r="M18" s="149">
        <v>0</v>
      </c>
      <c r="N18" s="159">
        <v>0</v>
      </c>
      <c r="O18" s="158">
        <v>0</v>
      </c>
      <c r="P18" s="149">
        <v>0</v>
      </c>
      <c r="Q18" s="159">
        <v>0</v>
      </c>
      <c r="R18" s="158">
        <v>0</v>
      </c>
      <c r="S18" s="149">
        <v>0</v>
      </c>
      <c r="T18" s="159">
        <v>0</v>
      </c>
      <c r="U18" s="158">
        <v>8</v>
      </c>
      <c r="V18" s="149">
        <v>3</v>
      </c>
      <c r="W18" s="150">
        <v>0</v>
      </c>
      <c r="X18" s="160">
        <v>0</v>
      </c>
      <c r="Y18" s="149">
        <v>0</v>
      </c>
      <c r="Z18" s="150">
        <v>0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x14ac:dyDescent="0.3">
      <c r="A19" s="24" t="s">
        <v>68</v>
      </c>
      <c r="B19" s="145">
        <f t="shared" si="3"/>
        <v>5900</v>
      </c>
      <c r="C19" s="145">
        <f t="shared" si="4"/>
        <v>4547</v>
      </c>
      <c r="D19" s="145">
        <f t="shared" si="2"/>
        <v>1353</v>
      </c>
      <c r="E19" s="145">
        <f t="shared" si="2"/>
        <v>0</v>
      </c>
      <c r="F19" s="158">
        <v>4547</v>
      </c>
      <c r="G19" s="149">
        <v>1353</v>
      </c>
      <c r="H19" s="159">
        <v>0</v>
      </c>
      <c r="I19" s="158">
        <v>0</v>
      </c>
      <c r="J19" s="149">
        <v>0</v>
      </c>
      <c r="K19" s="159">
        <v>0</v>
      </c>
      <c r="L19" s="158">
        <v>0</v>
      </c>
      <c r="M19" s="149">
        <v>0</v>
      </c>
      <c r="N19" s="159">
        <v>0</v>
      </c>
      <c r="O19" s="158">
        <v>0</v>
      </c>
      <c r="P19" s="149">
        <v>0</v>
      </c>
      <c r="Q19" s="159">
        <v>0</v>
      </c>
      <c r="R19" s="158">
        <v>0</v>
      </c>
      <c r="S19" s="149">
        <v>0</v>
      </c>
      <c r="T19" s="159">
        <v>0</v>
      </c>
      <c r="U19" s="158">
        <v>0</v>
      </c>
      <c r="V19" s="149">
        <v>0</v>
      </c>
      <c r="W19" s="150">
        <v>0</v>
      </c>
      <c r="X19" s="160">
        <v>0</v>
      </c>
      <c r="Y19" s="149">
        <v>0</v>
      </c>
      <c r="Z19" s="150">
        <v>0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x14ac:dyDescent="0.3">
      <c r="A20" s="24" t="s">
        <v>65</v>
      </c>
      <c r="B20" s="145">
        <f t="shared" si="3"/>
        <v>6428</v>
      </c>
      <c r="C20" s="145">
        <f t="shared" si="4"/>
        <v>4532</v>
      </c>
      <c r="D20" s="145">
        <f t="shared" si="2"/>
        <v>1624</v>
      </c>
      <c r="E20" s="145">
        <f t="shared" si="2"/>
        <v>272</v>
      </c>
      <c r="F20" s="158">
        <v>4495</v>
      </c>
      <c r="G20" s="149">
        <v>1588</v>
      </c>
      <c r="H20" s="159">
        <v>270</v>
      </c>
      <c r="I20" s="158">
        <v>0</v>
      </c>
      <c r="J20" s="149">
        <v>0</v>
      </c>
      <c r="K20" s="159">
        <v>0</v>
      </c>
      <c r="L20" s="158">
        <v>2</v>
      </c>
      <c r="M20" s="149">
        <v>0</v>
      </c>
      <c r="N20" s="159">
        <v>0</v>
      </c>
      <c r="O20" s="158">
        <v>35</v>
      </c>
      <c r="P20" s="149">
        <v>36</v>
      </c>
      <c r="Q20" s="159">
        <v>2</v>
      </c>
      <c r="R20" s="158">
        <v>0</v>
      </c>
      <c r="S20" s="149">
        <v>0</v>
      </c>
      <c r="T20" s="159">
        <v>0</v>
      </c>
      <c r="U20" s="158">
        <v>0</v>
      </c>
      <c r="V20" s="149">
        <v>0</v>
      </c>
      <c r="W20" s="150">
        <v>0</v>
      </c>
      <c r="X20" s="160">
        <v>0</v>
      </c>
      <c r="Y20" s="149">
        <v>0</v>
      </c>
      <c r="Z20" s="150">
        <v>0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x14ac:dyDescent="0.3">
      <c r="A21" s="24" t="s">
        <v>13</v>
      </c>
      <c r="B21" s="145">
        <f t="shared" si="3"/>
        <v>6158</v>
      </c>
      <c r="C21" s="145">
        <f t="shared" si="4"/>
        <v>4774</v>
      </c>
      <c r="D21" s="145">
        <f t="shared" si="2"/>
        <v>1318</v>
      </c>
      <c r="E21" s="145">
        <f t="shared" si="2"/>
        <v>66</v>
      </c>
      <c r="F21" s="158">
        <v>4774</v>
      </c>
      <c r="G21" s="149">
        <v>1318</v>
      </c>
      <c r="H21" s="159">
        <v>66</v>
      </c>
      <c r="I21" s="158">
        <v>0</v>
      </c>
      <c r="J21" s="149">
        <v>0</v>
      </c>
      <c r="K21" s="159">
        <v>0</v>
      </c>
      <c r="L21" s="158">
        <v>0</v>
      </c>
      <c r="M21" s="149">
        <v>0</v>
      </c>
      <c r="N21" s="159">
        <v>0</v>
      </c>
      <c r="O21" s="158">
        <v>0</v>
      </c>
      <c r="P21" s="149">
        <v>0</v>
      </c>
      <c r="Q21" s="159">
        <v>0</v>
      </c>
      <c r="R21" s="158">
        <v>0</v>
      </c>
      <c r="S21" s="149">
        <v>0</v>
      </c>
      <c r="T21" s="159">
        <v>0</v>
      </c>
      <c r="U21" s="158">
        <v>0</v>
      </c>
      <c r="V21" s="149">
        <v>0</v>
      </c>
      <c r="W21" s="150">
        <v>0</v>
      </c>
      <c r="X21" s="160">
        <v>0</v>
      </c>
      <c r="Y21" s="149">
        <v>0</v>
      </c>
      <c r="Z21" s="150">
        <v>0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x14ac:dyDescent="0.3">
      <c r="A22" s="24" t="s">
        <v>4</v>
      </c>
      <c r="B22" s="145">
        <f t="shared" si="3"/>
        <v>21552</v>
      </c>
      <c r="C22" s="145">
        <f t="shared" si="4"/>
        <v>16083</v>
      </c>
      <c r="D22" s="145">
        <f t="shared" si="2"/>
        <v>5189</v>
      </c>
      <c r="E22" s="145">
        <f t="shared" si="2"/>
        <v>280</v>
      </c>
      <c r="F22" s="158">
        <v>14221</v>
      </c>
      <c r="G22" s="149">
        <v>5031</v>
      </c>
      <c r="H22" s="159">
        <v>276</v>
      </c>
      <c r="I22" s="158">
        <v>0</v>
      </c>
      <c r="J22" s="149">
        <v>0</v>
      </c>
      <c r="K22" s="159">
        <v>0</v>
      </c>
      <c r="L22" s="158">
        <v>0</v>
      </c>
      <c r="M22" s="149">
        <v>0</v>
      </c>
      <c r="N22" s="159">
        <v>0</v>
      </c>
      <c r="O22" s="158">
        <v>0</v>
      </c>
      <c r="P22" s="149">
        <v>0</v>
      </c>
      <c r="Q22" s="159">
        <v>0</v>
      </c>
      <c r="R22" s="158">
        <v>0</v>
      </c>
      <c r="S22" s="149">
        <v>0</v>
      </c>
      <c r="T22" s="159">
        <v>0</v>
      </c>
      <c r="U22" s="158">
        <v>1391</v>
      </c>
      <c r="V22" s="149">
        <v>17</v>
      </c>
      <c r="W22" s="150">
        <v>4</v>
      </c>
      <c r="X22" s="160">
        <v>471</v>
      </c>
      <c r="Y22" s="149">
        <v>141</v>
      </c>
      <c r="Z22" s="150">
        <v>0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x14ac:dyDescent="0.3">
      <c r="A23" s="24" t="s">
        <v>15</v>
      </c>
      <c r="B23" s="145">
        <f t="shared" si="3"/>
        <v>7450</v>
      </c>
      <c r="C23" s="145">
        <f t="shared" si="4"/>
        <v>5379</v>
      </c>
      <c r="D23" s="145">
        <f t="shared" si="2"/>
        <v>1686</v>
      </c>
      <c r="E23" s="145">
        <f t="shared" si="2"/>
        <v>385</v>
      </c>
      <c r="F23" s="158">
        <v>5379</v>
      </c>
      <c r="G23" s="149">
        <v>1686</v>
      </c>
      <c r="H23" s="159">
        <v>385</v>
      </c>
      <c r="I23" s="158">
        <v>0</v>
      </c>
      <c r="J23" s="149">
        <v>0</v>
      </c>
      <c r="K23" s="159">
        <v>0</v>
      </c>
      <c r="L23" s="158">
        <v>0</v>
      </c>
      <c r="M23" s="149">
        <v>0</v>
      </c>
      <c r="N23" s="159">
        <v>0</v>
      </c>
      <c r="O23" s="158">
        <v>0</v>
      </c>
      <c r="P23" s="149">
        <v>0</v>
      </c>
      <c r="Q23" s="159">
        <v>0</v>
      </c>
      <c r="R23" s="158">
        <v>0</v>
      </c>
      <c r="S23" s="149">
        <v>0</v>
      </c>
      <c r="T23" s="159">
        <v>0</v>
      </c>
      <c r="U23" s="158">
        <v>0</v>
      </c>
      <c r="V23" s="149">
        <v>0</v>
      </c>
      <c r="W23" s="150">
        <v>0</v>
      </c>
      <c r="X23" s="160">
        <v>0</v>
      </c>
      <c r="Y23" s="149">
        <v>0</v>
      </c>
      <c r="Z23" s="150">
        <v>0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x14ac:dyDescent="0.3">
      <c r="A24" s="24" t="s">
        <v>5</v>
      </c>
      <c r="B24" s="145">
        <f t="shared" si="3"/>
        <v>20710</v>
      </c>
      <c r="C24" s="145">
        <f t="shared" si="4"/>
        <v>12574</v>
      </c>
      <c r="D24" s="145">
        <f t="shared" si="2"/>
        <v>7953</v>
      </c>
      <c r="E24" s="145">
        <f t="shared" si="2"/>
        <v>183</v>
      </c>
      <c r="F24" s="158">
        <v>12574</v>
      </c>
      <c r="G24" s="149">
        <v>7953</v>
      </c>
      <c r="H24" s="159">
        <v>183</v>
      </c>
      <c r="I24" s="158">
        <v>0</v>
      </c>
      <c r="J24" s="149">
        <v>0</v>
      </c>
      <c r="K24" s="159">
        <v>0</v>
      </c>
      <c r="L24" s="158">
        <v>0</v>
      </c>
      <c r="M24" s="149">
        <v>0</v>
      </c>
      <c r="N24" s="159">
        <v>0</v>
      </c>
      <c r="O24" s="158">
        <v>0</v>
      </c>
      <c r="P24" s="149">
        <v>0</v>
      </c>
      <c r="Q24" s="159">
        <v>0</v>
      </c>
      <c r="R24" s="158">
        <v>0</v>
      </c>
      <c r="S24" s="149">
        <v>0</v>
      </c>
      <c r="T24" s="159">
        <v>0</v>
      </c>
      <c r="U24" s="158">
        <v>0</v>
      </c>
      <c r="V24" s="149">
        <v>0</v>
      </c>
      <c r="W24" s="150">
        <v>0</v>
      </c>
      <c r="X24" s="160">
        <v>0</v>
      </c>
      <c r="Y24" s="149">
        <v>0</v>
      </c>
      <c r="Z24" s="150">
        <v>0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x14ac:dyDescent="0.3">
      <c r="A25" s="24" t="s">
        <v>69</v>
      </c>
      <c r="B25" s="145">
        <f t="shared" si="3"/>
        <v>5944</v>
      </c>
      <c r="C25" s="145">
        <f t="shared" si="4"/>
        <v>3983</v>
      </c>
      <c r="D25" s="145">
        <f t="shared" si="2"/>
        <v>1823</v>
      </c>
      <c r="E25" s="145">
        <f t="shared" si="2"/>
        <v>138</v>
      </c>
      <c r="F25" s="158">
        <v>3980</v>
      </c>
      <c r="G25" s="149">
        <v>1821</v>
      </c>
      <c r="H25" s="159">
        <v>138</v>
      </c>
      <c r="I25" s="158">
        <v>0</v>
      </c>
      <c r="J25" s="149">
        <v>0</v>
      </c>
      <c r="K25" s="159">
        <v>0</v>
      </c>
      <c r="L25" s="158">
        <v>0</v>
      </c>
      <c r="M25" s="149">
        <v>0</v>
      </c>
      <c r="N25" s="159">
        <v>0</v>
      </c>
      <c r="O25" s="158">
        <v>0</v>
      </c>
      <c r="P25" s="149">
        <v>0</v>
      </c>
      <c r="Q25" s="159">
        <v>0</v>
      </c>
      <c r="R25" s="158">
        <v>0</v>
      </c>
      <c r="S25" s="149">
        <v>0</v>
      </c>
      <c r="T25" s="159">
        <v>0</v>
      </c>
      <c r="U25" s="158">
        <v>3</v>
      </c>
      <c r="V25" s="149">
        <v>2</v>
      </c>
      <c r="W25" s="150">
        <v>0</v>
      </c>
      <c r="X25" s="160">
        <v>0</v>
      </c>
      <c r="Y25" s="149">
        <v>0</v>
      </c>
      <c r="Z25" s="150">
        <v>0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x14ac:dyDescent="0.3">
      <c r="A26" s="24" t="s">
        <v>72</v>
      </c>
      <c r="B26" s="145">
        <f t="shared" si="3"/>
        <v>12256</v>
      </c>
      <c r="C26" s="145">
        <f t="shared" si="4"/>
        <v>8906</v>
      </c>
      <c r="D26" s="145">
        <f t="shared" si="2"/>
        <v>3064</v>
      </c>
      <c r="E26" s="145">
        <f t="shared" si="2"/>
        <v>286</v>
      </c>
      <c r="F26" s="158">
        <v>8906</v>
      </c>
      <c r="G26" s="149">
        <v>3064</v>
      </c>
      <c r="H26" s="159">
        <v>286</v>
      </c>
      <c r="I26" s="158">
        <v>0</v>
      </c>
      <c r="J26" s="149">
        <v>0</v>
      </c>
      <c r="K26" s="159">
        <v>0</v>
      </c>
      <c r="L26" s="158">
        <v>0</v>
      </c>
      <c r="M26" s="149">
        <v>0</v>
      </c>
      <c r="N26" s="159">
        <v>0</v>
      </c>
      <c r="O26" s="158">
        <v>0</v>
      </c>
      <c r="P26" s="149">
        <v>0</v>
      </c>
      <c r="Q26" s="159">
        <v>0</v>
      </c>
      <c r="R26" s="158">
        <v>0</v>
      </c>
      <c r="S26" s="149">
        <v>0</v>
      </c>
      <c r="T26" s="159">
        <v>0</v>
      </c>
      <c r="U26" s="158">
        <v>0</v>
      </c>
      <c r="V26" s="149">
        <v>0</v>
      </c>
      <c r="W26" s="150">
        <v>0</v>
      </c>
      <c r="X26" s="160">
        <v>0</v>
      </c>
      <c r="Y26" s="149">
        <v>0</v>
      </c>
      <c r="Z26" s="150">
        <v>0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x14ac:dyDescent="0.3">
      <c r="A27" s="24" t="s">
        <v>64</v>
      </c>
      <c r="B27" s="145">
        <f t="shared" si="3"/>
        <v>5695</v>
      </c>
      <c r="C27" s="145">
        <f t="shared" si="4"/>
        <v>3683</v>
      </c>
      <c r="D27" s="145">
        <f t="shared" si="2"/>
        <v>1747</v>
      </c>
      <c r="E27" s="145">
        <f t="shared" si="2"/>
        <v>265</v>
      </c>
      <c r="F27" s="158">
        <v>3683</v>
      </c>
      <c r="G27" s="149">
        <v>1747</v>
      </c>
      <c r="H27" s="159">
        <v>265</v>
      </c>
      <c r="I27" s="158">
        <v>0</v>
      </c>
      <c r="J27" s="149">
        <v>0</v>
      </c>
      <c r="K27" s="159">
        <v>0</v>
      </c>
      <c r="L27" s="158">
        <v>0</v>
      </c>
      <c r="M27" s="149">
        <v>0</v>
      </c>
      <c r="N27" s="159">
        <v>0</v>
      </c>
      <c r="O27" s="158">
        <v>0</v>
      </c>
      <c r="P27" s="149">
        <v>0</v>
      </c>
      <c r="Q27" s="159">
        <v>0</v>
      </c>
      <c r="R27" s="158">
        <v>0</v>
      </c>
      <c r="S27" s="149">
        <v>0</v>
      </c>
      <c r="T27" s="159">
        <v>0</v>
      </c>
      <c r="U27" s="158">
        <v>0</v>
      </c>
      <c r="V27" s="149">
        <v>0</v>
      </c>
      <c r="W27" s="150">
        <v>0</v>
      </c>
      <c r="X27" s="160">
        <v>0</v>
      </c>
      <c r="Y27" s="149">
        <v>0</v>
      </c>
      <c r="Z27" s="150">
        <v>0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x14ac:dyDescent="0.3">
      <c r="A28" s="24" t="s">
        <v>129</v>
      </c>
      <c r="B28" s="145">
        <f t="shared" si="3"/>
        <v>7075</v>
      </c>
      <c r="C28" s="145">
        <f t="shared" si="4"/>
        <v>4543</v>
      </c>
      <c r="D28" s="145">
        <f t="shared" si="2"/>
        <v>2273</v>
      </c>
      <c r="E28" s="145">
        <f t="shared" si="2"/>
        <v>259</v>
      </c>
      <c r="F28" s="158">
        <v>4543</v>
      </c>
      <c r="G28" s="149">
        <v>2273</v>
      </c>
      <c r="H28" s="159">
        <v>259</v>
      </c>
      <c r="I28" s="158">
        <v>0</v>
      </c>
      <c r="J28" s="149">
        <v>0</v>
      </c>
      <c r="K28" s="159">
        <v>0</v>
      </c>
      <c r="L28" s="158">
        <v>0</v>
      </c>
      <c r="M28" s="149">
        <v>0</v>
      </c>
      <c r="N28" s="159">
        <v>0</v>
      </c>
      <c r="O28" s="158">
        <v>0</v>
      </c>
      <c r="P28" s="149">
        <v>0</v>
      </c>
      <c r="Q28" s="159">
        <v>0</v>
      </c>
      <c r="R28" s="158">
        <v>0</v>
      </c>
      <c r="S28" s="149">
        <v>0</v>
      </c>
      <c r="T28" s="159">
        <v>0</v>
      </c>
      <c r="U28" s="158">
        <v>0</v>
      </c>
      <c r="V28" s="149">
        <v>0</v>
      </c>
      <c r="W28" s="150">
        <v>0</v>
      </c>
      <c r="X28" s="160">
        <v>0</v>
      </c>
      <c r="Y28" s="149">
        <v>0</v>
      </c>
      <c r="Z28" s="150">
        <v>0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x14ac:dyDescent="0.3">
      <c r="A29" s="24" t="s">
        <v>14</v>
      </c>
      <c r="B29" s="145">
        <f t="shared" si="3"/>
        <v>10662</v>
      </c>
      <c r="C29" s="145">
        <f t="shared" si="4"/>
        <v>8652</v>
      </c>
      <c r="D29" s="145">
        <f t="shared" ref="D29:D40" si="5">G29+J29+M29+P29+S29+V29+Y29</f>
        <v>1974</v>
      </c>
      <c r="E29" s="145">
        <f t="shared" ref="E29:E40" si="6">H29+K29+N29+Q29+T29+W29+Z29</f>
        <v>36</v>
      </c>
      <c r="F29" s="158">
        <v>7176</v>
      </c>
      <c r="G29" s="149">
        <v>1897</v>
      </c>
      <c r="H29" s="159">
        <v>34</v>
      </c>
      <c r="I29" s="158">
        <v>0</v>
      </c>
      <c r="J29" s="149">
        <v>0</v>
      </c>
      <c r="K29" s="159">
        <v>0</v>
      </c>
      <c r="L29" s="158">
        <v>0</v>
      </c>
      <c r="M29" s="149">
        <v>0</v>
      </c>
      <c r="N29" s="159">
        <v>0</v>
      </c>
      <c r="O29" s="158">
        <v>4</v>
      </c>
      <c r="P29" s="149">
        <v>1</v>
      </c>
      <c r="Q29" s="159">
        <v>0</v>
      </c>
      <c r="R29" s="158">
        <v>0</v>
      </c>
      <c r="S29" s="149">
        <v>0</v>
      </c>
      <c r="T29" s="159">
        <v>0</v>
      </c>
      <c r="U29" s="158">
        <v>1289</v>
      </c>
      <c r="V29" s="149">
        <v>18</v>
      </c>
      <c r="W29" s="150">
        <v>2</v>
      </c>
      <c r="X29" s="160">
        <v>183</v>
      </c>
      <c r="Y29" s="149">
        <v>58</v>
      </c>
      <c r="Z29" s="150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ht="18.600000000000001" x14ac:dyDescent="0.3">
      <c r="A30" s="24" t="s">
        <v>134</v>
      </c>
      <c r="B30" s="145">
        <f t="shared" ref="B30" si="7">SUM(C30:E30)</f>
        <v>297</v>
      </c>
      <c r="C30" s="145">
        <f t="shared" ref="C30" si="8">F30+I30+L30+O30+R30+U30+X30</f>
        <v>232</v>
      </c>
      <c r="D30" s="145">
        <f t="shared" ref="D30" si="9">G30+J30+M30+P30+S30+V30+Y30</f>
        <v>47</v>
      </c>
      <c r="E30" s="145">
        <f t="shared" ref="E30" si="10">H30+K30+N30+Q30+T30+W30+Z30</f>
        <v>18</v>
      </c>
      <c r="F30" s="158">
        <v>229</v>
      </c>
      <c r="G30" s="149">
        <v>47</v>
      </c>
      <c r="H30" s="159">
        <v>17</v>
      </c>
      <c r="I30" s="158">
        <v>0</v>
      </c>
      <c r="J30" s="149">
        <v>0</v>
      </c>
      <c r="K30" s="159">
        <v>0</v>
      </c>
      <c r="L30" s="158">
        <v>0</v>
      </c>
      <c r="M30" s="149">
        <v>0</v>
      </c>
      <c r="N30" s="159">
        <v>0</v>
      </c>
      <c r="O30" s="158">
        <v>0</v>
      </c>
      <c r="P30" s="149">
        <v>0</v>
      </c>
      <c r="Q30" s="159">
        <v>0</v>
      </c>
      <c r="R30" s="158">
        <v>0</v>
      </c>
      <c r="S30" s="149">
        <v>0</v>
      </c>
      <c r="T30" s="159">
        <v>0</v>
      </c>
      <c r="U30" s="158">
        <v>3</v>
      </c>
      <c r="V30" s="149">
        <v>0</v>
      </c>
      <c r="W30" s="150">
        <v>1</v>
      </c>
      <c r="X30" s="160">
        <v>0</v>
      </c>
      <c r="Y30" s="149">
        <v>0</v>
      </c>
      <c r="Z30" s="150">
        <v>0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x14ac:dyDescent="0.3">
      <c r="A31" s="24" t="s">
        <v>67</v>
      </c>
      <c r="B31" s="145">
        <f t="shared" si="3"/>
        <v>4583</v>
      </c>
      <c r="C31" s="145">
        <f t="shared" si="4"/>
        <v>3440</v>
      </c>
      <c r="D31" s="145">
        <f t="shared" si="5"/>
        <v>946</v>
      </c>
      <c r="E31" s="145">
        <f t="shared" si="6"/>
        <v>197</v>
      </c>
      <c r="F31" s="158">
        <v>3440</v>
      </c>
      <c r="G31" s="149">
        <v>944</v>
      </c>
      <c r="H31" s="159">
        <v>197</v>
      </c>
      <c r="I31" s="158">
        <v>0</v>
      </c>
      <c r="J31" s="149">
        <v>0</v>
      </c>
      <c r="K31" s="159">
        <v>0</v>
      </c>
      <c r="L31" s="158">
        <v>0</v>
      </c>
      <c r="M31" s="149">
        <v>1</v>
      </c>
      <c r="N31" s="159">
        <v>0</v>
      </c>
      <c r="O31" s="158">
        <v>0</v>
      </c>
      <c r="P31" s="149">
        <v>0</v>
      </c>
      <c r="Q31" s="159">
        <v>0</v>
      </c>
      <c r="R31" s="158">
        <v>0</v>
      </c>
      <c r="S31" s="149">
        <v>0</v>
      </c>
      <c r="T31" s="159">
        <v>0</v>
      </c>
      <c r="U31" s="158">
        <v>0</v>
      </c>
      <c r="V31" s="149">
        <v>1</v>
      </c>
      <c r="W31" s="150">
        <v>0</v>
      </c>
      <c r="X31" s="160">
        <v>0</v>
      </c>
      <c r="Y31" s="149">
        <v>0</v>
      </c>
      <c r="Z31" s="150">
        <v>0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x14ac:dyDescent="0.3">
      <c r="A32" s="24" t="s">
        <v>130</v>
      </c>
      <c r="B32" s="145">
        <f t="shared" si="3"/>
        <v>10268</v>
      </c>
      <c r="C32" s="145">
        <f t="shared" si="4"/>
        <v>6957</v>
      </c>
      <c r="D32" s="145">
        <f t="shared" si="5"/>
        <v>2868</v>
      </c>
      <c r="E32" s="145">
        <f t="shared" si="6"/>
        <v>443</v>
      </c>
      <c r="F32" s="158">
        <v>6856</v>
      </c>
      <c r="G32" s="149">
        <v>2837</v>
      </c>
      <c r="H32" s="159">
        <v>435</v>
      </c>
      <c r="I32" s="158">
        <v>6</v>
      </c>
      <c r="J32" s="149">
        <v>3</v>
      </c>
      <c r="K32" s="159">
        <v>2</v>
      </c>
      <c r="L32" s="158">
        <v>0</v>
      </c>
      <c r="M32" s="149">
        <v>0</v>
      </c>
      <c r="N32" s="159">
        <v>0</v>
      </c>
      <c r="O32" s="158">
        <v>0</v>
      </c>
      <c r="P32" s="149">
        <v>0</v>
      </c>
      <c r="Q32" s="159">
        <v>0</v>
      </c>
      <c r="R32" s="158">
        <v>0</v>
      </c>
      <c r="S32" s="149">
        <v>1</v>
      </c>
      <c r="T32" s="159">
        <v>0</v>
      </c>
      <c r="U32" s="158">
        <v>95</v>
      </c>
      <c r="V32" s="149">
        <v>27</v>
      </c>
      <c r="W32" s="150">
        <v>6</v>
      </c>
      <c r="X32" s="160">
        <v>0</v>
      </c>
      <c r="Y32" s="149">
        <v>0</v>
      </c>
      <c r="Z32" s="150">
        <v>0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x14ac:dyDescent="0.3">
      <c r="A33" s="24" t="s">
        <v>70</v>
      </c>
      <c r="B33" s="145">
        <f t="shared" si="3"/>
        <v>6286</v>
      </c>
      <c r="C33" s="145">
        <f t="shared" si="4"/>
        <v>5393</v>
      </c>
      <c r="D33" s="145">
        <f t="shared" si="5"/>
        <v>845</v>
      </c>
      <c r="E33" s="145">
        <f t="shared" si="6"/>
        <v>48</v>
      </c>
      <c r="F33" s="158">
        <v>5393</v>
      </c>
      <c r="G33" s="149">
        <v>845</v>
      </c>
      <c r="H33" s="159">
        <v>48</v>
      </c>
      <c r="I33" s="158">
        <v>0</v>
      </c>
      <c r="J33" s="149">
        <v>0</v>
      </c>
      <c r="K33" s="159">
        <v>0</v>
      </c>
      <c r="L33" s="158">
        <v>0</v>
      </c>
      <c r="M33" s="149">
        <v>0</v>
      </c>
      <c r="N33" s="159">
        <v>0</v>
      </c>
      <c r="O33" s="158">
        <v>0</v>
      </c>
      <c r="P33" s="149">
        <v>0</v>
      </c>
      <c r="Q33" s="159">
        <v>0</v>
      </c>
      <c r="R33" s="158">
        <v>0</v>
      </c>
      <c r="S33" s="149">
        <v>0</v>
      </c>
      <c r="T33" s="159">
        <v>0</v>
      </c>
      <c r="U33" s="158">
        <v>0</v>
      </c>
      <c r="V33" s="149">
        <v>0</v>
      </c>
      <c r="W33" s="150">
        <v>0</v>
      </c>
      <c r="X33" s="160">
        <v>0</v>
      </c>
      <c r="Y33" s="149">
        <v>0</v>
      </c>
      <c r="Z33" s="150">
        <v>0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x14ac:dyDescent="0.3">
      <c r="A34" s="24" t="s">
        <v>10</v>
      </c>
      <c r="B34" s="145">
        <f t="shared" si="3"/>
        <v>4985</v>
      </c>
      <c r="C34" s="145">
        <f t="shared" si="4"/>
        <v>3885</v>
      </c>
      <c r="D34" s="145">
        <f t="shared" si="5"/>
        <v>925</v>
      </c>
      <c r="E34" s="145">
        <f t="shared" si="6"/>
        <v>175</v>
      </c>
      <c r="F34" s="158">
        <v>3885</v>
      </c>
      <c r="G34" s="149">
        <v>925</v>
      </c>
      <c r="H34" s="159">
        <v>175</v>
      </c>
      <c r="I34" s="158">
        <v>0</v>
      </c>
      <c r="J34" s="149">
        <v>0</v>
      </c>
      <c r="K34" s="159">
        <v>0</v>
      </c>
      <c r="L34" s="158">
        <v>0</v>
      </c>
      <c r="M34" s="149">
        <v>0</v>
      </c>
      <c r="N34" s="159">
        <v>0</v>
      </c>
      <c r="O34" s="158">
        <v>0</v>
      </c>
      <c r="P34" s="149">
        <v>0</v>
      </c>
      <c r="Q34" s="159">
        <v>0</v>
      </c>
      <c r="R34" s="158">
        <v>0</v>
      </c>
      <c r="S34" s="149">
        <v>0</v>
      </c>
      <c r="T34" s="159">
        <v>0</v>
      </c>
      <c r="U34" s="158">
        <v>0</v>
      </c>
      <c r="V34" s="149">
        <v>0</v>
      </c>
      <c r="W34" s="150">
        <v>0</v>
      </c>
      <c r="X34" s="160">
        <v>0</v>
      </c>
      <c r="Y34" s="149">
        <v>0</v>
      </c>
      <c r="Z34" s="150">
        <v>0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x14ac:dyDescent="0.3">
      <c r="A35" s="24" t="s">
        <v>21</v>
      </c>
      <c r="B35" s="145">
        <f t="shared" si="3"/>
        <v>2019</v>
      </c>
      <c r="C35" s="145">
        <f t="shared" si="4"/>
        <v>1535</v>
      </c>
      <c r="D35" s="145">
        <f t="shared" si="5"/>
        <v>456</v>
      </c>
      <c r="E35" s="145">
        <f t="shared" si="6"/>
        <v>28</v>
      </c>
      <c r="F35" s="158">
        <v>1526</v>
      </c>
      <c r="G35" s="149">
        <v>455</v>
      </c>
      <c r="H35" s="159">
        <v>28</v>
      </c>
      <c r="I35" s="158">
        <v>0</v>
      </c>
      <c r="J35" s="149">
        <v>0</v>
      </c>
      <c r="K35" s="159">
        <v>0</v>
      </c>
      <c r="L35" s="158">
        <v>0</v>
      </c>
      <c r="M35" s="149">
        <v>0</v>
      </c>
      <c r="N35" s="159">
        <v>0</v>
      </c>
      <c r="O35" s="158">
        <v>9</v>
      </c>
      <c r="P35" s="149">
        <v>1</v>
      </c>
      <c r="Q35" s="159">
        <v>0</v>
      </c>
      <c r="R35" s="158">
        <v>0</v>
      </c>
      <c r="S35" s="149">
        <v>0</v>
      </c>
      <c r="T35" s="159">
        <v>0</v>
      </c>
      <c r="U35" s="158">
        <v>0</v>
      </c>
      <c r="V35" s="149">
        <v>0</v>
      </c>
      <c r="W35" s="150">
        <v>0</v>
      </c>
      <c r="X35" s="160">
        <v>0</v>
      </c>
      <c r="Y35" s="149">
        <v>0</v>
      </c>
      <c r="Z35" s="150">
        <v>0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x14ac:dyDescent="0.3">
      <c r="A36" s="24" t="s">
        <v>101</v>
      </c>
      <c r="B36" s="145">
        <f t="shared" ref="B36" si="11">SUM(C36:E36)</f>
        <v>3297</v>
      </c>
      <c r="C36" s="145">
        <f t="shared" ref="C36" si="12">F36+I36+L36+O36+R36+U36+X36</f>
        <v>2200</v>
      </c>
      <c r="D36" s="145">
        <f t="shared" ref="D36" si="13">G36+J36+M36+P36+S36+V36+Y36</f>
        <v>640</v>
      </c>
      <c r="E36" s="145">
        <f t="shared" ref="E36" si="14">H36+K36+N36+Q36+T36+W36+Z36</f>
        <v>457</v>
      </c>
      <c r="F36" s="158">
        <v>2200</v>
      </c>
      <c r="G36" s="149">
        <v>640</v>
      </c>
      <c r="H36" s="159">
        <v>457</v>
      </c>
      <c r="I36" s="158">
        <v>0</v>
      </c>
      <c r="J36" s="149">
        <v>0</v>
      </c>
      <c r="K36" s="159">
        <v>0</v>
      </c>
      <c r="L36" s="158">
        <v>0</v>
      </c>
      <c r="M36" s="149">
        <v>0</v>
      </c>
      <c r="N36" s="159">
        <v>0</v>
      </c>
      <c r="O36" s="158">
        <v>0</v>
      </c>
      <c r="P36" s="149">
        <v>0</v>
      </c>
      <c r="Q36" s="159">
        <v>0</v>
      </c>
      <c r="R36" s="158">
        <v>0</v>
      </c>
      <c r="S36" s="149">
        <v>0</v>
      </c>
      <c r="T36" s="159">
        <v>0</v>
      </c>
      <c r="U36" s="158">
        <v>0</v>
      </c>
      <c r="V36" s="149">
        <v>0</v>
      </c>
      <c r="W36" s="150">
        <v>0</v>
      </c>
      <c r="X36" s="160">
        <v>0</v>
      </c>
      <c r="Y36" s="149">
        <v>0</v>
      </c>
      <c r="Z36" s="150">
        <v>0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x14ac:dyDescent="0.3">
      <c r="A37" s="24" t="s">
        <v>126</v>
      </c>
      <c r="B37" s="145">
        <f t="shared" si="3"/>
        <v>3542</v>
      </c>
      <c r="C37" s="145">
        <f t="shared" si="4"/>
        <v>2729</v>
      </c>
      <c r="D37" s="145">
        <f t="shared" si="5"/>
        <v>799</v>
      </c>
      <c r="E37" s="145">
        <f t="shared" si="6"/>
        <v>14</v>
      </c>
      <c r="F37" s="158">
        <v>2718</v>
      </c>
      <c r="G37" s="149">
        <v>798</v>
      </c>
      <c r="H37" s="159">
        <v>14</v>
      </c>
      <c r="I37" s="158">
        <v>2</v>
      </c>
      <c r="J37" s="149">
        <v>1</v>
      </c>
      <c r="K37" s="159">
        <v>0</v>
      </c>
      <c r="L37" s="158">
        <v>0</v>
      </c>
      <c r="M37" s="149">
        <v>0</v>
      </c>
      <c r="N37" s="159">
        <v>0</v>
      </c>
      <c r="O37" s="158">
        <v>0</v>
      </c>
      <c r="P37" s="149">
        <v>0</v>
      </c>
      <c r="Q37" s="159">
        <v>0</v>
      </c>
      <c r="R37" s="158">
        <v>0</v>
      </c>
      <c r="S37" s="149">
        <v>0</v>
      </c>
      <c r="T37" s="159">
        <v>0</v>
      </c>
      <c r="U37" s="158">
        <v>9</v>
      </c>
      <c r="V37" s="149">
        <v>0</v>
      </c>
      <c r="W37" s="150">
        <v>0</v>
      </c>
      <c r="X37" s="160">
        <v>0</v>
      </c>
      <c r="Y37" s="149">
        <v>0</v>
      </c>
      <c r="Z37" s="150">
        <v>0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x14ac:dyDescent="0.3">
      <c r="A38" s="24" t="s">
        <v>73</v>
      </c>
      <c r="B38" s="145">
        <f t="shared" si="3"/>
        <v>18866</v>
      </c>
      <c r="C38" s="145">
        <f t="shared" si="4"/>
        <v>10645</v>
      </c>
      <c r="D38" s="145">
        <f t="shared" si="5"/>
        <v>6278</v>
      </c>
      <c r="E38" s="145">
        <f t="shared" si="6"/>
        <v>1943</v>
      </c>
      <c r="F38" s="158">
        <v>10543</v>
      </c>
      <c r="G38" s="149">
        <v>6183</v>
      </c>
      <c r="H38" s="159">
        <v>1881</v>
      </c>
      <c r="I38" s="158">
        <v>0</v>
      </c>
      <c r="J38" s="149">
        <v>0</v>
      </c>
      <c r="K38" s="159">
        <v>0</v>
      </c>
      <c r="L38" s="158">
        <v>0</v>
      </c>
      <c r="M38" s="149">
        <v>0</v>
      </c>
      <c r="N38" s="159">
        <v>0</v>
      </c>
      <c r="O38" s="158">
        <v>102</v>
      </c>
      <c r="P38" s="149">
        <v>95</v>
      </c>
      <c r="Q38" s="159">
        <v>62</v>
      </c>
      <c r="R38" s="158">
        <v>0</v>
      </c>
      <c r="S38" s="149">
        <v>0</v>
      </c>
      <c r="T38" s="159">
        <v>0</v>
      </c>
      <c r="U38" s="158">
        <v>0</v>
      </c>
      <c r="V38" s="149">
        <v>0</v>
      </c>
      <c r="W38" s="150">
        <v>0</v>
      </c>
      <c r="X38" s="160">
        <v>0</v>
      </c>
      <c r="Y38" s="149">
        <v>0</v>
      </c>
      <c r="Z38" s="150">
        <v>0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x14ac:dyDescent="0.3">
      <c r="A39" s="24" t="s">
        <v>74</v>
      </c>
      <c r="B39" s="145">
        <f t="shared" si="3"/>
        <v>16737</v>
      </c>
      <c r="C39" s="145">
        <f>F39+I39+L39+O39+R39+U39+X39</f>
        <v>9945</v>
      </c>
      <c r="D39" s="145">
        <f t="shared" si="5"/>
        <v>6259</v>
      </c>
      <c r="E39" s="145">
        <f t="shared" si="6"/>
        <v>533</v>
      </c>
      <c r="F39" s="158">
        <v>9714</v>
      </c>
      <c r="G39" s="149">
        <v>6097</v>
      </c>
      <c r="H39" s="159">
        <v>510</v>
      </c>
      <c r="I39" s="158">
        <v>0</v>
      </c>
      <c r="J39" s="149">
        <v>0</v>
      </c>
      <c r="K39" s="159">
        <v>0</v>
      </c>
      <c r="L39" s="158">
        <v>0</v>
      </c>
      <c r="M39" s="149">
        <v>0</v>
      </c>
      <c r="N39" s="159">
        <v>0</v>
      </c>
      <c r="O39" s="158">
        <v>223</v>
      </c>
      <c r="P39" s="149">
        <v>159</v>
      </c>
      <c r="Q39" s="159">
        <v>21</v>
      </c>
      <c r="R39" s="158">
        <v>0</v>
      </c>
      <c r="S39" s="149">
        <v>0</v>
      </c>
      <c r="T39" s="159">
        <v>0</v>
      </c>
      <c r="U39" s="158">
        <v>8</v>
      </c>
      <c r="V39" s="149">
        <v>3</v>
      </c>
      <c r="W39" s="150">
        <v>2</v>
      </c>
      <c r="X39" s="160">
        <v>0</v>
      </c>
      <c r="Y39" s="149">
        <v>0</v>
      </c>
      <c r="Z39" s="150">
        <v>0</v>
      </c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x14ac:dyDescent="0.3">
      <c r="A40" s="24" t="s">
        <v>121</v>
      </c>
      <c r="B40" s="145">
        <f t="shared" si="3"/>
        <v>6982</v>
      </c>
      <c r="C40" s="145">
        <f t="shared" si="4"/>
        <v>4463</v>
      </c>
      <c r="D40" s="145">
        <f t="shared" si="5"/>
        <v>2519</v>
      </c>
      <c r="E40" s="145">
        <f t="shared" si="6"/>
        <v>0</v>
      </c>
      <c r="F40" s="158">
        <v>4455</v>
      </c>
      <c r="G40" s="149">
        <v>2515</v>
      </c>
      <c r="H40" s="159">
        <v>0</v>
      </c>
      <c r="I40" s="158">
        <v>0</v>
      </c>
      <c r="J40" s="149">
        <v>0</v>
      </c>
      <c r="K40" s="159">
        <v>0</v>
      </c>
      <c r="L40" s="158">
        <v>0</v>
      </c>
      <c r="M40" s="149">
        <v>0</v>
      </c>
      <c r="N40" s="159">
        <v>0</v>
      </c>
      <c r="O40" s="158">
        <v>0</v>
      </c>
      <c r="P40" s="149">
        <v>0</v>
      </c>
      <c r="Q40" s="159">
        <v>0</v>
      </c>
      <c r="R40" s="158">
        <v>2</v>
      </c>
      <c r="S40" s="149">
        <v>0</v>
      </c>
      <c r="T40" s="159">
        <v>0</v>
      </c>
      <c r="U40" s="158">
        <v>6</v>
      </c>
      <c r="V40" s="149">
        <v>4</v>
      </c>
      <c r="W40" s="150">
        <v>0</v>
      </c>
      <c r="X40" s="160">
        <v>0</v>
      </c>
      <c r="Y40" s="149">
        <v>0</v>
      </c>
      <c r="Z40" s="150">
        <v>0</v>
      </c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 x14ac:dyDescent="0.3">
      <c r="A41" s="89"/>
      <c r="B41" s="90"/>
      <c r="C41" s="90"/>
      <c r="D41" s="90"/>
      <c r="E41" s="91"/>
      <c r="F41" s="92"/>
      <c r="G41" s="40"/>
      <c r="H41" s="93"/>
      <c r="I41" s="94"/>
      <c r="J41" s="40"/>
      <c r="K41" s="93"/>
      <c r="L41" s="95"/>
      <c r="M41" s="40"/>
      <c r="N41" s="93"/>
      <c r="O41" s="95"/>
      <c r="P41" s="40"/>
      <c r="Q41" s="93"/>
      <c r="R41" s="95"/>
      <c r="S41" s="40"/>
      <c r="T41" s="93"/>
      <c r="U41" s="94"/>
      <c r="V41" s="40"/>
      <c r="W41" s="41"/>
      <c r="X41" s="96"/>
      <c r="Y41" s="97"/>
      <c r="Z41" s="101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 x14ac:dyDescent="0.3">
      <c r="A42" s="175" t="s">
        <v>136</v>
      </c>
      <c r="B42" s="71"/>
      <c r="C42" s="71"/>
      <c r="D42" s="71"/>
      <c r="E42" s="71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69"/>
      <c r="Y42" s="69"/>
      <c r="Z42" s="69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 x14ac:dyDescent="0.3">
      <c r="A43" s="12" t="s">
        <v>75</v>
      </c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 hidden="1" x14ac:dyDescent="0.3"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hidden="1" x14ac:dyDescent="0.3"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hidden="1" x14ac:dyDescent="0.3"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hidden="1" x14ac:dyDescent="0.3"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 hidden="1" x14ac:dyDescent="0.3"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28:256" hidden="1" x14ac:dyDescent="0.3"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28:256" hidden="1" x14ac:dyDescent="0.3"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28:256" hidden="1" x14ac:dyDescent="0.3"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28:256" hidden="1" x14ac:dyDescent="0.3"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28:256" hidden="1" x14ac:dyDescent="0.3"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28:256" hidden="1" x14ac:dyDescent="0.3"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28:256" hidden="1" x14ac:dyDescent="0.3"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28:256" hidden="1" x14ac:dyDescent="0.3"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28:256" hidden="1" x14ac:dyDescent="0.3"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28:256" hidden="1" x14ac:dyDescent="0.3"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28:256" hidden="1" x14ac:dyDescent="0.3"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28:256" hidden="1" x14ac:dyDescent="0.3"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28:256" hidden="1" x14ac:dyDescent="0.3"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28:256" hidden="1" x14ac:dyDescent="0.3"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</row>
    <row r="63" spans="28:256" hidden="1" x14ac:dyDescent="0.3"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28:256" hidden="1" x14ac:dyDescent="0.3"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</row>
    <row r="65" spans="28:256" hidden="1" x14ac:dyDescent="0.3"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</row>
    <row r="66" spans="28:256" hidden="1" x14ac:dyDescent="0.3"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pans="28:256" hidden="1" x14ac:dyDescent="0.3"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</row>
    <row r="68" spans="28:256" hidden="1" x14ac:dyDescent="0.3"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28:256" hidden="1" x14ac:dyDescent="0.3"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28:256" hidden="1" x14ac:dyDescent="0.3"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28:256" hidden="1" x14ac:dyDescent="0.3"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</row>
    <row r="72" spans="28:256" hidden="1" x14ac:dyDescent="0.3"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</row>
    <row r="73" spans="28:256" hidden="1" x14ac:dyDescent="0.3"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pans="28:256" hidden="1" x14ac:dyDescent="0.3"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pans="28:256" hidden="1" x14ac:dyDescent="0.3"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</row>
    <row r="76" spans="28:256" hidden="1" x14ac:dyDescent="0.3"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28:256" hidden="1" x14ac:dyDescent="0.3"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28:256" hidden="1" x14ac:dyDescent="0.3"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</row>
    <row r="79" spans="28:256" hidden="1" x14ac:dyDescent="0.3"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</row>
    <row r="80" spans="28:256" hidden="1" x14ac:dyDescent="0.3"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</row>
    <row r="81" spans="28:256" hidden="1" x14ac:dyDescent="0.3"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</row>
    <row r="82" spans="28:256" hidden="1" x14ac:dyDescent="0.3"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</row>
    <row r="83" spans="28:256" hidden="1" x14ac:dyDescent="0.3"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28:256" hidden="1" x14ac:dyDescent="0.3"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28:256" hidden="1" x14ac:dyDescent="0.3"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</row>
    <row r="86" spans="28:256" hidden="1" x14ac:dyDescent="0.3"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</row>
    <row r="87" spans="28:256" hidden="1" x14ac:dyDescent="0.3"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</row>
    <row r="88" spans="28:256" hidden="1" x14ac:dyDescent="0.3"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</row>
    <row r="89" spans="28:256" hidden="1" x14ac:dyDescent="0.3"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</row>
    <row r="90" spans="28:256" hidden="1" x14ac:dyDescent="0.3"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</row>
    <row r="91" spans="28:256" hidden="1" x14ac:dyDescent="0.3"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28:256" hidden="1" x14ac:dyDescent="0.3"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28:256" hidden="1" x14ac:dyDescent="0.3"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28:256" hidden="1" x14ac:dyDescent="0.3"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</row>
    <row r="95" spans="28:256" hidden="1" x14ac:dyDescent="0.3"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</row>
    <row r="96" spans="28:256" hidden="1" x14ac:dyDescent="0.3"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</row>
    <row r="97" spans="28:256" hidden="1" x14ac:dyDescent="0.3"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</row>
    <row r="98" spans="28:256" hidden="1" x14ac:dyDescent="0.3"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</row>
    <row r="99" spans="28:256" hidden="1" x14ac:dyDescent="0.3"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</row>
    <row r="100" spans="28:256" hidden="1" x14ac:dyDescent="0.3"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</row>
    <row r="101" spans="28:256" hidden="1" x14ac:dyDescent="0.3"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</row>
    <row r="102" spans="28:256" hidden="1" x14ac:dyDescent="0.3"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</row>
    <row r="103" spans="28:256" hidden="1" x14ac:dyDescent="0.3"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</row>
    <row r="104" spans="28:256" hidden="1" x14ac:dyDescent="0.3"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</row>
    <row r="105" spans="28:256" hidden="1" x14ac:dyDescent="0.3"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</row>
    <row r="106" spans="28:256" hidden="1" x14ac:dyDescent="0.3"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</row>
    <row r="107" spans="28:256" hidden="1" x14ac:dyDescent="0.3"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</row>
    <row r="108" spans="28:256" hidden="1" x14ac:dyDescent="0.3"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</row>
    <row r="109" spans="28:256" hidden="1" x14ac:dyDescent="0.3"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</row>
    <row r="110" spans="28:256" hidden="1" x14ac:dyDescent="0.3"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</row>
    <row r="111" spans="28:256" hidden="1" x14ac:dyDescent="0.3"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</row>
    <row r="112" spans="28:256" hidden="1" x14ac:dyDescent="0.3"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</row>
    <row r="113" spans="28:256" hidden="1" x14ac:dyDescent="0.3"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</row>
    <row r="114" spans="28:256" hidden="1" x14ac:dyDescent="0.3"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</row>
    <row r="115" spans="28:256" hidden="1" x14ac:dyDescent="0.3"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</row>
    <row r="116" spans="28:256" hidden="1" x14ac:dyDescent="0.3"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</row>
    <row r="117" spans="28:256" hidden="1" x14ac:dyDescent="0.3"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</row>
    <row r="118" spans="28:256" hidden="1" x14ac:dyDescent="0.3"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</row>
    <row r="119" spans="28:256" hidden="1" x14ac:dyDescent="0.3"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</row>
    <row r="120" spans="28:256" hidden="1" x14ac:dyDescent="0.3"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</row>
    <row r="121" spans="28:256" hidden="1" x14ac:dyDescent="0.3"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</row>
    <row r="122" spans="28:256" hidden="1" x14ac:dyDescent="0.3"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</row>
    <row r="123" spans="28:256" hidden="1" x14ac:dyDescent="0.3"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</row>
    <row r="124" spans="28:256" hidden="1" x14ac:dyDescent="0.3"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</row>
    <row r="125" spans="28:256" hidden="1" x14ac:dyDescent="0.3"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</row>
    <row r="126" spans="28:256" hidden="1" x14ac:dyDescent="0.3"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</row>
    <row r="127" spans="28:256" hidden="1" x14ac:dyDescent="0.3"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</row>
    <row r="128" spans="28:256" hidden="1" x14ac:dyDescent="0.3"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</row>
    <row r="129" spans="28:256" hidden="1" x14ac:dyDescent="0.3"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</row>
    <row r="130" spans="28:256" hidden="1" x14ac:dyDescent="0.3"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</row>
    <row r="131" spans="28:256" hidden="1" x14ac:dyDescent="0.3"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</row>
    <row r="132" spans="28:256" hidden="1" x14ac:dyDescent="0.3"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pans="28:256" hidden="1" x14ac:dyDescent="0.3"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</row>
    <row r="134" spans="28:256" hidden="1" x14ac:dyDescent="0.3"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</row>
    <row r="135" spans="28:256" hidden="1" x14ac:dyDescent="0.3"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</row>
    <row r="136" spans="28:256" hidden="1" x14ac:dyDescent="0.3"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</row>
    <row r="137" spans="28:256" hidden="1" x14ac:dyDescent="0.3"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</row>
    <row r="138" spans="28:256" hidden="1" x14ac:dyDescent="0.3"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</row>
    <row r="139" spans="28:256" hidden="1" x14ac:dyDescent="0.3"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</row>
    <row r="140" spans="28:256" hidden="1" x14ac:dyDescent="0.3"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</row>
    <row r="141" spans="28:256" hidden="1" x14ac:dyDescent="0.3"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</row>
    <row r="142" spans="28:256" hidden="1" x14ac:dyDescent="0.3"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</row>
    <row r="143" spans="28:256" hidden="1" x14ac:dyDescent="0.3"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</row>
    <row r="144" spans="28:256" hidden="1" x14ac:dyDescent="0.3"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</row>
    <row r="145" spans="28:256" hidden="1" x14ac:dyDescent="0.3"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</row>
    <row r="146" spans="28:256" hidden="1" x14ac:dyDescent="0.3"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</row>
    <row r="147" spans="28:256" hidden="1" x14ac:dyDescent="0.3"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</row>
    <row r="148" spans="28:256" hidden="1" x14ac:dyDescent="0.3"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28:256" hidden="1" x14ac:dyDescent="0.3"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</row>
    <row r="150" spans="28:256" hidden="1" x14ac:dyDescent="0.3"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28:256" hidden="1" x14ac:dyDescent="0.3"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</row>
    <row r="152" spans="28:256" hidden="1" x14ac:dyDescent="0.3"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28:256" hidden="1" x14ac:dyDescent="0.3"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28:256" hidden="1" x14ac:dyDescent="0.3"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28:256" hidden="1" x14ac:dyDescent="0.3"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</row>
    <row r="156" spans="28:256" hidden="1" x14ac:dyDescent="0.3"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</row>
    <row r="157" spans="28:256" hidden="1" x14ac:dyDescent="0.3"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</row>
    <row r="158" spans="28:256" hidden="1" x14ac:dyDescent="0.3"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  <row r="159" spans="28:256" hidden="1" x14ac:dyDescent="0.3"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</row>
    <row r="160" spans="28:256" hidden="1" x14ac:dyDescent="0.3"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</row>
    <row r="161" spans="28:256" hidden="1" x14ac:dyDescent="0.3"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</row>
    <row r="162" spans="28:256" hidden="1" x14ac:dyDescent="0.3"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</row>
    <row r="163" spans="28:256" hidden="1" x14ac:dyDescent="0.3"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</row>
    <row r="164" spans="28:256" hidden="1" x14ac:dyDescent="0.3"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</row>
    <row r="165" spans="28:256" hidden="1" x14ac:dyDescent="0.3"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</row>
    <row r="166" spans="28:256" hidden="1" x14ac:dyDescent="0.3"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</row>
    <row r="167" spans="28:256" hidden="1" x14ac:dyDescent="0.3"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</row>
    <row r="168" spans="28:256" hidden="1" x14ac:dyDescent="0.3"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</row>
    <row r="169" spans="28:256" hidden="1" x14ac:dyDescent="0.3"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</row>
    <row r="170" spans="28:256" hidden="1" x14ac:dyDescent="0.3"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</row>
    <row r="171" spans="28:256" hidden="1" x14ac:dyDescent="0.3"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</row>
    <row r="172" spans="28:256" hidden="1" x14ac:dyDescent="0.3"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</row>
    <row r="173" spans="28:256" hidden="1" x14ac:dyDescent="0.3"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</row>
    <row r="174" spans="28:256" hidden="1" x14ac:dyDescent="0.3"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</row>
    <row r="175" spans="28:256" hidden="1" x14ac:dyDescent="0.3"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</row>
    <row r="176" spans="28:256" hidden="1" x14ac:dyDescent="0.3"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</row>
    <row r="177" spans="28:256" hidden="1" x14ac:dyDescent="0.3"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</row>
    <row r="178" spans="28:256" hidden="1" x14ac:dyDescent="0.3"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</row>
    <row r="179" spans="28:256" hidden="1" x14ac:dyDescent="0.3"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</row>
    <row r="180" spans="28:256" hidden="1" x14ac:dyDescent="0.3"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</row>
    <row r="181" spans="28:256" hidden="1" x14ac:dyDescent="0.3"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</row>
    <row r="182" spans="28:256" hidden="1" x14ac:dyDescent="0.3"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</row>
    <row r="183" spans="28:256" hidden="1" x14ac:dyDescent="0.3"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</row>
    <row r="184" spans="28:256" hidden="1" x14ac:dyDescent="0.3"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</row>
    <row r="185" spans="28:256" hidden="1" x14ac:dyDescent="0.3"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</row>
    <row r="186" spans="28:256" hidden="1" x14ac:dyDescent="0.3"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</row>
    <row r="187" spans="28:256" hidden="1" x14ac:dyDescent="0.3"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</row>
    <row r="188" spans="28:256" hidden="1" x14ac:dyDescent="0.3"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</row>
    <row r="189" spans="28:256" hidden="1" x14ac:dyDescent="0.3"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</row>
    <row r="190" spans="28:256" hidden="1" x14ac:dyDescent="0.3"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</row>
    <row r="191" spans="28:256" hidden="1" x14ac:dyDescent="0.3"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</row>
    <row r="192" spans="28:256" hidden="1" x14ac:dyDescent="0.3"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</row>
    <row r="193" spans="28:256" hidden="1" x14ac:dyDescent="0.3"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</row>
    <row r="194" spans="28:256" hidden="1" x14ac:dyDescent="0.3"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</row>
    <row r="195" spans="28:256" hidden="1" x14ac:dyDescent="0.3"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</row>
    <row r="196" spans="28:256" hidden="1" x14ac:dyDescent="0.3"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</row>
    <row r="197" spans="28:256" hidden="1" x14ac:dyDescent="0.3"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</row>
    <row r="198" spans="28:256" hidden="1" x14ac:dyDescent="0.3"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</row>
    <row r="199" spans="28:256" hidden="1" x14ac:dyDescent="0.3"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</row>
    <row r="200" spans="28:256" hidden="1" x14ac:dyDescent="0.3"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</row>
    <row r="201" spans="28:256" hidden="1" x14ac:dyDescent="0.3"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</row>
    <row r="202" spans="28:256" hidden="1" x14ac:dyDescent="0.3"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</row>
    <row r="203" spans="28:256" hidden="1" x14ac:dyDescent="0.3"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</row>
    <row r="204" spans="28:256" hidden="1" x14ac:dyDescent="0.3"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</row>
    <row r="205" spans="28:256" hidden="1" x14ac:dyDescent="0.3"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</row>
    <row r="206" spans="28:256" hidden="1" x14ac:dyDescent="0.3"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</row>
    <row r="207" spans="28:256" hidden="1" x14ac:dyDescent="0.3"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</row>
    <row r="208" spans="28:256" hidden="1" x14ac:dyDescent="0.3"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</row>
    <row r="209" spans="28:256" hidden="1" x14ac:dyDescent="0.3"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</row>
    <row r="210" spans="28:256" hidden="1" x14ac:dyDescent="0.3"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</row>
    <row r="211" spans="28:256" hidden="1" x14ac:dyDescent="0.3"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</row>
    <row r="212" spans="28:256" hidden="1" x14ac:dyDescent="0.3"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</row>
    <row r="213" spans="28:256" hidden="1" x14ac:dyDescent="0.3"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</row>
    <row r="214" spans="28:256" hidden="1" x14ac:dyDescent="0.3"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</row>
    <row r="215" spans="28:256" hidden="1" x14ac:dyDescent="0.3"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</row>
  </sheetData>
  <mergeCells count="10">
    <mergeCell ref="X8:Z8"/>
    <mergeCell ref="A8:A9"/>
    <mergeCell ref="B8:B9"/>
    <mergeCell ref="C8:E8"/>
    <mergeCell ref="F8:H8"/>
    <mergeCell ref="I8:K8"/>
    <mergeCell ref="L8:N8"/>
    <mergeCell ref="O8:Q8"/>
    <mergeCell ref="R8:T8"/>
    <mergeCell ref="U8:W8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27559055118110237"/>
  <pageSetup scale="28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0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16" sqref="H16"/>
    </sheetView>
  </sheetViews>
  <sheetFormatPr baseColWidth="10" defaultColWidth="0" defaultRowHeight="15.6" zeroHeight="1" x14ac:dyDescent="0.3"/>
  <cols>
    <col min="1" max="1" width="55.77734375" style="98" customWidth="1"/>
    <col min="2" max="15" width="15.33203125" style="29" customWidth="1"/>
    <col min="16" max="16384" width="48.77734375" style="14" hidden="1"/>
  </cols>
  <sheetData>
    <row r="1" spans="1:15" x14ac:dyDescent="0.3">
      <c r="A1" s="11" t="s">
        <v>122</v>
      </c>
      <c r="B1" s="80"/>
      <c r="J1" s="30"/>
    </row>
    <row r="2" spans="1:15" x14ac:dyDescent="0.3">
      <c r="A2" s="11"/>
      <c r="B2" s="80"/>
    </row>
    <row r="3" spans="1:15" x14ac:dyDescent="0.3">
      <c r="A3" s="222" t="s">
        <v>95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5" x14ac:dyDescent="0.3">
      <c r="A4" s="222" t="s">
        <v>84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x14ac:dyDescent="0.3">
      <c r="A5" s="222" t="s">
        <v>96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x14ac:dyDescent="0.3">
      <c r="A6" s="222" t="s">
        <v>125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5" x14ac:dyDescent="0.3">
      <c r="A7" s="1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x14ac:dyDescent="0.3">
      <c r="A8" s="199" t="s">
        <v>27</v>
      </c>
      <c r="B8" s="234" t="s">
        <v>9</v>
      </c>
      <c r="C8" s="236" t="s">
        <v>97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</row>
    <row r="9" spans="1:15" ht="67.5" customHeight="1" x14ac:dyDescent="0.3">
      <c r="A9" s="199"/>
      <c r="B9" s="235"/>
      <c r="C9" s="103" t="s">
        <v>54</v>
      </c>
      <c r="D9" s="104" t="s">
        <v>23</v>
      </c>
      <c r="E9" s="103" t="s">
        <v>63</v>
      </c>
      <c r="F9" s="104" t="s">
        <v>55</v>
      </c>
      <c r="G9" s="45" t="s">
        <v>99</v>
      </c>
      <c r="H9" s="45" t="s">
        <v>100</v>
      </c>
      <c r="I9" s="104" t="s">
        <v>22</v>
      </c>
      <c r="J9" s="45" t="s">
        <v>24</v>
      </c>
      <c r="K9" s="104" t="s">
        <v>94</v>
      </c>
      <c r="L9" s="104" t="s">
        <v>56</v>
      </c>
      <c r="M9" s="115" t="s">
        <v>16</v>
      </c>
      <c r="N9" s="174" t="s">
        <v>127</v>
      </c>
      <c r="O9" s="114" t="s">
        <v>8</v>
      </c>
    </row>
    <row r="10" spans="1:15" x14ac:dyDescent="0.3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0"/>
    </row>
    <row r="11" spans="1:15" x14ac:dyDescent="0.3">
      <c r="A11" s="16" t="s">
        <v>0</v>
      </c>
      <c r="B11" s="161">
        <f>SUM(B13,B16,B19,B24,B27,B30,B35,B38,B42,B45,B50,B53,B56,B60,B63,B66,B69,B75,B78,B82,B88,B91,B94,B98,B101,B105,B109,B114)</f>
        <v>101802</v>
      </c>
      <c r="C11" s="161">
        <f t="shared" ref="C11:O11" si="0">SUM(C13,C16,C19,C24,C27,C30,C35,C38,C42,C45,C50,C53,C56,C60,C63,C66,C69,C75,C78,C82,C88,C91,C94,C98,C101,C105,C109,C114)</f>
        <v>18545</v>
      </c>
      <c r="D11" s="161">
        <f t="shared" si="0"/>
        <v>317</v>
      </c>
      <c r="E11" s="161">
        <f t="shared" si="0"/>
        <v>674</v>
      </c>
      <c r="F11" s="161">
        <f t="shared" si="0"/>
        <v>3574</v>
      </c>
      <c r="G11" s="161">
        <f t="shared" si="0"/>
        <v>7372</v>
      </c>
      <c r="H11" s="161">
        <f t="shared" si="0"/>
        <v>201</v>
      </c>
      <c r="I11" s="161">
        <f t="shared" si="0"/>
        <v>696</v>
      </c>
      <c r="J11" s="161">
        <f t="shared" si="0"/>
        <v>24172</v>
      </c>
      <c r="K11" s="161">
        <f t="shared" si="0"/>
        <v>17281</v>
      </c>
      <c r="L11" s="161">
        <f t="shared" si="0"/>
        <v>1094</v>
      </c>
      <c r="M11" s="161">
        <f t="shared" si="0"/>
        <v>3379</v>
      </c>
      <c r="N11" s="161">
        <f t="shared" si="0"/>
        <v>928</v>
      </c>
      <c r="O11" s="161">
        <f t="shared" si="0"/>
        <v>23569</v>
      </c>
    </row>
    <row r="12" spans="1:15" x14ac:dyDescent="0.3">
      <c r="A12" s="16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</row>
    <row r="13" spans="1:15" x14ac:dyDescent="0.3">
      <c r="A13" s="10" t="s">
        <v>128</v>
      </c>
      <c r="B13" s="161">
        <f>+SUM(B14:B14)</f>
        <v>14896</v>
      </c>
      <c r="C13" s="145">
        <f>C14</f>
        <v>1455</v>
      </c>
      <c r="D13" s="145">
        <f t="shared" ref="D13:O13" si="1">D14</f>
        <v>8</v>
      </c>
      <c r="E13" s="145">
        <f t="shared" si="1"/>
        <v>57</v>
      </c>
      <c r="F13" s="145">
        <f t="shared" si="1"/>
        <v>704</v>
      </c>
      <c r="G13" s="145">
        <f t="shared" si="1"/>
        <v>1193</v>
      </c>
      <c r="H13" s="145">
        <f t="shared" si="1"/>
        <v>0</v>
      </c>
      <c r="I13" s="145">
        <f t="shared" si="1"/>
        <v>112</v>
      </c>
      <c r="J13" s="145">
        <f t="shared" si="1"/>
        <v>5371</v>
      </c>
      <c r="K13" s="145">
        <f t="shared" si="1"/>
        <v>3760</v>
      </c>
      <c r="L13" s="145">
        <f t="shared" si="1"/>
        <v>101</v>
      </c>
      <c r="M13" s="145">
        <f t="shared" si="1"/>
        <v>0</v>
      </c>
      <c r="N13" s="145">
        <f t="shared" si="1"/>
        <v>0</v>
      </c>
      <c r="O13" s="146">
        <f t="shared" si="1"/>
        <v>2135</v>
      </c>
    </row>
    <row r="14" spans="1:15" x14ac:dyDescent="0.3">
      <c r="A14" s="107" t="s">
        <v>34</v>
      </c>
      <c r="B14" s="164">
        <f>SUM(C14:O14)</f>
        <v>14896</v>
      </c>
      <c r="C14" s="149">
        <v>1455</v>
      </c>
      <c r="D14" s="149">
        <v>8</v>
      </c>
      <c r="E14" s="149">
        <v>57</v>
      </c>
      <c r="F14" s="149">
        <v>704</v>
      </c>
      <c r="G14" s="149">
        <v>1193</v>
      </c>
      <c r="H14" s="149">
        <v>0</v>
      </c>
      <c r="I14" s="149">
        <v>112</v>
      </c>
      <c r="J14" s="149">
        <v>5371</v>
      </c>
      <c r="K14" s="149">
        <v>3760</v>
      </c>
      <c r="L14" s="149">
        <v>101</v>
      </c>
      <c r="M14" s="149">
        <v>0</v>
      </c>
      <c r="N14" s="149">
        <v>0</v>
      </c>
      <c r="O14" s="150">
        <v>2135</v>
      </c>
    </row>
    <row r="15" spans="1:15" x14ac:dyDescent="0.3">
      <c r="A15" s="35"/>
      <c r="B15" s="161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</row>
    <row r="16" spans="1:15" x14ac:dyDescent="0.3">
      <c r="A16" s="10" t="s">
        <v>60</v>
      </c>
      <c r="B16" s="161">
        <f t="shared" ref="B16" si="2">+SUM(B17:B17)</f>
        <v>938</v>
      </c>
      <c r="C16" s="145">
        <f>C17</f>
        <v>244</v>
      </c>
      <c r="D16" s="145">
        <f t="shared" ref="D16" si="3">D17</f>
        <v>7</v>
      </c>
      <c r="E16" s="145">
        <f t="shared" ref="E16" si="4">E17</f>
        <v>11</v>
      </c>
      <c r="F16" s="145">
        <f t="shared" ref="F16" si="5">F17</f>
        <v>21</v>
      </c>
      <c r="G16" s="145">
        <f t="shared" ref="G16" si="6">G17</f>
        <v>3</v>
      </c>
      <c r="H16" s="145">
        <f t="shared" ref="H16" si="7">H17</f>
        <v>0</v>
      </c>
      <c r="I16" s="145">
        <f t="shared" ref="I16" si="8">I17</f>
        <v>8</v>
      </c>
      <c r="J16" s="145">
        <f t="shared" ref="J16" si="9">J17</f>
        <v>2</v>
      </c>
      <c r="K16" s="145">
        <f t="shared" ref="K16" si="10">K17</f>
        <v>69</v>
      </c>
      <c r="L16" s="145">
        <f t="shared" ref="L16" si="11">L17</f>
        <v>4</v>
      </c>
      <c r="M16" s="145">
        <f t="shared" ref="M16" si="12">M17</f>
        <v>0</v>
      </c>
      <c r="N16" s="145">
        <f t="shared" ref="N16" si="13">N17</f>
        <v>0</v>
      </c>
      <c r="O16" s="146">
        <f t="shared" ref="O16" si="14">O17</f>
        <v>569</v>
      </c>
    </row>
    <row r="17" spans="1:15" x14ac:dyDescent="0.3">
      <c r="A17" s="107" t="s">
        <v>34</v>
      </c>
      <c r="B17" s="164">
        <f>SUM(C17:O17)</f>
        <v>938</v>
      </c>
      <c r="C17" s="149">
        <v>244</v>
      </c>
      <c r="D17" s="149">
        <v>7</v>
      </c>
      <c r="E17" s="149">
        <v>11</v>
      </c>
      <c r="F17" s="149">
        <v>21</v>
      </c>
      <c r="G17" s="149">
        <v>3</v>
      </c>
      <c r="H17" s="149">
        <v>0</v>
      </c>
      <c r="I17" s="149">
        <v>8</v>
      </c>
      <c r="J17" s="149">
        <v>2</v>
      </c>
      <c r="K17" s="149">
        <v>69</v>
      </c>
      <c r="L17" s="149">
        <v>4</v>
      </c>
      <c r="M17" s="149">
        <v>0</v>
      </c>
      <c r="N17" s="149">
        <v>0</v>
      </c>
      <c r="O17" s="150">
        <v>569</v>
      </c>
    </row>
    <row r="18" spans="1:15" x14ac:dyDescent="0.3">
      <c r="A18" s="35"/>
      <c r="B18" s="161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</row>
    <row r="19" spans="1:15" x14ac:dyDescent="0.3">
      <c r="A19" s="10" t="s">
        <v>71</v>
      </c>
      <c r="B19" s="161">
        <f>+SUM(B20:B22)</f>
        <v>10797</v>
      </c>
      <c r="C19" s="145">
        <f t="shared" ref="C19:O19" si="15">SUM(C20:C22)</f>
        <v>700</v>
      </c>
      <c r="D19" s="145">
        <f t="shared" si="15"/>
        <v>0</v>
      </c>
      <c r="E19" s="145">
        <f t="shared" si="15"/>
        <v>35</v>
      </c>
      <c r="F19" s="145">
        <f t="shared" si="15"/>
        <v>162</v>
      </c>
      <c r="G19" s="145">
        <f t="shared" si="15"/>
        <v>1558</v>
      </c>
      <c r="H19" s="145">
        <f t="shared" si="15"/>
        <v>0</v>
      </c>
      <c r="I19" s="145">
        <f t="shared" si="15"/>
        <v>36</v>
      </c>
      <c r="J19" s="145">
        <f t="shared" si="15"/>
        <v>2934</v>
      </c>
      <c r="K19" s="145">
        <f t="shared" si="15"/>
        <v>3851</v>
      </c>
      <c r="L19" s="145">
        <f t="shared" si="15"/>
        <v>46</v>
      </c>
      <c r="M19" s="145">
        <f t="shared" si="15"/>
        <v>0</v>
      </c>
      <c r="N19" s="145">
        <f t="shared" si="15"/>
        <v>0</v>
      </c>
      <c r="O19" s="146">
        <f t="shared" si="15"/>
        <v>1475</v>
      </c>
    </row>
    <row r="20" spans="1:15" x14ac:dyDescent="0.3">
      <c r="A20" s="107" t="s">
        <v>34</v>
      </c>
      <c r="B20" s="164">
        <f>SUM(C20:O20)</f>
        <v>10751</v>
      </c>
      <c r="C20" s="149">
        <v>698</v>
      </c>
      <c r="D20" s="149">
        <v>0</v>
      </c>
      <c r="E20" s="149">
        <v>35</v>
      </c>
      <c r="F20" s="149">
        <v>162</v>
      </c>
      <c r="G20" s="149">
        <v>1550</v>
      </c>
      <c r="H20" s="149">
        <v>0</v>
      </c>
      <c r="I20" s="149">
        <v>36</v>
      </c>
      <c r="J20" s="149">
        <v>2917</v>
      </c>
      <c r="K20" s="149">
        <v>3836</v>
      </c>
      <c r="L20" s="149">
        <v>45</v>
      </c>
      <c r="M20" s="149">
        <v>0</v>
      </c>
      <c r="N20" s="149">
        <v>0</v>
      </c>
      <c r="O20" s="150">
        <v>1472</v>
      </c>
    </row>
    <row r="21" spans="1:15" x14ac:dyDescent="0.3">
      <c r="A21" s="107" t="s">
        <v>57</v>
      </c>
      <c r="B21" s="164">
        <f>SUM(C21:O21)</f>
        <v>8</v>
      </c>
      <c r="C21" s="149">
        <v>0</v>
      </c>
      <c r="D21" s="149">
        <v>0</v>
      </c>
      <c r="E21" s="149">
        <v>0</v>
      </c>
      <c r="F21" s="149">
        <v>0</v>
      </c>
      <c r="G21" s="149">
        <v>1</v>
      </c>
      <c r="H21" s="149">
        <v>0</v>
      </c>
      <c r="I21" s="149">
        <v>0</v>
      </c>
      <c r="J21" s="149">
        <v>2</v>
      </c>
      <c r="K21" s="149">
        <v>4</v>
      </c>
      <c r="L21" s="149">
        <v>0</v>
      </c>
      <c r="M21" s="149">
        <v>0</v>
      </c>
      <c r="N21" s="149">
        <v>0</v>
      </c>
      <c r="O21" s="150">
        <v>1</v>
      </c>
    </row>
    <row r="22" spans="1:15" x14ac:dyDescent="0.3">
      <c r="A22" s="107" t="s">
        <v>79</v>
      </c>
      <c r="B22" s="164">
        <f>SUM(C22:O22)</f>
        <v>38</v>
      </c>
      <c r="C22" s="149">
        <v>2</v>
      </c>
      <c r="D22" s="149">
        <v>0</v>
      </c>
      <c r="E22" s="149">
        <v>0</v>
      </c>
      <c r="F22" s="149">
        <v>0</v>
      </c>
      <c r="G22" s="149">
        <v>7</v>
      </c>
      <c r="H22" s="149">
        <v>0</v>
      </c>
      <c r="I22" s="149">
        <v>0</v>
      </c>
      <c r="J22" s="149">
        <v>15</v>
      </c>
      <c r="K22" s="149">
        <v>11</v>
      </c>
      <c r="L22" s="149">
        <v>1</v>
      </c>
      <c r="M22" s="149">
        <v>0</v>
      </c>
      <c r="N22" s="149">
        <v>0</v>
      </c>
      <c r="O22" s="150">
        <v>2</v>
      </c>
    </row>
    <row r="23" spans="1:15" x14ac:dyDescent="0.3">
      <c r="A23" s="107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50"/>
    </row>
    <row r="24" spans="1:15" x14ac:dyDescent="0.3">
      <c r="A24" s="10" t="s">
        <v>103</v>
      </c>
      <c r="B24" s="161">
        <f>SUM(B25)</f>
        <v>11569</v>
      </c>
      <c r="C24" s="145">
        <f>C25</f>
        <v>1700</v>
      </c>
      <c r="D24" s="145">
        <f t="shared" ref="D24" si="16">D25</f>
        <v>7</v>
      </c>
      <c r="E24" s="145">
        <f t="shared" ref="E24" si="17">E25</f>
        <v>63</v>
      </c>
      <c r="F24" s="145">
        <f t="shared" ref="F24" si="18">F25</f>
        <v>172</v>
      </c>
      <c r="G24" s="145">
        <f t="shared" ref="G24" si="19">G25</f>
        <v>1499</v>
      </c>
      <c r="H24" s="145">
        <f t="shared" ref="H24" si="20">H25</f>
        <v>0</v>
      </c>
      <c r="I24" s="145">
        <f t="shared" ref="I24" si="21">I25</f>
        <v>61</v>
      </c>
      <c r="J24" s="145">
        <f t="shared" ref="J24" si="22">J25</f>
        <v>5753</v>
      </c>
      <c r="K24" s="145">
        <f t="shared" ref="K24" si="23">K25</f>
        <v>1730</v>
      </c>
      <c r="L24" s="145">
        <f t="shared" ref="L24" si="24">L25</f>
        <v>107</v>
      </c>
      <c r="M24" s="145">
        <f t="shared" ref="M24" si="25">M25</f>
        <v>0</v>
      </c>
      <c r="N24" s="145">
        <f t="shared" ref="N24" si="26">N25</f>
        <v>0</v>
      </c>
      <c r="O24" s="146">
        <f t="shared" ref="O24" si="27">O25</f>
        <v>477</v>
      </c>
    </row>
    <row r="25" spans="1:15" x14ac:dyDescent="0.3">
      <c r="A25" s="107" t="s">
        <v>34</v>
      </c>
      <c r="B25" s="164">
        <f>SUM(C25:O25)</f>
        <v>11569</v>
      </c>
      <c r="C25" s="149">
        <v>1700</v>
      </c>
      <c r="D25" s="149">
        <v>7</v>
      </c>
      <c r="E25" s="149">
        <v>63</v>
      </c>
      <c r="F25" s="149">
        <v>172</v>
      </c>
      <c r="G25" s="149">
        <v>1499</v>
      </c>
      <c r="H25" s="149">
        <v>0</v>
      </c>
      <c r="I25" s="149">
        <v>61</v>
      </c>
      <c r="J25" s="149">
        <v>5753</v>
      </c>
      <c r="K25" s="149">
        <v>1730</v>
      </c>
      <c r="L25" s="149">
        <v>107</v>
      </c>
      <c r="M25" s="149">
        <v>0</v>
      </c>
      <c r="N25" s="149">
        <v>0</v>
      </c>
      <c r="O25" s="150">
        <v>477</v>
      </c>
    </row>
    <row r="26" spans="1:15" x14ac:dyDescent="0.3">
      <c r="A26" s="107"/>
      <c r="B26" s="164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7"/>
      <c r="N26" s="117"/>
      <c r="O26" s="150"/>
    </row>
    <row r="27" spans="1:15" x14ac:dyDescent="0.3">
      <c r="A27" s="10" t="s">
        <v>3</v>
      </c>
      <c r="B27" s="161">
        <f t="shared" ref="B27" si="28">+SUM(B28:B28)</f>
        <v>7595</v>
      </c>
      <c r="C27" s="145">
        <f>C28</f>
        <v>897</v>
      </c>
      <c r="D27" s="145">
        <f t="shared" ref="D27" si="29">D28</f>
        <v>63</v>
      </c>
      <c r="E27" s="145">
        <f t="shared" ref="E27" si="30">E28</f>
        <v>44</v>
      </c>
      <c r="F27" s="145">
        <f t="shared" ref="F27" si="31">F28</f>
        <v>146</v>
      </c>
      <c r="G27" s="145">
        <f t="shared" ref="G27" si="32">G28</f>
        <v>536</v>
      </c>
      <c r="H27" s="145">
        <f t="shared" ref="H27" si="33">H28</f>
        <v>0</v>
      </c>
      <c r="I27" s="145">
        <f t="shared" ref="I27" si="34">I28</f>
        <v>20</v>
      </c>
      <c r="J27" s="145">
        <f t="shared" ref="J27" si="35">J28</f>
        <v>3751</v>
      </c>
      <c r="K27" s="145">
        <f t="shared" ref="K27" si="36">K28</f>
        <v>358</v>
      </c>
      <c r="L27" s="145">
        <f t="shared" ref="L27" si="37">L28</f>
        <v>56</v>
      </c>
      <c r="M27" s="145">
        <f t="shared" ref="M27" si="38">M28</f>
        <v>0</v>
      </c>
      <c r="N27" s="145">
        <f t="shared" ref="N27" si="39">N28</f>
        <v>0</v>
      </c>
      <c r="O27" s="146">
        <f t="shared" ref="O27" si="40">O28</f>
        <v>1724</v>
      </c>
    </row>
    <row r="28" spans="1:15" x14ac:dyDescent="0.3">
      <c r="A28" s="107" t="s">
        <v>34</v>
      </c>
      <c r="B28" s="164">
        <f>SUM(C28:O28)</f>
        <v>7595</v>
      </c>
      <c r="C28" s="149">
        <v>897</v>
      </c>
      <c r="D28" s="149">
        <v>63</v>
      </c>
      <c r="E28" s="149">
        <v>44</v>
      </c>
      <c r="F28" s="149">
        <v>146</v>
      </c>
      <c r="G28" s="149">
        <v>536</v>
      </c>
      <c r="H28" s="149">
        <v>0</v>
      </c>
      <c r="I28" s="149">
        <v>20</v>
      </c>
      <c r="J28" s="149">
        <v>3751</v>
      </c>
      <c r="K28" s="149">
        <v>358</v>
      </c>
      <c r="L28" s="149">
        <v>56</v>
      </c>
      <c r="M28" s="149">
        <v>0</v>
      </c>
      <c r="N28" s="149">
        <v>0</v>
      </c>
      <c r="O28" s="150">
        <v>1724</v>
      </c>
    </row>
    <row r="29" spans="1:15" x14ac:dyDescent="0.3">
      <c r="A29" s="35"/>
      <c r="B29" s="164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9"/>
    </row>
    <row r="30" spans="1:15" x14ac:dyDescent="0.3">
      <c r="A30" s="10" t="s">
        <v>66</v>
      </c>
      <c r="B30" s="161">
        <f>+SUM(B31:B33)</f>
        <v>3421</v>
      </c>
      <c r="C30" s="145">
        <f t="shared" ref="C30:O30" si="41">SUM(C31:C33)</f>
        <v>1376</v>
      </c>
      <c r="D30" s="145">
        <f t="shared" si="41"/>
        <v>16</v>
      </c>
      <c r="E30" s="145">
        <f t="shared" si="41"/>
        <v>35</v>
      </c>
      <c r="F30" s="145">
        <f t="shared" si="41"/>
        <v>101</v>
      </c>
      <c r="G30" s="145">
        <f t="shared" si="41"/>
        <v>189</v>
      </c>
      <c r="H30" s="145">
        <f t="shared" si="41"/>
        <v>0</v>
      </c>
      <c r="I30" s="145">
        <f t="shared" si="41"/>
        <v>36</v>
      </c>
      <c r="J30" s="145">
        <f t="shared" si="41"/>
        <v>1067</v>
      </c>
      <c r="K30" s="145">
        <f t="shared" si="41"/>
        <v>254</v>
      </c>
      <c r="L30" s="145">
        <f t="shared" si="41"/>
        <v>45</v>
      </c>
      <c r="M30" s="145">
        <f t="shared" si="41"/>
        <v>0</v>
      </c>
      <c r="N30" s="145">
        <f t="shared" si="41"/>
        <v>0</v>
      </c>
      <c r="O30" s="146">
        <f t="shared" si="41"/>
        <v>302</v>
      </c>
    </row>
    <row r="31" spans="1:15" x14ac:dyDescent="0.3">
      <c r="A31" s="107" t="s">
        <v>34</v>
      </c>
      <c r="B31" s="164">
        <f>SUM(C31:O31)</f>
        <v>3381</v>
      </c>
      <c r="C31" s="149">
        <v>1361</v>
      </c>
      <c r="D31" s="149">
        <v>16</v>
      </c>
      <c r="E31" s="149">
        <v>35</v>
      </c>
      <c r="F31" s="149">
        <v>98</v>
      </c>
      <c r="G31" s="149">
        <v>187</v>
      </c>
      <c r="H31" s="149">
        <v>0</v>
      </c>
      <c r="I31" s="149">
        <v>36</v>
      </c>
      <c r="J31" s="149">
        <v>1051</v>
      </c>
      <c r="K31" s="149">
        <v>254</v>
      </c>
      <c r="L31" s="149">
        <v>44</v>
      </c>
      <c r="M31" s="149">
        <v>0</v>
      </c>
      <c r="N31" s="149">
        <v>0</v>
      </c>
      <c r="O31" s="150">
        <v>299</v>
      </c>
    </row>
    <row r="32" spans="1:15" x14ac:dyDescent="0.3">
      <c r="A32" s="107" t="s">
        <v>57</v>
      </c>
      <c r="B32" s="164">
        <f>SUM(C32:O32)</f>
        <v>37</v>
      </c>
      <c r="C32" s="149">
        <v>14</v>
      </c>
      <c r="D32" s="149">
        <v>0</v>
      </c>
      <c r="E32" s="149">
        <v>0</v>
      </c>
      <c r="F32" s="149">
        <v>2</v>
      </c>
      <c r="G32" s="149">
        <v>2</v>
      </c>
      <c r="H32" s="149">
        <v>0</v>
      </c>
      <c r="I32" s="149">
        <v>0</v>
      </c>
      <c r="J32" s="149">
        <v>15</v>
      </c>
      <c r="K32" s="149">
        <v>0</v>
      </c>
      <c r="L32" s="149">
        <v>1</v>
      </c>
      <c r="M32" s="149">
        <v>0</v>
      </c>
      <c r="N32" s="149">
        <v>0</v>
      </c>
      <c r="O32" s="150">
        <v>3</v>
      </c>
    </row>
    <row r="33" spans="1:17" x14ac:dyDescent="0.3">
      <c r="A33" s="107" t="s">
        <v>79</v>
      </c>
      <c r="B33" s="164">
        <f>SUM(C33:O33)</f>
        <v>3</v>
      </c>
      <c r="C33" s="149">
        <v>1</v>
      </c>
      <c r="D33" s="149">
        <v>0</v>
      </c>
      <c r="E33" s="149">
        <v>0</v>
      </c>
      <c r="F33" s="149">
        <v>1</v>
      </c>
      <c r="G33" s="149">
        <v>0</v>
      </c>
      <c r="H33" s="149">
        <v>0</v>
      </c>
      <c r="I33" s="149">
        <v>0</v>
      </c>
      <c r="J33" s="149">
        <v>1</v>
      </c>
      <c r="K33" s="149">
        <v>0</v>
      </c>
      <c r="L33" s="149">
        <v>0</v>
      </c>
      <c r="M33" s="149">
        <v>0</v>
      </c>
      <c r="N33" s="149">
        <v>0</v>
      </c>
      <c r="O33" s="150">
        <v>0</v>
      </c>
    </row>
    <row r="34" spans="1:17" x14ac:dyDescent="0.3">
      <c r="A34" s="35"/>
      <c r="B34" s="161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9"/>
    </row>
    <row r="35" spans="1:17" x14ac:dyDescent="0.3">
      <c r="A35" s="10" t="s">
        <v>68</v>
      </c>
      <c r="B35" s="161">
        <f t="shared" ref="B35" si="42">+SUM(B36:B36)</f>
        <v>1353</v>
      </c>
      <c r="C35" s="145">
        <f>C36</f>
        <v>604</v>
      </c>
      <c r="D35" s="145">
        <f t="shared" ref="D35" si="43">D36</f>
        <v>26</v>
      </c>
      <c r="E35" s="145">
        <f t="shared" ref="E35" si="44">E36</f>
        <v>9</v>
      </c>
      <c r="F35" s="145">
        <f t="shared" ref="F35" si="45">F36</f>
        <v>34</v>
      </c>
      <c r="G35" s="145">
        <f t="shared" ref="G35" si="46">G36</f>
        <v>90</v>
      </c>
      <c r="H35" s="145">
        <f t="shared" ref="H35" si="47">H36</f>
        <v>0</v>
      </c>
      <c r="I35" s="145">
        <f t="shared" ref="I35" si="48">I36</f>
        <v>2</v>
      </c>
      <c r="J35" s="145">
        <f t="shared" ref="J35" si="49">J36</f>
        <v>206</v>
      </c>
      <c r="K35" s="145">
        <f t="shared" ref="K35" si="50">K36</f>
        <v>83</v>
      </c>
      <c r="L35" s="145">
        <f t="shared" ref="L35" si="51">L36</f>
        <v>16</v>
      </c>
      <c r="M35" s="145">
        <f t="shared" ref="M35" si="52">M36</f>
        <v>0</v>
      </c>
      <c r="N35" s="145">
        <f t="shared" ref="N35" si="53">N36</f>
        <v>0</v>
      </c>
      <c r="O35" s="146">
        <f t="shared" ref="O35" si="54">O36</f>
        <v>283</v>
      </c>
    </row>
    <row r="36" spans="1:17" x14ac:dyDescent="0.3">
      <c r="A36" s="107" t="s">
        <v>34</v>
      </c>
      <c r="B36" s="164">
        <f>SUM(C36:O36)</f>
        <v>1353</v>
      </c>
      <c r="C36" s="149">
        <v>604</v>
      </c>
      <c r="D36" s="149">
        <v>26</v>
      </c>
      <c r="E36" s="149">
        <v>9</v>
      </c>
      <c r="F36" s="149">
        <v>34</v>
      </c>
      <c r="G36" s="149">
        <v>90</v>
      </c>
      <c r="H36" s="149">
        <v>0</v>
      </c>
      <c r="I36" s="149">
        <v>2</v>
      </c>
      <c r="J36" s="149">
        <v>206</v>
      </c>
      <c r="K36" s="149">
        <v>83</v>
      </c>
      <c r="L36" s="149">
        <v>16</v>
      </c>
      <c r="M36" s="149">
        <v>0</v>
      </c>
      <c r="N36" s="149">
        <v>0</v>
      </c>
      <c r="O36" s="150">
        <v>283</v>
      </c>
    </row>
    <row r="37" spans="1:17" x14ac:dyDescent="0.3">
      <c r="A37" s="35"/>
      <c r="B37" s="161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9"/>
    </row>
    <row r="38" spans="1:17" x14ac:dyDescent="0.3">
      <c r="A38" s="10" t="s">
        <v>65</v>
      </c>
      <c r="B38" s="161">
        <f>+SUM(B39:B40)</f>
        <v>1624</v>
      </c>
      <c r="C38" s="145">
        <f t="shared" ref="C38:O38" si="55">SUM(C39:C40)</f>
        <v>310</v>
      </c>
      <c r="D38" s="145">
        <f t="shared" si="55"/>
        <v>43</v>
      </c>
      <c r="E38" s="145">
        <f t="shared" si="55"/>
        <v>23</v>
      </c>
      <c r="F38" s="145">
        <f t="shared" si="55"/>
        <v>11</v>
      </c>
      <c r="G38" s="145">
        <f t="shared" si="55"/>
        <v>92</v>
      </c>
      <c r="H38" s="145">
        <f t="shared" si="55"/>
        <v>0</v>
      </c>
      <c r="I38" s="145">
        <f t="shared" si="55"/>
        <v>92</v>
      </c>
      <c r="J38" s="145">
        <f t="shared" si="55"/>
        <v>274</v>
      </c>
      <c r="K38" s="145">
        <f t="shared" si="55"/>
        <v>316</v>
      </c>
      <c r="L38" s="145">
        <f t="shared" si="55"/>
        <v>24</v>
      </c>
      <c r="M38" s="145">
        <f t="shared" si="55"/>
        <v>0</v>
      </c>
      <c r="N38" s="145">
        <f t="shared" si="55"/>
        <v>0</v>
      </c>
      <c r="O38" s="146">
        <f t="shared" si="55"/>
        <v>439</v>
      </c>
      <c r="P38" s="18"/>
      <c r="Q38" s="18"/>
    </row>
    <row r="39" spans="1:17" x14ac:dyDescent="0.3">
      <c r="A39" s="107" t="s">
        <v>34</v>
      </c>
      <c r="B39" s="164">
        <f>SUM(C39:O39)</f>
        <v>1588</v>
      </c>
      <c r="C39" s="149">
        <v>306</v>
      </c>
      <c r="D39" s="149">
        <v>43</v>
      </c>
      <c r="E39" s="149">
        <v>22</v>
      </c>
      <c r="F39" s="149">
        <v>11</v>
      </c>
      <c r="G39" s="149">
        <v>91</v>
      </c>
      <c r="H39" s="149">
        <v>0</v>
      </c>
      <c r="I39" s="149">
        <v>88</v>
      </c>
      <c r="J39" s="149">
        <v>267</v>
      </c>
      <c r="K39" s="149">
        <v>305</v>
      </c>
      <c r="L39" s="149">
        <v>24</v>
      </c>
      <c r="M39" s="149">
        <v>0</v>
      </c>
      <c r="N39" s="149">
        <v>0</v>
      </c>
      <c r="O39" s="150">
        <v>431</v>
      </c>
      <c r="P39" s="18"/>
      <c r="Q39" s="18"/>
    </row>
    <row r="40" spans="1:17" x14ac:dyDescent="0.3">
      <c r="A40" s="107" t="s">
        <v>59</v>
      </c>
      <c r="B40" s="164">
        <f>SUM(C40:O40)</f>
        <v>36</v>
      </c>
      <c r="C40" s="149">
        <v>4</v>
      </c>
      <c r="D40" s="149">
        <v>0</v>
      </c>
      <c r="E40" s="149">
        <v>1</v>
      </c>
      <c r="F40" s="149">
        <v>0</v>
      </c>
      <c r="G40" s="149">
        <v>1</v>
      </c>
      <c r="H40" s="149">
        <v>0</v>
      </c>
      <c r="I40" s="149">
        <v>4</v>
      </c>
      <c r="J40" s="149">
        <v>7</v>
      </c>
      <c r="K40" s="149">
        <v>11</v>
      </c>
      <c r="L40" s="149">
        <v>0</v>
      </c>
      <c r="M40" s="149">
        <v>0</v>
      </c>
      <c r="N40" s="149">
        <v>0</v>
      </c>
      <c r="O40" s="150">
        <v>8</v>
      </c>
      <c r="P40" s="18"/>
      <c r="Q40" s="18"/>
    </row>
    <row r="41" spans="1:17" x14ac:dyDescent="0.3">
      <c r="A41" s="107"/>
      <c r="B41" s="161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9"/>
    </row>
    <row r="42" spans="1:17" x14ac:dyDescent="0.3">
      <c r="A42" s="10" t="s">
        <v>13</v>
      </c>
      <c r="B42" s="161">
        <f t="shared" ref="B42" si="56">+SUM(B43:B43)</f>
        <v>1318</v>
      </c>
      <c r="C42" s="145">
        <f>C43</f>
        <v>425</v>
      </c>
      <c r="D42" s="145">
        <f t="shared" ref="D42" si="57">D43</f>
        <v>2</v>
      </c>
      <c r="E42" s="145">
        <f t="shared" ref="E42" si="58">E43</f>
        <v>15</v>
      </c>
      <c r="F42" s="145">
        <f t="shared" ref="F42" si="59">F43</f>
        <v>10</v>
      </c>
      <c r="G42" s="145">
        <f t="shared" ref="G42" si="60">G43</f>
        <v>31</v>
      </c>
      <c r="H42" s="145">
        <f t="shared" ref="H42" si="61">H43</f>
        <v>0</v>
      </c>
      <c r="I42" s="145">
        <f t="shared" ref="I42" si="62">I43</f>
        <v>1</v>
      </c>
      <c r="J42" s="145">
        <f t="shared" ref="J42" si="63">J43</f>
        <v>299</v>
      </c>
      <c r="K42" s="145">
        <f t="shared" ref="K42" si="64">K43</f>
        <v>207</v>
      </c>
      <c r="L42" s="145">
        <f t="shared" ref="L42" si="65">L43</f>
        <v>4</v>
      </c>
      <c r="M42" s="145">
        <f t="shared" ref="M42" si="66">M43</f>
        <v>0</v>
      </c>
      <c r="N42" s="145">
        <f t="shared" ref="N42" si="67">N43</f>
        <v>0</v>
      </c>
      <c r="O42" s="146">
        <f t="shared" ref="O42" si="68">O43</f>
        <v>324</v>
      </c>
    </row>
    <row r="43" spans="1:17" x14ac:dyDescent="0.3">
      <c r="A43" s="107" t="s">
        <v>34</v>
      </c>
      <c r="B43" s="164">
        <f>SUM(C43:O43)</f>
        <v>1318</v>
      </c>
      <c r="C43" s="149">
        <v>425</v>
      </c>
      <c r="D43" s="149">
        <v>2</v>
      </c>
      <c r="E43" s="149">
        <v>15</v>
      </c>
      <c r="F43" s="149">
        <v>10</v>
      </c>
      <c r="G43" s="149">
        <v>31</v>
      </c>
      <c r="H43" s="149">
        <v>0</v>
      </c>
      <c r="I43" s="149">
        <v>1</v>
      </c>
      <c r="J43" s="149">
        <v>299</v>
      </c>
      <c r="K43" s="149">
        <v>207</v>
      </c>
      <c r="L43" s="149">
        <v>4</v>
      </c>
      <c r="M43" s="149">
        <v>0</v>
      </c>
      <c r="N43" s="149">
        <v>0</v>
      </c>
      <c r="O43" s="150">
        <v>324</v>
      </c>
    </row>
    <row r="44" spans="1:17" x14ac:dyDescent="0.3">
      <c r="A44" s="107"/>
      <c r="B44" s="161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9"/>
    </row>
    <row r="45" spans="1:17" x14ac:dyDescent="0.3">
      <c r="A45" s="10" t="s">
        <v>61</v>
      </c>
      <c r="B45" s="161">
        <f t="shared" ref="B45" si="69">+SUM(B46:B48)</f>
        <v>5189</v>
      </c>
      <c r="C45" s="145">
        <f>SUM(C46:C48)</f>
        <v>766</v>
      </c>
      <c r="D45" s="145">
        <f t="shared" ref="D45" si="70">SUM(D46:D48)</f>
        <v>26</v>
      </c>
      <c r="E45" s="145">
        <f t="shared" ref="E45" si="71">SUM(E46:E48)</f>
        <v>38</v>
      </c>
      <c r="F45" s="145">
        <f t="shared" ref="F45" si="72">SUM(F46:F48)</f>
        <v>315</v>
      </c>
      <c r="G45" s="145">
        <f t="shared" ref="G45" si="73">SUM(G46:G48)</f>
        <v>427</v>
      </c>
      <c r="H45" s="145">
        <f t="shared" ref="H45" si="74">SUM(H46:H48)</f>
        <v>0</v>
      </c>
      <c r="I45" s="145">
        <f t="shared" ref="I45" si="75">SUM(I46:I48)</f>
        <v>31</v>
      </c>
      <c r="J45" s="145">
        <f t="shared" ref="J45" si="76">SUM(J46:J48)</f>
        <v>1757</v>
      </c>
      <c r="K45" s="145">
        <f t="shared" ref="K45" si="77">SUM(K46:K48)</f>
        <v>683</v>
      </c>
      <c r="L45" s="145">
        <f t="shared" ref="L45" si="78">SUM(L46:L48)</f>
        <v>97</v>
      </c>
      <c r="M45" s="145">
        <f t="shared" ref="M45" si="79">SUM(M46:M48)</f>
        <v>0</v>
      </c>
      <c r="N45" s="145">
        <f t="shared" ref="N45" si="80">SUM(N46:N48)</f>
        <v>0</v>
      </c>
      <c r="O45" s="146">
        <f>SUM(O46:O48)</f>
        <v>1049</v>
      </c>
    </row>
    <row r="46" spans="1:17" x14ac:dyDescent="0.3">
      <c r="A46" s="107" t="s">
        <v>34</v>
      </c>
      <c r="B46" s="164">
        <f>SUM(C46:O46)</f>
        <v>5031</v>
      </c>
      <c r="C46" s="149">
        <v>765</v>
      </c>
      <c r="D46" s="149">
        <v>26</v>
      </c>
      <c r="E46" s="149">
        <v>38</v>
      </c>
      <c r="F46" s="149">
        <v>231</v>
      </c>
      <c r="G46" s="149">
        <v>422</v>
      </c>
      <c r="H46" s="149">
        <v>0</v>
      </c>
      <c r="I46" s="149">
        <v>27</v>
      </c>
      <c r="J46" s="149">
        <v>1748</v>
      </c>
      <c r="K46" s="149">
        <v>665</v>
      </c>
      <c r="L46" s="149">
        <v>96</v>
      </c>
      <c r="M46" s="149">
        <v>0</v>
      </c>
      <c r="N46" s="149">
        <v>0</v>
      </c>
      <c r="O46" s="150">
        <v>1013</v>
      </c>
    </row>
    <row r="47" spans="1:17" x14ac:dyDescent="0.3">
      <c r="A47" s="107" t="s">
        <v>79</v>
      </c>
      <c r="B47" s="164">
        <f>SUM(C47:O47)</f>
        <v>17</v>
      </c>
      <c r="C47" s="149">
        <v>1</v>
      </c>
      <c r="D47" s="149">
        <v>0</v>
      </c>
      <c r="E47" s="149">
        <v>0</v>
      </c>
      <c r="F47" s="149">
        <v>2</v>
      </c>
      <c r="G47" s="149">
        <v>2</v>
      </c>
      <c r="H47" s="149">
        <v>0</v>
      </c>
      <c r="I47" s="149">
        <v>2</v>
      </c>
      <c r="J47" s="149">
        <v>4</v>
      </c>
      <c r="K47" s="149">
        <v>5</v>
      </c>
      <c r="L47" s="149">
        <v>0</v>
      </c>
      <c r="M47" s="149">
        <v>0</v>
      </c>
      <c r="N47" s="149">
        <v>0</v>
      </c>
      <c r="O47" s="150">
        <v>1</v>
      </c>
    </row>
    <row r="48" spans="1:17" x14ac:dyDescent="0.3">
      <c r="A48" s="107" t="s">
        <v>82</v>
      </c>
      <c r="B48" s="164">
        <f>SUM(C48:O48)</f>
        <v>141</v>
      </c>
      <c r="C48" s="149">
        <v>0</v>
      </c>
      <c r="D48" s="149">
        <v>0</v>
      </c>
      <c r="E48" s="149">
        <v>0</v>
      </c>
      <c r="F48" s="149">
        <v>82</v>
      </c>
      <c r="G48" s="149">
        <v>3</v>
      </c>
      <c r="H48" s="149">
        <v>0</v>
      </c>
      <c r="I48" s="149">
        <v>2</v>
      </c>
      <c r="J48" s="149">
        <v>5</v>
      </c>
      <c r="K48" s="149">
        <v>13</v>
      </c>
      <c r="L48" s="149">
        <v>1</v>
      </c>
      <c r="M48" s="149">
        <v>0</v>
      </c>
      <c r="N48" s="149">
        <v>0</v>
      </c>
      <c r="O48" s="150">
        <v>35</v>
      </c>
    </row>
    <row r="49" spans="1:17" x14ac:dyDescent="0.3">
      <c r="A49" s="107"/>
      <c r="B49" s="16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9"/>
    </row>
    <row r="50" spans="1:17" x14ac:dyDescent="0.3">
      <c r="A50" s="10" t="s">
        <v>62</v>
      </c>
      <c r="B50" s="161">
        <f>+SUM(B51:B51)</f>
        <v>1686</v>
      </c>
      <c r="C50" s="145">
        <f t="shared" ref="C50:O50" si="81">SUM(C51:C51)</f>
        <v>387</v>
      </c>
      <c r="D50" s="145">
        <f t="shared" si="81"/>
        <v>11</v>
      </c>
      <c r="E50" s="145">
        <f t="shared" si="81"/>
        <v>9</v>
      </c>
      <c r="F50" s="145">
        <f t="shared" si="81"/>
        <v>13</v>
      </c>
      <c r="G50" s="145">
        <f t="shared" si="81"/>
        <v>76</v>
      </c>
      <c r="H50" s="145">
        <f t="shared" si="81"/>
        <v>0</v>
      </c>
      <c r="I50" s="145">
        <f t="shared" si="81"/>
        <v>33</v>
      </c>
      <c r="J50" s="145">
        <f t="shared" si="81"/>
        <v>2</v>
      </c>
      <c r="K50" s="145">
        <f t="shared" si="81"/>
        <v>23</v>
      </c>
      <c r="L50" s="145">
        <f t="shared" si="81"/>
        <v>20</v>
      </c>
      <c r="M50" s="145">
        <f t="shared" si="81"/>
        <v>0</v>
      </c>
      <c r="N50" s="145">
        <f t="shared" si="81"/>
        <v>0</v>
      </c>
      <c r="O50" s="146">
        <f t="shared" si="81"/>
        <v>1112</v>
      </c>
    </row>
    <row r="51" spans="1:17" x14ac:dyDescent="0.3">
      <c r="A51" s="107" t="s">
        <v>34</v>
      </c>
      <c r="B51" s="164">
        <f>SUM(C51:O51)</f>
        <v>1686</v>
      </c>
      <c r="C51" s="149">
        <v>387</v>
      </c>
      <c r="D51" s="149">
        <v>11</v>
      </c>
      <c r="E51" s="149">
        <v>9</v>
      </c>
      <c r="F51" s="149">
        <v>13</v>
      </c>
      <c r="G51" s="149">
        <v>76</v>
      </c>
      <c r="H51" s="149">
        <v>0</v>
      </c>
      <c r="I51" s="149">
        <v>33</v>
      </c>
      <c r="J51" s="149">
        <v>2</v>
      </c>
      <c r="K51" s="149">
        <v>23</v>
      </c>
      <c r="L51" s="149">
        <v>20</v>
      </c>
      <c r="M51" s="149">
        <v>0</v>
      </c>
      <c r="N51" s="149">
        <v>0</v>
      </c>
      <c r="O51" s="150">
        <v>1112</v>
      </c>
    </row>
    <row r="52" spans="1:17" x14ac:dyDescent="0.3">
      <c r="A52" s="35"/>
      <c r="B52" s="161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9"/>
    </row>
    <row r="53" spans="1:17" x14ac:dyDescent="0.3">
      <c r="A53" s="10" t="s">
        <v>5</v>
      </c>
      <c r="B53" s="161">
        <f>+SUM(B54:B54)</f>
        <v>7953</v>
      </c>
      <c r="C53" s="145">
        <f t="shared" ref="C53:O53" si="82">SUM(C54:C54)</f>
        <v>1182</v>
      </c>
      <c r="D53" s="145">
        <f t="shared" si="82"/>
        <v>44</v>
      </c>
      <c r="E53" s="145">
        <f t="shared" si="82"/>
        <v>38</v>
      </c>
      <c r="F53" s="145">
        <f t="shared" si="82"/>
        <v>239</v>
      </c>
      <c r="G53" s="145">
        <f t="shared" si="82"/>
        <v>1064</v>
      </c>
      <c r="H53" s="145">
        <f t="shared" si="82"/>
        <v>0</v>
      </c>
      <c r="I53" s="145">
        <f t="shared" si="82"/>
        <v>59</v>
      </c>
      <c r="J53" s="145">
        <f t="shared" si="82"/>
        <v>909</v>
      </c>
      <c r="K53" s="145">
        <f t="shared" si="82"/>
        <v>2161</v>
      </c>
      <c r="L53" s="145">
        <f t="shared" si="82"/>
        <v>53</v>
      </c>
      <c r="M53" s="145">
        <f t="shared" si="82"/>
        <v>0</v>
      </c>
      <c r="N53" s="145">
        <f t="shared" si="82"/>
        <v>0</v>
      </c>
      <c r="O53" s="146">
        <f t="shared" si="82"/>
        <v>2204</v>
      </c>
      <c r="P53" s="18"/>
    </row>
    <row r="54" spans="1:17" x14ac:dyDescent="0.3">
      <c r="A54" s="107" t="s">
        <v>34</v>
      </c>
      <c r="B54" s="164">
        <f>SUM(C54:O54)</f>
        <v>7953</v>
      </c>
      <c r="C54" s="149">
        <v>1182</v>
      </c>
      <c r="D54" s="149">
        <v>44</v>
      </c>
      <c r="E54" s="149">
        <v>38</v>
      </c>
      <c r="F54" s="149">
        <v>239</v>
      </c>
      <c r="G54" s="149">
        <v>1064</v>
      </c>
      <c r="H54" s="149">
        <v>0</v>
      </c>
      <c r="I54" s="149">
        <v>59</v>
      </c>
      <c r="J54" s="149">
        <v>909</v>
      </c>
      <c r="K54" s="149">
        <v>2161</v>
      </c>
      <c r="L54" s="149">
        <v>53</v>
      </c>
      <c r="M54" s="149">
        <v>0</v>
      </c>
      <c r="N54" s="149">
        <v>0</v>
      </c>
      <c r="O54" s="150">
        <v>2204</v>
      </c>
      <c r="P54" s="18"/>
    </row>
    <row r="55" spans="1:17" x14ac:dyDescent="0.3">
      <c r="A55" s="107"/>
      <c r="B55" s="161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9"/>
    </row>
    <row r="56" spans="1:17" x14ac:dyDescent="0.3">
      <c r="A56" s="10" t="s">
        <v>69</v>
      </c>
      <c r="B56" s="161">
        <f>+SUM(B57:B58)</f>
        <v>1823</v>
      </c>
      <c r="C56" s="161">
        <f>+SUM(C57:C58)</f>
        <v>559</v>
      </c>
      <c r="D56" s="161">
        <f t="shared" ref="D56:O56" si="83">+SUM(D57:D58)</f>
        <v>6</v>
      </c>
      <c r="E56" s="161">
        <f t="shared" si="83"/>
        <v>17</v>
      </c>
      <c r="F56" s="161">
        <f t="shared" si="83"/>
        <v>112</v>
      </c>
      <c r="G56" s="161">
        <f t="shared" si="83"/>
        <v>40</v>
      </c>
      <c r="H56" s="161">
        <f t="shared" si="83"/>
        <v>0</v>
      </c>
      <c r="I56" s="161">
        <f t="shared" si="83"/>
        <v>3</v>
      </c>
      <c r="J56" s="161">
        <f t="shared" si="83"/>
        <v>129</v>
      </c>
      <c r="K56" s="161">
        <f t="shared" si="83"/>
        <v>315</v>
      </c>
      <c r="L56" s="161">
        <f t="shared" si="83"/>
        <v>27</v>
      </c>
      <c r="M56" s="161">
        <f t="shared" si="83"/>
        <v>263</v>
      </c>
      <c r="N56" s="161">
        <f t="shared" si="83"/>
        <v>44</v>
      </c>
      <c r="O56" s="161">
        <f t="shared" si="83"/>
        <v>308</v>
      </c>
    </row>
    <row r="57" spans="1:17" x14ac:dyDescent="0.3">
      <c r="A57" s="107" t="s">
        <v>34</v>
      </c>
      <c r="B57" s="164">
        <f>SUM(C57:O57)</f>
        <v>1821</v>
      </c>
      <c r="C57" s="149">
        <v>559</v>
      </c>
      <c r="D57" s="149">
        <v>6</v>
      </c>
      <c r="E57" s="149">
        <v>17</v>
      </c>
      <c r="F57" s="149">
        <v>112</v>
      </c>
      <c r="G57" s="149">
        <v>40</v>
      </c>
      <c r="H57" s="149">
        <v>0</v>
      </c>
      <c r="I57" s="149">
        <v>3</v>
      </c>
      <c r="J57" s="149">
        <v>129</v>
      </c>
      <c r="K57" s="149">
        <v>315</v>
      </c>
      <c r="L57" s="149">
        <v>27</v>
      </c>
      <c r="M57" s="149">
        <v>263</v>
      </c>
      <c r="N57" s="149">
        <v>43</v>
      </c>
      <c r="O57" s="150">
        <v>307</v>
      </c>
    </row>
    <row r="58" spans="1:17" x14ac:dyDescent="0.3">
      <c r="A58" s="107" t="s">
        <v>79</v>
      </c>
      <c r="B58" s="164">
        <f>SUM(C58:O58)</f>
        <v>2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1</v>
      </c>
      <c r="O58" s="150">
        <v>1</v>
      </c>
    </row>
    <row r="59" spans="1:17" x14ac:dyDescent="0.3">
      <c r="A59" s="35"/>
      <c r="B59" s="161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9"/>
    </row>
    <row r="60" spans="1:17" x14ac:dyDescent="0.3">
      <c r="A60" s="10" t="s">
        <v>72</v>
      </c>
      <c r="B60" s="161">
        <f t="shared" ref="B60" si="84">+SUM(B61:B61)</f>
        <v>3064</v>
      </c>
      <c r="C60" s="145">
        <f>C61</f>
        <v>847</v>
      </c>
      <c r="D60" s="145">
        <f t="shared" ref="D60" si="85">D61</f>
        <v>3</v>
      </c>
      <c r="E60" s="145">
        <f t="shared" ref="E60" si="86">E61</f>
        <v>50</v>
      </c>
      <c r="F60" s="145">
        <f t="shared" ref="F60" si="87">F61</f>
        <v>460</v>
      </c>
      <c r="G60" s="145">
        <f t="shared" ref="G60" si="88">G61</f>
        <v>155</v>
      </c>
      <c r="H60" s="145">
        <f t="shared" ref="H60" si="89">H61</f>
        <v>0</v>
      </c>
      <c r="I60" s="145">
        <f t="shared" ref="I60" si="90">I61</f>
        <v>87</v>
      </c>
      <c r="J60" s="145">
        <f t="shared" ref="J60" si="91">J61</f>
        <v>798</v>
      </c>
      <c r="K60" s="145">
        <f t="shared" ref="K60" si="92">K61</f>
        <v>295</v>
      </c>
      <c r="L60" s="145">
        <f t="shared" ref="L60" si="93">L61</f>
        <v>105</v>
      </c>
      <c r="M60" s="145">
        <f t="shared" ref="M60" si="94">M61</f>
        <v>0</v>
      </c>
      <c r="N60" s="145">
        <f t="shared" ref="N60" si="95">N61</f>
        <v>0</v>
      </c>
      <c r="O60" s="146">
        <f t="shared" ref="O60" si="96">O61</f>
        <v>264</v>
      </c>
      <c r="P60" s="18"/>
      <c r="Q60" s="18"/>
    </row>
    <row r="61" spans="1:17" x14ac:dyDescent="0.3">
      <c r="A61" s="107" t="s">
        <v>34</v>
      </c>
      <c r="B61" s="164">
        <f>SUM(C61:O61)</f>
        <v>3064</v>
      </c>
      <c r="C61" s="149">
        <v>847</v>
      </c>
      <c r="D61" s="149">
        <v>3</v>
      </c>
      <c r="E61" s="149">
        <v>50</v>
      </c>
      <c r="F61" s="149">
        <v>460</v>
      </c>
      <c r="G61" s="149">
        <v>155</v>
      </c>
      <c r="H61" s="149">
        <v>0</v>
      </c>
      <c r="I61" s="149">
        <v>87</v>
      </c>
      <c r="J61" s="149">
        <v>798</v>
      </c>
      <c r="K61" s="149">
        <v>295</v>
      </c>
      <c r="L61" s="149">
        <v>105</v>
      </c>
      <c r="M61" s="149">
        <v>0</v>
      </c>
      <c r="N61" s="149">
        <v>0</v>
      </c>
      <c r="O61" s="150">
        <v>264</v>
      </c>
    </row>
    <row r="62" spans="1:17" x14ac:dyDescent="0.3">
      <c r="A62" s="107"/>
      <c r="B62" s="161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6"/>
    </row>
    <row r="63" spans="1:17" x14ac:dyDescent="0.3">
      <c r="A63" s="10" t="s">
        <v>64</v>
      </c>
      <c r="B63" s="161">
        <f t="shared" ref="B63" si="97">+SUM(B64:B64)</f>
        <v>1747</v>
      </c>
      <c r="C63" s="145">
        <f>C64</f>
        <v>365</v>
      </c>
      <c r="D63" s="145">
        <f t="shared" ref="D63" si="98">D64</f>
        <v>0</v>
      </c>
      <c r="E63" s="145">
        <f t="shared" ref="E63" si="99">E64</f>
        <v>24</v>
      </c>
      <c r="F63" s="145">
        <f t="shared" ref="F63" si="100">F64</f>
        <v>58</v>
      </c>
      <c r="G63" s="145">
        <f t="shared" ref="G63" si="101">G64</f>
        <v>65</v>
      </c>
      <c r="H63" s="145">
        <f t="shared" ref="H63" si="102">H64</f>
        <v>0</v>
      </c>
      <c r="I63" s="145">
        <f t="shared" ref="I63" si="103">I64</f>
        <v>5</v>
      </c>
      <c r="J63" s="145">
        <f t="shared" ref="J63" si="104">J64</f>
        <v>108</v>
      </c>
      <c r="K63" s="145">
        <f t="shared" ref="K63" si="105">K64</f>
        <v>110</v>
      </c>
      <c r="L63" s="145">
        <f t="shared" ref="L63" si="106">L64</f>
        <v>12</v>
      </c>
      <c r="M63" s="145">
        <f t="shared" ref="M63" si="107">M64</f>
        <v>0</v>
      </c>
      <c r="N63" s="145">
        <f t="shared" ref="N63" si="108">N64</f>
        <v>0</v>
      </c>
      <c r="O63" s="146">
        <f t="shared" ref="O63" si="109">O64</f>
        <v>1000</v>
      </c>
    </row>
    <row r="64" spans="1:17" x14ac:dyDescent="0.3">
      <c r="A64" s="107" t="s">
        <v>34</v>
      </c>
      <c r="B64" s="164">
        <f>SUM(C64:O64)</f>
        <v>1747</v>
      </c>
      <c r="C64" s="149">
        <v>365</v>
      </c>
      <c r="D64" s="149">
        <v>0</v>
      </c>
      <c r="E64" s="149">
        <v>24</v>
      </c>
      <c r="F64" s="149">
        <v>58</v>
      </c>
      <c r="G64" s="149">
        <v>65</v>
      </c>
      <c r="H64" s="149">
        <v>0</v>
      </c>
      <c r="I64" s="149">
        <v>5</v>
      </c>
      <c r="J64" s="149">
        <v>108</v>
      </c>
      <c r="K64" s="149">
        <v>110</v>
      </c>
      <c r="L64" s="149">
        <v>12</v>
      </c>
      <c r="M64" s="149">
        <v>0</v>
      </c>
      <c r="N64" s="149">
        <v>0</v>
      </c>
      <c r="O64" s="150">
        <v>1000</v>
      </c>
    </row>
    <row r="65" spans="1:17" x14ac:dyDescent="0.3">
      <c r="A65" s="107"/>
      <c r="B65" s="161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9"/>
    </row>
    <row r="66" spans="1:17" x14ac:dyDescent="0.3">
      <c r="A66" s="10" t="s">
        <v>129</v>
      </c>
      <c r="B66" s="161">
        <f>+SUM(B67:B67)</f>
        <v>2273</v>
      </c>
      <c r="C66" s="145">
        <f t="shared" ref="C66:O66" si="110">SUM(C67:C67)</f>
        <v>61</v>
      </c>
      <c r="D66" s="145">
        <f t="shared" si="110"/>
        <v>0</v>
      </c>
      <c r="E66" s="145">
        <f t="shared" si="110"/>
        <v>18</v>
      </c>
      <c r="F66" s="145">
        <f t="shared" si="110"/>
        <v>37</v>
      </c>
      <c r="G66" s="145">
        <f t="shared" si="110"/>
        <v>3</v>
      </c>
      <c r="H66" s="145">
        <f t="shared" si="110"/>
        <v>0</v>
      </c>
      <c r="I66" s="145">
        <f t="shared" si="110"/>
        <v>11</v>
      </c>
      <c r="J66" s="145">
        <f t="shared" si="110"/>
        <v>6</v>
      </c>
      <c r="K66" s="145">
        <f t="shared" si="110"/>
        <v>106</v>
      </c>
      <c r="L66" s="145">
        <f t="shared" si="110"/>
        <v>18</v>
      </c>
      <c r="M66" s="145">
        <f t="shared" si="110"/>
        <v>0</v>
      </c>
      <c r="N66" s="145">
        <f t="shared" si="110"/>
        <v>0</v>
      </c>
      <c r="O66" s="146">
        <f t="shared" si="110"/>
        <v>2013</v>
      </c>
    </row>
    <row r="67" spans="1:17" x14ac:dyDescent="0.3">
      <c r="A67" s="107" t="s">
        <v>34</v>
      </c>
      <c r="B67" s="164">
        <f>SUM(C67:O67)</f>
        <v>2273</v>
      </c>
      <c r="C67" s="149">
        <v>61</v>
      </c>
      <c r="D67" s="149">
        <v>0</v>
      </c>
      <c r="E67" s="149">
        <v>18</v>
      </c>
      <c r="F67" s="149">
        <v>37</v>
      </c>
      <c r="G67" s="149">
        <v>3</v>
      </c>
      <c r="H67" s="149">
        <v>0</v>
      </c>
      <c r="I67" s="149">
        <v>11</v>
      </c>
      <c r="J67" s="149">
        <v>6</v>
      </c>
      <c r="K67" s="149">
        <v>106</v>
      </c>
      <c r="L67" s="149">
        <v>18</v>
      </c>
      <c r="M67" s="149">
        <v>0</v>
      </c>
      <c r="N67" s="149">
        <v>0</v>
      </c>
      <c r="O67" s="150">
        <v>2013</v>
      </c>
    </row>
    <row r="68" spans="1:17" x14ac:dyDescent="0.3">
      <c r="A68" s="35"/>
      <c r="B68" s="161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9"/>
    </row>
    <row r="69" spans="1:17" x14ac:dyDescent="0.3">
      <c r="A69" s="10" t="s">
        <v>14</v>
      </c>
      <c r="B69" s="161">
        <f t="shared" ref="B69" si="111">+SUM(B70:B73)</f>
        <v>1974</v>
      </c>
      <c r="C69" s="145">
        <f>SUM(C70:C73)</f>
        <v>455</v>
      </c>
      <c r="D69" s="145">
        <f t="shared" ref="D69:O69" si="112">SUM(D70:D73)</f>
        <v>0</v>
      </c>
      <c r="E69" s="145">
        <f t="shared" si="112"/>
        <v>33</v>
      </c>
      <c r="F69" s="145">
        <f t="shared" si="112"/>
        <v>178</v>
      </c>
      <c r="G69" s="145">
        <f t="shared" si="112"/>
        <v>53</v>
      </c>
      <c r="H69" s="145">
        <f t="shared" si="112"/>
        <v>0</v>
      </c>
      <c r="I69" s="145">
        <f t="shared" si="112"/>
        <v>17</v>
      </c>
      <c r="J69" s="145">
        <f t="shared" si="112"/>
        <v>24</v>
      </c>
      <c r="K69" s="145">
        <f t="shared" si="112"/>
        <v>84</v>
      </c>
      <c r="L69" s="145">
        <f t="shared" si="112"/>
        <v>43</v>
      </c>
      <c r="M69" s="145">
        <f t="shared" si="112"/>
        <v>0</v>
      </c>
      <c r="N69" s="145">
        <f t="shared" si="112"/>
        <v>0</v>
      </c>
      <c r="O69" s="146">
        <f t="shared" si="112"/>
        <v>1087</v>
      </c>
      <c r="P69" s="18"/>
      <c r="Q69" s="18"/>
    </row>
    <row r="70" spans="1:17" x14ac:dyDescent="0.3">
      <c r="A70" s="107" t="s">
        <v>34</v>
      </c>
      <c r="B70" s="164">
        <f>SUM(C70:O70)</f>
        <v>1897</v>
      </c>
      <c r="C70" s="149">
        <v>452</v>
      </c>
      <c r="D70" s="149">
        <v>0</v>
      </c>
      <c r="E70" s="149">
        <v>33</v>
      </c>
      <c r="F70" s="149">
        <v>145</v>
      </c>
      <c r="G70" s="149">
        <v>53</v>
      </c>
      <c r="H70" s="149">
        <v>0</v>
      </c>
      <c r="I70" s="149">
        <v>14</v>
      </c>
      <c r="J70" s="149">
        <v>24</v>
      </c>
      <c r="K70" s="149">
        <v>81</v>
      </c>
      <c r="L70" s="149">
        <v>43</v>
      </c>
      <c r="M70" s="149">
        <v>0</v>
      </c>
      <c r="N70" s="149">
        <v>0</v>
      </c>
      <c r="O70" s="150">
        <v>1052</v>
      </c>
      <c r="P70" s="18"/>
      <c r="Q70" s="18"/>
    </row>
    <row r="71" spans="1:17" x14ac:dyDescent="0.3">
      <c r="A71" s="107" t="s">
        <v>79</v>
      </c>
      <c r="B71" s="164">
        <f>SUM(C71:O71)</f>
        <v>18</v>
      </c>
      <c r="C71" s="149">
        <v>1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2</v>
      </c>
      <c r="L71" s="149">
        <v>0</v>
      </c>
      <c r="M71" s="149">
        <v>0</v>
      </c>
      <c r="N71" s="149">
        <v>0</v>
      </c>
      <c r="O71" s="150">
        <v>15</v>
      </c>
      <c r="P71" s="18"/>
      <c r="Q71" s="18"/>
    </row>
    <row r="72" spans="1:17" x14ac:dyDescent="0.3">
      <c r="A72" s="107" t="s">
        <v>59</v>
      </c>
      <c r="B72" s="164">
        <f>SUM(C72:O72)</f>
        <v>1</v>
      </c>
      <c r="C72" s="149">
        <v>0</v>
      </c>
      <c r="D72" s="149">
        <v>0</v>
      </c>
      <c r="E72" s="149">
        <v>0</v>
      </c>
      <c r="F72" s="149">
        <v>1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50">
        <v>0</v>
      </c>
      <c r="P72" s="18"/>
      <c r="Q72" s="18"/>
    </row>
    <row r="73" spans="1:17" x14ac:dyDescent="0.3">
      <c r="A73" s="107" t="s">
        <v>82</v>
      </c>
      <c r="B73" s="164">
        <f>SUM(C73:O73)</f>
        <v>58</v>
      </c>
      <c r="C73" s="149">
        <v>2</v>
      </c>
      <c r="D73" s="149">
        <v>0</v>
      </c>
      <c r="E73" s="149">
        <v>0</v>
      </c>
      <c r="F73" s="149">
        <v>32</v>
      </c>
      <c r="G73" s="149">
        <v>0</v>
      </c>
      <c r="H73" s="149">
        <v>0</v>
      </c>
      <c r="I73" s="149">
        <v>3</v>
      </c>
      <c r="J73" s="149">
        <v>0</v>
      </c>
      <c r="K73" s="149">
        <v>1</v>
      </c>
      <c r="L73" s="149">
        <v>0</v>
      </c>
      <c r="M73" s="149">
        <v>0</v>
      </c>
      <c r="N73" s="149">
        <v>0</v>
      </c>
      <c r="O73" s="150">
        <v>20</v>
      </c>
    </row>
    <row r="74" spans="1:17" x14ac:dyDescent="0.3">
      <c r="A74" s="107"/>
      <c r="B74" s="161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9"/>
    </row>
    <row r="75" spans="1:17" ht="18" x14ac:dyDescent="0.3">
      <c r="A75" s="10" t="s">
        <v>137</v>
      </c>
      <c r="B75" s="161">
        <f>+SUM(B76:B76)</f>
        <v>47</v>
      </c>
      <c r="C75" s="145">
        <f t="shared" ref="C75:O75" si="113">SUM(C76:C76)</f>
        <v>24</v>
      </c>
      <c r="D75" s="145">
        <f t="shared" si="113"/>
        <v>0</v>
      </c>
      <c r="E75" s="145">
        <f t="shared" si="113"/>
        <v>2</v>
      </c>
      <c r="F75" s="145">
        <f t="shared" si="113"/>
        <v>1</v>
      </c>
      <c r="G75" s="145">
        <f t="shared" si="113"/>
        <v>0</v>
      </c>
      <c r="H75" s="145">
        <f t="shared" si="113"/>
        <v>0</v>
      </c>
      <c r="I75" s="145">
        <f t="shared" si="113"/>
        <v>1</v>
      </c>
      <c r="J75" s="145">
        <f t="shared" si="113"/>
        <v>1</v>
      </c>
      <c r="K75" s="145">
        <f t="shared" si="113"/>
        <v>10</v>
      </c>
      <c r="L75" s="145">
        <f t="shared" si="113"/>
        <v>3</v>
      </c>
      <c r="M75" s="145">
        <f t="shared" si="113"/>
        <v>0</v>
      </c>
      <c r="N75" s="145">
        <f t="shared" si="113"/>
        <v>0</v>
      </c>
      <c r="O75" s="146">
        <f t="shared" si="113"/>
        <v>5</v>
      </c>
    </row>
    <row r="76" spans="1:17" x14ac:dyDescent="0.3">
      <c r="A76" s="107" t="s">
        <v>34</v>
      </c>
      <c r="B76" s="164">
        <f>SUM(C76:O76)</f>
        <v>47</v>
      </c>
      <c r="C76" s="117">
        <v>24</v>
      </c>
      <c r="D76" s="117">
        <v>0</v>
      </c>
      <c r="E76" s="117">
        <v>2</v>
      </c>
      <c r="F76" s="117">
        <v>1</v>
      </c>
      <c r="G76" s="117">
        <v>0</v>
      </c>
      <c r="H76" s="117">
        <v>0</v>
      </c>
      <c r="I76" s="117">
        <v>1</v>
      </c>
      <c r="J76" s="117">
        <v>1</v>
      </c>
      <c r="K76" s="117">
        <v>10</v>
      </c>
      <c r="L76" s="117">
        <v>3</v>
      </c>
      <c r="M76" s="117">
        <v>0</v>
      </c>
      <c r="N76" s="117">
        <v>0</v>
      </c>
      <c r="O76" s="119">
        <v>5</v>
      </c>
    </row>
    <row r="77" spans="1:17" x14ac:dyDescent="0.3">
      <c r="A77" s="107"/>
      <c r="B77" s="161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9"/>
    </row>
    <row r="78" spans="1:17" x14ac:dyDescent="0.3">
      <c r="A78" s="10" t="s">
        <v>67</v>
      </c>
      <c r="B78" s="161">
        <f>+SUM(B79:B80)</f>
        <v>946</v>
      </c>
      <c r="C78" s="145">
        <f t="shared" ref="C78:O78" si="114">SUM(C79:C80)</f>
        <v>594</v>
      </c>
      <c r="D78" s="145">
        <f t="shared" si="114"/>
        <v>2</v>
      </c>
      <c r="E78" s="145">
        <f t="shared" si="114"/>
        <v>8</v>
      </c>
      <c r="F78" s="145">
        <f t="shared" si="114"/>
        <v>28</v>
      </c>
      <c r="G78" s="145">
        <f t="shared" si="114"/>
        <v>45</v>
      </c>
      <c r="H78" s="145">
        <f t="shared" si="114"/>
        <v>0</v>
      </c>
      <c r="I78" s="145">
        <f t="shared" si="114"/>
        <v>9</v>
      </c>
      <c r="J78" s="145">
        <f t="shared" si="114"/>
        <v>103</v>
      </c>
      <c r="K78" s="145">
        <f t="shared" si="114"/>
        <v>47</v>
      </c>
      <c r="L78" s="145">
        <f t="shared" si="114"/>
        <v>10</v>
      </c>
      <c r="M78" s="145">
        <f t="shared" si="114"/>
        <v>0</v>
      </c>
      <c r="N78" s="145">
        <f t="shared" si="114"/>
        <v>0</v>
      </c>
      <c r="O78" s="146">
        <f t="shared" si="114"/>
        <v>100</v>
      </c>
    </row>
    <row r="79" spans="1:17" x14ac:dyDescent="0.3">
      <c r="A79" s="107" t="s">
        <v>34</v>
      </c>
      <c r="B79" s="164">
        <f>SUM(C79:O79)</f>
        <v>944</v>
      </c>
      <c r="C79" s="149">
        <v>592</v>
      </c>
      <c r="D79" s="149">
        <v>2</v>
      </c>
      <c r="E79" s="149">
        <v>8</v>
      </c>
      <c r="F79" s="149">
        <v>28</v>
      </c>
      <c r="G79" s="149">
        <v>45</v>
      </c>
      <c r="H79" s="149">
        <v>0</v>
      </c>
      <c r="I79" s="149">
        <v>9</v>
      </c>
      <c r="J79" s="149">
        <v>103</v>
      </c>
      <c r="K79" s="149">
        <v>47</v>
      </c>
      <c r="L79" s="149">
        <v>10</v>
      </c>
      <c r="M79" s="149">
        <v>0</v>
      </c>
      <c r="N79" s="149">
        <v>0</v>
      </c>
      <c r="O79" s="150">
        <v>100</v>
      </c>
    </row>
    <row r="80" spans="1:17" x14ac:dyDescent="0.3">
      <c r="A80" s="107" t="s">
        <v>58</v>
      </c>
      <c r="B80" s="164">
        <f>SUM(C80:O80)</f>
        <v>2</v>
      </c>
      <c r="C80" s="149">
        <v>2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50">
        <v>0</v>
      </c>
    </row>
    <row r="81" spans="1:15" x14ac:dyDescent="0.3">
      <c r="A81" s="107"/>
      <c r="B81" s="164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9"/>
    </row>
    <row r="82" spans="1:15" x14ac:dyDescent="0.3">
      <c r="A82" s="10" t="s">
        <v>130</v>
      </c>
      <c r="B82" s="161">
        <f>+SUM(B83:B86)</f>
        <v>2868</v>
      </c>
      <c r="C82" s="145">
        <f t="shared" ref="C82:O82" si="115">SUM(C83:C86)</f>
        <v>793</v>
      </c>
      <c r="D82" s="145">
        <f t="shared" si="115"/>
        <v>1</v>
      </c>
      <c r="E82" s="145">
        <f t="shared" si="115"/>
        <v>15</v>
      </c>
      <c r="F82" s="145">
        <f>SUM(F83:F86)</f>
        <v>12</v>
      </c>
      <c r="G82" s="145">
        <f t="shared" si="115"/>
        <v>43</v>
      </c>
      <c r="H82" s="145">
        <f t="shared" si="115"/>
        <v>0</v>
      </c>
      <c r="I82" s="145">
        <f t="shared" si="115"/>
        <v>7</v>
      </c>
      <c r="J82" s="145">
        <f t="shared" si="115"/>
        <v>447</v>
      </c>
      <c r="K82" s="145">
        <f t="shared" si="115"/>
        <v>582</v>
      </c>
      <c r="L82" s="145">
        <f t="shared" si="115"/>
        <v>20</v>
      </c>
      <c r="M82" s="145">
        <f t="shared" si="115"/>
        <v>0</v>
      </c>
      <c r="N82" s="145">
        <f t="shared" si="115"/>
        <v>12</v>
      </c>
      <c r="O82" s="146">
        <f t="shared" si="115"/>
        <v>936</v>
      </c>
    </row>
    <row r="83" spans="1:15" x14ac:dyDescent="0.3">
      <c r="A83" s="107" t="s">
        <v>34</v>
      </c>
      <c r="B83" s="164">
        <f>SUM(C83:O83)</f>
        <v>2837</v>
      </c>
      <c r="C83" s="149">
        <v>786</v>
      </c>
      <c r="D83" s="149">
        <v>1</v>
      </c>
      <c r="E83" s="149">
        <v>15</v>
      </c>
      <c r="F83" s="149">
        <v>12</v>
      </c>
      <c r="G83" s="149">
        <v>43</v>
      </c>
      <c r="H83" s="149">
        <v>0</v>
      </c>
      <c r="I83" s="149">
        <v>7</v>
      </c>
      <c r="J83" s="149">
        <v>439</v>
      </c>
      <c r="K83" s="149">
        <v>577</v>
      </c>
      <c r="L83" s="149">
        <v>19</v>
      </c>
      <c r="M83" s="149">
        <v>0</v>
      </c>
      <c r="N83" s="149">
        <v>12</v>
      </c>
      <c r="O83" s="150">
        <v>926</v>
      </c>
    </row>
    <row r="84" spans="1:15" x14ac:dyDescent="0.3">
      <c r="A84" s="107" t="s">
        <v>57</v>
      </c>
      <c r="B84" s="164">
        <f>SUM(C84:O84)</f>
        <v>3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1</v>
      </c>
      <c r="K84" s="149">
        <v>1</v>
      </c>
      <c r="L84" s="149">
        <v>0</v>
      </c>
      <c r="M84" s="149">
        <v>0</v>
      </c>
      <c r="N84" s="149">
        <v>0</v>
      </c>
      <c r="O84" s="150">
        <v>1</v>
      </c>
    </row>
    <row r="85" spans="1:15" x14ac:dyDescent="0.3">
      <c r="A85" s="107" t="s">
        <v>79</v>
      </c>
      <c r="B85" s="164">
        <f>SUM(C85:O85)</f>
        <v>27</v>
      </c>
      <c r="C85" s="149">
        <v>7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7</v>
      </c>
      <c r="K85" s="149">
        <v>4</v>
      </c>
      <c r="L85" s="149">
        <v>1</v>
      </c>
      <c r="M85" s="149">
        <v>0</v>
      </c>
      <c r="N85" s="149">
        <v>0</v>
      </c>
      <c r="O85" s="150">
        <v>8</v>
      </c>
    </row>
    <row r="86" spans="1:15" x14ac:dyDescent="0.3">
      <c r="A86" s="108" t="s">
        <v>81</v>
      </c>
      <c r="B86" s="164">
        <f>SUM(C86:O86)</f>
        <v>1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50">
        <v>1</v>
      </c>
    </row>
    <row r="87" spans="1:15" x14ac:dyDescent="0.3">
      <c r="A87" s="107"/>
      <c r="B87" s="164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9"/>
    </row>
    <row r="88" spans="1:15" x14ac:dyDescent="0.3">
      <c r="A88" s="10" t="s">
        <v>70</v>
      </c>
      <c r="B88" s="161">
        <f>+SUM(B89:B89)</f>
        <v>845</v>
      </c>
      <c r="C88" s="145">
        <f t="shared" ref="C88:O88" si="116">SUM(C89:C89)</f>
        <v>479</v>
      </c>
      <c r="D88" s="145">
        <f t="shared" si="116"/>
        <v>1</v>
      </c>
      <c r="E88" s="145">
        <f t="shared" si="116"/>
        <v>11</v>
      </c>
      <c r="F88" s="145">
        <f t="shared" si="116"/>
        <v>20</v>
      </c>
      <c r="G88" s="145">
        <f t="shared" si="116"/>
        <v>16</v>
      </c>
      <c r="H88" s="145">
        <f t="shared" si="116"/>
        <v>0</v>
      </c>
      <c r="I88" s="145">
        <f t="shared" si="116"/>
        <v>4</v>
      </c>
      <c r="J88" s="145">
        <f t="shared" si="116"/>
        <v>100</v>
      </c>
      <c r="K88" s="145">
        <f t="shared" si="116"/>
        <v>80</v>
      </c>
      <c r="L88" s="145">
        <f t="shared" si="116"/>
        <v>18</v>
      </c>
      <c r="M88" s="145">
        <f t="shared" si="116"/>
        <v>0</v>
      </c>
      <c r="N88" s="145">
        <f t="shared" si="116"/>
        <v>0</v>
      </c>
      <c r="O88" s="146">
        <f t="shared" si="116"/>
        <v>116</v>
      </c>
    </row>
    <row r="89" spans="1:15" x14ac:dyDescent="0.3">
      <c r="A89" s="107" t="s">
        <v>34</v>
      </c>
      <c r="B89" s="164">
        <f>SUM(C89:O89)</f>
        <v>845</v>
      </c>
      <c r="C89" s="149">
        <v>479</v>
      </c>
      <c r="D89" s="149">
        <v>1</v>
      </c>
      <c r="E89" s="149">
        <v>11</v>
      </c>
      <c r="F89" s="149">
        <v>20</v>
      </c>
      <c r="G89" s="149">
        <v>16</v>
      </c>
      <c r="H89" s="149">
        <v>0</v>
      </c>
      <c r="I89" s="149">
        <v>4</v>
      </c>
      <c r="J89" s="149">
        <v>100</v>
      </c>
      <c r="K89" s="149">
        <v>80</v>
      </c>
      <c r="L89" s="149">
        <v>18</v>
      </c>
      <c r="M89" s="149">
        <v>0</v>
      </c>
      <c r="N89" s="149">
        <v>0</v>
      </c>
      <c r="O89" s="150">
        <v>116</v>
      </c>
    </row>
    <row r="90" spans="1:15" x14ac:dyDescent="0.3">
      <c r="A90" s="107"/>
      <c r="B90" s="161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9"/>
    </row>
    <row r="91" spans="1:15" x14ac:dyDescent="0.3">
      <c r="A91" s="10" t="s">
        <v>10</v>
      </c>
      <c r="B91" s="161">
        <f>+SUM(B92:B92)</f>
        <v>925</v>
      </c>
      <c r="C91" s="145">
        <f t="shared" ref="C91:O91" si="117">SUM(C92:C92)</f>
        <v>441</v>
      </c>
      <c r="D91" s="145">
        <f t="shared" si="117"/>
        <v>6</v>
      </c>
      <c r="E91" s="145">
        <f t="shared" si="117"/>
        <v>5</v>
      </c>
      <c r="F91" s="145">
        <f t="shared" si="117"/>
        <v>12</v>
      </c>
      <c r="G91" s="145">
        <f t="shared" si="117"/>
        <v>3</v>
      </c>
      <c r="H91" s="145">
        <f t="shared" si="117"/>
        <v>0</v>
      </c>
      <c r="I91" s="145">
        <f t="shared" si="117"/>
        <v>2</v>
      </c>
      <c r="J91" s="145">
        <f t="shared" si="117"/>
        <v>13</v>
      </c>
      <c r="K91" s="145">
        <f t="shared" si="117"/>
        <v>2</v>
      </c>
      <c r="L91" s="145">
        <f t="shared" si="117"/>
        <v>15</v>
      </c>
      <c r="M91" s="145">
        <f t="shared" si="117"/>
        <v>0</v>
      </c>
      <c r="N91" s="145">
        <f t="shared" si="117"/>
        <v>0</v>
      </c>
      <c r="O91" s="146">
        <f t="shared" si="117"/>
        <v>426</v>
      </c>
    </row>
    <row r="92" spans="1:15" x14ac:dyDescent="0.3">
      <c r="A92" s="107" t="s">
        <v>34</v>
      </c>
      <c r="B92" s="164">
        <f>SUM(C92:O92)</f>
        <v>925</v>
      </c>
      <c r="C92" s="149">
        <v>441</v>
      </c>
      <c r="D92" s="149">
        <v>6</v>
      </c>
      <c r="E92" s="149">
        <v>5</v>
      </c>
      <c r="F92" s="149">
        <v>12</v>
      </c>
      <c r="G92" s="149">
        <v>3</v>
      </c>
      <c r="H92" s="149">
        <v>0</v>
      </c>
      <c r="I92" s="149">
        <v>2</v>
      </c>
      <c r="J92" s="149">
        <v>13</v>
      </c>
      <c r="K92" s="149">
        <v>2</v>
      </c>
      <c r="L92" s="149">
        <v>15</v>
      </c>
      <c r="M92" s="149">
        <v>0</v>
      </c>
      <c r="N92" s="149">
        <v>0</v>
      </c>
      <c r="O92" s="150">
        <v>426</v>
      </c>
    </row>
    <row r="93" spans="1:15" x14ac:dyDescent="0.3">
      <c r="A93" s="35"/>
      <c r="B93" s="161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9"/>
    </row>
    <row r="94" spans="1:15" x14ac:dyDescent="0.3">
      <c r="A94" s="10" t="s">
        <v>21</v>
      </c>
      <c r="B94" s="161">
        <f>+SUM(B95:B96)</f>
        <v>456</v>
      </c>
      <c r="C94" s="145">
        <f t="shared" ref="C94:O94" si="118">SUM(C95:C96)</f>
        <v>132</v>
      </c>
      <c r="D94" s="145">
        <f t="shared" si="118"/>
        <v>1</v>
      </c>
      <c r="E94" s="145">
        <f t="shared" si="118"/>
        <v>4</v>
      </c>
      <c r="F94" s="145">
        <f t="shared" si="118"/>
        <v>19</v>
      </c>
      <c r="G94" s="145">
        <f t="shared" si="118"/>
        <v>19</v>
      </c>
      <c r="H94" s="145">
        <f t="shared" si="118"/>
        <v>201</v>
      </c>
      <c r="I94" s="145">
        <f t="shared" si="118"/>
        <v>1</v>
      </c>
      <c r="J94" s="145">
        <f t="shared" si="118"/>
        <v>0</v>
      </c>
      <c r="K94" s="145">
        <f t="shared" si="118"/>
        <v>22</v>
      </c>
      <c r="L94" s="145">
        <f t="shared" si="118"/>
        <v>3</v>
      </c>
      <c r="M94" s="145">
        <f t="shared" si="118"/>
        <v>0</v>
      </c>
      <c r="N94" s="145">
        <f t="shared" si="118"/>
        <v>0</v>
      </c>
      <c r="O94" s="146">
        <f t="shared" si="118"/>
        <v>54</v>
      </c>
    </row>
    <row r="95" spans="1:15" x14ac:dyDescent="0.3">
      <c r="A95" s="107" t="s">
        <v>34</v>
      </c>
      <c r="B95" s="164">
        <f>SUM(C95:O95)</f>
        <v>455</v>
      </c>
      <c r="C95" s="149">
        <v>132</v>
      </c>
      <c r="D95" s="149">
        <v>1</v>
      </c>
      <c r="E95" s="149">
        <v>4</v>
      </c>
      <c r="F95" s="149">
        <v>19</v>
      </c>
      <c r="G95" s="149">
        <v>18</v>
      </c>
      <c r="H95" s="149">
        <v>201</v>
      </c>
      <c r="I95" s="149">
        <v>1</v>
      </c>
      <c r="J95" s="149">
        <v>0</v>
      </c>
      <c r="K95" s="149">
        <v>22</v>
      </c>
      <c r="L95" s="149">
        <v>3</v>
      </c>
      <c r="M95" s="149">
        <v>0</v>
      </c>
      <c r="N95" s="149">
        <v>0</v>
      </c>
      <c r="O95" s="150">
        <v>54</v>
      </c>
    </row>
    <row r="96" spans="1:15" x14ac:dyDescent="0.3">
      <c r="A96" s="107" t="s">
        <v>59</v>
      </c>
      <c r="B96" s="164">
        <f>SUM(C96:O96)</f>
        <v>1</v>
      </c>
      <c r="C96" s="149">
        <v>0</v>
      </c>
      <c r="D96" s="149">
        <v>0</v>
      </c>
      <c r="E96" s="149">
        <v>0</v>
      </c>
      <c r="F96" s="149">
        <v>0</v>
      </c>
      <c r="G96" s="149">
        <v>1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50">
        <v>0</v>
      </c>
    </row>
    <row r="97" spans="1:16" x14ac:dyDescent="0.3">
      <c r="A97" s="107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17"/>
      <c r="N97" s="145"/>
      <c r="O97" s="146"/>
    </row>
    <row r="98" spans="1:16" x14ac:dyDescent="0.3">
      <c r="A98" s="109" t="s">
        <v>101</v>
      </c>
      <c r="B98" s="161">
        <f t="shared" ref="B98" si="119">+SUM(B99:B99)</f>
        <v>640</v>
      </c>
      <c r="C98" s="145">
        <f>C99</f>
        <v>298</v>
      </c>
      <c r="D98" s="145">
        <f t="shared" ref="D98" si="120">D99</f>
        <v>13</v>
      </c>
      <c r="E98" s="145">
        <f t="shared" ref="E98" si="121">E99</f>
        <v>2</v>
      </c>
      <c r="F98" s="145">
        <f t="shared" ref="F98" si="122">F99</f>
        <v>39</v>
      </c>
      <c r="G98" s="145">
        <f t="shared" ref="G98" si="123">G99</f>
        <v>17</v>
      </c>
      <c r="H98" s="145">
        <f t="shared" ref="H98" si="124">H99</f>
        <v>0</v>
      </c>
      <c r="I98" s="145">
        <f t="shared" ref="I98" si="125">I99</f>
        <v>12</v>
      </c>
      <c r="J98" s="145">
        <f t="shared" ref="J98" si="126">J99</f>
        <v>47</v>
      </c>
      <c r="K98" s="145">
        <f t="shared" ref="K98" si="127">K99</f>
        <v>14</v>
      </c>
      <c r="L98" s="145">
        <f t="shared" ref="L98" si="128">L99</f>
        <v>4</v>
      </c>
      <c r="M98" s="145">
        <f t="shared" ref="M98" si="129">M99</f>
        <v>0</v>
      </c>
      <c r="N98" s="145">
        <f t="shared" ref="N98" si="130">N99</f>
        <v>0</v>
      </c>
      <c r="O98" s="146">
        <f t="shared" ref="O98" si="131">O99</f>
        <v>194</v>
      </c>
    </row>
    <row r="99" spans="1:16" x14ac:dyDescent="0.3">
      <c r="A99" s="108" t="s">
        <v>34</v>
      </c>
      <c r="B99" s="164">
        <f>SUM(C99:O99)</f>
        <v>640</v>
      </c>
      <c r="C99" s="149">
        <v>298</v>
      </c>
      <c r="D99" s="149">
        <v>13</v>
      </c>
      <c r="E99" s="149">
        <v>2</v>
      </c>
      <c r="F99" s="149">
        <v>39</v>
      </c>
      <c r="G99" s="149">
        <v>17</v>
      </c>
      <c r="H99" s="149">
        <v>0</v>
      </c>
      <c r="I99" s="149">
        <v>12</v>
      </c>
      <c r="J99" s="149">
        <v>47</v>
      </c>
      <c r="K99" s="149">
        <v>14</v>
      </c>
      <c r="L99" s="149">
        <v>4</v>
      </c>
      <c r="M99" s="149">
        <v>0</v>
      </c>
      <c r="N99" s="149">
        <v>0</v>
      </c>
      <c r="O99" s="150">
        <v>194</v>
      </c>
    </row>
    <row r="100" spans="1:16" x14ac:dyDescent="0.3">
      <c r="A100" s="110"/>
      <c r="B100" s="16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9"/>
    </row>
    <row r="101" spans="1:16" x14ac:dyDescent="0.3">
      <c r="A101" s="109" t="s">
        <v>126</v>
      </c>
      <c r="B101" s="161">
        <f>+SUM(B102:B103)</f>
        <v>799</v>
      </c>
      <c r="C101" s="161">
        <f t="shared" ref="C101:O101" si="132">+SUM(C102:C103)</f>
        <v>288</v>
      </c>
      <c r="D101" s="161">
        <f t="shared" si="132"/>
        <v>0</v>
      </c>
      <c r="E101" s="161">
        <f t="shared" si="132"/>
        <v>11</v>
      </c>
      <c r="F101" s="161">
        <f t="shared" si="132"/>
        <v>1</v>
      </c>
      <c r="G101" s="161">
        <f t="shared" si="132"/>
        <v>0</v>
      </c>
      <c r="H101" s="161">
        <f t="shared" si="132"/>
        <v>0</v>
      </c>
      <c r="I101" s="161">
        <f t="shared" si="132"/>
        <v>10</v>
      </c>
      <c r="J101" s="161">
        <f t="shared" si="132"/>
        <v>0</v>
      </c>
      <c r="K101" s="161">
        <f t="shared" si="132"/>
        <v>50</v>
      </c>
      <c r="L101" s="161">
        <f t="shared" si="132"/>
        <v>7</v>
      </c>
      <c r="M101" s="161">
        <f t="shared" si="132"/>
        <v>0</v>
      </c>
      <c r="N101" s="161">
        <f t="shared" si="132"/>
        <v>0</v>
      </c>
      <c r="O101" s="161">
        <f t="shared" si="132"/>
        <v>432</v>
      </c>
    </row>
    <row r="102" spans="1:16" x14ac:dyDescent="0.3">
      <c r="A102" s="108" t="s">
        <v>34</v>
      </c>
      <c r="B102" s="164">
        <f>SUM(C102:O102)</f>
        <v>798</v>
      </c>
      <c r="C102" s="117">
        <v>288</v>
      </c>
      <c r="D102" s="117">
        <v>0</v>
      </c>
      <c r="E102" s="117">
        <v>11</v>
      </c>
      <c r="F102" s="117">
        <v>1</v>
      </c>
      <c r="G102" s="117">
        <v>0</v>
      </c>
      <c r="H102" s="117">
        <v>0</v>
      </c>
      <c r="I102" s="117">
        <v>10</v>
      </c>
      <c r="J102" s="117">
        <v>0</v>
      </c>
      <c r="K102" s="117">
        <v>50</v>
      </c>
      <c r="L102" s="117">
        <v>7</v>
      </c>
      <c r="M102" s="117">
        <v>0</v>
      </c>
      <c r="N102" s="117">
        <v>0</v>
      </c>
      <c r="O102" s="119">
        <v>431</v>
      </c>
    </row>
    <row r="103" spans="1:16" x14ac:dyDescent="0.3">
      <c r="A103" s="107" t="s">
        <v>57</v>
      </c>
      <c r="B103" s="164">
        <f>SUM(C103:O103)</f>
        <v>1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1</v>
      </c>
    </row>
    <row r="104" spans="1:16" x14ac:dyDescent="0.3">
      <c r="A104" s="110"/>
      <c r="B104" s="16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9"/>
    </row>
    <row r="105" spans="1:16" x14ac:dyDescent="0.3">
      <c r="A105" s="109" t="s">
        <v>73</v>
      </c>
      <c r="B105" s="161">
        <f>+SUM(B106:B107)</f>
        <v>6278</v>
      </c>
      <c r="C105" s="145">
        <f t="shared" ref="C105:O105" si="133">SUM(C106:C107)</f>
        <v>1210</v>
      </c>
      <c r="D105" s="145">
        <f t="shared" si="133"/>
        <v>5</v>
      </c>
      <c r="E105" s="145">
        <f t="shared" si="133"/>
        <v>39</v>
      </c>
      <c r="F105" s="145">
        <f t="shared" si="133"/>
        <v>218</v>
      </c>
      <c r="G105" s="145">
        <f t="shared" si="133"/>
        <v>151</v>
      </c>
      <c r="H105" s="145">
        <f t="shared" si="133"/>
        <v>0</v>
      </c>
      <c r="I105" s="145">
        <f t="shared" si="133"/>
        <v>31</v>
      </c>
      <c r="J105" s="145">
        <f t="shared" si="133"/>
        <v>64</v>
      </c>
      <c r="K105" s="145">
        <f t="shared" si="133"/>
        <v>1145</v>
      </c>
      <c r="L105" s="145">
        <f t="shared" si="133"/>
        <v>80</v>
      </c>
      <c r="M105" s="145">
        <f t="shared" si="133"/>
        <v>0</v>
      </c>
      <c r="N105" s="145">
        <f t="shared" si="133"/>
        <v>0</v>
      </c>
      <c r="O105" s="146">
        <f t="shared" si="133"/>
        <v>3335</v>
      </c>
    </row>
    <row r="106" spans="1:16" x14ac:dyDescent="0.3">
      <c r="A106" s="108" t="s">
        <v>34</v>
      </c>
      <c r="B106" s="164">
        <f>SUM(C106:O106)</f>
        <v>6183</v>
      </c>
      <c r="C106" s="149">
        <v>1192</v>
      </c>
      <c r="D106" s="149">
        <v>5</v>
      </c>
      <c r="E106" s="149">
        <v>37</v>
      </c>
      <c r="F106" s="149">
        <v>216</v>
      </c>
      <c r="G106" s="149">
        <v>149</v>
      </c>
      <c r="H106" s="149">
        <v>0</v>
      </c>
      <c r="I106" s="149">
        <v>31</v>
      </c>
      <c r="J106" s="149">
        <v>62</v>
      </c>
      <c r="K106" s="149">
        <v>1123</v>
      </c>
      <c r="L106" s="149">
        <v>80</v>
      </c>
      <c r="M106" s="149">
        <v>0</v>
      </c>
      <c r="N106" s="149">
        <v>0</v>
      </c>
      <c r="O106" s="150">
        <v>3288</v>
      </c>
    </row>
    <row r="107" spans="1:16" x14ac:dyDescent="0.3">
      <c r="A107" s="107" t="s">
        <v>59</v>
      </c>
      <c r="B107" s="164">
        <f>SUM(C107:O107)</f>
        <v>95</v>
      </c>
      <c r="C107" s="149">
        <v>18</v>
      </c>
      <c r="D107" s="149">
        <v>0</v>
      </c>
      <c r="E107" s="149">
        <v>2</v>
      </c>
      <c r="F107" s="149">
        <v>2</v>
      </c>
      <c r="G107" s="149">
        <v>2</v>
      </c>
      <c r="H107" s="149">
        <v>0</v>
      </c>
      <c r="I107" s="149">
        <v>0</v>
      </c>
      <c r="J107" s="149">
        <v>2</v>
      </c>
      <c r="K107" s="149">
        <v>22</v>
      </c>
      <c r="L107" s="149">
        <v>0</v>
      </c>
      <c r="M107" s="149">
        <v>0</v>
      </c>
      <c r="N107" s="149">
        <v>0</v>
      </c>
      <c r="O107" s="150">
        <v>47</v>
      </c>
    </row>
    <row r="108" spans="1:16" x14ac:dyDescent="0.3">
      <c r="A108" s="107"/>
      <c r="B108" s="16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9"/>
    </row>
    <row r="109" spans="1:16" x14ac:dyDescent="0.3">
      <c r="A109" s="109" t="s">
        <v>74</v>
      </c>
      <c r="B109" s="161">
        <f>+SUM(B110:B112)</f>
        <v>6259</v>
      </c>
      <c r="C109" s="145">
        <f t="shared" ref="C109:O109" si="134">SUM(C110:C112)</f>
        <v>1366</v>
      </c>
      <c r="D109" s="145">
        <f t="shared" si="134"/>
        <v>22</v>
      </c>
      <c r="E109" s="145">
        <f t="shared" si="134"/>
        <v>36</v>
      </c>
      <c r="F109" s="145">
        <f t="shared" si="134"/>
        <v>293</v>
      </c>
      <c r="G109" s="145">
        <f t="shared" si="134"/>
        <v>0</v>
      </c>
      <c r="H109" s="145">
        <f t="shared" si="134"/>
        <v>0</v>
      </c>
      <c r="I109" s="145">
        <f t="shared" si="134"/>
        <v>3</v>
      </c>
      <c r="J109" s="145">
        <f t="shared" si="134"/>
        <v>1</v>
      </c>
      <c r="K109" s="145">
        <f t="shared" si="134"/>
        <v>706</v>
      </c>
      <c r="L109" s="145">
        <f t="shared" si="134"/>
        <v>111</v>
      </c>
      <c r="M109" s="145">
        <f t="shared" si="134"/>
        <v>2052</v>
      </c>
      <c r="N109" s="145">
        <f t="shared" si="134"/>
        <v>672</v>
      </c>
      <c r="O109" s="146">
        <f t="shared" si="134"/>
        <v>997</v>
      </c>
      <c r="P109" s="18"/>
    </row>
    <row r="110" spans="1:16" x14ac:dyDescent="0.3">
      <c r="A110" s="108" t="s">
        <v>34</v>
      </c>
      <c r="B110" s="164">
        <f>SUM(C110:O110)</f>
        <v>6097</v>
      </c>
      <c r="C110" s="149">
        <v>1320</v>
      </c>
      <c r="D110" s="149">
        <v>22</v>
      </c>
      <c r="E110" s="149">
        <v>34</v>
      </c>
      <c r="F110" s="149">
        <v>289</v>
      </c>
      <c r="G110" s="149">
        <v>0</v>
      </c>
      <c r="H110" s="149">
        <v>0</v>
      </c>
      <c r="I110" s="149">
        <v>3</v>
      </c>
      <c r="J110" s="149">
        <v>1</v>
      </c>
      <c r="K110" s="149">
        <v>688</v>
      </c>
      <c r="L110" s="149">
        <v>111</v>
      </c>
      <c r="M110" s="149">
        <v>1990</v>
      </c>
      <c r="N110" s="149">
        <v>656</v>
      </c>
      <c r="O110" s="150">
        <v>983</v>
      </c>
      <c r="P110" s="18"/>
    </row>
    <row r="111" spans="1:16" x14ac:dyDescent="0.3">
      <c r="A111" s="107" t="s">
        <v>79</v>
      </c>
      <c r="B111" s="164">
        <f>SUM(C111:O111)</f>
        <v>3</v>
      </c>
      <c r="C111" s="149">
        <v>2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1</v>
      </c>
      <c r="N111" s="149">
        <v>0</v>
      </c>
      <c r="O111" s="150">
        <v>0</v>
      </c>
      <c r="P111" s="18"/>
    </row>
    <row r="112" spans="1:16" x14ac:dyDescent="0.3">
      <c r="A112" s="107" t="s">
        <v>59</v>
      </c>
      <c r="B112" s="164">
        <f>SUM(C112:O112)</f>
        <v>159</v>
      </c>
      <c r="C112" s="149">
        <v>44</v>
      </c>
      <c r="D112" s="149">
        <v>0</v>
      </c>
      <c r="E112" s="149">
        <v>2</v>
      </c>
      <c r="F112" s="149">
        <v>4</v>
      </c>
      <c r="G112" s="149">
        <v>0</v>
      </c>
      <c r="H112" s="149">
        <v>0</v>
      </c>
      <c r="I112" s="149">
        <v>0</v>
      </c>
      <c r="J112" s="149">
        <v>0</v>
      </c>
      <c r="K112" s="149">
        <v>18</v>
      </c>
      <c r="L112" s="149">
        <v>0</v>
      </c>
      <c r="M112" s="149">
        <v>61</v>
      </c>
      <c r="N112" s="149">
        <v>16</v>
      </c>
      <c r="O112" s="150">
        <v>14</v>
      </c>
      <c r="P112" s="18"/>
    </row>
    <row r="113" spans="1:15" x14ac:dyDescent="0.3">
      <c r="A113" s="108"/>
      <c r="B113" s="164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50"/>
    </row>
    <row r="114" spans="1:15" x14ac:dyDescent="0.3">
      <c r="A114" s="111" t="s">
        <v>121</v>
      </c>
      <c r="B114" s="161">
        <f t="shared" ref="B114:O114" si="135">SUM(B115:B116)</f>
        <v>2519</v>
      </c>
      <c r="C114" s="145">
        <f t="shared" si="135"/>
        <v>587</v>
      </c>
      <c r="D114" s="145">
        <f t="shared" si="135"/>
        <v>4</v>
      </c>
      <c r="E114" s="145">
        <f t="shared" si="135"/>
        <v>22</v>
      </c>
      <c r="F114" s="145">
        <f t="shared" si="135"/>
        <v>158</v>
      </c>
      <c r="G114" s="145">
        <f t="shared" si="135"/>
        <v>4</v>
      </c>
      <c r="H114" s="145">
        <f t="shared" si="135"/>
        <v>0</v>
      </c>
      <c r="I114" s="145">
        <f t="shared" si="135"/>
        <v>2</v>
      </c>
      <c r="J114" s="145">
        <f t="shared" si="135"/>
        <v>6</v>
      </c>
      <c r="K114" s="145">
        <f t="shared" si="135"/>
        <v>218</v>
      </c>
      <c r="L114" s="145">
        <f t="shared" si="135"/>
        <v>45</v>
      </c>
      <c r="M114" s="145">
        <f t="shared" si="135"/>
        <v>1064</v>
      </c>
      <c r="N114" s="145">
        <f t="shared" si="135"/>
        <v>200</v>
      </c>
      <c r="O114" s="146">
        <f t="shared" si="135"/>
        <v>209</v>
      </c>
    </row>
    <row r="115" spans="1:15" x14ac:dyDescent="0.3">
      <c r="A115" s="108" t="s">
        <v>34</v>
      </c>
      <c r="B115" s="164">
        <f>SUM(C115:O115)</f>
        <v>2515</v>
      </c>
      <c r="C115" s="149">
        <v>586</v>
      </c>
      <c r="D115" s="149">
        <v>4</v>
      </c>
      <c r="E115" s="149">
        <v>22</v>
      </c>
      <c r="F115" s="149">
        <v>158</v>
      </c>
      <c r="G115" s="149">
        <v>4</v>
      </c>
      <c r="H115" s="149">
        <v>0</v>
      </c>
      <c r="I115" s="149">
        <v>2</v>
      </c>
      <c r="J115" s="149">
        <v>6</v>
      </c>
      <c r="K115" s="149">
        <v>218</v>
      </c>
      <c r="L115" s="149">
        <v>45</v>
      </c>
      <c r="M115" s="149">
        <v>1063</v>
      </c>
      <c r="N115" s="149">
        <v>199</v>
      </c>
      <c r="O115" s="150">
        <v>208</v>
      </c>
    </row>
    <row r="116" spans="1:15" x14ac:dyDescent="0.3">
      <c r="A116" s="107" t="s">
        <v>79</v>
      </c>
      <c r="B116" s="164">
        <f>SUM(C116:O116)</f>
        <v>4</v>
      </c>
      <c r="C116" s="149">
        <v>1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0</v>
      </c>
      <c r="J116" s="149">
        <v>0</v>
      </c>
      <c r="K116" s="149">
        <v>0</v>
      </c>
      <c r="L116" s="149">
        <v>0</v>
      </c>
      <c r="M116" s="149">
        <v>1</v>
      </c>
      <c r="N116" s="149">
        <v>1</v>
      </c>
      <c r="O116" s="150">
        <v>1</v>
      </c>
    </row>
    <row r="117" spans="1:15" x14ac:dyDescent="0.3">
      <c r="A117" s="112"/>
      <c r="B117" s="11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1"/>
    </row>
    <row r="118" spans="1:15" x14ac:dyDescent="0.3">
      <c r="A118" s="175" t="s">
        <v>136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1:15" x14ac:dyDescent="0.3">
      <c r="A119" s="12" t="s">
        <v>75</v>
      </c>
    </row>
    <row r="120" spans="1:15" ht="15" hidden="1" customHeight="1" x14ac:dyDescent="0.3"/>
  </sheetData>
  <mergeCells count="7">
    <mergeCell ref="A3:O3"/>
    <mergeCell ref="A4:O4"/>
    <mergeCell ref="A5:O5"/>
    <mergeCell ref="A6:O6"/>
    <mergeCell ref="A8:A9"/>
    <mergeCell ref="B8:B9"/>
    <mergeCell ref="C8:O8"/>
  </mergeCells>
  <printOptions horizontalCentered="1" verticalCentered="1"/>
  <pageMargins left="0.19685039370078741" right="0.19685039370078741" top="0.19685039370078741" bottom="0.19685039370078741" header="0.51181102362204722" footer="0.27559055118110237"/>
  <pageSetup scale="2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C-1</vt:lpstr>
      <vt:lpstr>C-2</vt:lpstr>
      <vt:lpstr>C-3</vt:lpstr>
      <vt:lpstr>C-4</vt:lpstr>
      <vt:lpstr>C-5</vt:lpstr>
      <vt:lpstr>C-6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Karen Segura Herrera</cp:lastModifiedBy>
  <cp:revision>1</cp:revision>
  <cp:lastPrinted>2014-08-12T19:31:40Z</cp:lastPrinted>
  <dcterms:created xsi:type="dcterms:W3CDTF">2006-01-16T14:29:15Z</dcterms:created>
  <dcterms:modified xsi:type="dcterms:W3CDTF">2022-05-25T22:15:45Z</dcterms:modified>
</cp:coreProperties>
</file>