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D:\Poder Judicial\2023\Revisión anuarios 2022\Pensiones alimentarias\"/>
    </mc:Choice>
  </mc:AlternateContent>
  <xr:revisionPtr revIDLastSave="0" documentId="13_ncr:1_{639A4844-5B9E-4709-A641-64F35CD3BE84}" xr6:coauthVersionLast="47" xr6:coauthVersionMax="47" xr10:uidLastSave="{00000000-0000-0000-0000-000000000000}"/>
  <bookViews>
    <workbookView xWindow="28690" yWindow="-110" windowWidth="29020" windowHeight="15700" tabRatio="642" xr2:uid="{00000000-000D-0000-FFFF-FFFF00000000}"/>
  </bookViews>
  <sheets>
    <sheet name="Índice" sheetId="44" r:id="rId1"/>
    <sheet name="c-1" sheetId="39" r:id="rId2"/>
    <sheet name="c-2" sheetId="40" r:id="rId3"/>
    <sheet name="c-3" sheetId="45" r:id="rId4"/>
    <sheet name="c-4" sheetId="42" r:id="rId5"/>
    <sheet name="c-5" sheetId="10" r:id="rId6"/>
    <sheet name="c-6" sheetId="29" r:id="rId7"/>
    <sheet name="c-7" sheetId="31" r:id="rId8"/>
    <sheet name="c-8" sheetId="16" r:id="rId9"/>
    <sheet name="c-9" sheetId="43" r:id="rId10"/>
    <sheet name="c-10" sheetId="36" r:id="rId11"/>
    <sheet name="c-11" sheetId="37" r:id="rId12"/>
    <sheet name="c-12" sheetId="38" r:id="rId13"/>
  </sheets>
  <definedNames>
    <definedName name="_xlnm._FilterDatabase" localSheetId="10" hidden="1">'c-10'!#REF!</definedName>
    <definedName name="_xlnm.Print_Area" localSheetId="3">'c-3'!$A$1:$G$120</definedName>
    <definedName name="_xlnm.Print_Area" localSheetId="5">'c-5'!$A$1:$P$120</definedName>
    <definedName name="_xlnm.Print_Area" localSheetId="6">'c-6'!$A$1:$N$119</definedName>
    <definedName name="_xlnm.Print_Area" localSheetId="7">'c-7'!$A$1:$J$119</definedName>
    <definedName name="_xlnm.Print_Area" localSheetId="8">'c-8'!$A$1:$F$120</definedName>
    <definedName name="_xlnm.Print_Area" localSheetId="0">Índice!$A$1:$B$33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4" i="37" l="1"/>
  <c r="J109" i="37"/>
  <c r="J102" i="37"/>
  <c r="J98" i="37"/>
  <c r="J88" i="37"/>
  <c r="J80" i="37"/>
  <c r="J72" i="37"/>
  <c r="J64" i="37"/>
  <c r="J55" i="37"/>
  <c r="J47" i="37"/>
  <c r="J40" i="37"/>
  <c r="J33" i="37"/>
  <c r="J24" i="37"/>
  <c r="J21" i="37"/>
  <c r="J13" i="37"/>
  <c r="B14" i="37"/>
  <c r="F114" i="37"/>
  <c r="G114" i="37"/>
  <c r="H114" i="37"/>
  <c r="F109" i="37"/>
  <c r="G109" i="37"/>
  <c r="H109" i="37"/>
  <c r="F102" i="37"/>
  <c r="G102" i="37"/>
  <c r="H102" i="37"/>
  <c r="F98" i="37"/>
  <c r="G98" i="37"/>
  <c r="H98" i="37"/>
  <c r="F88" i="37"/>
  <c r="G88" i="37"/>
  <c r="H88" i="37"/>
  <c r="F80" i="37"/>
  <c r="G80" i="37"/>
  <c r="H80" i="37"/>
  <c r="F72" i="37"/>
  <c r="G72" i="37"/>
  <c r="H72" i="37"/>
  <c r="F64" i="37"/>
  <c r="G64" i="37"/>
  <c r="H64" i="37"/>
  <c r="F55" i="37"/>
  <c r="G55" i="37"/>
  <c r="H55" i="37"/>
  <c r="F47" i="37"/>
  <c r="G47" i="37"/>
  <c r="H47" i="37"/>
  <c r="F40" i="37"/>
  <c r="G40" i="37"/>
  <c r="H40" i="37"/>
  <c r="F33" i="37"/>
  <c r="G33" i="37"/>
  <c r="H33" i="37"/>
  <c r="F24" i="37"/>
  <c r="G24" i="37"/>
  <c r="H24" i="37"/>
  <c r="I24" i="37"/>
  <c r="F21" i="37"/>
  <c r="G21" i="37"/>
  <c r="H21" i="37"/>
  <c r="I21" i="37"/>
  <c r="F13" i="37"/>
  <c r="G13" i="37"/>
  <c r="H13" i="37"/>
  <c r="I13" i="37"/>
  <c r="F114" i="38"/>
  <c r="G114" i="38"/>
  <c r="H114" i="38"/>
  <c r="F109" i="38"/>
  <c r="G109" i="38"/>
  <c r="H109" i="38"/>
  <c r="F102" i="38"/>
  <c r="G102" i="38"/>
  <c r="H102" i="38"/>
  <c r="F98" i="38"/>
  <c r="G98" i="38"/>
  <c r="H98" i="38"/>
  <c r="F88" i="38"/>
  <c r="G88" i="38"/>
  <c r="H88" i="38"/>
  <c r="F80" i="38"/>
  <c r="G80" i="38"/>
  <c r="H80" i="38"/>
  <c r="F72" i="38"/>
  <c r="G72" i="38"/>
  <c r="H72" i="38"/>
  <c r="F64" i="38"/>
  <c r="G64" i="38"/>
  <c r="H64" i="38"/>
  <c r="F55" i="38"/>
  <c r="G55" i="38"/>
  <c r="H55" i="38"/>
  <c r="F47" i="38"/>
  <c r="G47" i="38"/>
  <c r="H47" i="38"/>
  <c r="F40" i="38"/>
  <c r="G40" i="38"/>
  <c r="H40" i="38"/>
  <c r="F33" i="38"/>
  <c r="G33" i="38"/>
  <c r="H33" i="38"/>
  <c r="F24" i="38"/>
  <c r="G24" i="38"/>
  <c r="H24" i="38"/>
  <c r="F21" i="38"/>
  <c r="G21" i="38"/>
  <c r="H21" i="38"/>
  <c r="F13" i="38"/>
  <c r="G13" i="38"/>
  <c r="H13" i="38"/>
  <c r="I13" i="38"/>
  <c r="J13" i="38"/>
  <c r="J11" i="37" l="1"/>
  <c r="G11" i="37"/>
  <c r="H11" i="37"/>
  <c r="F11" i="37"/>
  <c r="H11" i="38"/>
  <c r="G11" i="38"/>
  <c r="F11" i="38"/>
  <c r="B117" i="38" l="1"/>
  <c r="B116" i="38"/>
  <c r="B115" i="38"/>
  <c r="B112" i="38"/>
  <c r="B111" i="38"/>
  <c r="B110" i="38"/>
  <c r="B107" i="38"/>
  <c r="B106" i="38"/>
  <c r="B105" i="38"/>
  <c r="B104" i="38"/>
  <c r="B103" i="38"/>
  <c r="B100" i="38"/>
  <c r="B99" i="38"/>
  <c r="B96" i="38"/>
  <c r="B95" i="38"/>
  <c r="B94" i="38"/>
  <c r="B93" i="38"/>
  <c r="B92" i="38"/>
  <c r="B91" i="38"/>
  <c r="B90" i="38"/>
  <c r="B89" i="38"/>
  <c r="B86" i="38"/>
  <c r="B85" i="38"/>
  <c r="B84" i="38"/>
  <c r="B83" i="38"/>
  <c r="B82" i="38"/>
  <c r="B81" i="38"/>
  <c r="B78" i="38"/>
  <c r="B77" i="38"/>
  <c r="B76" i="38"/>
  <c r="B75" i="38"/>
  <c r="B74" i="38"/>
  <c r="B73" i="38"/>
  <c r="B70" i="38"/>
  <c r="B69" i="38"/>
  <c r="B68" i="38"/>
  <c r="B67" i="38"/>
  <c r="B66" i="38"/>
  <c r="B65" i="38"/>
  <c r="B62" i="38"/>
  <c r="B61" i="38"/>
  <c r="B60" i="38"/>
  <c r="B59" i="38"/>
  <c r="B58" i="38"/>
  <c r="B57" i="38"/>
  <c r="B56" i="38"/>
  <c r="B53" i="38"/>
  <c r="B52" i="38"/>
  <c r="B51" i="38"/>
  <c r="B50" i="38"/>
  <c r="B49" i="38"/>
  <c r="B48" i="38"/>
  <c r="B45" i="38"/>
  <c r="B44" i="38"/>
  <c r="B43" i="38"/>
  <c r="B42" i="38"/>
  <c r="B41" i="38"/>
  <c r="B38" i="38"/>
  <c r="B37" i="38"/>
  <c r="B36" i="38"/>
  <c r="B35" i="38"/>
  <c r="B34" i="38"/>
  <c r="B31" i="38"/>
  <c r="B30" i="38"/>
  <c r="B29" i="38"/>
  <c r="B28" i="38"/>
  <c r="B27" i="38"/>
  <c r="B26" i="38"/>
  <c r="B25" i="38"/>
  <c r="B22" i="38"/>
  <c r="B15" i="38"/>
  <c r="B16" i="38"/>
  <c r="B17" i="38"/>
  <c r="B18" i="38"/>
  <c r="B19" i="38"/>
  <c r="B14" i="38"/>
  <c r="C13" i="37"/>
  <c r="B117" i="37"/>
  <c r="B116" i="37"/>
  <c r="B115" i="37"/>
  <c r="B112" i="37"/>
  <c r="B111" i="37"/>
  <c r="B110" i="37"/>
  <c r="B107" i="37"/>
  <c r="B106" i="37"/>
  <c r="B105" i="37"/>
  <c r="B104" i="37"/>
  <c r="B103" i="37"/>
  <c r="B100" i="37"/>
  <c r="B99" i="37"/>
  <c r="B96" i="37"/>
  <c r="B95" i="37"/>
  <c r="B94" i="37"/>
  <c r="B93" i="37"/>
  <c r="B92" i="37"/>
  <c r="B91" i="37"/>
  <c r="B90" i="37"/>
  <c r="B89" i="37"/>
  <c r="B86" i="37"/>
  <c r="B85" i="37"/>
  <c r="B84" i="37"/>
  <c r="B83" i="37"/>
  <c r="B82" i="37"/>
  <c r="B81" i="37"/>
  <c r="B78" i="37"/>
  <c r="B77" i="37"/>
  <c r="B76" i="37"/>
  <c r="B75" i="37"/>
  <c r="B74" i="37"/>
  <c r="B73" i="37"/>
  <c r="B70" i="37"/>
  <c r="B69" i="37"/>
  <c r="B68" i="37"/>
  <c r="B67" i="37"/>
  <c r="B66" i="37"/>
  <c r="B65" i="37"/>
  <c r="B62" i="37"/>
  <c r="B61" i="37"/>
  <c r="B60" i="37"/>
  <c r="B59" i="37"/>
  <c r="B58" i="37"/>
  <c r="B57" i="37"/>
  <c r="B56" i="37"/>
  <c r="B53" i="37"/>
  <c r="B52" i="37"/>
  <c r="B51" i="37"/>
  <c r="B50" i="37"/>
  <c r="B49" i="37"/>
  <c r="B48" i="37"/>
  <c r="B45" i="37"/>
  <c r="B44" i="37"/>
  <c r="B43" i="37"/>
  <c r="B42" i="37"/>
  <c r="B41" i="37"/>
  <c r="B38" i="37"/>
  <c r="B37" i="37"/>
  <c r="B36" i="37"/>
  <c r="B35" i="37"/>
  <c r="B34" i="37"/>
  <c r="B31" i="37"/>
  <c r="B30" i="37"/>
  <c r="B29" i="37"/>
  <c r="B28" i="37"/>
  <c r="B27" i="37"/>
  <c r="B26" i="37"/>
  <c r="B25" i="37"/>
  <c r="B22" i="37"/>
  <c r="B19" i="37"/>
  <c r="B18" i="37"/>
  <c r="B17" i="37"/>
  <c r="B16" i="37"/>
  <c r="B15" i="37"/>
  <c r="B117" i="10" l="1"/>
  <c r="B116" i="10"/>
  <c r="B115" i="10"/>
  <c r="B112" i="10"/>
  <c r="B111" i="10"/>
  <c r="B110" i="10"/>
  <c r="B107" i="10"/>
  <c r="B106" i="10"/>
  <c r="B105" i="10"/>
  <c r="B104" i="10"/>
  <c r="B103" i="10"/>
  <c r="B100" i="10"/>
  <c r="B99" i="10"/>
  <c r="B96" i="10"/>
  <c r="B95" i="10"/>
  <c r="B94" i="10"/>
  <c r="B93" i="10"/>
  <c r="B92" i="10"/>
  <c r="B91" i="10"/>
  <c r="B90" i="10"/>
  <c r="B89" i="10"/>
  <c r="B86" i="10"/>
  <c r="B85" i="10"/>
  <c r="B84" i="10"/>
  <c r="B83" i="10"/>
  <c r="B82" i="10"/>
  <c r="B81" i="10"/>
  <c r="B78" i="10"/>
  <c r="B77" i="10"/>
  <c r="B76" i="10"/>
  <c r="B75" i="10"/>
  <c r="B74" i="10"/>
  <c r="B73" i="10"/>
  <c r="B70" i="10"/>
  <c r="B69" i="10"/>
  <c r="B68" i="10"/>
  <c r="B67" i="10"/>
  <c r="B66" i="10"/>
  <c r="B65" i="10"/>
  <c r="B62" i="10"/>
  <c r="B61" i="10"/>
  <c r="B60" i="10"/>
  <c r="B59" i="10"/>
  <c r="B58" i="10"/>
  <c r="B57" i="10"/>
  <c r="B56" i="10"/>
  <c r="B53" i="10"/>
  <c r="B52" i="10"/>
  <c r="B51" i="10"/>
  <c r="B50" i="10"/>
  <c r="B49" i="10"/>
  <c r="B48" i="10"/>
  <c r="B45" i="10"/>
  <c r="B44" i="10"/>
  <c r="B43" i="10"/>
  <c r="B42" i="10"/>
  <c r="B41" i="10"/>
  <c r="B38" i="10"/>
  <c r="B37" i="10"/>
  <c r="B36" i="10"/>
  <c r="B35" i="10"/>
  <c r="B34" i="10"/>
  <c r="B31" i="10"/>
  <c r="B30" i="10"/>
  <c r="B29" i="10"/>
  <c r="B28" i="10"/>
  <c r="B27" i="10"/>
  <c r="B26" i="10"/>
  <c r="B25" i="10"/>
  <c r="B22" i="10"/>
  <c r="B16" i="10"/>
  <c r="B15" i="10"/>
  <c r="B17" i="10"/>
  <c r="B18" i="10"/>
  <c r="B19" i="10"/>
  <c r="B14" i="10"/>
  <c r="AB114" i="10"/>
  <c r="AB109" i="10"/>
  <c r="AB102" i="10"/>
  <c r="AB98" i="10"/>
  <c r="AB88" i="10"/>
  <c r="AB80" i="10"/>
  <c r="AB72" i="10"/>
  <c r="AB64" i="10"/>
  <c r="AB55" i="10"/>
  <c r="AB47" i="10"/>
  <c r="AB40" i="10"/>
  <c r="AB33" i="10"/>
  <c r="AB24" i="10"/>
  <c r="AB21" i="10"/>
  <c r="AB13" i="10"/>
  <c r="I13" i="10"/>
  <c r="D83" i="45"/>
  <c r="F40" i="45"/>
  <c r="AB11" i="10" l="1"/>
  <c r="F51" i="45" l="1"/>
  <c r="E51" i="45"/>
  <c r="F49" i="45"/>
  <c r="E49" i="45"/>
  <c r="E40" i="45"/>
  <c r="D47" i="45"/>
  <c r="G47" i="45"/>
  <c r="B34" i="40" l="1"/>
  <c r="B25" i="39"/>
  <c r="B10" i="39" s="1"/>
  <c r="B16" i="31" l="1"/>
  <c r="L114" i="29" l="1"/>
  <c r="M114" i="29"/>
  <c r="N114" i="29"/>
  <c r="L109" i="29"/>
  <c r="M109" i="29"/>
  <c r="N109" i="29"/>
  <c r="L102" i="29"/>
  <c r="M102" i="29"/>
  <c r="N102" i="29"/>
  <c r="L98" i="29"/>
  <c r="M98" i="29"/>
  <c r="N98" i="29"/>
  <c r="L88" i="29"/>
  <c r="M88" i="29"/>
  <c r="N88" i="29"/>
  <c r="L80" i="29"/>
  <c r="M80" i="29"/>
  <c r="N80" i="29"/>
  <c r="L72" i="29"/>
  <c r="M72" i="29"/>
  <c r="N72" i="29"/>
  <c r="L64" i="29"/>
  <c r="M64" i="29"/>
  <c r="N64" i="29"/>
  <c r="O64" i="29"/>
  <c r="L55" i="29"/>
  <c r="M55" i="29"/>
  <c r="N55" i="29"/>
  <c r="L47" i="29"/>
  <c r="M47" i="29"/>
  <c r="N47" i="29"/>
  <c r="L40" i="29"/>
  <c r="M40" i="29"/>
  <c r="N40" i="29"/>
  <c r="L33" i="29"/>
  <c r="M33" i="29"/>
  <c r="N33" i="29"/>
  <c r="L24" i="29"/>
  <c r="M24" i="29"/>
  <c r="N24" i="29"/>
  <c r="L21" i="29"/>
  <c r="M21" i="29"/>
  <c r="N21" i="29"/>
  <c r="L13" i="29"/>
  <c r="M13" i="29"/>
  <c r="C49" i="45"/>
  <c r="B89" i="45"/>
  <c r="M11" i="29" l="1"/>
  <c r="L11" i="29"/>
  <c r="K114" i="38"/>
  <c r="J114" i="38"/>
  <c r="I114" i="38"/>
  <c r="E114" i="38"/>
  <c r="D114" i="38"/>
  <c r="C114" i="38"/>
  <c r="B114" i="38"/>
  <c r="B109" i="38"/>
  <c r="K109" i="38"/>
  <c r="J109" i="38"/>
  <c r="I109" i="38"/>
  <c r="E109" i="38"/>
  <c r="D109" i="38"/>
  <c r="C109" i="38"/>
  <c r="B102" i="38"/>
  <c r="K102" i="38"/>
  <c r="J102" i="38"/>
  <c r="I102" i="38"/>
  <c r="E102" i="38"/>
  <c r="D102" i="38"/>
  <c r="C102" i="38"/>
  <c r="B98" i="38"/>
  <c r="K98" i="38"/>
  <c r="J98" i="38"/>
  <c r="I98" i="38"/>
  <c r="E98" i="38"/>
  <c r="D98" i="38"/>
  <c r="C98" i="38"/>
  <c r="B88" i="38"/>
  <c r="K88" i="38"/>
  <c r="J88" i="38"/>
  <c r="I88" i="38"/>
  <c r="E88" i="38"/>
  <c r="D88" i="38"/>
  <c r="C88" i="38"/>
  <c r="B80" i="38"/>
  <c r="K80" i="38"/>
  <c r="J80" i="38"/>
  <c r="I80" i="38"/>
  <c r="E80" i="38"/>
  <c r="D80" i="38"/>
  <c r="C80" i="38"/>
  <c r="B72" i="38"/>
  <c r="K72" i="38"/>
  <c r="J72" i="38"/>
  <c r="I72" i="38"/>
  <c r="E72" i="38"/>
  <c r="D72" i="38"/>
  <c r="C72" i="38"/>
  <c r="B64" i="38"/>
  <c r="K64" i="38"/>
  <c r="J64" i="38"/>
  <c r="I64" i="38"/>
  <c r="E64" i="38"/>
  <c r="D64" i="38"/>
  <c r="C64" i="38"/>
  <c r="B55" i="38"/>
  <c r="K55" i="38"/>
  <c r="J55" i="38"/>
  <c r="I55" i="38"/>
  <c r="E55" i="38"/>
  <c r="D55" i="38"/>
  <c r="C55" i="38"/>
  <c r="B47" i="38"/>
  <c r="K47" i="38"/>
  <c r="J47" i="38"/>
  <c r="I47" i="38"/>
  <c r="E47" i="38"/>
  <c r="D47" i="38"/>
  <c r="C47" i="38"/>
  <c r="B40" i="38"/>
  <c r="K40" i="38"/>
  <c r="J40" i="38"/>
  <c r="I40" i="38"/>
  <c r="E40" i="38"/>
  <c r="D40" i="38"/>
  <c r="C40" i="38"/>
  <c r="B33" i="38"/>
  <c r="K33" i="38"/>
  <c r="J33" i="38"/>
  <c r="I33" i="38"/>
  <c r="E33" i="38"/>
  <c r="D33" i="38"/>
  <c r="C33" i="38"/>
  <c r="B24" i="38"/>
  <c r="K24" i="38"/>
  <c r="J24" i="38"/>
  <c r="I24" i="38"/>
  <c r="E24" i="38"/>
  <c r="D24" i="38"/>
  <c r="C24" i="38"/>
  <c r="B21" i="38"/>
  <c r="K21" i="38"/>
  <c r="J21" i="38"/>
  <c r="I21" i="38"/>
  <c r="E21" i="38"/>
  <c r="D21" i="38"/>
  <c r="C21" i="38"/>
  <c r="B13" i="38"/>
  <c r="K13" i="38"/>
  <c r="E13" i="38"/>
  <c r="D13" i="38"/>
  <c r="C13" i="38"/>
  <c r="B114" i="37"/>
  <c r="K114" i="37"/>
  <c r="I114" i="37"/>
  <c r="E114" i="37"/>
  <c r="D114" i="37"/>
  <c r="C114" i="37"/>
  <c r="B109" i="37"/>
  <c r="K109" i="37"/>
  <c r="I109" i="37"/>
  <c r="E109" i="37"/>
  <c r="D109" i="37"/>
  <c r="C109" i="37"/>
  <c r="B102" i="37"/>
  <c r="K102" i="37"/>
  <c r="I102" i="37"/>
  <c r="E102" i="37"/>
  <c r="D102" i="37"/>
  <c r="C102" i="37"/>
  <c r="K98" i="37"/>
  <c r="I98" i="37"/>
  <c r="E98" i="37"/>
  <c r="D98" i="37"/>
  <c r="C98" i="37"/>
  <c r="B98" i="37"/>
  <c r="B88" i="37"/>
  <c r="K88" i="37"/>
  <c r="I88" i="37"/>
  <c r="E88" i="37"/>
  <c r="D88" i="37"/>
  <c r="C88" i="37"/>
  <c r="B80" i="37"/>
  <c r="K80" i="37"/>
  <c r="I80" i="37"/>
  <c r="E80" i="37"/>
  <c r="D80" i="37"/>
  <c r="C80" i="37"/>
  <c r="B72" i="37"/>
  <c r="K72" i="37"/>
  <c r="I72" i="37"/>
  <c r="E72" i="37"/>
  <c r="D72" i="37"/>
  <c r="C72" i="37"/>
  <c r="K64" i="37"/>
  <c r="I64" i="37"/>
  <c r="E64" i="37"/>
  <c r="D64" i="37"/>
  <c r="C64" i="37"/>
  <c r="B64" i="37"/>
  <c r="B55" i="37"/>
  <c r="K55" i="37"/>
  <c r="I55" i="37"/>
  <c r="E55" i="37"/>
  <c r="D55" i="37"/>
  <c r="C55" i="37"/>
  <c r="B47" i="37"/>
  <c r="K47" i="37"/>
  <c r="I47" i="37"/>
  <c r="E47" i="37"/>
  <c r="D47" i="37"/>
  <c r="C47" i="37"/>
  <c r="K40" i="37"/>
  <c r="I40" i="37"/>
  <c r="E40" i="37"/>
  <c r="D40" i="37"/>
  <c r="C40" i="37"/>
  <c r="B40" i="37"/>
  <c r="B33" i="37"/>
  <c r="K33" i="37"/>
  <c r="I33" i="37"/>
  <c r="E33" i="37"/>
  <c r="D33" i="37"/>
  <c r="C33" i="37"/>
  <c r="B24" i="37"/>
  <c r="K24" i="37"/>
  <c r="E24" i="37"/>
  <c r="D24" i="37"/>
  <c r="C24" i="37"/>
  <c r="B21" i="37"/>
  <c r="K21" i="37"/>
  <c r="E21" i="37"/>
  <c r="D21" i="37"/>
  <c r="C21" i="37"/>
  <c r="B13" i="37"/>
  <c r="K13" i="37"/>
  <c r="E13" i="37"/>
  <c r="D13" i="37"/>
  <c r="G115" i="36"/>
  <c r="G114" i="36"/>
  <c r="G113" i="36"/>
  <c r="F112" i="36"/>
  <c r="E112" i="36"/>
  <c r="D112" i="36"/>
  <c r="C112" i="36"/>
  <c r="B112" i="36"/>
  <c r="G110" i="36"/>
  <c r="G109" i="36"/>
  <c r="G108" i="36"/>
  <c r="F107" i="36"/>
  <c r="E107" i="36"/>
  <c r="D107" i="36"/>
  <c r="C107" i="36"/>
  <c r="B107" i="36"/>
  <c r="G105" i="36"/>
  <c r="G104" i="36"/>
  <c r="G103" i="36"/>
  <c r="G102" i="36"/>
  <c r="G101" i="36"/>
  <c r="F100" i="36"/>
  <c r="E100" i="36"/>
  <c r="D100" i="36"/>
  <c r="C100" i="36"/>
  <c r="B100" i="36"/>
  <c r="G100" i="36" s="1"/>
  <c r="G98" i="36"/>
  <c r="G97" i="36"/>
  <c r="F96" i="36"/>
  <c r="E96" i="36"/>
  <c r="D96" i="36"/>
  <c r="C96" i="36"/>
  <c r="B96" i="36"/>
  <c r="G96" i="36" s="1"/>
  <c r="G94" i="36"/>
  <c r="G93" i="36"/>
  <c r="G92" i="36"/>
  <c r="G91" i="36"/>
  <c r="G90" i="36"/>
  <c r="G89" i="36"/>
  <c r="G88" i="36"/>
  <c r="G87" i="36"/>
  <c r="F86" i="36"/>
  <c r="E86" i="36"/>
  <c r="D86" i="36"/>
  <c r="C86" i="36"/>
  <c r="B86" i="36"/>
  <c r="G84" i="36"/>
  <c r="G83" i="36"/>
  <c r="G82" i="36"/>
  <c r="G81" i="36"/>
  <c r="G80" i="36"/>
  <c r="G79" i="36"/>
  <c r="F78" i="36"/>
  <c r="E78" i="36"/>
  <c r="D78" i="36"/>
  <c r="C78" i="36"/>
  <c r="B78" i="36"/>
  <c r="G76" i="36"/>
  <c r="G75" i="36"/>
  <c r="G74" i="36"/>
  <c r="G73" i="36"/>
  <c r="G72" i="36"/>
  <c r="G71" i="36"/>
  <c r="F70" i="36"/>
  <c r="E70" i="36"/>
  <c r="D70" i="36"/>
  <c r="C70" i="36"/>
  <c r="B70" i="36"/>
  <c r="G68" i="36"/>
  <c r="G67" i="36"/>
  <c r="G66" i="36"/>
  <c r="G65" i="36"/>
  <c r="G64" i="36"/>
  <c r="G63" i="36"/>
  <c r="F62" i="36"/>
  <c r="E62" i="36"/>
  <c r="D62" i="36"/>
  <c r="C62" i="36"/>
  <c r="B62" i="36"/>
  <c r="G62" i="36" s="1"/>
  <c r="G60" i="36"/>
  <c r="G59" i="36"/>
  <c r="G58" i="36"/>
  <c r="G57" i="36"/>
  <c r="G56" i="36"/>
  <c r="G55" i="36"/>
  <c r="G54" i="36"/>
  <c r="F53" i="36"/>
  <c r="E53" i="36"/>
  <c r="D53" i="36"/>
  <c r="C53" i="36"/>
  <c r="B53" i="36"/>
  <c r="G51" i="36"/>
  <c r="G50" i="36"/>
  <c r="G49" i="36"/>
  <c r="G48" i="36"/>
  <c r="G47" i="36"/>
  <c r="F45" i="36"/>
  <c r="E45" i="36"/>
  <c r="C45" i="36"/>
  <c r="B45" i="36"/>
  <c r="G43" i="36"/>
  <c r="G42" i="36"/>
  <c r="G41" i="36"/>
  <c r="G40" i="36"/>
  <c r="G39" i="36"/>
  <c r="F38" i="36"/>
  <c r="E38" i="36"/>
  <c r="D38" i="36"/>
  <c r="C38" i="36"/>
  <c r="B38" i="36"/>
  <c r="G38" i="36" s="1"/>
  <c r="G36" i="36"/>
  <c r="G35" i="36"/>
  <c r="G33" i="36"/>
  <c r="G32" i="36"/>
  <c r="F31" i="36"/>
  <c r="E31" i="36"/>
  <c r="D31" i="36"/>
  <c r="C31" i="36"/>
  <c r="B31" i="36"/>
  <c r="G29" i="36"/>
  <c r="G28" i="36"/>
  <c r="G27" i="36"/>
  <c r="G26" i="36"/>
  <c r="G25" i="36"/>
  <c r="G24" i="36"/>
  <c r="G23" i="36"/>
  <c r="F22" i="36"/>
  <c r="E22" i="36"/>
  <c r="D22" i="36"/>
  <c r="C22" i="36"/>
  <c r="B22" i="36"/>
  <c r="D19" i="36"/>
  <c r="F19" i="36"/>
  <c r="E19" i="36"/>
  <c r="C19" i="36"/>
  <c r="B19" i="36"/>
  <c r="G17" i="36"/>
  <c r="G16" i="36"/>
  <c r="G15" i="36"/>
  <c r="G14" i="36"/>
  <c r="G13" i="36"/>
  <c r="G12" i="36"/>
  <c r="F11" i="36"/>
  <c r="E11" i="36"/>
  <c r="D11" i="36"/>
  <c r="C11" i="36"/>
  <c r="B11" i="36"/>
  <c r="BY118" i="43"/>
  <c r="BW118" i="43"/>
  <c r="BR118" i="43"/>
  <c r="BO118" i="43"/>
  <c r="BI118" i="43"/>
  <c r="BB118" i="43"/>
  <c r="AV118" i="43"/>
  <c r="AN118" i="43"/>
  <c r="AJ118" i="43"/>
  <c r="AE118" i="43"/>
  <c r="U118" i="43"/>
  <c r="M118" i="43"/>
  <c r="C118" i="43"/>
  <c r="BY117" i="43"/>
  <c r="BW117" i="43"/>
  <c r="BR117" i="43"/>
  <c r="BO117" i="43"/>
  <c r="BI117" i="43"/>
  <c r="BB117" i="43"/>
  <c r="AV117" i="43"/>
  <c r="AN117" i="43"/>
  <c r="AJ117" i="43"/>
  <c r="AE117" i="43"/>
  <c r="U117" i="43"/>
  <c r="M117" i="43"/>
  <c r="C117" i="43"/>
  <c r="BY116" i="43"/>
  <c r="BW116" i="43"/>
  <c r="BR116" i="43"/>
  <c r="BO116" i="43"/>
  <c r="BI116" i="43"/>
  <c r="BB116" i="43"/>
  <c r="AV116" i="43"/>
  <c r="AN116" i="43"/>
  <c r="AJ116" i="43"/>
  <c r="AE116" i="43"/>
  <c r="U116" i="43"/>
  <c r="M116" i="43"/>
  <c r="M115" i="43" s="1"/>
  <c r="C116" i="43"/>
  <c r="CG115" i="43"/>
  <c r="CF115" i="43"/>
  <c r="CE115" i="43"/>
  <c r="CD115" i="43"/>
  <c r="CC115" i="43"/>
  <c r="CB115" i="43"/>
  <c r="CA115" i="43"/>
  <c r="BZ115" i="43"/>
  <c r="BX115" i="43"/>
  <c r="BV115" i="43"/>
  <c r="BU115" i="43"/>
  <c r="BT115" i="43"/>
  <c r="BS115" i="43"/>
  <c r="BQ115" i="43"/>
  <c r="BP115" i="43"/>
  <c r="BN115" i="43"/>
  <c r="BM115" i="43"/>
  <c r="BL115" i="43"/>
  <c r="BK115" i="43"/>
  <c r="BJ115" i="43"/>
  <c r="BH115" i="43"/>
  <c r="BG115" i="43"/>
  <c r="BF115" i="43"/>
  <c r="BE115" i="43"/>
  <c r="BD115" i="43"/>
  <c r="BC115" i="43"/>
  <c r="BA115" i="43"/>
  <c r="AZ115" i="43"/>
  <c r="AY115" i="43"/>
  <c r="AX115" i="43"/>
  <c r="AW115" i="43"/>
  <c r="AU115" i="43"/>
  <c r="AT115" i="43"/>
  <c r="AS115" i="43"/>
  <c r="AR115" i="43"/>
  <c r="AQ115" i="43"/>
  <c r="AP115" i="43"/>
  <c r="AO115" i="43"/>
  <c r="AM115" i="43"/>
  <c r="AL115" i="43"/>
  <c r="AK115" i="43"/>
  <c r="AI115" i="43"/>
  <c r="AH115" i="43"/>
  <c r="AG115" i="43"/>
  <c r="AF115" i="43"/>
  <c r="AD115" i="43"/>
  <c r="AC115" i="43"/>
  <c r="AB115" i="43"/>
  <c r="AA115" i="43"/>
  <c r="Z115" i="43"/>
  <c r="Y115" i="43"/>
  <c r="X115" i="43"/>
  <c r="W115" i="43"/>
  <c r="V115" i="43"/>
  <c r="T115" i="43"/>
  <c r="S115" i="43"/>
  <c r="R115" i="43"/>
  <c r="Q115" i="43"/>
  <c r="P115" i="43"/>
  <c r="O115" i="43"/>
  <c r="N115" i="43"/>
  <c r="L115" i="43"/>
  <c r="K115" i="43"/>
  <c r="J115" i="43"/>
  <c r="I115" i="43"/>
  <c r="H115" i="43"/>
  <c r="G115" i="43"/>
  <c r="F115" i="43"/>
  <c r="E115" i="43"/>
  <c r="D115" i="43"/>
  <c r="BY113" i="43"/>
  <c r="BW113" i="43"/>
  <c r="BR113" i="43"/>
  <c r="BO113" i="43"/>
  <c r="BI113" i="43"/>
  <c r="BB113" i="43"/>
  <c r="AV113" i="43"/>
  <c r="AN113" i="43"/>
  <c r="AJ113" i="43"/>
  <c r="AE113" i="43"/>
  <c r="U113" i="43"/>
  <c r="M113" i="43"/>
  <c r="C113" i="43"/>
  <c r="BY112" i="43"/>
  <c r="BW112" i="43"/>
  <c r="BR112" i="43"/>
  <c r="BO112" i="43"/>
  <c r="BI112" i="43"/>
  <c r="BB112" i="43"/>
  <c r="AV112" i="43"/>
  <c r="AN112" i="43"/>
  <c r="AJ112" i="43"/>
  <c r="AE112" i="43"/>
  <c r="U112" i="43"/>
  <c r="M112" i="43"/>
  <c r="C112" i="43"/>
  <c r="BY111" i="43"/>
  <c r="BW111" i="43"/>
  <c r="BR111" i="43"/>
  <c r="BO111" i="43"/>
  <c r="BI111" i="43"/>
  <c r="BB111" i="43"/>
  <c r="AV111" i="43"/>
  <c r="AN111" i="43"/>
  <c r="AJ111" i="43"/>
  <c r="AE111" i="43"/>
  <c r="U111" i="43"/>
  <c r="M111" i="43"/>
  <c r="C111" i="43"/>
  <c r="CG110" i="43"/>
  <c r="CF110" i="43"/>
  <c r="CE110" i="43"/>
  <c r="CD110" i="43"/>
  <c r="CC110" i="43"/>
  <c r="CB110" i="43"/>
  <c r="CA110" i="43"/>
  <c r="BZ110" i="43"/>
  <c r="BX110" i="43"/>
  <c r="BV110" i="43"/>
  <c r="BU110" i="43"/>
  <c r="BT110" i="43"/>
  <c r="BS110" i="43"/>
  <c r="BQ110" i="43"/>
  <c r="BP110" i="43"/>
  <c r="BN110" i="43"/>
  <c r="BM110" i="43"/>
  <c r="BL110" i="43"/>
  <c r="BK110" i="43"/>
  <c r="BJ110" i="43"/>
  <c r="BH110" i="43"/>
  <c r="BG110" i="43"/>
  <c r="BF110" i="43"/>
  <c r="BE110" i="43"/>
  <c r="BD110" i="43"/>
  <c r="BC110" i="43"/>
  <c r="BA110" i="43"/>
  <c r="AZ110" i="43"/>
  <c r="AY110" i="43"/>
  <c r="AX110" i="43"/>
  <c r="AW110" i="43"/>
  <c r="AU110" i="43"/>
  <c r="AT110" i="43"/>
  <c r="AS110" i="43"/>
  <c r="AR110" i="43"/>
  <c r="AQ110" i="43"/>
  <c r="AP110" i="43"/>
  <c r="AO110" i="43"/>
  <c r="AM110" i="43"/>
  <c r="AL110" i="43"/>
  <c r="AK110" i="43"/>
  <c r="AI110" i="43"/>
  <c r="AH110" i="43"/>
  <c r="AG110" i="43"/>
  <c r="AF110" i="43"/>
  <c r="AD110" i="43"/>
  <c r="AC110" i="43"/>
  <c r="AB110" i="43"/>
  <c r="AA110" i="43"/>
  <c r="Z110" i="43"/>
  <c r="Y110" i="43"/>
  <c r="X110" i="43"/>
  <c r="W110" i="43"/>
  <c r="V110" i="43"/>
  <c r="T110" i="43"/>
  <c r="S110" i="43"/>
  <c r="R110" i="43"/>
  <c r="Q110" i="43"/>
  <c r="P110" i="43"/>
  <c r="O110" i="43"/>
  <c r="N110" i="43"/>
  <c r="L110" i="43"/>
  <c r="K110" i="43"/>
  <c r="J110" i="43"/>
  <c r="I110" i="43"/>
  <c r="H110" i="43"/>
  <c r="G110" i="43"/>
  <c r="F110" i="43"/>
  <c r="E110" i="43"/>
  <c r="D110" i="43"/>
  <c r="BY108" i="43"/>
  <c r="BW108" i="43"/>
  <c r="BR108" i="43"/>
  <c r="BO108" i="43"/>
  <c r="BI108" i="43"/>
  <c r="BB108" i="43"/>
  <c r="AV108" i="43"/>
  <c r="AN108" i="43"/>
  <c r="AJ108" i="43"/>
  <c r="AE108" i="43"/>
  <c r="U108" i="43"/>
  <c r="M108" i="43"/>
  <c r="C108" i="43"/>
  <c r="BY107" i="43"/>
  <c r="BW107" i="43"/>
  <c r="BR107" i="43"/>
  <c r="BO107" i="43"/>
  <c r="BI107" i="43"/>
  <c r="BB107" i="43"/>
  <c r="AV107" i="43"/>
  <c r="AN107" i="43"/>
  <c r="AJ107" i="43"/>
  <c r="AE107" i="43"/>
  <c r="U107" i="43"/>
  <c r="M107" i="43"/>
  <c r="C107" i="43"/>
  <c r="BY106" i="43"/>
  <c r="BW106" i="43"/>
  <c r="BR106" i="43"/>
  <c r="BO106" i="43"/>
  <c r="BI106" i="43"/>
  <c r="BB106" i="43"/>
  <c r="AV106" i="43"/>
  <c r="AN106" i="43"/>
  <c r="AJ106" i="43"/>
  <c r="AE106" i="43"/>
  <c r="U106" i="43"/>
  <c r="M106" i="43"/>
  <c r="C106" i="43"/>
  <c r="BY105" i="43"/>
  <c r="BW105" i="43"/>
  <c r="BR105" i="43"/>
  <c r="BO105" i="43"/>
  <c r="BI105" i="43"/>
  <c r="BB105" i="43"/>
  <c r="AV105" i="43"/>
  <c r="AN105" i="43"/>
  <c r="AJ105" i="43"/>
  <c r="AE105" i="43"/>
  <c r="U105" i="43"/>
  <c r="M105" i="43"/>
  <c r="C105" i="43"/>
  <c r="BY104" i="43"/>
  <c r="BW104" i="43"/>
  <c r="BR104" i="43"/>
  <c r="BO104" i="43"/>
  <c r="BI104" i="43"/>
  <c r="BB104" i="43"/>
  <c r="AV104" i="43"/>
  <c r="AN104" i="43"/>
  <c r="AJ104" i="43"/>
  <c r="AE104" i="43"/>
  <c r="U104" i="43"/>
  <c r="M104" i="43"/>
  <c r="C104" i="43"/>
  <c r="CG103" i="43"/>
  <c r="CF103" i="43"/>
  <c r="CE103" i="43"/>
  <c r="CD103" i="43"/>
  <c r="CC103" i="43"/>
  <c r="CB103" i="43"/>
  <c r="CA103" i="43"/>
  <c r="BZ103" i="43"/>
  <c r="BX103" i="43"/>
  <c r="BV103" i="43"/>
  <c r="BU103" i="43"/>
  <c r="BT103" i="43"/>
  <c r="BS103" i="43"/>
  <c r="BQ103" i="43"/>
  <c r="BP103" i="43"/>
  <c r="BN103" i="43"/>
  <c r="BM103" i="43"/>
  <c r="BL103" i="43"/>
  <c r="BK103" i="43"/>
  <c r="BJ103" i="43"/>
  <c r="BH103" i="43"/>
  <c r="BG103" i="43"/>
  <c r="BF103" i="43"/>
  <c r="BE103" i="43"/>
  <c r="BD103" i="43"/>
  <c r="BC103" i="43"/>
  <c r="BA103" i="43"/>
  <c r="AZ103" i="43"/>
  <c r="AY103" i="43"/>
  <c r="AX103" i="43"/>
  <c r="AW103" i="43"/>
  <c r="AU103" i="43"/>
  <c r="AT103" i="43"/>
  <c r="AS103" i="43"/>
  <c r="AR103" i="43"/>
  <c r="AQ103" i="43"/>
  <c r="AP103" i="43"/>
  <c r="AO103" i="43"/>
  <c r="AM103" i="43"/>
  <c r="AL103" i="43"/>
  <c r="AK103" i="43"/>
  <c r="AI103" i="43"/>
  <c r="AH103" i="43"/>
  <c r="AG103" i="43"/>
  <c r="AF103" i="43"/>
  <c r="AD103" i="43"/>
  <c r="AC103" i="43"/>
  <c r="AB103" i="43"/>
  <c r="AA103" i="43"/>
  <c r="Z103" i="43"/>
  <c r="Y103" i="43"/>
  <c r="X103" i="43"/>
  <c r="W103" i="43"/>
  <c r="V103" i="43"/>
  <c r="T103" i="43"/>
  <c r="S103" i="43"/>
  <c r="R103" i="43"/>
  <c r="Q103" i="43"/>
  <c r="P103" i="43"/>
  <c r="O103" i="43"/>
  <c r="N103" i="43"/>
  <c r="L103" i="43"/>
  <c r="K103" i="43"/>
  <c r="J103" i="43"/>
  <c r="I103" i="43"/>
  <c r="H103" i="43"/>
  <c r="G103" i="43"/>
  <c r="F103" i="43"/>
  <c r="E103" i="43"/>
  <c r="D103" i="43"/>
  <c r="BY101" i="43"/>
  <c r="BW101" i="43"/>
  <c r="BR101" i="43"/>
  <c r="BO101" i="43"/>
  <c r="BI101" i="43"/>
  <c r="BB101" i="43"/>
  <c r="AV101" i="43"/>
  <c r="AN101" i="43"/>
  <c r="AJ101" i="43"/>
  <c r="AE101" i="43"/>
  <c r="U101" i="43"/>
  <c r="M101" i="43"/>
  <c r="C101" i="43"/>
  <c r="BY100" i="43"/>
  <c r="BW100" i="43"/>
  <c r="BR100" i="43"/>
  <c r="BO100" i="43"/>
  <c r="BI100" i="43"/>
  <c r="BB100" i="43"/>
  <c r="AV100" i="43"/>
  <c r="AN100" i="43"/>
  <c r="AJ100" i="43"/>
  <c r="AE100" i="43"/>
  <c r="AE99" i="43" s="1"/>
  <c r="U100" i="43"/>
  <c r="M100" i="43"/>
  <c r="C100" i="43"/>
  <c r="CG99" i="43"/>
  <c r="CF99" i="43"/>
  <c r="CE99" i="43"/>
  <c r="CD99" i="43"/>
  <c r="CC99" i="43"/>
  <c r="CB99" i="43"/>
  <c r="CA99" i="43"/>
  <c r="BZ99" i="43"/>
  <c r="BX99" i="43"/>
  <c r="BV99" i="43"/>
  <c r="BU99" i="43"/>
  <c r="BT99" i="43"/>
  <c r="BS99" i="43"/>
  <c r="BQ99" i="43"/>
  <c r="BP99" i="43"/>
  <c r="BN99" i="43"/>
  <c r="BM99" i="43"/>
  <c r="BL99" i="43"/>
  <c r="BK99" i="43"/>
  <c r="BJ99" i="43"/>
  <c r="BH99" i="43"/>
  <c r="BG99" i="43"/>
  <c r="BF99" i="43"/>
  <c r="BE99" i="43"/>
  <c r="BD99" i="43"/>
  <c r="BC99" i="43"/>
  <c r="BA99" i="43"/>
  <c r="AZ99" i="43"/>
  <c r="AY99" i="43"/>
  <c r="AX99" i="43"/>
  <c r="AW99" i="43"/>
  <c r="AU99" i="43"/>
  <c r="AT99" i="43"/>
  <c r="AS99" i="43"/>
  <c r="AR99" i="43"/>
  <c r="AQ99" i="43"/>
  <c r="AP99" i="43"/>
  <c r="AO99" i="43"/>
  <c r="AM99" i="43"/>
  <c r="AL99" i="43"/>
  <c r="AK99" i="43"/>
  <c r="AI99" i="43"/>
  <c r="AH99" i="43"/>
  <c r="AG99" i="43"/>
  <c r="AF99" i="43"/>
  <c r="AD99" i="43"/>
  <c r="AC99" i="43"/>
  <c r="AB99" i="43"/>
  <c r="AA99" i="43"/>
  <c r="Z99" i="43"/>
  <c r="Y99" i="43"/>
  <c r="X99" i="43"/>
  <c r="W99" i="43"/>
  <c r="V99" i="43"/>
  <c r="T99" i="43"/>
  <c r="S99" i="43"/>
  <c r="R99" i="43"/>
  <c r="Q99" i="43"/>
  <c r="P99" i="43"/>
  <c r="O99" i="43"/>
  <c r="N99" i="43"/>
  <c r="L99" i="43"/>
  <c r="K99" i="43"/>
  <c r="J99" i="43"/>
  <c r="I99" i="43"/>
  <c r="H99" i="43"/>
  <c r="G99" i="43"/>
  <c r="F99" i="43"/>
  <c r="E99" i="43"/>
  <c r="D99" i="43"/>
  <c r="BY97" i="43"/>
  <c r="BW97" i="43"/>
  <c r="BR97" i="43"/>
  <c r="BO97" i="43"/>
  <c r="BI97" i="43"/>
  <c r="BB97" i="43"/>
  <c r="AV97" i="43"/>
  <c r="AN97" i="43"/>
  <c r="AJ97" i="43"/>
  <c r="AE97" i="43"/>
  <c r="U97" i="43"/>
  <c r="M97" i="43"/>
  <c r="C97" i="43"/>
  <c r="BY96" i="43"/>
  <c r="BW96" i="43"/>
  <c r="BR96" i="43"/>
  <c r="BO96" i="43"/>
  <c r="BI96" i="43"/>
  <c r="BB96" i="43"/>
  <c r="AV96" i="43"/>
  <c r="AN96" i="43"/>
  <c r="AJ96" i="43"/>
  <c r="AE96" i="43"/>
  <c r="U96" i="43"/>
  <c r="M96" i="43"/>
  <c r="C96" i="43"/>
  <c r="BY95" i="43"/>
  <c r="BW95" i="43"/>
  <c r="BR95" i="43"/>
  <c r="BO95" i="43"/>
  <c r="BI95" i="43"/>
  <c r="BB95" i="43"/>
  <c r="AV95" i="43"/>
  <c r="AN95" i="43"/>
  <c r="AJ95" i="43"/>
  <c r="AE95" i="43"/>
  <c r="U95" i="43"/>
  <c r="M95" i="43"/>
  <c r="C95" i="43"/>
  <c r="BY94" i="43"/>
  <c r="BW94" i="43"/>
  <c r="BR94" i="43"/>
  <c r="BO94" i="43"/>
  <c r="BI94" i="43"/>
  <c r="BB94" i="43"/>
  <c r="AV94" i="43"/>
  <c r="AN94" i="43"/>
  <c r="AJ94" i="43"/>
  <c r="AE94" i="43"/>
  <c r="U94" i="43"/>
  <c r="M94" i="43"/>
  <c r="C94" i="43"/>
  <c r="BY93" i="43"/>
  <c r="BW93" i="43"/>
  <c r="BR93" i="43"/>
  <c r="BO93" i="43"/>
  <c r="BI93" i="43"/>
  <c r="BB93" i="43"/>
  <c r="AV93" i="43"/>
  <c r="AN93" i="43"/>
  <c r="AJ93" i="43"/>
  <c r="AE93" i="43"/>
  <c r="U93" i="43"/>
  <c r="M93" i="43"/>
  <c r="C93" i="43"/>
  <c r="BY92" i="43"/>
  <c r="BW92" i="43"/>
  <c r="BR92" i="43"/>
  <c r="BO92" i="43"/>
  <c r="BI92" i="43"/>
  <c r="BB92" i="43"/>
  <c r="AV92" i="43"/>
  <c r="AN92" i="43"/>
  <c r="AJ92" i="43"/>
  <c r="AE92" i="43"/>
  <c r="U92" i="43"/>
  <c r="M92" i="43"/>
  <c r="C92" i="43"/>
  <c r="BY91" i="43"/>
  <c r="BW91" i="43"/>
  <c r="BR91" i="43"/>
  <c r="BO91" i="43"/>
  <c r="BI91" i="43"/>
  <c r="BB91" i="43"/>
  <c r="AV91" i="43"/>
  <c r="AN91" i="43"/>
  <c r="AJ91" i="43"/>
  <c r="AE91" i="43"/>
  <c r="U91" i="43"/>
  <c r="M91" i="43"/>
  <c r="C91" i="43"/>
  <c r="BY90" i="43"/>
  <c r="BW90" i="43"/>
  <c r="BR90" i="43"/>
  <c r="BO90" i="43"/>
  <c r="BI90" i="43"/>
  <c r="BB90" i="43"/>
  <c r="AV90" i="43"/>
  <c r="AN90" i="43"/>
  <c r="AJ90" i="43"/>
  <c r="AE90" i="43"/>
  <c r="U90" i="43"/>
  <c r="M90" i="43"/>
  <c r="C90" i="43"/>
  <c r="CG89" i="43"/>
  <c r="CF89" i="43"/>
  <c r="CE89" i="43"/>
  <c r="CD89" i="43"/>
  <c r="CC89" i="43"/>
  <c r="CB89" i="43"/>
  <c r="CA89" i="43"/>
  <c r="BZ89" i="43"/>
  <c r="BX89" i="43"/>
  <c r="BV89" i="43"/>
  <c r="BU89" i="43"/>
  <c r="BT89" i="43"/>
  <c r="BS89" i="43"/>
  <c r="BQ89" i="43"/>
  <c r="BP89" i="43"/>
  <c r="BN89" i="43"/>
  <c r="BM89" i="43"/>
  <c r="BL89" i="43"/>
  <c r="BK89" i="43"/>
  <c r="BJ89" i="43"/>
  <c r="BH89" i="43"/>
  <c r="BG89" i="43"/>
  <c r="BF89" i="43"/>
  <c r="BE89" i="43"/>
  <c r="BD89" i="43"/>
  <c r="BC89" i="43"/>
  <c r="BA89" i="43"/>
  <c r="AZ89" i="43"/>
  <c r="AY89" i="43"/>
  <c r="AX89" i="43"/>
  <c r="AW89" i="43"/>
  <c r="AU89" i="43"/>
  <c r="AT89" i="43"/>
  <c r="AS89" i="43"/>
  <c r="AR89" i="43"/>
  <c r="AQ89" i="43"/>
  <c r="AP89" i="43"/>
  <c r="AO89" i="43"/>
  <c r="AM89" i="43"/>
  <c r="AL89" i="43"/>
  <c r="AK89" i="43"/>
  <c r="AI89" i="43"/>
  <c r="AH89" i="43"/>
  <c r="AG89" i="43"/>
  <c r="AF89" i="43"/>
  <c r="AD89" i="43"/>
  <c r="AC89" i="43"/>
  <c r="AB89" i="43"/>
  <c r="AA89" i="43"/>
  <c r="Z89" i="43"/>
  <c r="Y89" i="43"/>
  <c r="X89" i="43"/>
  <c r="W89" i="43"/>
  <c r="V89" i="43"/>
  <c r="T89" i="43"/>
  <c r="S89" i="43"/>
  <c r="R89" i="43"/>
  <c r="Q89" i="43"/>
  <c r="P89" i="43"/>
  <c r="O89" i="43"/>
  <c r="N89" i="43"/>
  <c r="L89" i="43"/>
  <c r="K89" i="43"/>
  <c r="J89" i="43"/>
  <c r="I89" i="43"/>
  <c r="H89" i="43"/>
  <c r="G89" i="43"/>
  <c r="F89" i="43"/>
  <c r="E89" i="43"/>
  <c r="D89" i="43"/>
  <c r="BY87" i="43"/>
  <c r="BW87" i="43"/>
  <c r="BR87" i="43"/>
  <c r="BO87" i="43"/>
  <c r="BI87" i="43"/>
  <c r="BB87" i="43"/>
  <c r="AV87" i="43"/>
  <c r="AN87" i="43"/>
  <c r="AJ87" i="43"/>
  <c r="AE87" i="43"/>
  <c r="U87" i="43"/>
  <c r="M87" i="43"/>
  <c r="C87" i="43"/>
  <c r="BY86" i="43"/>
  <c r="BW86" i="43"/>
  <c r="BR86" i="43"/>
  <c r="BO86" i="43"/>
  <c r="BI86" i="43"/>
  <c r="BB86" i="43"/>
  <c r="AV86" i="43"/>
  <c r="AN86" i="43"/>
  <c r="AJ86" i="43"/>
  <c r="AE86" i="43"/>
  <c r="U86" i="43"/>
  <c r="M86" i="43"/>
  <c r="C86" i="43"/>
  <c r="BY85" i="43"/>
  <c r="BW85" i="43"/>
  <c r="BR85" i="43"/>
  <c r="BO85" i="43"/>
  <c r="BI85" i="43"/>
  <c r="BB85" i="43"/>
  <c r="AV85" i="43"/>
  <c r="AN85" i="43"/>
  <c r="AJ85" i="43"/>
  <c r="AE85" i="43"/>
  <c r="U85" i="43"/>
  <c r="M85" i="43"/>
  <c r="C85" i="43"/>
  <c r="BY84" i="43"/>
  <c r="BW84" i="43"/>
  <c r="BR84" i="43"/>
  <c r="BO84" i="43"/>
  <c r="BI84" i="43"/>
  <c r="BB84" i="43"/>
  <c r="AV84" i="43"/>
  <c r="AN84" i="43"/>
  <c r="AJ84" i="43"/>
  <c r="AE84" i="43"/>
  <c r="U84" i="43"/>
  <c r="M84" i="43"/>
  <c r="C84" i="43"/>
  <c r="BY83" i="43"/>
  <c r="BW83" i="43"/>
  <c r="BR83" i="43"/>
  <c r="BO83" i="43"/>
  <c r="BI83" i="43"/>
  <c r="BB83" i="43"/>
  <c r="AV83" i="43"/>
  <c r="AN83" i="43"/>
  <c r="AJ83" i="43"/>
  <c r="AE83" i="43"/>
  <c r="U83" i="43"/>
  <c r="M83" i="43"/>
  <c r="C83" i="43"/>
  <c r="BY82" i="43"/>
  <c r="BW82" i="43"/>
  <c r="BR82" i="43"/>
  <c r="BO82" i="43"/>
  <c r="BI82" i="43"/>
  <c r="BB82" i="43"/>
  <c r="AV82" i="43"/>
  <c r="AN82" i="43"/>
  <c r="AJ82" i="43"/>
  <c r="AE82" i="43"/>
  <c r="U82" i="43"/>
  <c r="M82" i="43"/>
  <c r="C82" i="43"/>
  <c r="CG81" i="43"/>
  <c r="CF81" i="43"/>
  <c r="CE81" i="43"/>
  <c r="CD81" i="43"/>
  <c r="CC81" i="43"/>
  <c r="CB81" i="43"/>
  <c r="CA81" i="43"/>
  <c r="BZ81" i="43"/>
  <c r="BX81" i="43"/>
  <c r="BV81" i="43"/>
  <c r="BU81" i="43"/>
  <c r="BT81" i="43"/>
  <c r="BS81" i="43"/>
  <c r="BQ81" i="43"/>
  <c r="BP81" i="43"/>
  <c r="BN81" i="43"/>
  <c r="BM81" i="43"/>
  <c r="BL81" i="43"/>
  <c r="BK81" i="43"/>
  <c r="BJ81" i="43"/>
  <c r="BH81" i="43"/>
  <c r="BG81" i="43"/>
  <c r="BF81" i="43"/>
  <c r="BE81" i="43"/>
  <c r="BD81" i="43"/>
  <c r="BC81" i="43"/>
  <c r="BA81" i="43"/>
  <c r="AZ81" i="43"/>
  <c r="AY81" i="43"/>
  <c r="AX81" i="43"/>
  <c r="AW81" i="43"/>
  <c r="AU81" i="43"/>
  <c r="AT81" i="43"/>
  <c r="AS81" i="43"/>
  <c r="AR81" i="43"/>
  <c r="AQ81" i="43"/>
  <c r="AP81" i="43"/>
  <c r="AO81" i="43"/>
  <c r="AM81" i="43"/>
  <c r="AL81" i="43"/>
  <c r="AK81" i="43"/>
  <c r="AI81" i="43"/>
  <c r="AH81" i="43"/>
  <c r="AG81" i="43"/>
  <c r="AF81" i="43"/>
  <c r="AD81" i="43"/>
  <c r="AC81" i="43"/>
  <c r="AB81" i="43"/>
  <c r="AA81" i="43"/>
  <c r="Z81" i="43"/>
  <c r="Y81" i="43"/>
  <c r="X81" i="43"/>
  <c r="W81" i="43"/>
  <c r="V81" i="43"/>
  <c r="T81" i="43"/>
  <c r="S81" i="43"/>
  <c r="R81" i="43"/>
  <c r="Q81" i="43"/>
  <c r="P81" i="43"/>
  <c r="O81" i="43"/>
  <c r="N81" i="43"/>
  <c r="L81" i="43"/>
  <c r="K81" i="43"/>
  <c r="J81" i="43"/>
  <c r="I81" i="43"/>
  <c r="H81" i="43"/>
  <c r="G81" i="43"/>
  <c r="F81" i="43"/>
  <c r="E81" i="43"/>
  <c r="D81" i="43"/>
  <c r="BY79" i="43"/>
  <c r="BW79" i="43"/>
  <c r="BR79" i="43"/>
  <c r="BO79" i="43"/>
  <c r="BI79" i="43"/>
  <c r="BB79" i="43"/>
  <c r="AV79" i="43"/>
  <c r="AN79" i="43"/>
  <c r="AJ79" i="43"/>
  <c r="AE79" i="43"/>
  <c r="U79" i="43"/>
  <c r="M79" i="43"/>
  <c r="C79" i="43"/>
  <c r="BY78" i="43"/>
  <c r="BW78" i="43"/>
  <c r="BR78" i="43"/>
  <c r="BO78" i="43"/>
  <c r="BI78" i="43"/>
  <c r="BB78" i="43"/>
  <c r="AV78" i="43"/>
  <c r="AN78" i="43"/>
  <c r="AJ78" i="43"/>
  <c r="AE78" i="43"/>
  <c r="U78" i="43"/>
  <c r="M78" i="43"/>
  <c r="C78" i="43"/>
  <c r="BY77" i="43"/>
  <c r="BW77" i="43"/>
  <c r="BR77" i="43"/>
  <c r="BO77" i="43"/>
  <c r="BI77" i="43"/>
  <c r="BB77" i="43"/>
  <c r="AV77" i="43"/>
  <c r="AN77" i="43"/>
  <c r="AJ77" i="43"/>
  <c r="AE77" i="43"/>
  <c r="U77" i="43"/>
  <c r="M77" i="43"/>
  <c r="C77" i="43"/>
  <c r="BY76" i="43"/>
  <c r="BW76" i="43"/>
  <c r="BR76" i="43"/>
  <c r="BO76" i="43"/>
  <c r="BI76" i="43"/>
  <c r="BB76" i="43"/>
  <c r="AV76" i="43"/>
  <c r="AN76" i="43"/>
  <c r="AJ76" i="43"/>
  <c r="AE76" i="43"/>
  <c r="U76" i="43"/>
  <c r="M76" i="43"/>
  <c r="C76" i="43"/>
  <c r="BY75" i="43"/>
  <c r="BW75" i="43"/>
  <c r="BR75" i="43"/>
  <c r="BO75" i="43"/>
  <c r="BI75" i="43"/>
  <c r="BB75" i="43"/>
  <c r="AV75" i="43"/>
  <c r="AN75" i="43"/>
  <c r="AJ75" i="43"/>
  <c r="AE75" i="43"/>
  <c r="U75" i="43"/>
  <c r="M75" i="43"/>
  <c r="C75" i="43"/>
  <c r="BY74" i="43"/>
  <c r="BW74" i="43"/>
  <c r="BR74" i="43"/>
  <c r="BO74" i="43"/>
  <c r="BI74" i="43"/>
  <c r="BB74" i="43"/>
  <c r="AV74" i="43"/>
  <c r="AN74" i="43"/>
  <c r="AJ74" i="43"/>
  <c r="AE74" i="43"/>
  <c r="U74" i="43"/>
  <c r="M74" i="43"/>
  <c r="C74" i="43"/>
  <c r="CG73" i="43"/>
  <c r="CF73" i="43"/>
  <c r="CE73" i="43"/>
  <c r="CD73" i="43"/>
  <c r="CC73" i="43"/>
  <c r="CB73" i="43"/>
  <c r="CA73" i="43"/>
  <c r="BZ73" i="43"/>
  <c r="BX73" i="43"/>
  <c r="BV73" i="43"/>
  <c r="BU73" i="43"/>
  <c r="BT73" i="43"/>
  <c r="BS73" i="43"/>
  <c r="BQ73" i="43"/>
  <c r="BP73" i="43"/>
  <c r="BN73" i="43"/>
  <c r="BM73" i="43"/>
  <c r="BL73" i="43"/>
  <c r="BK73" i="43"/>
  <c r="BJ73" i="43"/>
  <c r="BH73" i="43"/>
  <c r="BG73" i="43"/>
  <c r="BF73" i="43"/>
  <c r="BE73" i="43"/>
  <c r="BD73" i="43"/>
  <c r="BC73" i="43"/>
  <c r="BA73" i="43"/>
  <c r="AZ73" i="43"/>
  <c r="AY73" i="43"/>
  <c r="AX73" i="43"/>
  <c r="AW73" i="43"/>
  <c r="AU73" i="43"/>
  <c r="AT73" i="43"/>
  <c r="AS73" i="43"/>
  <c r="AR73" i="43"/>
  <c r="AQ73" i="43"/>
  <c r="AP73" i="43"/>
  <c r="AO73" i="43"/>
  <c r="AM73" i="43"/>
  <c r="AL73" i="43"/>
  <c r="AK73" i="43"/>
  <c r="AI73" i="43"/>
  <c r="AH73" i="43"/>
  <c r="AG73" i="43"/>
  <c r="AF73" i="43"/>
  <c r="AD73" i="43"/>
  <c r="AC73" i="43"/>
  <c r="AB73" i="43"/>
  <c r="AA73" i="43"/>
  <c r="Z73" i="43"/>
  <c r="Y73" i="43"/>
  <c r="X73" i="43"/>
  <c r="W73" i="43"/>
  <c r="V73" i="43"/>
  <c r="T73" i="43"/>
  <c r="S73" i="43"/>
  <c r="R73" i="43"/>
  <c r="Q73" i="43"/>
  <c r="P73" i="43"/>
  <c r="O73" i="43"/>
  <c r="N73" i="43"/>
  <c r="L73" i="43"/>
  <c r="K73" i="43"/>
  <c r="J73" i="43"/>
  <c r="I73" i="43"/>
  <c r="H73" i="43"/>
  <c r="G73" i="43"/>
  <c r="F73" i="43"/>
  <c r="E73" i="43"/>
  <c r="D73" i="43"/>
  <c r="BY71" i="43"/>
  <c r="BW71" i="43"/>
  <c r="BR71" i="43"/>
  <c r="BO71" i="43"/>
  <c r="BI71" i="43"/>
  <c r="BB71" i="43"/>
  <c r="AV71" i="43"/>
  <c r="AN71" i="43"/>
  <c r="AJ71" i="43"/>
  <c r="AE71" i="43"/>
  <c r="U71" i="43"/>
  <c r="M71" i="43"/>
  <c r="C71" i="43"/>
  <c r="BY70" i="43"/>
  <c r="BW70" i="43"/>
  <c r="BR70" i="43"/>
  <c r="BO70" i="43"/>
  <c r="BI70" i="43"/>
  <c r="BB70" i="43"/>
  <c r="AV70" i="43"/>
  <c r="AN70" i="43"/>
  <c r="AJ70" i="43"/>
  <c r="AE70" i="43"/>
  <c r="U70" i="43"/>
  <c r="M70" i="43"/>
  <c r="C70" i="43"/>
  <c r="BY69" i="43"/>
  <c r="BW69" i="43"/>
  <c r="BR69" i="43"/>
  <c r="BO69" i="43"/>
  <c r="BI69" i="43"/>
  <c r="BB69" i="43"/>
  <c r="AV69" i="43"/>
  <c r="AN69" i="43"/>
  <c r="AJ69" i="43"/>
  <c r="AE69" i="43"/>
  <c r="U69" i="43"/>
  <c r="M69" i="43"/>
  <c r="C69" i="43"/>
  <c r="BY68" i="43"/>
  <c r="BW68" i="43"/>
  <c r="BR68" i="43"/>
  <c r="BO68" i="43"/>
  <c r="BI68" i="43"/>
  <c r="BB68" i="43"/>
  <c r="AV68" i="43"/>
  <c r="AN68" i="43"/>
  <c r="AJ68" i="43"/>
  <c r="AE68" i="43"/>
  <c r="U68" i="43"/>
  <c r="M68" i="43"/>
  <c r="C68" i="43"/>
  <c r="BY67" i="43"/>
  <c r="BW67" i="43"/>
  <c r="BR67" i="43"/>
  <c r="BO67" i="43"/>
  <c r="BI67" i="43"/>
  <c r="BB67" i="43"/>
  <c r="AV67" i="43"/>
  <c r="AN67" i="43"/>
  <c r="AJ67" i="43"/>
  <c r="AE67" i="43"/>
  <c r="U67" i="43"/>
  <c r="M67" i="43"/>
  <c r="C67" i="43"/>
  <c r="BY66" i="43"/>
  <c r="BW66" i="43"/>
  <c r="BR66" i="43"/>
  <c r="BO66" i="43"/>
  <c r="BI66" i="43"/>
  <c r="BB66" i="43"/>
  <c r="AV66" i="43"/>
  <c r="AN66" i="43"/>
  <c r="AJ66" i="43"/>
  <c r="AE66" i="43"/>
  <c r="U66" i="43"/>
  <c r="M66" i="43"/>
  <c r="C66" i="43"/>
  <c r="CG65" i="43"/>
  <c r="CF65" i="43"/>
  <c r="CE65" i="43"/>
  <c r="CD65" i="43"/>
  <c r="CC65" i="43"/>
  <c r="CB65" i="43"/>
  <c r="CA65" i="43"/>
  <c r="BZ65" i="43"/>
  <c r="BX65" i="43"/>
  <c r="BV65" i="43"/>
  <c r="BU65" i="43"/>
  <c r="BT65" i="43"/>
  <c r="BS65" i="43"/>
  <c r="BQ65" i="43"/>
  <c r="BP65" i="43"/>
  <c r="BN65" i="43"/>
  <c r="BM65" i="43"/>
  <c r="BL65" i="43"/>
  <c r="BK65" i="43"/>
  <c r="BJ65" i="43"/>
  <c r="BH65" i="43"/>
  <c r="BG65" i="43"/>
  <c r="BF65" i="43"/>
  <c r="BE65" i="43"/>
  <c r="BD65" i="43"/>
  <c r="BC65" i="43"/>
  <c r="BA65" i="43"/>
  <c r="AZ65" i="43"/>
  <c r="AY65" i="43"/>
  <c r="AX65" i="43"/>
  <c r="AW65" i="43"/>
  <c r="AU65" i="43"/>
  <c r="AT65" i="43"/>
  <c r="AS65" i="43"/>
  <c r="AR65" i="43"/>
  <c r="AQ65" i="43"/>
  <c r="AP65" i="43"/>
  <c r="AO65" i="43"/>
  <c r="AM65" i="43"/>
  <c r="AL65" i="43"/>
  <c r="AK65" i="43"/>
  <c r="AI65" i="43"/>
  <c r="AH65" i="43"/>
  <c r="AG65" i="43"/>
  <c r="AF65" i="43"/>
  <c r="AD65" i="43"/>
  <c r="AC65" i="43"/>
  <c r="AB65" i="43"/>
  <c r="AA65" i="43"/>
  <c r="Z65" i="43"/>
  <c r="Y65" i="43"/>
  <c r="X65" i="43"/>
  <c r="W65" i="43"/>
  <c r="V65" i="43"/>
  <c r="T65" i="43"/>
  <c r="S65" i="43"/>
  <c r="R65" i="43"/>
  <c r="Q65" i="43"/>
  <c r="P65" i="43"/>
  <c r="O65" i="43"/>
  <c r="N65" i="43"/>
  <c r="L65" i="43"/>
  <c r="K65" i="43"/>
  <c r="J65" i="43"/>
  <c r="I65" i="43"/>
  <c r="H65" i="43"/>
  <c r="G65" i="43"/>
  <c r="F65" i="43"/>
  <c r="E65" i="43"/>
  <c r="D65" i="43"/>
  <c r="BY63" i="43"/>
  <c r="BW63" i="43"/>
  <c r="BR63" i="43"/>
  <c r="BO63" i="43"/>
  <c r="BI63" i="43"/>
  <c r="BB63" i="43"/>
  <c r="AV63" i="43"/>
  <c r="AN63" i="43"/>
  <c r="AJ63" i="43"/>
  <c r="AE63" i="43"/>
  <c r="U63" i="43"/>
  <c r="M63" i="43"/>
  <c r="C63" i="43"/>
  <c r="BY62" i="43"/>
  <c r="BW62" i="43"/>
  <c r="BR62" i="43"/>
  <c r="BO62" i="43"/>
  <c r="BI62" i="43"/>
  <c r="BB62" i="43"/>
  <c r="AV62" i="43"/>
  <c r="AN62" i="43"/>
  <c r="AJ62" i="43"/>
  <c r="AE62" i="43"/>
  <c r="U62" i="43"/>
  <c r="M62" i="43"/>
  <c r="C62" i="43"/>
  <c r="BY61" i="43"/>
  <c r="BW61" i="43"/>
  <c r="BR61" i="43"/>
  <c r="BO61" i="43"/>
  <c r="BI61" i="43"/>
  <c r="BB61" i="43"/>
  <c r="AV61" i="43"/>
  <c r="AN61" i="43"/>
  <c r="AJ61" i="43"/>
  <c r="AE61" i="43"/>
  <c r="U61" i="43"/>
  <c r="M61" i="43"/>
  <c r="C61" i="43"/>
  <c r="BY60" i="43"/>
  <c r="BW60" i="43"/>
  <c r="BR60" i="43"/>
  <c r="BO60" i="43"/>
  <c r="BI60" i="43"/>
  <c r="BB60" i="43"/>
  <c r="AV60" i="43"/>
  <c r="AN60" i="43"/>
  <c r="AJ60" i="43"/>
  <c r="AE60" i="43"/>
  <c r="U60" i="43"/>
  <c r="M60" i="43"/>
  <c r="C60" i="43"/>
  <c r="BY59" i="43"/>
  <c r="BW59" i="43"/>
  <c r="BR59" i="43"/>
  <c r="BO59" i="43"/>
  <c r="BI59" i="43"/>
  <c r="BB59" i="43"/>
  <c r="AV59" i="43"/>
  <c r="AN59" i="43"/>
  <c r="AJ59" i="43"/>
  <c r="AE59" i="43"/>
  <c r="U59" i="43"/>
  <c r="M59" i="43"/>
  <c r="C59" i="43"/>
  <c r="BY58" i="43"/>
  <c r="BW58" i="43"/>
  <c r="BR58" i="43"/>
  <c r="BO58" i="43"/>
  <c r="BI58" i="43"/>
  <c r="BB58" i="43"/>
  <c r="AV58" i="43"/>
  <c r="AN58" i="43"/>
  <c r="AJ58" i="43"/>
  <c r="AE58" i="43"/>
  <c r="U58" i="43"/>
  <c r="M58" i="43"/>
  <c r="C58" i="43"/>
  <c r="BY57" i="43"/>
  <c r="BW57" i="43"/>
  <c r="BR57" i="43"/>
  <c r="BO57" i="43"/>
  <c r="BI57" i="43"/>
  <c r="BB57" i="43"/>
  <c r="AV57" i="43"/>
  <c r="AN57" i="43"/>
  <c r="AJ57" i="43"/>
  <c r="AE57" i="43"/>
  <c r="U57" i="43"/>
  <c r="M57" i="43"/>
  <c r="C57" i="43"/>
  <c r="CG56" i="43"/>
  <c r="CF56" i="43"/>
  <c r="CE56" i="43"/>
  <c r="CD56" i="43"/>
  <c r="CC56" i="43"/>
  <c r="CB56" i="43"/>
  <c r="CA56" i="43"/>
  <c r="BZ56" i="43"/>
  <c r="BX56" i="43"/>
  <c r="BV56" i="43"/>
  <c r="BU56" i="43"/>
  <c r="BT56" i="43"/>
  <c r="BS56" i="43"/>
  <c r="BQ56" i="43"/>
  <c r="BP56" i="43"/>
  <c r="BN56" i="43"/>
  <c r="BM56" i="43"/>
  <c r="BL56" i="43"/>
  <c r="BK56" i="43"/>
  <c r="BJ56" i="43"/>
  <c r="BH56" i="43"/>
  <c r="BG56" i="43"/>
  <c r="BF56" i="43"/>
  <c r="BE56" i="43"/>
  <c r="BD56" i="43"/>
  <c r="BC56" i="43"/>
  <c r="BA56" i="43"/>
  <c r="AZ56" i="43"/>
  <c r="AY56" i="43"/>
  <c r="AX56" i="43"/>
  <c r="AW56" i="43"/>
  <c r="AU56" i="43"/>
  <c r="AT56" i="43"/>
  <c r="AS56" i="43"/>
  <c r="AR56" i="43"/>
  <c r="AQ56" i="43"/>
  <c r="AP56" i="43"/>
  <c r="AO56" i="43"/>
  <c r="AM56" i="43"/>
  <c r="AL56" i="43"/>
  <c r="AK56" i="43"/>
  <c r="AI56" i="43"/>
  <c r="AH56" i="43"/>
  <c r="AG56" i="43"/>
  <c r="AF56" i="43"/>
  <c r="AD56" i="43"/>
  <c r="AC56" i="43"/>
  <c r="AB56" i="43"/>
  <c r="AA56" i="43"/>
  <c r="Z56" i="43"/>
  <c r="Y56" i="43"/>
  <c r="X56" i="43"/>
  <c r="W56" i="43"/>
  <c r="V56" i="43"/>
  <c r="T56" i="43"/>
  <c r="S56" i="43"/>
  <c r="R56" i="43"/>
  <c r="Q56" i="43"/>
  <c r="P56" i="43"/>
  <c r="O56" i="43"/>
  <c r="N56" i="43"/>
  <c r="L56" i="43"/>
  <c r="K56" i="43"/>
  <c r="J56" i="43"/>
  <c r="I56" i="43"/>
  <c r="H56" i="43"/>
  <c r="G56" i="43"/>
  <c r="F56" i="43"/>
  <c r="E56" i="43"/>
  <c r="D56" i="43"/>
  <c r="BY54" i="43"/>
  <c r="BW54" i="43"/>
  <c r="BR54" i="43"/>
  <c r="BO54" i="43"/>
  <c r="BI54" i="43"/>
  <c r="BB54" i="43"/>
  <c r="AV54" i="43"/>
  <c r="AN54" i="43"/>
  <c r="AJ54" i="43"/>
  <c r="AE54" i="43"/>
  <c r="U54" i="43"/>
  <c r="M54" i="43"/>
  <c r="C54" i="43"/>
  <c r="BY53" i="43"/>
  <c r="BW53" i="43"/>
  <c r="BR53" i="43"/>
  <c r="BO53" i="43"/>
  <c r="BI53" i="43"/>
  <c r="BB53" i="43"/>
  <c r="AV53" i="43"/>
  <c r="AN53" i="43"/>
  <c r="AJ53" i="43"/>
  <c r="AE53" i="43"/>
  <c r="U53" i="43"/>
  <c r="M53" i="43"/>
  <c r="C53" i="43"/>
  <c r="BY52" i="43"/>
  <c r="BW52" i="43"/>
  <c r="BR52" i="43"/>
  <c r="BO52" i="43"/>
  <c r="BI52" i="43"/>
  <c r="BB52" i="43"/>
  <c r="AV52" i="43"/>
  <c r="AN52" i="43"/>
  <c r="AJ52" i="43"/>
  <c r="AE52" i="43"/>
  <c r="U52" i="43"/>
  <c r="M52" i="43"/>
  <c r="C52" i="43"/>
  <c r="BY51" i="43"/>
  <c r="BW51" i="43"/>
  <c r="BR51" i="43"/>
  <c r="BO51" i="43"/>
  <c r="BI51" i="43"/>
  <c r="BB51" i="43"/>
  <c r="AV51" i="43"/>
  <c r="AN51" i="43"/>
  <c r="AJ51" i="43"/>
  <c r="AE51" i="43"/>
  <c r="U51" i="43"/>
  <c r="M51" i="43"/>
  <c r="C51" i="43"/>
  <c r="BY50" i="43"/>
  <c r="BW50" i="43"/>
  <c r="BR50" i="43"/>
  <c r="BO50" i="43"/>
  <c r="BI50" i="43"/>
  <c r="BB50" i="43"/>
  <c r="AV50" i="43"/>
  <c r="AN50" i="43"/>
  <c r="AJ50" i="43"/>
  <c r="AE50" i="43"/>
  <c r="U50" i="43"/>
  <c r="M50" i="43"/>
  <c r="C50" i="43"/>
  <c r="BY49" i="43"/>
  <c r="BW49" i="43"/>
  <c r="BR49" i="43"/>
  <c r="BO49" i="43"/>
  <c r="BI49" i="43"/>
  <c r="BB49" i="43"/>
  <c r="AV49" i="43"/>
  <c r="AN49" i="43"/>
  <c r="AJ49" i="43"/>
  <c r="AE49" i="43"/>
  <c r="U49" i="43"/>
  <c r="M49" i="43"/>
  <c r="C49" i="43"/>
  <c r="CG48" i="43"/>
  <c r="CF48" i="43"/>
  <c r="CE48" i="43"/>
  <c r="CD48" i="43"/>
  <c r="CC48" i="43"/>
  <c r="CB48" i="43"/>
  <c r="CA48" i="43"/>
  <c r="BZ48" i="43"/>
  <c r="BX48" i="43"/>
  <c r="BV48" i="43"/>
  <c r="BU48" i="43"/>
  <c r="BT48" i="43"/>
  <c r="BS48" i="43"/>
  <c r="BQ48" i="43"/>
  <c r="BP48" i="43"/>
  <c r="BN48" i="43"/>
  <c r="BM48" i="43"/>
  <c r="BL48" i="43"/>
  <c r="BK48" i="43"/>
  <c r="BJ48" i="43"/>
  <c r="BH48" i="43"/>
  <c r="BG48" i="43"/>
  <c r="BF48" i="43"/>
  <c r="BE48" i="43"/>
  <c r="BD48" i="43"/>
  <c r="BC48" i="43"/>
  <c r="BA48" i="43"/>
  <c r="AZ48" i="43"/>
  <c r="AY48" i="43"/>
  <c r="AX48" i="43"/>
  <c r="AW48" i="43"/>
  <c r="AU48" i="43"/>
  <c r="AT48" i="43"/>
  <c r="AS48" i="43"/>
  <c r="AR48" i="43"/>
  <c r="AQ48" i="43"/>
  <c r="AP48" i="43"/>
  <c r="AO48" i="43"/>
  <c r="AM48" i="43"/>
  <c r="AL48" i="43"/>
  <c r="AK48" i="43"/>
  <c r="AI48" i="43"/>
  <c r="AH48" i="43"/>
  <c r="AG48" i="43"/>
  <c r="AF48" i="43"/>
  <c r="AD48" i="43"/>
  <c r="AC48" i="43"/>
  <c r="AB48" i="43"/>
  <c r="AA48" i="43"/>
  <c r="Z48" i="43"/>
  <c r="Y48" i="43"/>
  <c r="X48" i="43"/>
  <c r="W48" i="43"/>
  <c r="V48" i="43"/>
  <c r="T48" i="43"/>
  <c r="S48" i="43"/>
  <c r="R48" i="43"/>
  <c r="Q48" i="43"/>
  <c r="P48" i="43"/>
  <c r="O48" i="43"/>
  <c r="N48" i="43"/>
  <c r="L48" i="43"/>
  <c r="K48" i="43"/>
  <c r="J48" i="43"/>
  <c r="I48" i="43"/>
  <c r="H48" i="43"/>
  <c r="G48" i="43"/>
  <c r="F48" i="43"/>
  <c r="E48" i="43"/>
  <c r="D48" i="43"/>
  <c r="BY46" i="43"/>
  <c r="BW46" i="43"/>
  <c r="BR46" i="43"/>
  <c r="BO46" i="43"/>
  <c r="BI46" i="43"/>
  <c r="BB46" i="43"/>
  <c r="AV46" i="43"/>
  <c r="AN46" i="43"/>
  <c r="AJ46" i="43"/>
  <c r="AE46" i="43"/>
  <c r="U46" i="43"/>
  <c r="M46" i="43"/>
  <c r="C46" i="43"/>
  <c r="BY45" i="43"/>
  <c r="BW45" i="43"/>
  <c r="BR45" i="43"/>
  <c r="BO45" i="43"/>
  <c r="BI45" i="43"/>
  <c r="BB45" i="43"/>
  <c r="AV45" i="43"/>
  <c r="AN45" i="43"/>
  <c r="AJ45" i="43"/>
  <c r="AE45" i="43"/>
  <c r="U45" i="43"/>
  <c r="M45" i="43"/>
  <c r="C45" i="43"/>
  <c r="BY44" i="43"/>
  <c r="BW44" i="43"/>
  <c r="BR44" i="43"/>
  <c r="BO44" i="43"/>
  <c r="BI44" i="43"/>
  <c r="BB44" i="43"/>
  <c r="AV44" i="43"/>
  <c r="AN44" i="43"/>
  <c r="AJ44" i="43"/>
  <c r="AE44" i="43"/>
  <c r="U44" i="43"/>
  <c r="M44" i="43"/>
  <c r="C44" i="43"/>
  <c r="BY43" i="43"/>
  <c r="BW43" i="43"/>
  <c r="BR43" i="43"/>
  <c r="BO43" i="43"/>
  <c r="BI43" i="43"/>
  <c r="BB43" i="43"/>
  <c r="AV43" i="43"/>
  <c r="AN43" i="43"/>
  <c r="AJ43" i="43"/>
  <c r="AE43" i="43"/>
  <c r="U43" i="43"/>
  <c r="M43" i="43"/>
  <c r="C43" i="43"/>
  <c r="BY42" i="43"/>
  <c r="BW42" i="43"/>
  <c r="BR42" i="43"/>
  <c r="BO42" i="43"/>
  <c r="BI42" i="43"/>
  <c r="BB42" i="43"/>
  <c r="AV42" i="43"/>
  <c r="AN42" i="43"/>
  <c r="AJ42" i="43"/>
  <c r="AE42" i="43"/>
  <c r="U42" i="43"/>
  <c r="M42" i="43"/>
  <c r="C42" i="43"/>
  <c r="CG41" i="43"/>
  <c r="CF41" i="43"/>
  <c r="CE41" i="43"/>
  <c r="CD41" i="43"/>
  <c r="CC41" i="43"/>
  <c r="CB41" i="43"/>
  <c r="CA41" i="43"/>
  <c r="BZ41" i="43"/>
  <c r="BX41" i="43"/>
  <c r="BV41" i="43"/>
  <c r="BU41" i="43"/>
  <c r="BT41" i="43"/>
  <c r="BS41" i="43"/>
  <c r="BQ41" i="43"/>
  <c r="BP41" i="43"/>
  <c r="BN41" i="43"/>
  <c r="BM41" i="43"/>
  <c r="BL41" i="43"/>
  <c r="BK41" i="43"/>
  <c r="BJ41" i="43"/>
  <c r="BH41" i="43"/>
  <c r="BG41" i="43"/>
  <c r="BF41" i="43"/>
  <c r="BE41" i="43"/>
  <c r="BD41" i="43"/>
  <c r="BC41" i="43"/>
  <c r="BA41" i="43"/>
  <c r="AZ41" i="43"/>
  <c r="AY41" i="43"/>
  <c r="AX41" i="43"/>
  <c r="AW41" i="43"/>
  <c r="AU41" i="43"/>
  <c r="AT41" i="43"/>
  <c r="AS41" i="43"/>
  <c r="AR41" i="43"/>
  <c r="AQ41" i="43"/>
  <c r="AP41" i="43"/>
  <c r="AO41" i="43"/>
  <c r="AM41" i="43"/>
  <c r="AL41" i="43"/>
  <c r="AK41" i="43"/>
  <c r="AI41" i="43"/>
  <c r="AH41" i="43"/>
  <c r="AG41" i="43"/>
  <c r="AF41" i="43"/>
  <c r="AD41" i="43"/>
  <c r="AC41" i="43"/>
  <c r="AB41" i="43"/>
  <c r="AA41" i="43"/>
  <c r="Z41" i="43"/>
  <c r="Y41" i="43"/>
  <c r="X41" i="43"/>
  <c r="W41" i="43"/>
  <c r="V41" i="43"/>
  <c r="T41" i="43"/>
  <c r="S41" i="43"/>
  <c r="R41" i="43"/>
  <c r="Q41" i="43"/>
  <c r="P41" i="43"/>
  <c r="O41" i="43"/>
  <c r="N41" i="43"/>
  <c r="L41" i="43"/>
  <c r="K41" i="43"/>
  <c r="J41" i="43"/>
  <c r="I41" i="43"/>
  <c r="H41" i="43"/>
  <c r="G41" i="43"/>
  <c r="F41" i="43"/>
  <c r="E41" i="43"/>
  <c r="D41" i="43"/>
  <c r="BY39" i="43"/>
  <c r="BW39" i="43"/>
  <c r="BR39" i="43"/>
  <c r="BO39" i="43"/>
  <c r="BI39" i="43"/>
  <c r="BB39" i="43"/>
  <c r="AV39" i="43"/>
  <c r="AN39" i="43"/>
  <c r="AJ39" i="43"/>
  <c r="AE39" i="43"/>
  <c r="U39" i="43"/>
  <c r="M39" i="43"/>
  <c r="C39" i="43"/>
  <c r="BY38" i="43"/>
  <c r="BW38" i="43"/>
  <c r="BR38" i="43"/>
  <c r="BO38" i="43"/>
  <c r="BI38" i="43"/>
  <c r="BB38" i="43"/>
  <c r="AV38" i="43"/>
  <c r="AN38" i="43"/>
  <c r="AJ38" i="43"/>
  <c r="AE38" i="43"/>
  <c r="U38" i="43"/>
  <c r="M38" i="43"/>
  <c r="C38" i="43"/>
  <c r="BY37" i="43"/>
  <c r="BW37" i="43"/>
  <c r="BR37" i="43"/>
  <c r="BO37" i="43"/>
  <c r="BI37" i="43"/>
  <c r="BB37" i="43"/>
  <c r="AV37" i="43"/>
  <c r="AN37" i="43"/>
  <c r="AJ37" i="43"/>
  <c r="AE37" i="43"/>
  <c r="U37" i="43"/>
  <c r="M37" i="43"/>
  <c r="C37" i="43"/>
  <c r="BY36" i="43"/>
  <c r="BW36" i="43"/>
  <c r="BR36" i="43"/>
  <c r="BO36" i="43"/>
  <c r="BI36" i="43"/>
  <c r="BB36" i="43"/>
  <c r="AV36" i="43"/>
  <c r="AN36" i="43"/>
  <c r="AJ36" i="43"/>
  <c r="AE36" i="43"/>
  <c r="U36" i="43"/>
  <c r="M36" i="43"/>
  <c r="C36" i="43"/>
  <c r="BY35" i="43"/>
  <c r="BW35" i="43"/>
  <c r="BR35" i="43"/>
  <c r="BO35" i="43"/>
  <c r="BI35" i="43"/>
  <c r="BB35" i="43"/>
  <c r="AV35" i="43"/>
  <c r="AN35" i="43"/>
  <c r="AJ35" i="43"/>
  <c r="AE35" i="43"/>
  <c r="U35" i="43"/>
  <c r="M35" i="43"/>
  <c r="C35" i="43"/>
  <c r="CG34" i="43"/>
  <c r="CF34" i="43"/>
  <c r="CE34" i="43"/>
  <c r="CD34" i="43"/>
  <c r="CC34" i="43"/>
  <c r="CB34" i="43"/>
  <c r="CA34" i="43"/>
  <c r="BZ34" i="43"/>
  <c r="BX34" i="43"/>
  <c r="BV34" i="43"/>
  <c r="BU34" i="43"/>
  <c r="BT34" i="43"/>
  <c r="BS34" i="43"/>
  <c r="BQ34" i="43"/>
  <c r="BP34" i="43"/>
  <c r="BN34" i="43"/>
  <c r="BM34" i="43"/>
  <c r="BL34" i="43"/>
  <c r="BK34" i="43"/>
  <c r="BJ34" i="43"/>
  <c r="BH34" i="43"/>
  <c r="BG34" i="43"/>
  <c r="BF34" i="43"/>
  <c r="BE34" i="43"/>
  <c r="BD34" i="43"/>
  <c r="BC34" i="43"/>
  <c r="BA34" i="43"/>
  <c r="AZ34" i="43"/>
  <c r="AY34" i="43"/>
  <c r="AX34" i="43"/>
  <c r="AW34" i="43"/>
  <c r="AU34" i="43"/>
  <c r="AT34" i="43"/>
  <c r="AS34" i="43"/>
  <c r="AR34" i="43"/>
  <c r="AQ34" i="43"/>
  <c r="AP34" i="43"/>
  <c r="AO34" i="43"/>
  <c r="AM34" i="43"/>
  <c r="AL34" i="43"/>
  <c r="AK34" i="43"/>
  <c r="AI34" i="43"/>
  <c r="AH34" i="43"/>
  <c r="AG34" i="43"/>
  <c r="AF34" i="43"/>
  <c r="AD34" i="43"/>
  <c r="AC34" i="43"/>
  <c r="AB34" i="43"/>
  <c r="AA34" i="43"/>
  <c r="Z34" i="43"/>
  <c r="Y34" i="43"/>
  <c r="X34" i="43"/>
  <c r="W34" i="43"/>
  <c r="V34" i="43"/>
  <c r="T34" i="43"/>
  <c r="S34" i="43"/>
  <c r="R34" i="43"/>
  <c r="Q34" i="43"/>
  <c r="P34" i="43"/>
  <c r="O34" i="43"/>
  <c r="N34" i="43"/>
  <c r="L34" i="43"/>
  <c r="K34" i="43"/>
  <c r="J34" i="43"/>
  <c r="I34" i="43"/>
  <c r="H34" i="43"/>
  <c r="G34" i="43"/>
  <c r="F34" i="43"/>
  <c r="E34" i="43"/>
  <c r="D34" i="43"/>
  <c r="BY32" i="43"/>
  <c r="BW32" i="43"/>
  <c r="BR32" i="43"/>
  <c r="BO32" i="43"/>
  <c r="BI32" i="43"/>
  <c r="BB32" i="43"/>
  <c r="AV32" i="43"/>
  <c r="AN32" i="43"/>
  <c r="AJ32" i="43"/>
  <c r="AE32" i="43"/>
  <c r="U32" i="43"/>
  <c r="M32" i="43"/>
  <c r="C32" i="43"/>
  <c r="BY31" i="43"/>
  <c r="BW31" i="43"/>
  <c r="BR31" i="43"/>
  <c r="BO31" i="43"/>
  <c r="BI31" i="43"/>
  <c r="BB31" i="43"/>
  <c r="AV31" i="43"/>
  <c r="AN31" i="43"/>
  <c r="AJ31" i="43"/>
  <c r="AE31" i="43"/>
  <c r="U31" i="43"/>
  <c r="M31" i="43"/>
  <c r="C31" i="43"/>
  <c r="BY30" i="43"/>
  <c r="BW30" i="43"/>
  <c r="BR30" i="43"/>
  <c r="BO30" i="43"/>
  <c r="BI30" i="43"/>
  <c r="BB30" i="43"/>
  <c r="AV30" i="43"/>
  <c r="AN30" i="43"/>
  <c r="AJ30" i="43"/>
  <c r="AE30" i="43"/>
  <c r="U30" i="43"/>
  <c r="M30" i="43"/>
  <c r="C30" i="43"/>
  <c r="BY29" i="43"/>
  <c r="BW29" i="43"/>
  <c r="BR29" i="43"/>
  <c r="BO29" i="43"/>
  <c r="BI29" i="43"/>
  <c r="BB29" i="43"/>
  <c r="AV29" i="43"/>
  <c r="AN29" i="43"/>
  <c r="AJ29" i="43"/>
  <c r="AE29" i="43"/>
  <c r="U29" i="43"/>
  <c r="M29" i="43"/>
  <c r="C29" i="43"/>
  <c r="BY28" i="43"/>
  <c r="BW28" i="43"/>
  <c r="BR28" i="43"/>
  <c r="BO28" i="43"/>
  <c r="BI28" i="43"/>
  <c r="BB28" i="43"/>
  <c r="AV28" i="43"/>
  <c r="AN28" i="43"/>
  <c r="AJ28" i="43"/>
  <c r="AE28" i="43"/>
  <c r="U28" i="43"/>
  <c r="M28" i="43"/>
  <c r="C28" i="43"/>
  <c r="BY27" i="43"/>
  <c r="BW27" i="43"/>
  <c r="BR27" i="43"/>
  <c r="BO27" i="43"/>
  <c r="BI27" i="43"/>
  <c r="BB27" i="43"/>
  <c r="AV27" i="43"/>
  <c r="AN27" i="43"/>
  <c r="AJ27" i="43"/>
  <c r="AE27" i="43"/>
  <c r="U27" i="43"/>
  <c r="M27" i="43"/>
  <c r="C27" i="43"/>
  <c r="BY26" i="43"/>
  <c r="BW26" i="43"/>
  <c r="BR26" i="43"/>
  <c r="BO26" i="43"/>
  <c r="BI26" i="43"/>
  <c r="BB26" i="43"/>
  <c r="AV26" i="43"/>
  <c r="AN26" i="43"/>
  <c r="AJ26" i="43"/>
  <c r="AE26" i="43"/>
  <c r="U26" i="43"/>
  <c r="M26" i="43"/>
  <c r="C26" i="43"/>
  <c r="CG25" i="43"/>
  <c r="CF25" i="43"/>
  <c r="CE25" i="43"/>
  <c r="CD25" i="43"/>
  <c r="CC25" i="43"/>
  <c r="CB25" i="43"/>
  <c r="CA25" i="43"/>
  <c r="BZ25" i="43"/>
  <c r="BX25" i="43"/>
  <c r="BV25" i="43"/>
  <c r="BU25" i="43"/>
  <c r="BT25" i="43"/>
  <c r="BS25" i="43"/>
  <c r="BQ25" i="43"/>
  <c r="BP25" i="43"/>
  <c r="BN25" i="43"/>
  <c r="BM25" i="43"/>
  <c r="BL25" i="43"/>
  <c r="BK25" i="43"/>
  <c r="BJ25" i="43"/>
  <c r="BH25" i="43"/>
  <c r="BG25" i="43"/>
  <c r="BF25" i="43"/>
  <c r="BE25" i="43"/>
  <c r="BD25" i="43"/>
  <c r="BC25" i="43"/>
  <c r="BA25" i="43"/>
  <c r="AZ25" i="43"/>
  <c r="AY25" i="43"/>
  <c r="AX25" i="43"/>
  <c r="AW25" i="43"/>
  <c r="AU25" i="43"/>
  <c r="AT25" i="43"/>
  <c r="AS25" i="43"/>
  <c r="AR25" i="43"/>
  <c r="AQ25" i="43"/>
  <c r="AP25" i="43"/>
  <c r="AO25" i="43"/>
  <c r="AM25" i="43"/>
  <c r="AL25" i="43"/>
  <c r="AK25" i="43"/>
  <c r="AI25" i="43"/>
  <c r="AH25" i="43"/>
  <c r="AG25" i="43"/>
  <c r="AF25" i="43"/>
  <c r="AD25" i="43"/>
  <c r="AC25" i="43"/>
  <c r="AB25" i="43"/>
  <c r="AA25" i="43"/>
  <c r="Z25" i="43"/>
  <c r="Y25" i="43"/>
  <c r="X25" i="43"/>
  <c r="W25" i="43"/>
  <c r="V25" i="43"/>
  <c r="T25" i="43"/>
  <c r="S25" i="43"/>
  <c r="R25" i="43"/>
  <c r="Q25" i="43"/>
  <c r="P25" i="43"/>
  <c r="O25" i="43"/>
  <c r="N25" i="43"/>
  <c r="L25" i="43"/>
  <c r="K25" i="43"/>
  <c r="J25" i="43"/>
  <c r="I25" i="43"/>
  <c r="H25" i="43"/>
  <c r="G25" i="43"/>
  <c r="F25" i="43"/>
  <c r="E25" i="43"/>
  <c r="D25" i="43"/>
  <c r="BY23" i="43"/>
  <c r="BW23" i="43"/>
  <c r="BR23" i="43"/>
  <c r="BO23" i="43"/>
  <c r="BI23" i="43"/>
  <c r="BI22" i="43" s="1"/>
  <c r="BB23" i="43"/>
  <c r="BB22" i="43" s="1"/>
  <c r="AV23" i="43"/>
  <c r="AV22" i="43" s="1"/>
  <c r="AN23" i="43"/>
  <c r="AN22" i="43" s="1"/>
  <c r="AJ23" i="43"/>
  <c r="AJ22" i="43" s="1"/>
  <c r="AE23" i="43"/>
  <c r="AE22" i="43" s="1"/>
  <c r="U23" i="43"/>
  <c r="U22" i="43" s="1"/>
  <c r="M23" i="43"/>
  <c r="C23" i="43"/>
  <c r="CG22" i="43"/>
  <c r="CF22" i="43"/>
  <c r="CE22" i="43"/>
  <c r="CD22" i="43"/>
  <c r="CC22" i="43"/>
  <c r="CB22" i="43"/>
  <c r="CA22" i="43"/>
  <c r="BZ22" i="43"/>
  <c r="BX22" i="43"/>
  <c r="BV22" i="43"/>
  <c r="BU22" i="43"/>
  <c r="BT22" i="43"/>
  <c r="BS22" i="43"/>
  <c r="BQ22" i="43"/>
  <c r="BP22" i="43"/>
  <c r="BN22" i="43"/>
  <c r="BM22" i="43"/>
  <c r="BL22" i="43"/>
  <c r="BK22" i="43"/>
  <c r="BJ22" i="43"/>
  <c r="BH22" i="43"/>
  <c r="BG22" i="43"/>
  <c r="BF22" i="43"/>
  <c r="BE22" i="43"/>
  <c r="BD22" i="43"/>
  <c r="BC22" i="43"/>
  <c r="BA22" i="43"/>
  <c r="AZ22" i="43"/>
  <c r="AY22" i="43"/>
  <c r="AX22" i="43"/>
  <c r="AW22" i="43"/>
  <c r="AU22" i="43"/>
  <c r="AT22" i="43"/>
  <c r="AS22" i="43"/>
  <c r="AR22" i="43"/>
  <c r="AQ22" i="43"/>
  <c r="AP22" i="43"/>
  <c r="AO22" i="43"/>
  <c r="AM22" i="43"/>
  <c r="AL22" i="43"/>
  <c r="AK22" i="43"/>
  <c r="AI22" i="43"/>
  <c r="AH22" i="43"/>
  <c r="AG22" i="43"/>
  <c r="AF22" i="43"/>
  <c r="AD22" i="43"/>
  <c r="AC22" i="43"/>
  <c r="AB22" i="43"/>
  <c r="AA22" i="43"/>
  <c r="Z22" i="43"/>
  <c r="Y22" i="43"/>
  <c r="X22" i="43"/>
  <c r="W22" i="43"/>
  <c r="V22" i="43"/>
  <c r="T22" i="43"/>
  <c r="S22" i="43"/>
  <c r="R22" i="43"/>
  <c r="Q22" i="43"/>
  <c r="P22" i="43"/>
  <c r="O22" i="43"/>
  <c r="N22" i="43"/>
  <c r="M22" i="43"/>
  <c r="L22" i="43"/>
  <c r="K22" i="43"/>
  <c r="J22" i="43"/>
  <c r="I22" i="43"/>
  <c r="H22" i="43"/>
  <c r="G22" i="43"/>
  <c r="F22" i="43"/>
  <c r="E22" i="43"/>
  <c r="D22" i="43"/>
  <c r="BY20" i="43"/>
  <c r="BW20" i="43"/>
  <c r="BR20" i="43"/>
  <c r="BO20" i="43"/>
  <c r="BI20" i="43"/>
  <c r="BB20" i="43"/>
  <c r="AV20" i="43"/>
  <c r="AN20" i="43"/>
  <c r="AJ20" i="43"/>
  <c r="AE20" i="43"/>
  <c r="U20" i="43"/>
  <c r="M20" i="43"/>
  <c r="C20" i="43"/>
  <c r="BY19" i="43"/>
  <c r="BW19" i="43"/>
  <c r="BR19" i="43"/>
  <c r="BO19" i="43"/>
  <c r="BI19" i="43"/>
  <c r="BB19" i="43"/>
  <c r="AV19" i="43"/>
  <c r="AN19" i="43"/>
  <c r="AJ19" i="43"/>
  <c r="AE19" i="43"/>
  <c r="U19" i="43"/>
  <c r="M19" i="43"/>
  <c r="C19" i="43"/>
  <c r="BY18" i="43"/>
  <c r="BW18" i="43"/>
  <c r="BR18" i="43"/>
  <c r="BO18" i="43"/>
  <c r="BI18" i="43"/>
  <c r="BB18" i="43"/>
  <c r="AV18" i="43"/>
  <c r="AN18" i="43"/>
  <c r="AJ18" i="43"/>
  <c r="AE18" i="43"/>
  <c r="U18" i="43"/>
  <c r="M18" i="43"/>
  <c r="C18" i="43"/>
  <c r="BY17" i="43"/>
  <c r="BW17" i="43"/>
  <c r="BR17" i="43"/>
  <c r="BO17" i="43"/>
  <c r="BI17" i="43"/>
  <c r="BB17" i="43"/>
  <c r="AV17" i="43"/>
  <c r="AN17" i="43"/>
  <c r="AJ17" i="43"/>
  <c r="AE17" i="43"/>
  <c r="U17" i="43"/>
  <c r="M17" i="43"/>
  <c r="C17" i="43"/>
  <c r="BY16" i="43"/>
  <c r="BW16" i="43"/>
  <c r="BR16" i="43"/>
  <c r="BO16" i="43"/>
  <c r="BI16" i="43"/>
  <c r="BB16" i="43"/>
  <c r="AV16" i="43"/>
  <c r="AN16" i="43"/>
  <c r="AJ16" i="43"/>
  <c r="AE16" i="43"/>
  <c r="U16" i="43"/>
  <c r="M16" i="43"/>
  <c r="C16" i="43"/>
  <c r="BY15" i="43"/>
  <c r="BW15" i="43"/>
  <c r="BR15" i="43"/>
  <c r="BO15" i="43"/>
  <c r="BI15" i="43"/>
  <c r="BB15" i="43"/>
  <c r="AV15" i="43"/>
  <c r="AN15" i="43"/>
  <c r="AJ15" i="43"/>
  <c r="AE15" i="43"/>
  <c r="U15" i="43"/>
  <c r="M15" i="43"/>
  <c r="C15" i="43"/>
  <c r="CG14" i="43"/>
  <c r="CF14" i="43"/>
  <c r="CE14" i="43"/>
  <c r="CD14" i="43"/>
  <c r="CC14" i="43"/>
  <c r="CB14" i="43"/>
  <c r="CA14" i="43"/>
  <c r="BZ14" i="43"/>
  <c r="BH14" i="43"/>
  <c r="BG14" i="43"/>
  <c r="BF14" i="43"/>
  <c r="BE14" i="43"/>
  <c r="BD14" i="43"/>
  <c r="BC14" i="43"/>
  <c r="BA14" i="43"/>
  <c r="AZ14" i="43"/>
  <c r="AY14" i="43"/>
  <c r="AX14" i="43"/>
  <c r="AW14" i="43"/>
  <c r="AU14" i="43"/>
  <c r="AT14" i="43"/>
  <c r="AS14" i="43"/>
  <c r="AR14" i="43"/>
  <c r="AQ14" i="43"/>
  <c r="AP14" i="43"/>
  <c r="AO14" i="43"/>
  <c r="AM14" i="43"/>
  <c r="AL14" i="43"/>
  <c r="AK14" i="43"/>
  <c r="AI14" i="43"/>
  <c r="AH14" i="43"/>
  <c r="AG14" i="43"/>
  <c r="AF14" i="43"/>
  <c r="AD14" i="43"/>
  <c r="AC14" i="43"/>
  <c r="AB14" i="43"/>
  <c r="AA14" i="43"/>
  <c r="Z14" i="43"/>
  <c r="Y14" i="43"/>
  <c r="X14" i="43"/>
  <c r="W14" i="43"/>
  <c r="V14" i="43"/>
  <c r="T14" i="43"/>
  <c r="S14" i="43"/>
  <c r="R14" i="43"/>
  <c r="Q14" i="43"/>
  <c r="P14" i="43"/>
  <c r="O14" i="43"/>
  <c r="N14" i="43"/>
  <c r="L14" i="43"/>
  <c r="K14" i="43"/>
  <c r="J14" i="43"/>
  <c r="I14" i="43"/>
  <c r="H14" i="43"/>
  <c r="G14" i="43"/>
  <c r="F14" i="43"/>
  <c r="E14" i="43"/>
  <c r="D14" i="43"/>
  <c r="B117" i="16"/>
  <c r="B116" i="16"/>
  <c r="B115" i="16"/>
  <c r="F114" i="16"/>
  <c r="E114" i="16"/>
  <c r="D114" i="16"/>
  <c r="C114" i="16"/>
  <c r="B114" i="16"/>
  <c r="B112" i="16"/>
  <c r="B111" i="16"/>
  <c r="B110" i="16"/>
  <c r="F109" i="16"/>
  <c r="E109" i="16"/>
  <c r="D109" i="16"/>
  <c r="C109" i="16"/>
  <c r="B109" i="16"/>
  <c r="B107" i="16"/>
  <c r="B106" i="16"/>
  <c r="B105" i="16"/>
  <c r="B104" i="16"/>
  <c r="B103" i="16"/>
  <c r="F102" i="16"/>
  <c r="E102" i="16"/>
  <c r="D102" i="16"/>
  <c r="C102" i="16"/>
  <c r="B102" i="16"/>
  <c r="B100" i="16"/>
  <c r="B99" i="16"/>
  <c r="F98" i="16"/>
  <c r="E98" i="16"/>
  <c r="D98" i="16"/>
  <c r="C98" i="16"/>
  <c r="B98" i="16"/>
  <c r="B96" i="16"/>
  <c r="B95" i="16"/>
  <c r="B94" i="16"/>
  <c r="B93" i="16"/>
  <c r="B92" i="16"/>
  <c r="B91" i="16"/>
  <c r="B90" i="16"/>
  <c r="B89" i="16"/>
  <c r="F88" i="16"/>
  <c r="E88" i="16"/>
  <c r="D88" i="16"/>
  <c r="C88" i="16"/>
  <c r="B88" i="16"/>
  <c r="B86" i="16"/>
  <c r="B85" i="16"/>
  <c r="B84" i="16"/>
  <c r="B83" i="16"/>
  <c r="B82" i="16"/>
  <c r="B81" i="16"/>
  <c r="F80" i="16"/>
  <c r="E80" i="16"/>
  <c r="D80" i="16"/>
  <c r="C80" i="16"/>
  <c r="B80" i="16"/>
  <c r="B78" i="16"/>
  <c r="B77" i="16"/>
  <c r="B76" i="16"/>
  <c r="B75" i="16"/>
  <c r="B74" i="16"/>
  <c r="B73" i="16"/>
  <c r="F72" i="16"/>
  <c r="E72" i="16"/>
  <c r="D72" i="16"/>
  <c r="C72" i="16"/>
  <c r="B72" i="16"/>
  <c r="B70" i="16"/>
  <c r="B69" i="16"/>
  <c r="B68" i="16"/>
  <c r="B67" i="16"/>
  <c r="B66" i="16"/>
  <c r="B65" i="16"/>
  <c r="F64" i="16"/>
  <c r="E64" i="16"/>
  <c r="D64" i="16"/>
  <c r="C64" i="16"/>
  <c r="B64" i="16"/>
  <c r="B62" i="16"/>
  <c r="B61" i="16"/>
  <c r="B60" i="16"/>
  <c r="B59" i="16"/>
  <c r="B58" i="16"/>
  <c r="B57" i="16"/>
  <c r="B56" i="16"/>
  <c r="F55" i="16"/>
  <c r="E55" i="16"/>
  <c r="D55" i="16"/>
  <c r="C55" i="16"/>
  <c r="B55" i="16"/>
  <c r="B53" i="16"/>
  <c r="B52" i="16"/>
  <c r="B51" i="16"/>
  <c r="B50" i="16"/>
  <c r="B49" i="16"/>
  <c r="B48" i="16"/>
  <c r="F47" i="16"/>
  <c r="E47" i="16"/>
  <c r="D47" i="16"/>
  <c r="C47" i="16"/>
  <c r="B47" i="16"/>
  <c r="B45" i="16"/>
  <c r="B44" i="16"/>
  <c r="B43" i="16"/>
  <c r="B42" i="16"/>
  <c r="B41" i="16"/>
  <c r="F40" i="16"/>
  <c r="E40" i="16"/>
  <c r="D40" i="16"/>
  <c r="C40" i="16"/>
  <c r="B40" i="16"/>
  <c r="B38" i="16"/>
  <c r="B37" i="16"/>
  <c r="B36" i="16"/>
  <c r="B35" i="16"/>
  <c r="B34" i="16"/>
  <c r="F33" i="16"/>
  <c r="E33" i="16"/>
  <c r="D33" i="16"/>
  <c r="C33" i="16"/>
  <c r="B33" i="16"/>
  <c r="B31" i="16"/>
  <c r="B30" i="16"/>
  <c r="B29" i="16"/>
  <c r="B28" i="16"/>
  <c r="B27" i="16"/>
  <c r="B26" i="16"/>
  <c r="B25" i="16"/>
  <c r="F24" i="16"/>
  <c r="E24" i="16"/>
  <c r="D24" i="16"/>
  <c r="C24" i="16"/>
  <c r="B24" i="16"/>
  <c r="B22" i="16"/>
  <c r="F21" i="16"/>
  <c r="E21" i="16"/>
  <c r="D21" i="16"/>
  <c r="C21" i="16"/>
  <c r="B21" i="16"/>
  <c r="B19" i="16"/>
  <c r="B18" i="16"/>
  <c r="B17" i="16"/>
  <c r="B16" i="16"/>
  <c r="B15" i="16"/>
  <c r="B14" i="16"/>
  <c r="F13" i="16"/>
  <c r="E13" i="16"/>
  <c r="D13" i="16"/>
  <c r="C13" i="16"/>
  <c r="B13" i="16"/>
  <c r="F11" i="16"/>
  <c r="E11" i="16"/>
  <c r="D11" i="16"/>
  <c r="C11" i="16"/>
  <c r="B11" i="16"/>
  <c r="B117" i="31"/>
  <c r="B116" i="31"/>
  <c r="B115" i="31"/>
  <c r="J114" i="31"/>
  <c r="I114" i="31"/>
  <c r="H114" i="31"/>
  <c r="G114" i="31"/>
  <c r="F114" i="31"/>
  <c r="E114" i="31"/>
  <c r="D114" i="31"/>
  <c r="C114" i="31"/>
  <c r="B112" i="31"/>
  <c r="B111" i="31"/>
  <c r="B110" i="31"/>
  <c r="B109" i="31" s="1"/>
  <c r="J109" i="31"/>
  <c r="I109" i="31"/>
  <c r="H109" i="31"/>
  <c r="G109" i="31"/>
  <c r="F109" i="31"/>
  <c r="E109" i="31"/>
  <c r="D109" i="31"/>
  <c r="C109" i="31"/>
  <c r="B107" i="31"/>
  <c r="B106" i="31"/>
  <c r="B105" i="31"/>
  <c r="B104" i="31"/>
  <c r="B103" i="31"/>
  <c r="J102" i="31"/>
  <c r="I102" i="31"/>
  <c r="H102" i="31"/>
  <c r="G102" i="31"/>
  <c r="F102" i="31"/>
  <c r="E102" i="31"/>
  <c r="D102" i="31"/>
  <c r="C102" i="31"/>
  <c r="B100" i="31"/>
  <c r="B99" i="31"/>
  <c r="J98" i="31"/>
  <c r="I98" i="31"/>
  <c r="H98" i="31"/>
  <c r="G98" i="31"/>
  <c r="F98" i="31"/>
  <c r="E98" i="31"/>
  <c r="D98" i="31"/>
  <c r="C98" i="31"/>
  <c r="B96" i="31"/>
  <c r="B95" i="31"/>
  <c r="B94" i="31"/>
  <c r="B93" i="31"/>
  <c r="B92" i="31"/>
  <c r="B91" i="31"/>
  <c r="B90" i="31"/>
  <c r="B89" i="31"/>
  <c r="J88" i="31"/>
  <c r="I88" i="31"/>
  <c r="H88" i="31"/>
  <c r="G88" i="31"/>
  <c r="F88" i="31"/>
  <c r="E88" i="31"/>
  <c r="D88" i="31"/>
  <c r="C88" i="31"/>
  <c r="B86" i="31"/>
  <c r="B85" i="31"/>
  <c r="B84" i="31"/>
  <c r="B83" i="31"/>
  <c r="B82" i="31"/>
  <c r="B81" i="31"/>
  <c r="J80" i="31"/>
  <c r="I80" i="31"/>
  <c r="H80" i="31"/>
  <c r="G80" i="31"/>
  <c r="F80" i="31"/>
  <c r="E80" i="31"/>
  <c r="D80" i="31"/>
  <c r="C80" i="31"/>
  <c r="B78" i="31"/>
  <c r="B77" i="31"/>
  <c r="B76" i="31"/>
  <c r="B75" i="31"/>
  <c r="B74" i="31"/>
  <c r="B73" i="31"/>
  <c r="J72" i="31"/>
  <c r="I72" i="31"/>
  <c r="H72" i="31"/>
  <c r="G72" i="31"/>
  <c r="F72" i="31"/>
  <c r="E72" i="31"/>
  <c r="D72" i="31"/>
  <c r="C72" i="31"/>
  <c r="B70" i="31"/>
  <c r="B69" i="31"/>
  <c r="B68" i="31"/>
  <c r="B67" i="31"/>
  <c r="B66" i="31"/>
  <c r="B65" i="31"/>
  <c r="J64" i="31"/>
  <c r="I64" i="31"/>
  <c r="H64" i="31"/>
  <c r="G64" i="31"/>
  <c r="F64" i="31"/>
  <c r="E64" i="31"/>
  <c r="D64" i="31"/>
  <c r="C64" i="31"/>
  <c r="B62" i="31"/>
  <c r="B61" i="31"/>
  <c r="B60" i="31"/>
  <c r="B59" i="31"/>
  <c r="B58" i="31"/>
  <c r="B57" i="31"/>
  <c r="B56" i="31"/>
  <c r="J55" i="31"/>
  <c r="I55" i="31"/>
  <c r="H55" i="31"/>
  <c r="G55" i="31"/>
  <c r="F55" i="31"/>
  <c r="E55" i="31"/>
  <c r="D55" i="31"/>
  <c r="C55" i="31"/>
  <c r="B53" i="31"/>
  <c r="B52" i="31"/>
  <c r="B51" i="31"/>
  <c r="B50" i="31"/>
  <c r="B49" i="31"/>
  <c r="B48" i="31"/>
  <c r="J47" i="31"/>
  <c r="I47" i="31"/>
  <c r="H47" i="31"/>
  <c r="G47" i="31"/>
  <c r="F47" i="31"/>
  <c r="E47" i="31"/>
  <c r="D47" i="31"/>
  <c r="C47" i="31"/>
  <c r="B45" i="31"/>
  <c r="B44" i="31"/>
  <c r="B43" i="31"/>
  <c r="B42" i="31"/>
  <c r="B41" i="31"/>
  <c r="J40" i="31"/>
  <c r="I40" i="31"/>
  <c r="H40" i="31"/>
  <c r="G40" i="31"/>
  <c r="F40" i="31"/>
  <c r="E40" i="31"/>
  <c r="D40" i="31"/>
  <c r="C40" i="31"/>
  <c r="B38" i="31"/>
  <c r="B37" i="31"/>
  <c r="B36" i="31"/>
  <c r="B35" i="31"/>
  <c r="B34" i="31"/>
  <c r="J33" i="31"/>
  <c r="I33" i="31"/>
  <c r="H33" i="31"/>
  <c r="G33" i="31"/>
  <c r="F33" i="31"/>
  <c r="E33" i="31"/>
  <c r="D33" i="31"/>
  <c r="C33" i="31"/>
  <c r="B31" i="31"/>
  <c r="B30" i="31"/>
  <c r="B29" i="31"/>
  <c r="B28" i="31"/>
  <c r="B27" i="31"/>
  <c r="B26" i="31"/>
  <c r="B25" i="31"/>
  <c r="J24" i="31"/>
  <c r="I24" i="31"/>
  <c r="H24" i="31"/>
  <c r="G24" i="31"/>
  <c r="F24" i="31"/>
  <c r="E24" i="31"/>
  <c r="D24" i="31"/>
  <c r="C24" i="31"/>
  <c r="B22" i="31"/>
  <c r="B21" i="31" s="1"/>
  <c r="J21" i="31"/>
  <c r="I21" i="31"/>
  <c r="H21" i="31"/>
  <c r="G21" i="31"/>
  <c r="F21" i="31"/>
  <c r="E21" i="31"/>
  <c r="D21" i="31"/>
  <c r="C21" i="31"/>
  <c r="B19" i="31"/>
  <c r="B18" i="31"/>
  <c r="B17" i="31"/>
  <c r="B15" i="31"/>
  <c r="B14" i="31"/>
  <c r="J13" i="31"/>
  <c r="I13" i="31"/>
  <c r="H13" i="31"/>
  <c r="G13" i="31"/>
  <c r="F13" i="31"/>
  <c r="E13" i="31"/>
  <c r="D13" i="31"/>
  <c r="C13" i="31"/>
  <c r="B117" i="29"/>
  <c r="B116" i="29"/>
  <c r="B115" i="29"/>
  <c r="O114" i="29"/>
  <c r="K114" i="29"/>
  <c r="J114" i="29"/>
  <c r="I114" i="29"/>
  <c r="H114" i="29"/>
  <c r="G114" i="29"/>
  <c r="F114" i="29"/>
  <c r="E114" i="29"/>
  <c r="D114" i="29"/>
  <c r="C114" i="29"/>
  <c r="B112" i="29"/>
  <c r="B111" i="29"/>
  <c r="B110" i="29"/>
  <c r="O109" i="29"/>
  <c r="K109" i="29"/>
  <c r="J109" i="29"/>
  <c r="I109" i="29"/>
  <c r="H109" i="29"/>
  <c r="G109" i="29"/>
  <c r="F109" i="29"/>
  <c r="E109" i="29"/>
  <c r="D109" i="29"/>
  <c r="C109" i="29"/>
  <c r="B107" i="29"/>
  <c r="B106" i="29"/>
  <c r="B105" i="29"/>
  <c r="B104" i="29"/>
  <c r="B103" i="29"/>
  <c r="O102" i="29"/>
  <c r="K102" i="29"/>
  <c r="J102" i="29"/>
  <c r="I102" i="29"/>
  <c r="H102" i="29"/>
  <c r="G102" i="29"/>
  <c r="F102" i="29"/>
  <c r="E102" i="29"/>
  <c r="D102" i="29"/>
  <c r="C102" i="29"/>
  <c r="B100" i="29"/>
  <c r="B99" i="29"/>
  <c r="B98" i="29" s="1"/>
  <c r="O98" i="29"/>
  <c r="K98" i="29"/>
  <c r="J98" i="29"/>
  <c r="I98" i="29"/>
  <c r="H98" i="29"/>
  <c r="G98" i="29"/>
  <c r="F98" i="29"/>
  <c r="E98" i="29"/>
  <c r="D98" i="29"/>
  <c r="C98" i="29"/>
  <c r="B96" i="29"/>
  <c r="B95" i="29"/>
  <c r="B94" i="29"/>
  <c r="B93" i="29"/>
  <c r="B92" i="29"/>
  <c r="B91" i="29"/>
  <c r="B90" i="29"/>
  <c r="B88" i="29" s="1"/>
  <c r="B89" i="29"/>
  <c r="O88" i="29"/>
  <c r="K88" i="29"/>
  <c r="J88" i="29"/>
  <c r="I88" i="29"/>
  <c r="H88" i="29"/>
  <c r="G88" i="29"/>
  <c r="F88" i="29"/>
  <c r="E88" i="29"/>
  <c r="D88" i="29"/>
  <c r="C88" i="29"/>
  <c r="B86" i="29"/>
  <c r="B85" i="29"/>
  <c r="B84" i="29"/>
  <c r="B83" i="29"/>
  <c r="B82" i="29"/>
  <c r="B81" i="29"/>
  <c r="O80" i="29"/>
  <c r="K80" i="29"/>
  <c r="J80" i="29"/>
  <c r="I80" i="29"/>
  <c r="H80" i="29"/>
  <c r="G80" i="29"/>
  <c r="F80" i="29"/>
  <c r="E80" i="29"/>
  <c r="D80" i="29"/>
  <c r="C80" i="29"/>
  <c r="B78" i="29"/>
  <c r="B77" i="29"/>
  <c r="B76" i="29"/>
  <c r="B75" i="29"/>
  <c r="B74" i="29"/>
  <c r="B73" i="29"/>
  <c r="O72" i="29"/>
  <c r="K72" i="29"/>
  <c r="J72" i="29"/>
  <c r="I72" i="29"/>
  <c r="H72" i="29"/>
  <c r="G72" i="29"/>
  <c r="F72" i="29"/>
  <c r="E72" i="29"/>
  <c r="D72" i="29"/>
  <c r="C72" i="29"/>
  <c r="B70" i="29"/>
  <c r="B69" i="29"/>
  <c r="B68" i="29"/>
  <c r="B67" i="29"/>
  <c r="B66" i="29"/>
  <c r="B65" i="29"/>
  <c r="K64" i="29"/>
  <c r="J64" i="29"/>
  <c r="I64" i="29"/>
  <c r="H64" i="29"/>
  <c r="G64" i="29"/>
  <c r="F64" i="29"/>
  <c r="E64" i="29"/>
  <c r="D64" i="29"/>
  <c r="C64" i="29"/>
  <c r="B62" i="29"/>
  <c r="B61" i="29"/>
  <c r="B60" i="29"/>
  <c r="B59" i="29"/>
  <c r="B58" i="29"/>
  <c r="B57" i="29"/>
  <c r="B56" i="29"/>
  <c r="O55" i="29"/>
  <c r="K55" i="29"/>
  <c r="J55" i="29"/>
  <c r="I55" i="29"/>
  <c r="H55" i="29"/>
  <c r="G55" i="29"/>
  <c r="F55" i="29"/>
  <c r="E55" i="29"/>
  <c r="D55" i="29"/>
  <c r="C55" i="29"/>
  <c r="B53" i="29"/>
  <c r="B52" i="29"/>
  <c r="B51" i="29"/>
  <c r="B50" i="29"/>
  <c r="B49" i="29"/>
  <c r="B48" i="29"/>
  <c r="B47" i="29" s="1"/>
  <c r="O47" i="29"/>
  <c r="K47" i="29"/>
  <c r="J47" i="29"/>
  <c r="I47" i="29"/>
  <c r="H47" i="29"/>
  <c r="G47" i="29"/>
  <c r="F47" i="29"/>
  <c r="E47" i="29"/>
  <c r="D47" i="29"/>
  <c r="C47" i="29"/>
  <c r="B45" i="29"/>
  <c r="B44" i="29"/>
  <c r="B43" i="29"/>
  <c r="B42" i="29"/>
  <c r="B41" i="29"/>
  <c r="O40" i="29"/>
  <c r="K40" i="29"/>
  <c r="J40" i="29"/>
  <c r="I40" i="29"/>
  <c r="H40" i="29"/>
  <c r="G40" i="29"/>
  <c r="F40" i="29"/>
  <c r="E40" i="29"/>
  <c r="D40" i="29"/>
  <c r="C40" i="29"/>
  <c r="B38" i="29"/>
  <c r="B37" i="29"/>
  <c r="B36" i="29"/>
  <c r="B35" i="29"/>
  <c r="B34" i="29"/>
  <c r="O33" i="29"/>
  <c r="K33" i="29"/>
  <c r="J33" i="29"/>
  <c r="I33" i="29"/>
  <c r="H33" i="29"/>
  <c r="G33" i="29"/>
  <c r="F33" i="29"/>
  <c r="E33" i="29"/>
  <c r="D33" i="29"/>
  <c r="C33" i="29"/>
  <c r="B31" i="29"/>
  <c r="B30" i="29"/>
  <c r="B29" i="29"/>
  <c r="B28" i="29"/>
  <c r="B27" i="29"/>
  <c r="B26" i="29"/>
  <c r="B24" i="29" s="1"/>
  <c r="B25" i="29"/>
  <c r="O24" i="29"/>
  <c r="K24" i="29"/>
  <c r="J24" i="29"/>
  <c r="I24" i="29"/>
  <c r="H24" i="29"/>
  <c r="G24" i="29"/>
  <c r="F24" i="29"/>
  <c r="E24" i="29"/>
  <c r="D24" i="29"/>
  <c r="C24" i="29"/>
  <c r="B22" i="29"/>
  <c r="B21" i="29" s="1"/>
  <c r="O21" i="29"/>
  <c r="K21" i="29"/>
  <c r="J21" i="29"/>
  <c r="I21" i="29"/>
  <c r="H21" i="29"/>
  <c r="G21" i="29"/>
  <c r="F21" i="29"/>
  <c r="E21" i="29"/>
  <c r="D21" i="29"/>
  <c r="C21" i="29"/>
  <c r="B19" i="29"/>
  <c r="B18" i="29"/>
  <c r="B17" i="29"/>
  <c r="B16" i="29"/>
  <c r="B15" i="29"/>
  <c r="B14" i="29"/>
  <c r="O13" i="29"/>
  <c r="N13" i="29"/>
  <c r="K13" i="29"/>
  <c r="J13" i="29"/>
  <c r="I13" i="29"/>
  <c r="H13" i="29"/>
  <c r="G13" i="29"/>
  <c r="F13" i="29"/>
  <c r="E13" i="29"/>
  <c r="D13" i="29"/>
  <c r="C13" i="29"/>
  <c r="AC114" i="10"/>
  <c r="AA114" i="10"/>
  <c r="Z114" i="10"/>
  <c r="Y114" i="10"/>
  <c r="X114" i="10"/>
  <c r="W114" i="10"/>
  <c r="V114" i="10"/>
  <c r="U114" i="10"/>
  <c r="T114" i="10"/>
  <c r="S114" i="10"/>
  <c r="R114" i="10"/>
  <c r="Q114" i="10"/>
  <c r="P114" i="10"/>
  <c r="O114" i="10"/>
  <c r="N114" i="10"/>
  <c r="M114" i="10"/>
  <c r="L114" i="10"/>
  <c r="K114" i="10"/>
  <c r="J114" i="10"/>
  <c r="I114" i="10"/>
  <c r="H114" i="10"/>
  <c r="G114" i="10"/>
  <c r="F114" i="10"/>
  <c r="E114" i="10"/>
  <c r="D114" i="10"/>
  <c r="C114" i="10"/>
  <c r="B109" i="10"/>
  <c r="AC109" i="10"/>
  <c r="AA109" i="10"/>
  <c r="Z109" i="10"/>
  <c r="Y109" i="10"/>
  <c r="X109" i="10"/>
  <c r="W109" i="10"/>
  <c r="V109" i="10"/>
  <c r="U109" i="10"/>
  <c r="T109" i="10"/>
  <c r="S109" i="10"/>
  <c r="R109" i="10"/>
  <c r="Q109" i="10"/>
  <c r="P109" i="10"/>
  <c r="O109" i="10"/>
  <c r="N109" i="10"/>
  <c r="M109" i="10"/>
  <c r="L109" i="10"/>
  <c r="K109" i="10"/>
  <c r="J109" i="10"/>
  <c r="I109" i="10"/>
  <c r="H109" i="10"/>
  <c r="G109" i="10"/>
  <c r="F109" i="10"/>
  <c r="E109" i="10"/>
  <c r="D109" i="10"/>
  <c r="C109" i="10"/>
  <c r="AC102" i="10"/>
  <c r="AA102" i="10"/>
  <c r="Z102" i="10"/>
  <c r="Y102" i="10"/>
  <c r="X102" i="10"/>
  <c r="W102" i="10"/>
  <c r="V102" i="10"/>
  <c r="U102" i="10"/>
  <c r="T102" i="10"/>
  <c r="S102" i="10"/>
  <c r="R102" i="10"/>
  <c r="Q102" i="10"/>
  <c r="P102" i="10"/>
  <c r="O102" i="10"/>
  <c r="N102" i="10"/>
  <c r="M102" i="10"/>
  <c r="L102" i="10"/>
  <c r="K102" i="10"/>
  <c r="J102" i="10"/>
  <c r="I102" i="10"/>
  <c r="H102" i="10"/>
  <c r="G102" i="10"/>
  <c r="F102" i="10"/>
  <c r="E102" i="10"/>
  <c r="D102" i="10"/>
  <c r="C102" i="10"/>
  <c r="AC98" i="10"/>
  <c r="AA98" i="10"/>
  <c r="Z98" i="10"/>
  <c r="Y98" i="10"/>
  <c r="X98" i="10"/>
  <c r="W98" i="10"/>
  <c r="V98" i="10"/>
  <c r="U98" i="10"/>
  <c r="T98" i="10"/>
  <c r="S98" i="10"/>
  <c r="R98" i="10"/>
  <c r="Q98" i="10"/>
  <c r="P98" i="10"/>
  <c r="O98" i="10"/>
  <c r="N98" i="10"/>
  <c r="M98" i="10"/>
  <c r="L98" i="10"/>
  <c r="K98" i="10"/>
  <c r="J98" i="10"/>
  <c r="I98" i="10"/>
  <c r="H98" i="10"/>
  <c r="G98" i="10"/>
  <c r="F98" i="10"/>
  <c r="E98" i="10"/>
  <c r="D98" i="10"/>
  <c r="C98" i="10"/>
  <c r="AC88" i="10"/>
  <c r="AA88" i="10"/>
  <c r="Z88" i="10"/>
  <c r="Y88" i="10"/>
  <c r="X88" i="10"/>
  <c r="W88" i="10"/>
  <c r="V88" i="10"/>
  <c r="U88" i="10"/>
  <c r="T88" i="10"/>
  <c r="S88" i="10"/>
  <c r="R88" i="10"/>
  <c r="Q88" i="10"/>
  <c r="P88" i="10"/>
  <c r="O88" i="10"/>
  <c r="N88" i="10"/>
  <c r="M88" i="10"/>
  <c r="L88" i="10"/>
  <c r="K88" i="10"/>
  <c r="J88" i="10"/>
  <c r="I88" i="10"/>
  <c r="H88" i="10"/>
  <c r="G88" i="10"/>
  <c r="F88" i="10"/>
  <c r="E88" i="10"/>
  <c r="D88" i="10"/>
  <c r="C88" i="10"/>
  <c r="AC80" i="10"/>
  <c r="AA80" i="10"/>
  <c r="Z80" i="10"/>
  <c r="Y80" i="10"/>
  <c r="X80" i="10"/>
  <c r="W80" i="10"/>
  <c r="V80" i="10"/>
  <c r="U80" i="10"/>
  <c r="T80" i="10"/>
  <c r="S80" i="10"/>
  <c r="R80" i="10"/>
  <c r="Q80" i="10"/>
  <c r="P80" i="10"/>
  <c r="O80" i="10"/>
  <c r="N80" i="10"/>
  <c r="M80" i="10"/>
  <c r="L80" i="10"/>
  <c r="K80" i="10"/>
  <c r="J80" i="10"/>
  <c r="I80" i="10"/>
  <c r="H80" i="10"/>
  <c r="G80" i="10"/>
  <c r="F80" i="10"/>
  <c r="E80" i="10"/>
  <c r="D80" i="10"/>
  <c r="C80" i="10"/>
  <c r="AC72" i="10"/>
  <c r="AA72" i="10"/>
  <c r="Z72" i="10"/>
  <c r="Y72" i="10"/>
  <c r="X72" i="10"/>
  <c r="W72" i="10"/>
  <c r="V72" i="10"/>
  <c r="U72" i="10"/>
  <c r="T72" i="10"/>
  <c r="S72" i="10"/>
  <c r="R72" i="10"/>
  <c r="Q72" i="10"/>
  <c r="P72" i="10"/>
  <c r="O72" i="10"/>
  <c r="N72" i="10"/>
  <c r="M72" i="10"/>
  <c r="L72" i="10"/>
  <c r="K72" i="10"/>
  <c r="J72" i="10"/>
  <c r="I72" i="10"/>
  <c r="H72" i="10"/>
  <c r="G72" i="10"/>
  <c r="F72" i="10"/>
  <c r="E72" i="10"/>
  <c r="D72" i="10"/>
  <c r="C72" i="10"/>
  <c r="AC64" i="10"/>
  <c r="AA64" i="10"/>
  <c r="Z64" i="10"/>
  <c r="Y64" i="10"/>
  <c r="X64" i="10"/>
  <c r="W64" i="10"/>
  <c r="V64" i="10"/>
  <c r="U64" i="10"/>
  <c r="T64" i="10"/>
  <c r="S64" i="10"/>
  <c r="R64" i="10"/>
  <c r="Q64" i="10"/>
  <c r="P64" i="10"/>
  <c r="O64" i="10"/>
  <c r="N64" i="10"/>
  <c r="M64" i="10"/>
  <c r="L64" i="10"/>
  <c r="K64" i="10"/>
  <c r="J64" i="10"/>
  <c r="I64" i="10"/>
  <c r="H64" i="10"/>
  <c r="G64" i="10"/>
  <c r="F64" i="10"/>
  <c r="E64" i="10"/>
  <c r="D64" i="10"/>
  <c r="C64" i="10"/>
  <c r="AC55" i="10"/>
  <c r="AA55" i="10"/>
  <c r="Z55" i="10"/>
  <c r="Y55" i="10"/>
  <c r="X55" i="10"/>
  <c r="W55" i="10"/>
  <c r="V55" i="10"/>
  <c r="U55" i="10"/>
  <c r="T55" i="10"/>
  <c r="S55" i="10"/>
  <c r="R55" i="10"/>
  <c r="Q55" i="10"/>
  <c r="P55" i="10"/>
  <c r="O55" i="10"/>
  <c r="N55" i="10"/>
  <c r="M55" i="10"/>
  <c r="L55" i="10"/>
  <c r="K55" i="10"/>
  <c r="J55" i="10"/>
  <c r="I55" i="10"/>
  <c r="H55" i="10"/>
  <c r="G55" i="10"/>
  <c r="F55" i="10"/>
  <c r="E55" i="10"/>
  <c r="D55" i="10"/>
  <c r="C55" i="10"/>
  <c r="AC47" i="10"/>
  <c r="AA47" i="10"/>
  <c r="Z47" i="10"/>
  <c r="Y47" i="10"/>
  <c r="X47" i="10"/>
  <c r="W47" i="10"/>
  <c r="V47" i="10"/>
  <c r="U47" i="10"/>
  <c r="T47" i="10"/>
  <c r="S47" i="10"/>
  <c r="R47" i="10"/>
  <c r="Q47" i="10"/>
  <c r="P47" i="10"/>
  <c r="O47" i="10"/>
  <c r="N47" i="10"/>
  <c r="M47" i="10"/>
  <c r="L47" i="10"/>
  <c r="K47" i="10"/>
  <c r="J47" i="10"/>
  <c r="I47" i="10"/>
  <c r="H47" i="10"/>
  <c r="G47" i="10"/>
  <c r="F47" i="10"/>
  <c r="E47" i="10"/>
  <c r="D47" i="10"/>
  <c r="C47" i="10"/>
  <c r="AC40" i="10"/>
  <c r="AA40" i="10"/>
  <c r="Z40" i="10"/>
  <c r="Y40" i="10"/>
  <c r="X40" i="10"/>
  <c r="W40" i="10"/>
  <c r="V40" i="10"/>
  <c r="U40" i="10"/>
  <c r="T40" i="10"/>
  <c r="S40" i="10"/>
  <c r="R40" i="10"/>
  <c r="Q40" i="10"/>
  <c r="P40" i="10"/>
  <c r="O40" i="10"/>
  <c r="N40" i="10"/>
  <c r="M40" i="10"/>
  <c r="L40" i="10"/>
  <c r="K40" i="10"/>
  <c r="J40" i="10"/>
  <c r="I40" i="10"/>
  <c r="H40" i="10"/>
  <c r="G40" i="10"/>
  <c r="F40" i="10"/>
  <c r="E40" i="10"/>
  <c r="D40" i="10"/>
  <c r="C40" i="10"/>
  <c r="AC33" i="10"/>
  <c r="AA33" i="10"/>
  <c r="Z33" i="10"/>
  <c r="Y33" i="10"/>
  <c r="X33" i="10"/>
  <c r="W33" i="10"/>
  <c r="V33" i="10"/>
  <c r="U33" i="10"/>
  <c r="T33" i="10"/>
  <c r="S33" i="10"/>
  <c r="R33" i="10"/>
  <c r="Q33" i="10"/>
  <c r="P33" i="10"/>
  <c r="O33" i="10"/>
  <c r="N33" i="10"/>
  <c r="M33" i="10"/>
  <c r="L33" i="10"/>
  <c r="K33" i="10"/>
  <c r="J33" i="10"/>
  <c r="I33" i="10"/>
  <c r="H33" i="10"/>
  <c r="G33" i="10"/>
  <c r="F33" i="10"/>
  <c r="E33" i="10"/>
  <c r="D33" i="10"/>
  <c r="C33" i="10"/>
  <c r="AC24" i="10"/>
  <c r="AA24" i="10"/>
  <c r="Z24" i="10"/>
  <c r="Y24" i="10"/>
  <c r="X24" i="10"/>
  <c r="W24" i="10"/>
  <c r="V24" i="10"/>
  <c r="U24" i="10"/>
  <c r="T24" i="10"/>
  <c r="S24" i="10"/>
  <c r="R24" i="10"/>
  <c r="Q24" i="10"/>
  <c r="P24" i="10"/>
  <c r="O24" i="10"/>
  <c r="N24" i="10"/>
  <c r="M24" i="10"/>
  <c r="L24" i="10"/>
  <c r="K24" i="10"/>
  <c r="J24" i="10"/>
  <c r="I24" i="10"/>
  <c r="H24" i="10"/>
  <c r="G24" i="10"/>
  <c r="F24" i="10"/>
  <c r="E24" i="10"/>
  <c r="D24" i="10"/>
  <c r="C24" i="10"/>
  <c r="B21" i="10"/>
  <c r="AC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AC13" i="10"/>
  <c r="AA13" i="10"/>
  <c r="Z13" i="10"/>
  <c r="Y13" i="10"/>
  <c r="X13" i="10"/>
  <c r="W13" i="10"/>
  <c r="V13" i="10"/>
  <c r="U13" i="10"/>
  <c r="T13" i="10"/>
  <c r="S13" i="10"/>
  <c r="R13" i="10"/>
  <c r="Q13" i="10"/>
  <c r="P13" i="10"/>
  <c r="O13" i="10"/>
  <c r="N13" i="10"/>
  <c r="M13" i="10"/>
  <c r="L13" i="10"/>
  <c r="K13" i="10"/>
  <c r="J13" i="10"/>
  <c r="H13" i="10"/>
  <c r="G13" i="10"/>
  <c r="F13" i="10"/>
  <c r="E13" i="10"/>
  <c r="D13" i="10"/>
  <c r="C13" i="10"/>
  <c r="B118" i="42"/>
  <c r="B117" i="42"/>
  <c r="B116" i="42"/>
  <c r="X115" i="42"/>
  <c r="W115" i="42"/>
  <c r="V115" i="42"/>
  <c r="U115" i="42"/>
  <c r="T115" i="42"/>
  <c r="S115" i="42"/>
  <c r="R115" i="42"/>
  <c r="Q115" i="42"/>
  <c r="P115" i="42"/>
  <c r="O115" i="42"/>
  <c r="N115" i="42"/>
  <c r="M115" i="42"/>
  <c r="L115" i="42"/>
  <c r="K115" i="42"/>
  <c r="J115" i="42"/>
  <c r="I115" i="42"/>
  <c r="H115" i="42"/>
  <c r="G115" i="42"/>
  <c r="F115" i="42"/>
  <c r="E115" i="42"/>
  <c r="D115" i="42"/>
  <c r="C115" i="42"/>
  <c r="B115" i="42"/>
  <c r="B113" i="42"/>
  <c r="B112" i="42"/>
  <c r="B111" i="42"/>
  <c r="X110" i="42"/>
  <c r="W110" i="42"/>
  <c r="V110" i="42"/>
  <c r="U110" i="42"/>
  <c r="T110" i="42"/>
  <c r="S110" i="42"/>
  <c r="R110" i="42"/>
  <c r="Q110" i="42"/>
  <c r="P110" i="42"/>
  <c r="O110" i="42"/>
  <c r="N110" i="42"/>
  <c r="M110" i="42"/>
  <c r="L110" i="42"/>
  <c r="K110" i="42"/>
  <c r="J110" i="42"/>
  <c r="I110" i="42"/>
  <c r="H110" i="42"/>
  <c r="G110" i="42"/>
  <c r="F110" i="42"/>
  <c r="E110" i="42"/>
  <c r="D110" i="42"/>
  <c r="C110" i="42"/>
  <c r="B108" i="42"/>
  <c r="B107" i="42"/>
  <c r="B106" i="42"/>
  <c r="B105" i="42"/>
  <c r="B104" i="42"/>
  <c r="X103" i="42"/>
  <c r="W103" i="42"/>
  <c r="V103" i="42"/>
  <c r="U103" i="42"/>
  <c r="T103" i="42"/>
  <c r="S103" i="42"/>
  <c r="R103" i="42"/>
  <c r="Q103" i="42"/>
  <c r="P103" i="42"/>
  <c r="O103" i="42"/>
  <c r="N103" i="42"/>
  <c r="M103" i="42"/>
  <c r="L103" i="42"/>
  <c r="K103" i="42"/>
  <c r="J103" i="42"/>
  <c r="I103" i="42"/>
  <c r="H103" i="42"/>
  <c r="G103" i="42"/>
  <c r="F103" i="42"/>
  <c r="E103" i="42"/>
  <c r="D103" i="42"/>
  <c r="C103" i="42"/>
  <c r="B101" i="42"/>
  <c r="B100" i="42"/>
  <c r="X99" i="42"/>
  <c r="W99" i="42"/>
  <c r="V99" i="42"/>
  <c r="U99" i="42"/>
  <c r="T99" i="42"/>
  <c r="S99" i="42"/>
  <c r="R99" i="42"/>
  <c r="Q99" i="42"/>
  <c r="P99" i="42"/>
  <c r="O99" i="42"/>
  <c r="N99" i="42"/>
  <c r="M99" i="42"/>
  <c r="L99" i="42"/>
  <c r="K99" i="42"/>
  <c r="J99" i="42"/>
  <c r="I99" i="42"/>
  <c r="H99" i="42"/>
  <c r="G99" i="42"/>
  <c r="F99" i="42"/>
  <c r="E99" i="42"/>
  <c r="D99" i="42"/>
  <c r="C99" i="42"/>
  <c r="B97" i="42"/>
  <c r="B96" i="42"/>
  <c r="B95" i="42"/>
  <c r="B94" i="42"/>
  <c r="B93" i="42"/>
  <c r="B92" i="42"/>
  <c r="B91" i="42"/>
  <c r="B90" i="42"/>
  <c r="X89" i="42"/>
  <c r="W89" i="42"/>
  <c r="V89" i="42"/>
  <c r="U89" i="42"/>
  <c r="T89" i="42"/>
  <c r="S89" i="42"/>
  <c r="R89" i="42"/>
  <c r="Q89" i="42"/>
  <c r="P89" i="42"/>
  <c r="O89" i="42"/>
  <c r="N89" i="42"/>
  <c r="M89" i="42"/>
  <c r="L89" i="42"/>
  <c r="K89" i="42"/>
  <c r="J89" i="42"/>
  <c r="I89" i="42"/>
  <c r="H89" i="42"/>
  <c r="G89" i="42"/>
  <c r="F89" i="42"/>
  <c r="E89" i="42"/>
  <c r="D89" i="42"/>
  <c r="C89" i="42"/>
  <c r="B87" i="42"/>
  <c r="B86" i="42"/>
  <c r="B85" i="42"/>
  <c r="B84" i="42"/>
  <c r="B83" i="42"/>
  <c r="B82" i="42"/>
  <c r="X81" i="42"/>
  <c r="W81" i="42"/>
  <c r="V81" i="42"/>
  <c r="U81" i="42"/>
  <c r="T81" i="42"/>
  <c r="S81" i="42"/>
  <c r="R81" i="42"/>
  <c r="Q81" i="42"/>
  <c r="P81" i="42"/>
  <c r="O81" i="42"/>
  <c r="N81" i="42"/>
  <c r="M81" i="42"/>
  <c r="L81" i="42"/>
  <c r="K81" i="42"/>
  <c r="J81" i="42"/>
  <c r="I81" i="42"/>
  <c r="H81" i="42"/>
  <c r="G81" i="42"/>
  <c r="F81" i="42"/>
  <c r="E81" i="42"/>
  <c r="D81" i="42"/>
  <c r="C81" i="42"/>
  <c r="B79" i="42"/>
  <c r="B78" i="42"/>
  <c r="B77" i="42"/>
  <c r="B76" i="42"/>
  <c r="B75" i="42"/>
  <c r="B74" i="42"/>
  <c r="X73" i="42"/>
  <c r="W73" i="42"/>
  <c r="V73" i="42"/>
  <c r="U73" i="42"/>
  <c r="T73" i="42"/>
  <c r="S73" i="42"/>
  <c r="R73" i="42"/>
  <c r="Q73" i="42"/>
  <c r="P73" i="42"/>
  <c r="O73" i="42"/>
  <c r="N73" i="42"/>
  <c r="M73" i="42"/>
  <c r="L73" i="42"/>
  <c r="K73" i="42"/>
  <c r="J73" i="42"/>
  <c r="I73" i="42"/>
  <c r="H73" i="42"/>
  <c r="G73" i="42"/>
  <c r="F73" i="42"/>
  <c r="E73" i="42"/>
  <c r="D73" i="42"/>
  <c r="C73" i="42"/>
  <c r="B71" i="42"/>
  <c r="B70" i="42"/>
  <c r="B69" i="42"/>
  <c r="B65" i="42" s="1"/>
  <c r="B68" i="42"/>
  <c r="B67" i="42"/>
  <c r="B66" i="42"/>
  <c r="X65" i="42"/>
  <c r="W65" i="42"/>
  <c r="V65" i="42"/>
  <c r="U65" i="42"/>
  <c r="T65" i="42"/>
  <c r="S65" i="42"/>
  <c r="R65" i="42"/>
  <c r="Q65" i="42"/>
  <c r="P65" i="42"/>
  <c r="O65" i="42"/>
  <c r="N65" i="42"/>
  <c r="M65" i="42"/>
  <c r="L65" i="42"/>
  <c r="K65" i="42"/>
  <c r="J65" i="42"/>
  <c r="I65" i="42"/>
  <c r="H65" i="42"/>
  <c r="G65" i="42"/>
  <c r="F65" i="42"/>
  <c r="E65" i="42"/>
  <c r="D65" i="42"/>
  <c r="C65" i="42"/>
  <c r="B63" i="42"/>
  <c r="B62" i="42"/>
  <c r="B61" i="42"/>
  <c r="B60" i="42"/>
  <c r="B59" i="42"/>
  <c r="B58" i="42"/>
  <c r="B57" i="42"/>
  <c r="X56" i="42"/>
  <c r="W56" i="42"/>
  <c r="V56" i="42"/>
  <c r="U56" i="42"/>
  <c r="T56" i="42"/>
  <c r="S56" i="42"/>
  <c r="R56" i="42"/>
  <c r="Q56" i="42"/>
  <c r="P56" i="42"/>
  <c r="O56" i="42"/>
  <c r="N56" i="42"/>
  <c r="M56" i="42"/>
  <c r="L56" i="42"/>
  <c r="K56" i="42"/>
  <c r="J56" i="42"/>
  <c r="I56" i="42"/>
  <c r="H56" i="42"/>
  <c r="G56" i="42"/>
  <c r="F56" i="42"/>
  <c r="E56" i="42"/>
  <c r="D56" i="42"/>
  <c r="C56" i="42"/>
  <c r="B54" i="42"/>
  <c r="B53" i="42"/>
  <c r="B52" i="42"/>
  <c r="B51" i="42"/>
  <c r="B50" i="42"/>
  <c r="B49" i="42"/>
  <c r="X48" i="42"/>
  <c r="W48" i="42"/>
  <c r="V48" i="42"/>
  <c r="U48" i="42"/>
  <c r="T48" i="42"/>
  <c r="S48" i="42"/>
  <c r="R48" i="42"/>
  <c r="Q48" i="42"/>
  <c r="P48" i="42"/>
  <c r="O48" i="42"/>
  <c r="N48" i="42"/>
  <c r="M48" i="42"/>
  <c r="L48" i="42"/>
  <c r="K48" i="42"/>
  <c r="J48" i="42"/>
  <c r="I48" i="42"/>
  <c r="H48" i="42"/>
  <c r="G48" i="42"/>
  <c r="F48" i="42"/>
  <c r="E48" i="42"/>
  <c r="D48" i="42"/>
  <c r="C48" i="42"/>
  <c r="B46" i="42"/>
  <c r="B45" i="42"/>
  <c r="B44" i="42"/>
  <c r="B43" i="42"/>
  <c r="B42" i="42"/>
  <c r="X41" i="42"/>
  <c r="W41" i="42"/>
  <c r="V41" i="42"/>
  <c r="U41" i="42"/>
  <c r="T41" i="42"/>
  <c r="S41" i="42"/>
  <c r="R41" i="42"/>
  <c r="Q41" i="42"/>
  <c r="P41" i="42"/>
  <c r="O41" i="42"/>
  <c r="N41" i="42"/>
  <c r="M41" i="42"/>
  <c r="L41" i="42"/>
  <c r="K41" i="42"/>
  <c r="J41" i="42"/>
  <c r="I41" i="42"/>
  <c r="H41" i="42"/>
  <c r="G41" i="42"/>
  <c r="F41" i="42"/>
  <c r="E41" i="42"/>
  <c r="D41" i="42"/>
  <c r="C41" i="42"/>
  <c r="B39" i="42"/>
  <c r="B38" i="42"/>
  <c r="B37" i="42"/>
  <c r="B36" i="42"/>
  <c r="B35" i="42"/>
  <c r="X34" i="42"/>
  <c r="W34" i="42"/>
  <c r="V34" i="42"/>
  <c r="U34" i="42"/>
  <c r="T34" i="42"/>
  <c r="S34" i="42"/>
  <c r="R34" i="42"/>
  <c r="Q34" i="42"/>
  <c r="P34" i="42"/>
  <c r="O34" i="42"/>
  <c r="N34" i="42"/>
  <c r="M34" i="42"/>
  <c r="L34" i="42"/>
  <c r="K34" i="42"/>
  <c r="J34" i="42"/>
  <c r="I34" i="42"/>
  <c r="H34" i="42"/>
  <c r="G34" i="42"/>
  <c r="F34" i="42"/>
  <c r="E34" i="42"/>
  <c r="D34" i="42"/>
  <c r="C34" i="42"/>
  <c r="B32" i="42"/>
  <c r="B31" i="42"/>
  <c r="B30" i="42"/>
  <c r="B29" i="42"/>
  <c r="B28" i="42"/>
  <c r="B27" i="42"/>
  <c r="B26" i="42"/>
  <c r="X25" i="42"/>
  <c r="W25" i="42"/>
  <c r="V25" i="42"/>
  <c r="U25" i="42"/>
  <c r="T25" i="42"/>
  <c r="S25" i="42"/>
  <c r="R25" i="42"/>
  <c r="Q25" i="42"/>
  <c r="P25" i="42"/>
  <c r="O25" i="42"/>
  <c r="N25" i="42"/>
  <c r="M25" i="42"/>
  <c r="L25" i="42"/>
  <c r="K25" i="42"/>
  <c r="J25" i="42"/>
  <c r="I25" i="42"/>
  <c r="H25" i="42"/>
  <c r="G25" i="42"/>
  <c r="F25" i="42"/>
  <c r="E25" i="42"/>
  <c r="D25" i="42"/>
  <c r="C25" i="42"/>
  <c r="B23" i="42"/>
  <c r="B22" i="42" s="1"/>
  <c r="X22" i="42"/>
  <c r="W22" i="42"/>
  <c r="V22" i="42"/>
  <c r="U22" i="42"/>
  <c r="T22" i="42"/>
  <c r="S22" i="42"/>
  <c r="R22" i="42"/>
  <c r="Q22" i="42"/>
  <c r="P22" i="42"/>
  <c r="O22" i="42"/>
  <c r="N22" i="42"/>
  <c r="M22" i="42"/>
  <c r="L22" i="42"/>
  <c r="K22" i="42"/>
  <c r="J22" i="42"/>
  <c r="I22" i="42"/>
  <c r="H22" i="42"/>
  <c r="G22" i="42"/>
  <c r="F22" i="42"/>
  <c r="E22" i="42"/>
  <c r="D22" i="42"/>
  <c r="C22" i="42"/>
  <c r="B20" i="42"/>
  <c r="B19" i="42"/>
  <c r="B18" i="42"/>
  <c r="B17" i="42"/>
  <c r="B16" i="42"/>
  <c r="B15" i="42"/>
  <c r="X14" i="42"/>
  <c r="W14" i="42"/>
  <c r="V14" i="42"/>
  <c r="U14" i="42"/>
  <c r="T14" i="42"/>
  <c r="S14" i="42"/>
  <c r="R14" i="42"/>
  <c r="Q14" i="42"/>
  <c r="P14" i="42"/>
  <c r="O14" i="42"/>
  <c r="N14" i="42"/>
  <c r="M14" i="42"/>
  <c r="L14" i="42"/>
  <c r="K14" i="42"/>
  <c r="J14" i="42"/>
  <c r="I14" i="42"/>
  <c r="H14" i="42"/>
  <c r="G14" i="42"/>
  <c r="F14" i="42"/>
  <c r="E14" i="42"/>
  <c r="D14" i="42"/>
  <c r="C14" i="42"/>
  <c r="G116" i="45"/>
  <c r="B116" i="45"/>
  <c r="G115" i="45"/>
  <c r="G114" i="45"/>
  <c r="G113" i="45"/>
  <c r="F113" i="45"/>
  <c r="E113" i="45"/>
  <c r="D113" i="45"/>
  <c r="C113" i="45"/>
  <c r="B113" i="45"/>
  <c r="G111" i="45"/>
  <c r="G110" i="45"/>
  <c r="G109" i="45"/>
  <c r="G108" i="45" s="1"/>
  <c r="F108" i="45"/>
  <c r="E108" i="45"/>
  <c r="D108" i="45"/>
  <c r="C108" i="45"/>
  <c r="B108" i="45"/>
  <c r="G106" i="45"/>
  <c r="G105" i="45"/>
  <c r="G104" i="45"/>
  <c r="G103" i="45"/>
  <c r="G102" i="45"/>
  <c r="G101" i="45"/>
  <c r="F101" i="45"/>
  <c r="E101" i="45"/>
  <c r="D101" i="45"/>
  <c r="C101" i="45"/>
  <c r="B101" i="45"/>
  <c r="G99" i="45"/>
  <c r="G98" i="45"/>
  <c r="G97" i="45"/>
  <c r="F97" i="45"/>
  <c r="E97" i="45"/>
  <c r="D97" i="45"/>
  <c r="C97" i="45"/>
  <c r="B97" i="45"/>
  <c r="G95" i="45"/>
  <c r="G94" i="45"/>
  <c r="G93" i="45"/>
  <c r="G92" i="45"/>
  <c r="G91" i="45"/>
  <c r="G90" i="45"/>
  <c r="G89" i="45"/>
  <c r="G88" i="45"/>
  <c r="F87" i="45"/>
  <c r="E87" i="45"/>
  <c r="D87" i="45"/>
  <c r="C87" i="45"/>
  <c r="B87" i="45"/>
  <c r="G85" i="45"/>
  <c r="G84" i="45"/>
  <c r="G83" i="45"/>
  <c r="G82" i="45"/>
  <c r="G81" i="45"/>
  <c r="G80" i="45"/>
  <c r="F79" i="45"/>
  <c r="E79" i="45"/>
  <c r="D79" i="45"/>
  <c r="C79" i="45"/>
  <c r="B79" i="45"/>
  <c r="G77" i="45"/>
  <c r="G76" i="45"/>
  <c r="G75" i="45"/>
  <c r="G74" i="45"/>
  <c r="G73" i="45"/>
  <c r="G72" i="45"/>
  <c r="F71" i="45"/>
  <c r="E71" i="45"/>
  <c r="D71" i="45"/>
  <c r="C71" i="45"/>
  <c r="B71" i="45"/>
  <c r="G69" i="45"/>
  <c r="G68" i="45"/>
  <c r="G67" i="45"/>
  <c r="G66" i="45"/>
  <c r="G65" i="45"/>
  <c r="G64" i="45"/>
  <c r="G63" i="45"/>
  <c r="F63" i="45"/>
  <c r="E63" i="45"/>
  <c r="D63" i="45"/>
  <c r="C63" i="45"/>
  <c r="B63" i="45"/>
  <c r="G61" i="45"/>
  <c r="G60" i="45"/>
  <c r="G54" i="45" s="1"/>
  <c r="G59" i="45"/>
  <c r="G58" i="45"/>
  <c r="G57" i="45"/>
  <c r="G56" i="45"/>
  <c r="G55" i="45"/>
  <c r="F54" i="45"/>
  <c r="E54" i="45"/>
  <c r="D54" i="45"/>
  <c r="C54" i="45"/>
  <c r="B54" i="45"/>
  <c r="G52" i="45"/>
  <c r="C52" i="45"/>
  <c r="G51" i="45"/>
  <c r="G50" i="45"/>
  <c r="G49" i="45"/>
  <c r="G48" i="45"/>
  <c r="F46" i="45"/>
  <c r="E46" i="45"/>
  <c r="D46" i="45"/>
  <c r="C46" i="45"/>
  <c r="B46" i="45"/>
  <c r="G44" i="45"/>
  <c r="G43" i="45"/>
  <c r="G42" i="45"/>
  <c r="G41" i="45"/>
  <c r="G40" i="45"/>
  <c r="F39" i="45"/>
  <c r="E39" i="45"/>
  <c r="D39" i="45"/>
  <c r="C39" i="45"/>
  <c r="B39" i="45"/>
  <c r="G37" i="45"/>
  <c r="G36" i="45"/>
  <c r="G32" i="45" s="1"/>
  <c r="G35" i="45"/>
  <c r="G34" i="45"/>
  <c r="D34" i="45"/>
  <c r="G33" i="45"/>
  <c r="D33" i="45"/>
  <c r="C33" i="45"/>
  <c r="F32" i="45"/>
  <c r="E32" i="45"/>
  <c r="D32" i="45"/>
  <c r="C32" i="45"/>
  <c r="B32" i="45"/>
  <c r="G30" i="45"/>
  <c r="D30" i="45"/>
  <c r="G29" i="45"/>
  <c r="G28" i="45"/>
  <c r="G27" i="45"/>
  <c r="D27" i="45"/>
  <c r="G26" i="45"/>
  <c r="G23" i="45" s="1"/>
  <c r="G25" i="45"/>
  <c r="G24" i="45"/>
  <c r="F23" i="45"/>
  <c r="E23" i="45"/>
  <c r="D23" i="45"/>
  <c r="C23" i="45"/>
  <c r="B23" i="45"/>
  <c r="G21" i="45"/>
  <c r="G20" i="45" s="1"/>
  <c r="F20" i="45"/>
  <c r="E20" i="45"/>
  <c r="D20" i="45"/>
  <c r="C20" i="45"/>
  <c r="B20" i="45"/>
  <c r="G18" i="45"/>
  <c r="G17" i="45"/>
  <c r="G16" i="45"/>
  <c r="G12" i="45" s="1"/>
  <c r="G15" i="45"/>
  <c r="G14" i="45"/>
  <c r="G13" i="45"/>
  <c r="F12" i="45"/>
  <c r="E12" i="45"/>
  <c r="D12" i="45"/>
  <c r="C12" i="45"/>
  <c r="B12" i="45"/>
  <c r="B10" i="40"/>
  <c r="C115" i="43" l="1"/>
  <c r="AE115" i="43"/>
  <c r="AV103" i="43"/>
  <c r="G22" i="36"/>
  <c r="G78" i="36"/>
  <c r="G31" i="36"/>
  <c r="I11" i="37"/>
  <c r="C11" i="37"/>
  <c r="J11" i="38"/>
  <c r="I11" i="38"/>
  <c r="E11" i="38"/>
  <c r="D11" i="38"/>
  <c r="B11" i="38"/>
  <c r="C11" i="38"/>
  <c r="K11" i="38"/>
  <c r="B11" i="37"/>
  <c r="K11" i="37"/>
  <c r="E11" i="37"/>
  <c r="D11" i="37"/>
  <c r="G112" i="36"/>
  <c r="G107" i="36"/>
  <c r="F9" i="36"/>
  <c r="G86" i="36"/>
  <c r="G70" i="36"/>
  <c r="G53" i="36"/>
  <c r="E9" i="36"/>
  <c r="G11" i="36"/>
  <c r="C9" i="36"/>
  <c r="D45" i="36"/>
  <c r="D9" i="36" s="1"/>
  <c r="G20" i="36"/>
  <c r="B9" i="36"/>
  <c r="B114" i="10"/>
  <c r="J11" i="10"/>
  <c r="I11" i="10"/>
  <c r="Z11" i="10"/>
  <c r="K11" i="10"/>
  <c r="AA11" i="10"/>
  <c r="S11" i="10"/>
  <c r="T11" i="10"/>
  <c r="H11" i="10"/>
  <c r="B98" i="10"/>
  <c r="N11" i="10"/>
  <c r="Q11" i="10"/>
  <c r="AC11" i="10"/>
  <c r="B55" i="10"/>
  <c r="R11" i="10"/>
  <c r="C11" i="10"/>
  <c r="B40" i="10"/>
  <c r="B33" i="10"/>
  <c r="G11" i="10"/>
  <c r="P11" i="10"/>
  <c r="X11" i="10"/>
  <c r="B13" i="10"/>
  <c r="O11" i="10"/>
  <c r="W11" i="10"/>
  <c r="E11" i="10"/>
  <c r="M11" i="10"/>
  <c r="Y11" i="10"/>
  <c r="D11" i="10"/>
  <c r="L11" i="10"/>
  <c r="B64" i="10"/>
  <c r="B80" i="10"/>
  <c r="B88" i="10"/>
  <c r="F11" i="10"/>
  <c r="V11" i="10"/>
  <c r="B24" i="10"/>
  <c r="B72" i="10"/>
  <c r="B102" i="10"/>
  <c r="U11" i="10"/>
  <c r="B47" i="10"/>
  <c r="B110" i="42"/>
  <c r="B73" i="42"/>
  <c r="G12" i="42"/>
  <c r="O12" i="42"/>
  <c r="W12" i="42"/>
  <c r="C12" i="42"/>
  <c r="K12" i="42"/>
  <c r="S12" i="42"/>
  <c r="H12" i="42"/>
  <c r="P12" i="42"/>
  <c r="X12" i="42"/>
  <c r="J12" i="42"/>
  <c r="R12" i="42"/>
  <c r="E12" i="42"/>
  <c r="M12" i="42"/>
  <c r="U12" i="42"/>
  <c r="B34" i="42"/>
  <c r="B89" i="42"/>
  <c r="B103" i="42"/>
  <c r="F12" i="42"/>
  <c r="N12" i="42"/>
  <c r="V12" i="42"/>
  <c r="L12" i="42"/>
  <c r="T12" i="42"/>
  <c r="D12" i="42"/>
  <c r="I12" i="42"/>
  <c r="Q12" i="42"/>
  <c r="B14" i="42"/>
  <c r="B81" i="42"/>
  <c r="B48" i="42"/>
  <c r="B56" i="42"/>
  <c r="B99" i="42"/>
  <c r="B25" i="42"/>
  <c r="B41" i="42"/>
  <c r="G87" i="45"/>
  <c r="B10" i="45"/>
  <c r="G79" i="45"/>
  <c r="G71" i="45"/>
  <c r="C10" i="45"/>
  <c r="G46" i="45"/>
  <c r="E10" i="45"/>
  <c r="D10" i="45"/>
  <c r="F10" i="45"/>
  <c r="G39" i="45"/>
  <c r="G19" i="36"/>
  <c r="AV41" i="43"/>
  <c r="AV99" i="43"/>
  <c r="BY81" i="43"/>
  <c r="AJ41" i="43"/>
  <c r="BB48" i="43"/>
  <c r="BM12" i="43"/>
  <c r="U99" i="43"/>
  <c r="AN99" i="43"/>
  <c r="AV115" i="43"/>
  <c r="BY14" i="43"/>
  <c r="B19" i="43"/>
  <c r="U115" i="43"/>
  <c r="AM12" i="43"/>
  <c r="BA12" i="43"/>
  <c r="AE34" i="43"/>
  <c r="BW34" i="43"/>
  <c r="AE48" i="43"/>
  <c r="BW48" i="43"/>
  <c r="BW110" i="43"/>
  <c r="M89" i="43"/>
  <c r="P12" i="43"/>
  <c r="B26" i="43"/>
  <c r="BI25" i="43"/>
  <c r="BB65" i="43"/>
  <c r="U89" i="43"/>
  <c r="BI48" i="43"/>
  <c r="BR65" i="43"/>
  <c r="BI110" i="43"/>
  <c r="X12" i="43"/>
  <c r="AR12" i="43"/>
  <c r="BY25" i="43"/>
  <c r="BO56" i="43"/>
  <c r="AF12" i="43"/>
  <c r="AV14" i="43"/>
  <c r="M14" i="43"/>
  <c r="BO14" i="43"/>
  <c r="AJ14" i="43"/>
  <c r="BR25" i="43"/>
  <c r="AN25" i="43"/>
  <c r="AZ12" i="43"/>
  <c r="B116" i="43"/>
  <c r="AN115" i="43"/>
  <c r="M25" i="43"/>
  <c r="BO48" i="43"/>
  <c r="M56" i="43"/>
  <c r="BL12" i="43"/>
  <c r="B79" i="43"/>
  <c r="B105" i="43"/>
  <c r="AG12" i="43"/>
  <c r="AE25" i="43"/>
  <c r="BW25" i="43"/>
  <c r="AV25" i="43"/>
  <c r="AE56" i="43"/>
  <c r="AV56" i="43"/>
  <c r="AJ73" i="43"/>
  <c r="BY73" i="43"/>
  <c r="BB73" i="43"/>
  <c r="B90" i="43"/>
  <c r="M48" i="43"/>
  <c r="C89" i="43"/>
  <c r="Y12" i="43"/>
  <c r="C14" i="43"/>
  <c r="BI14" i="43"/>
  <c r="B30" i="43"/>
  <c r="AS12" i="43"/>
  <c r="CE12" i="43"/>
  <c r="AN65" i="43"/>
  <c r="B67" i="43"/>
  <c r="BO65" i="43"/>
  <c r="B75" i="43"/>
  <c r="BW73" i="43"/>
  <c r="BR89" i="43"/>
  <c r="BW103" i="43"/>
  <c r="C103" i="43"/>
  <c r="BO115" i="43"/>
  <c r="AJ115" i="43"/>
  <c r="U25" i="43"/>
  <c r="Q12" i="43"/>
  <c r="BU12" i="43"/>
  <c r="AE41" i="43"/>
  <c r="BN12" i="43"/>
  <c r="AV73" i="43"/>
  <c r="AN81" i="43"/>
  <c r="AJ81" i="43"/>
  <c r="M99" i="43"/>
  <c r="AJ103" i="43"/>
  <c r="B108" i="43"/>
  <c r="AN110" i="43"/>
  <c r="AE110" i="43"/>
  <c r="BJ12" i="43"/>
  <c r="AJ25" i="43"/>
  <c r="B45" i="43"/>
  <c r="C56" i="43"/>
  <c r="I12" i="43"/>
  <c r="AT12" i="43"/>
  <c r="U14" i="43"/>
  <c r="BR14" i="43"/>
  <c r="AN14" i="43"/>
  <c r="BI34" i="43"/>
  <c r="M34" i="43"/>
  <c r="BO34" i="43"/>
  <c r="AJ34" i="43"/>
  <c r="BY34" i="43"/>
  <c r="BB34" i="43"/>
  <c r="AN34" i="43"/>
  <c r="C41" i="43"/>
  <c r="BY41" i="43"/>
  <c r="BB41" i="43"/>
  <c r="U41" i="43"/>
  <c r="BR41" i="43"/>
  <c r="U65" i="43"/>
  <c r="BR73" i="43"/>
  <c r="B94" i="43"/>
  <c r="U103" i="43"/>
  <c r="CC12" i="43"/>
  <c r="AY12" i="43"/>
  <c r="H12" i="43"/>
  <c r="AN41" i="43"/>
  <c r="U48" i="43"/>
  <c r="BR48" i="43"/>
  <c r="AN48" i="43"/>
  <c r="C73" i="43"/>
  <c r="BW81" i="43"/>
  <c r="BB81" i="43"/>
  <c r="B85" i="43"/>
  <c r="BR99" i="43"/>
  <c r="BR110" i="43"/>
  <c r="BY115" i="43"/>
  <c r="J12" i="43"/>
  <c r="S12" i="43"/>
  <c r="CF12" i="43"/>
  <c r="B78" i="43"/>
  <c r="AB12" i="43"/>
  <c r="B83" i="43"/>
  <c r="BI89" i="43"/>
  <c r="BO89" i="43"/>
  <c r="BW89" i="43"/>
  <c r="BY89" i="43"/>
  <c r="BB89" i="43"/>
  <c r="B100" i="43"/>
  <c r="BO103" i="43"/>
  <c r="BY103" i="43"/>
  <c r="B107" i="43"/>
  <c r="BZ12" i="43"/>
  <c r="B15" i="43"/>
  <c r="BB14" i="43"/>
  <c r="C25" i="43"/>
  <c r="B31" i="43"/>
  <c r="B32" i="43"/>
  <c r="U34" i="43"/>
  <c r="BR34" i="43"/>
  <c r="B37" i="43"/>
  <c r="BH12" i="43"/>
  <c r="B46" i="43"/>
  <c r="B49" i="43"/>
  <c r="B59" i="43"/>
  <c r="K12" i="43"/>
  <c r="BS12" i="43"/>
  <c r="BX12" i="43"/>
  <c r="T12" i="43"/>
  <c r="AV81" i="43"/>
  <c r="B86" i="43"/>
  <c r="AV89" i="43"/>
  <c r="B101" i="43"/>
  <c r="B117" i="43"/>
  <c r="BG12" i="43"/>
  <c r="BF12" i="43"/>
  <c r="F12" i="43"/>
  <c r="N12" i="43"/>
  <c r="V12" i="43"/>
  <c r="AD12" i="43"/>
  <c r="B39" i="43"/>
  <c r="O12" i="43"/>
  <c r="W12" i="43"/>
  <c r="AL12" i="43"/>
  <c r="B51" i="43"/>
  <c r="B54" i="43"/>
  <c r="BB56" i="43"/>
  <c r="B61" i="43"/>
  <c r="B62" i="43"/>
  <c r="BC12" i="43"/>
  <c r="B66" i="43"/>
  <c r="BI65" i="43"/>
  <c r="B69" i="43"/>
  <c r="BD12" i="43"/>
  <c r="B74" i="43"/>
  <c r="BO73" i="43"/>
  <c r="BR81" i="43"/>
  <c r="M81" i="43"/>
  <c r="B96" i="43"/>
  <c r="BO99" i="43"/>
  <c r="BB99" i="43"/>
  <c r="AE103" i="43"/>
  <c r="BW115" i="43"/>
  <c r="B23" i="43"/>
  <c r="B27" i="43"/>
  <c r="B28" i="43"/>
  <c r="B36" i="43"/>
  <c r="G12" i="43"/>
  <c r="B42" i="43"/>
  <c r="B43" i="43"/>
  <c r="BW41" i="43"/>
  <c r="AV48" i="43"/>
  <c r="AN56" i="43"/>
  <c r="AU12" i="43"/>
  <c r="B71" i="43"/>
  <c r="AO12" i="43"/>
  <c r="B77" i="43"/>
  <c r="BO81" i="43"/>
  <c r="B87" i="43"/>
  <c r="AE89" i="43"/>
  <c r="B95" i="43"/>
  <c r="BI99" i="43"/>
  <c r="BW99" i="43"/>
  <c r="BY99" i="43"/>
  <c r="B106" i="43"/>
  <c r="B111" i="43"/>
  <c r="BO110" i="43"/>
  <c r="BI115" i="43"/>
  <c r="BP12" i="43"/>
  <c r="AQ12" i="43"/>
  <c r="B20" i="43"/>
  <c r="BO22" i="43"/>
  <c r="AK12" i="43"/>
  <c r="CD12" i="43"/>
  <c r="AE14" i="43"/>
  <c r="BW14" i="43"/>
  <c r="BY22" i="43"/>
  <c r="BO25" i="43"/>
  <c r="AV34" i="43"/>
  <c r="M41" i="43"/>
  <c r="BO41" i="43"/>
  <c r="AJ48" i="43"/>
  <c r="BY48" i="43"/>
  <c r="B53" i="43"/>
  <c r="AJ56" i="43"/>
  <c r="BY56" i="43"/>
  <c r="B60" i="43"/>
  <c r="B63" i="43"/>
  <c r="AH12" i="43"/>
  <c r="B68" i="43"/>
  <c r="B76" i="43"/>
  <c r="BI73" i="43"/>
  <c r="AE73" i="43"/>
  <c r="BI81" i="43"/>
  <c r="B82" i="43"/>
  <c r="AJ89" i="43"/>
  <c r="AN89" i="43"/>
  <c r="B97" i="43"/>
  <c r="AN103" i="43"/>
  <c r="U110" i="43"/>
  <c r="B113" i="43"/>
  <c r="BR115" i="43"/>
  <c r="B118" i="43"/>
  <c r="B18" i="43"/>
  <c r="B52" i="43"/>
  <c r="BK12" i="43"/>
  <c r="L12" i="43"/>
  <c r="AX12" i="43"/>
  <c r="BW22" i="43"/>
  <c r="E12" i="43"/>
  <c r="AC12" i="43"/>
  <c r="BB25" i="43"/>
  <c r="B29" i="43"/>
  <c r="B38" i="43"/>
  <c r="CB12" i="43"/>
  <c r="B44" i="43"/>
  <c r="B50" i="43"/>
  <c r="U56" i="43"/>
  <c r="BR56" i="43"/>
  <c r="Z12" i="43"/>
  <c r="AE65" i="43"/>
  <c r="BW65" i="43"/>
  <c r="AV65" i="43"/>
  <c r="AI12" i="43"/>
  <c r="AW12" i="43"/>
  <c r="BE12" i="43"/>
  <c r="AE81" i="43"/>
  <c r="B92" i="43"/>
  <c r="B112" i="43"/>
  <c r="BI41" i="43"/>
  <c r="BV12" i="43"/>
  <c r="D12" i="43"/>
  <c r="CG12" i="43"/>
  <c r="B16" i="43"/>
  <c r="B17" i="43"/>
  <c r="BT12" i="43"/>
  <c r="B35" i="43"/>
  <c r="B57" i="43"/>
  <c r="BI56" i="43"/>
  <c r="B58" i="43"/>
  <c r="BW56" i="43"/>
  <c r="R12" i="43"/>
  <c r="AJ65" i="43"/>
  <c r="BY65" i="43"/>
  <c r="B70" i="43"/>
  <c r="AA12" i="43"/>
  <c r="AN73" i="43"/>
  <c r="AP12" i="43"/>
  <c r="B84" i="43"/>
  <c r="B91" i="43"/>
  <c r="BI103" i="43"/>
  <c r="BR103" i="43"/>
  <c r="BB103" i="43"/>
  <c r="AJ110" i="43"/>
  <c r="BY110" i="43"/>
  <c r="BB110" i="43"/>
  <c r="C65" i="43"/>
  <c r="U81" i="43"/>
  <c r="C99" i="43"/>
  <c r="C110" i="43"/>
  <c r="AV110" i="43"/>
  <c r="M73" i="43"/>
  <c r="U73" i="43"/>
  <c r="B93" i="43"/>
  <c r="AJ99" i="43"/>
  <c r="M103" i="43"/>
  <c r="B104" i="43"/>
  <c r="C34" i="43"/>
  <c r="M65" i="43"/>
  <c r="M110" i="43"/>
  <c r="BQ12" i="43"/>
  <c r="BR22" i="43"/>
  <c r="BB115" i="43"/>
  <c r="C22" i="43"/>
  <c r="C48" i="43"/>
  <c r="CA12" i="43"/>
  <c r="C81" i="43"/>
  <c r="B98" i="31"/>
  <c r="B102" i="31"/>
  <c r="B114" i="31"/>
  <c r="H11" i="31"/>
  <c r="B55" i="31"/>
  <c r="B47" i="31"/>
  <c r="B40" i="31"/>
  <c r="F11" i="31"/>
  <c r="B72" i="31"/>
  <c r="B80" i="31"/>
  <c r="J11" i="31"/>
  <c r="B33" i="31"/>
  <c r="B13" i="31"/>
  <c r="B24" i="31"/>
  <c r="G11" i="31"/>
  <c r="I11" i="31"/>
  <c r="B64" i="31"/>
  <c r="D11" i="31"/>
  <c r="C11" i="31"/>
  <c r="E11" i="31"/>
  <c r="B88" i="31"/>
  <c r="B114" i="29"/>
  <c r="B109" i="29"/>
  <c r="B102" i="29"/>
  <c r="B80" i="29"/>
  <c r="B72" i="29"/>
  <c r="B64" i="29"/>
  <c r="B55" i="29"/>
  <c r="J11" i="29"/>
  <c r="E11" i="29"/>
  <c r="I11" i="29"/>
  <c r="B40" i="29"/>
  <c r="H11" i="29"/>
  <c r="B33" i="29"/>
  <c r="C11" i="29"/>
  <c r="K11" i="29"/>
  <c r="O11" i="29"/>
  <c r="F11" i="29"/>
  <c r="D11" i="29"/>
  <c r="N11" i="29"/>
  <c r="G11" i="29"/>
  <c r="B13" i="29"/>
  <c r="G45" i="36" l="1"/>
  <c r="G9" i="36" s="1"/>
  <c r="B11" i="10"/>
  <c r="B12" i="42"/>
  <c r="G10" i="45"/>
  <c r="B115" i="43"/>
  <c r="BI12" i="43"/>
  <c r="AE12" i="43"/>
  <c r="B73" i="43"/>
  <c r="B48" i="43"/>
  <c r="BW12" i="43"/>
  <c r="AN12" i="43"/>
  <c r="BB12" i="43"/>
  <c r="B34" i="43"/>
  <c r="B110" i="43"/>
  <c r="BR12" i="43"/>
  <c r="B25" i="43"/>
  <c r="B56" i="43"/>
  <c r="B14" i="43"/>
  <c r="B89" i="43"/>
  <c r="B41" i="43"/>
  <c r="BO12" i="43"/>
  <c r="BY12" i="43"/>
  <c r="M12" i="43"/>
  <c r="AV12" i="43"/>
  <c r="B103" i="43"/>
  <c r="AJ12" i="43"/>
  <c r="B65" i="43"/>
  <c r="U12" i="43"/>
  <c r="B81" i="43"/>
  <c r="B22" i="43"/>
  <c r="C12" i="43"/>
  <c r="B99" i="43"/>
  <c r="B11" i="31"/>
  <c r="B11" i="29"/>
  <c r="B12" i="43" l="1"/>
</calcChain>
</file>

<file path=xl/sharedStrings.xml><?xml version="1.0" encoding="utf-8"?>
<sst xmlns="http://schemas.openxmlformats.org/spreadsheetml/2006/main" count="1408" uniqueCount="450">
  <si>
    <t>Índice de cuadros estadísticos</t>
  </si>
  <si>
    <t>Cuadro Nº</t>
  </si>
  <si>
    <t xml:space="preserve">Descripción </t>
  </si>
  <si>
    <r>
      <rPr>
        <b/>
        <sz val="12"/>
        <color theme="1"/>
        <rFont val="Times New Roman"/>
        <family val="1"/>
      </rPr>
      <t>Materia de Pensiones Alimentarias:</t>
    </r>
    <r>
      <rPr>
        <sz val="12"/>
        <color theme="1"/>
        <rFont val="Times New Roman"/>
        <family val="1"/>
      </rPr>
      <t xml:space="preserve"> Duración promedio para los casos terminados</t>
    </r>
  </si>
  <si>
    <r>
      <rPr>
        <b/>
        <sz val="12"/>
        <color theme="1"/>
        <rFont val="Times New Roman"/>
        <family val="1"/>
      </rPr>
      <t>Según:</t>
    </r>
    <r>
      <rPr>
        <sz val="12"/>
        <color theme="1"/>
        <rFont val="Times New Roman"/>
        <family val="1"/>
      </rPr>
      <t xml:space="preserve"> Motivo de termino</t>
    </r>
  </si>
  <si>
    <r>
      <rPr>
        <b/>
        <sz val="12"/>
        <color theme="1"/>
        <rFont val="Times New Roman"/>
        <family val="1"/>
      </rPr>
      <t xml:space="preserve">Según: </t>
    </r>
    <r>
      <rPr>
        <sz val="12"/>
        <color theme="1"/>
        <rFont val="Times New Roman"/>
        <family val="1"/>
      </rPr>
      <t>Procedimiento</t>
    </r>
  </si>
  <si>
    <r>
      <rPr>
        <b/>
        <sz val="12"/>
        <color theme="1"/>
        <rFont val="Times New Roman"/>
        <family val="1"/>
      </rPr>
      <t xml:space="preserve">Materia de Pensiones Alimentarias: </t>
    </r>
    <r>
      <rPr>
        <sz val="12"/>
        <color theme="1"/>
        <rFont val="Times New Roman"/>
        <family val="1"/>
      </rPr>
      <t>Movimiento de trabajo de procesos de modificación de fallo en los juzgados</t>
    </r>
  </si>
  <si>
    <r>
      <rPr>
        <b/>
        <sz val="12"/>
        <color theme="1"/>
        <rFont val="Times New Roman"/>
        <family val="1"/>
      </rPr>
      <t>Según:</t>
    </r>
    <r>
      <rPr>
        <sz val="12"/>
        <color theme="1"/>
        <rFont val="Times New Roman"/>
        <family val="1"/>
      </rPr>
      <t xml:space="preserve"> Circuito Judicial y despacho</t>
    </r>
  </si>
  <si>
    <r>
      <rPr>
        <b/>
        <sz val="12"/>
        <color theme="1"/>
        <rFont val="Times New Roman"/>
        <family val="1"/>
      </rPr>
      <t>Materia de Pensiones Alimentarias:</t>
    </r>
    <r>
      <rPr>
        <sz val="12"/>
        <color theme="1"/>
        <rFont val="Times New Roman"/>
        <family val="1"/>
      </rPr>
      <t xml:space="preserve"> Procesos de modificación de fallo e incidentes entrados en los juzgados</t>
    </r>
  </si>
  <si>
    <r>
      <rPr>
        <b/>
        <sz val="12"/>
        <color theme="1"/>
        <rFont val="Times New Roman"/>
        <family val="1"/>
      </rPr>
      <t xml:space="preserve">Según: </t>
    </r>
    <r>
      <rPr>
        <sz val="12"/>
        <color theme="1"/>
        <rFont val="Times New Roman"/>
        <family val="1"/>
      </rPr>
      <t>Circuito Judicial y despacho</t>
    </r>
  </si>
  <si>
    <r>
      <rPr>
        <b/>
        <sz val="12"/>
        <color theme="1"/>
        <rFont val="Times New Roman"/>
        <family val="1"/>
      </rPr>
      <t>Por:</t>
    </r>
    <r>
      <rPr>
        <sz val="12"/>
        <color theme="1"/>
        <rFont val="Times New Roman"/>
        <family val="1"/>
      </rPr>
      <t xml:space="preserve"> Clase de asunto y Procedimiento</t>
    </r>
  </si>
  <si>
    <r>
      <rPr>
        <b/>
        <sz val="12"/>
        <color theme="1"/>
        <rFont val="Times New Roman"/>
        <family val="1"/>
      </rPr>
      <t>Materia de Pensiones Alimentarias:</t>
    </r>
    <r>
      <rPr>
        <sz val="12"/>
        <color theme="1"/>
        <rFont val="Times New Roman"/>
        <family val="1"/>
      </rPr>
      <t xml:space="preserve"> Procesos de modificación de fallo terminados en los juzgados </t>
    </r>
  </si>
  <si>
    <r>
      <rPr>
        <b/>
        <sz val="12"/>
        <color theme="1"/>
        <rFont val="Times New Roman"/>
        <family val="1"/>
      </rPr>
      <t>Por:</t>
    </r>
    <r>
      <rPr>
        <sz val="12"/>
        <color theme="1"/>
        <rFont val="Times New Roman"/>
        <family val="1"/>
      </rPr>
      <t xml:space="preserve"> Motivo de término</t>
    </r>
  </si>
  <si>
    <r>
      <rPr>
        <b/>
        <sz val="12"/>
        <color theme="1"/>
        <rFont val="Times New Roman"/>
        <family val="1"/>
      </rPr>
      <t>Materia de Pensiones Alimentarias:</t>
    </r>
    <r>
      <rPr>
        <sz val="12"/>
        <color theme="1"/>
        <rFont val="Times New Roman"/>
        <family val="1"/>
      </rPr>
      <t xml:space="preserve"> Resoluciones dictadas en los juzgados</t>
    </r>
  </si>
  <si>
    <r>
      <rPr>
        <b/>
        <sz val="12"/>
        <color theme="1"/>
        <rFont val="Times New Roman"/>
        <family val="1"/>
      </rPr>
      <t>Por:</t>
    </r>
    <r>
      <rPr>
        <sz val="12"/>
        <color theme="1"/>
        <rFont val="Times New Roman"/>
        <family val="1"/>
      </rPr>
      <t xml:space="preserve"> Tipo de resolución</t>
    </r>
  </si>
  <si>
    <r>
      <rPr>
        <b/>
        <sz val="12"/>
        <color theme="1"/>
        <rFont val="Times New Roman"/>
        <family val="1"/>
      </rPr>
      <t>Por:</t>
    </r>
    <r>
      <rPr>
        <sz val="12"/>
        <color theme="1"/>
        <rFont val="Times New Roman"/>
        <family val="1"/>
      </rPr>
      <t xml:space="preserve"> Resultado de la resolución</t>
    </r>
  </si>
  <si>
    <r>
      <rPr>
        <b/>
        <sz val="12"/>
        <color theme="1"/>
        <rFont val="Times New Roman"/>
        <family val="1"/>
      </rPr>
      <t>Materia de Pensiones Alimentarias:</t>
    </r>
    <r>
      <rPr>
        <sz val="12"/>
        <color theme="1"/>
        <rFont val="Times New Roman"/>
        <family val="1"/>
      </rPr>
      <t xml:space="preserve"> Comisiones y notificaciones tramitadas en los juzgados</t>
    </r>
  </si>
  <si>
    <r>
      <rPr>
        <b/>
        <sz val="12"/>
        <color theme="1"/>
        <rFont val="Times New Roman"/>
        <family val="1"/>
      </rPr>
      <t>Por:</t>
    </r>
    <r>
      <rPr>
        <sz val="12"/>
        <color theme="1"/>
        <rFont val="Times New Roman"/>
        <family val="1"/>
      </rPr>
      <t xml:space="preserve"> Trámite efectuado</t>
    </r>
  </si>
  <si>
    <r>
      <rPr>
        <b/>
        <sz val="12"/>
        <color theme="1"/>
        <rFont val="Times New Roman"/>
        <family val="1"/>
      </rPr>
      <t xml:space="preserve">Materia de Pensiones Alimentarias: </t>
    </r>
    <r>
      <rPr>
        <sz val="12"/>
        <color theme="1"/>
        <rFont val="Times New Roman"/>
        <family val="1"/>
      </rPr>
      <t>Audiencias señaladas</t>
    </r>
  </si>
  <si>
    <r>
      <rPr>
        <b/>
        <sz val="12"/>
        <color theme="1"/>
        <rFont val="Times New Roman"/>
        <family val="1"/>
      </rPr>
      <t>Por:</t>
    </r>
    <r>
      <rPr>
        <sz val="12"/>
        <color theme="1"/>
        <rFont val="Times New Roman"/>
        <family val="1"/>
      </rPr>
      <t xml:space="preserve"> Tipo y estado de las audiencias</t>
    </r>
  </si>
  <si>
    <r>
      <rPr>
        <b/>
        <sz val="12"/>
        <color theme="1"/>
        <rFont val="Times New Roman"/>
        <family val="1"/>
      </rPr>
      <t>Materia de Pensiones Alimentarias:</t>
    </r>
    <r>
      <rPr>
        <sz val="12"/>
        <color theme="1"/>
        <rFont val="Times New Roman"/>
        <family val="1"/>
      </rPr>
      <t xml:space="preserve"> Movimiento de trabajo de legajos de apremio</t>
    </r>
  </si>
  <si>
    <r>
      <rPr>
        <b/>
        <sz val="12"/>
        <color theme="1"/>
        <rFont val="Times New Roman"/>
        <family val="1"/>
      </rPr>
      <t>Materia de Pensiones Alimentarias:</t>
    </r>
    <r>
      <rPr>
        <sz val="12"/>
        <color theme="1"/>
        <rFont val="Times New Roman"/>
        <family val="1"/>
      </rPr>
      <t xml:space="preserve"> Legajos de apremio, casos entrados</t>
    </r>
  </si>
  <si>
    <r>
      <rPr>
        <b/>
        <sz val="12"/>
        <color theme="1"/>
        <rFont val="Times New Roman"/>
        <family val="1"/>
      </rPr>
      <t xml:space="preserve">Por: </t>
    </r>
    <r>
      <rPr>
        <sz val="12"/>
        <color theme="1"/>
        <rFont val="Times New Roman"/>
        <family val="1"/>
      </rPr>
      <t>Tipo de asunto</t>
    </r>
  </si>
  <si>
    <r>
      <rPr>
        <b/>
        <sz val="12"/>
        <color theme="1"/>
        <rFont val="Times New Roman"/>
        <family val="1"/>
      </rPr>
      <t>Materia de Pensiones Alimentarias:</t>
    </r>
    <r>
      <rPr>
        <sz val="12"/>
        <color theme="1"/>
        <rFont val="Times New Roman"/>
        <family val="1"/>
      </rPr>
      <t xml:space="preserve"> Legajos de apremio, casos terminados</t>
    </r>
  </si>
  <si>
    <r>
      <rPr>
        <b/>
        <sz val="12"/>
        <color theme="1"/>
        <rFont val="Times New Roman"/>
        <family val="1"/>
      </rPr>
      <t>Por:</t>
    </r>
    <r>
      <rPr>
        <sz val="12"/>
        <color theme="1"/>
        <rFont val="Times New Roman"/>
        <family val="1"/>
      </rPr>
      <t xml:space="preserve"> Tipo de asunto</t>
    </r>
  </si>
  <si>
    <t>CUADRO N° 1</t>
  </si>
  <si>
    <t>MATERIA DE PENSIONES ALIMENTARIAS: DURACIÓN PROMEDIO DE LOS CASOS TERMINADOS</t>
  </si>
  <si>
    <t>SEGÚN: MOTIVO DE TERMINO</t>
  </si>
  <si>
    <t>DURANTE: 2022</t>
  </si>
  <si>
    <t>MOTIVO DE TERMINO</t>
  </si>
  <si>
    <t>TOTAL</t>
  </si>
  <si>
    <t>DURACIÓN PROMEDIO</t>
  </si>
  <si>
    <t>Total</t>
  </si>
  <si>
    <t>Acumulado</t>
  </si>
  <si>
    <t>Archivo por Acuerdo de Partes</t>
  </si>
  <si>
    <t>Archivo a Solicitud de la Parte Actora</t>
  </si>
  <si>
    <t>Archivo Transcurrido tres meses</t>
  </si>
  <si>
    <t>Archivo Fallecimiento del acreedor o deudor</t>
  </si>
  <si>
    <t>Caducidad</t>
  </si>
  <si>
    <t>Demanda Inadmisible</t>
  </si>
  <si>
    <t>Ejecución Cumplida</t>
  </si>
  <si>
    <t>Incompetencia</t>
  </si>
  <si>
    <t>Rechazado de Plano</t>
  </si>
  <si>
    <t>Sentencia dictada (Sin Lugar)</t>
  </si>
  <si>
    <t>Testimonio de piezas remitido a otras oficinas</t>
  </si>
  <si>
    <r>
      <t xml:space="preserve">Otros Motivos </t>
    </r>
    <r>
      <rPr>
        <b/>
        <i/>
        <vertAlign val="superscript"/>
        <sz val="12"/>
        <rFont val="Times New Roman"/>
        <family val="1"/>
      </rPr>
      <t>(1)</t>
    </r>
  </si>
  <si>
    <t>Sentencia en incidente</t>
  </si>
  <si>
    <t>Sentencia en Modificación de Fallo</t>
  </si>
  <si>
    <t>Sentencia homologatoria</t>
  </si>
  <si>
    <t>Desistimiento</t>
  </si>
  <si>
    <t>Deserción</t>
  </si>
  <si>
    <t>Comisión diligenciada</t>
  </si>
  <si>
    <t>Comisión sin diligenciar</t>
  </si>
  <si>
    <t>Por terminación del principal</t>
  </si>
  <si>
    <t>1-/ Estos estados no están avalados por la Comisión de Familia y fueron erróneamente utilizados por los despachos.</t>
  </si>
  <si>
    <t>Elaborado por: Subproceso de Estadística, Dirección de Planificación.</t>
  </si>
  <si>
    <t>CUADRO N° 2</t>
  </si>
  <si>
    <t>SEGÚN: TIPO DE PROCEDIMIENTO</t>
  </si>
  <si>
    <t>TIPO DE PROCEDIMIENTO</t>
  </si>
  <si>
    <t>Fijación Alimentaria</t>
  </si>
  <si>
    <t>Apremio</t>
  </si>
  <si>
    <t>Gastos de embarazo, maternidad o cobro retroactivo</t>
  </si>
  <si>
    <t>Homologación de acuerdos alimentarios</t>
  </si>
  <si>
    <t>Consignación voluntaria</t>
  </si>
  <si>
    <t>Fijación alimentaria proveniente de VD</t>
  </si>
  <si>
    <t>Ejecución de acuerdo</t>
  </si>
  <si>
    <t>Ordinario</t>
  </si>
  <si>
    <t>Proceso de aumento</t>
  </si>
  <si>
    <t>Proceso de rebajo</t>
  </si>
  <si>
    <t>Proceso de inclusión de beneficiario</t>
  </si>
  <si>
    <t>Proceso de exclusión de beneficiario</t>
  </si>
  <si>
    <t>Proceso de exoneración de pago</t>
  </si>
  <si>
    <t>Aumento e inclusión de beneficiario</t>
  </si>
  <si>
    <t>Proceso de cobro gastos extraordinarios</t>
  </si>
  <si>
    <t>Proceso de cobro por titulo ejecutorio</t>
  </si>
  <si>
    <t>Inc. Cobro honorarios abogado</t>
  </si>
  <si>
    <t>Inc. Restitución montos alimentarios</t>
  </si>
  <si>
    <t>Inc. No clasificados</t>
  </si>
  <si>
    <t>Comisiones</t>
  </si>
  <si>
    <r>
      <t xml:space="preserve">Otros </t>
    </r>
    <r>
      <rPr>
        <b/>
        <i/>
        <vertAlign val="superscript"/>
        <sz val="12"/>
        <rFont val="Times New Roman"/>
        <family val="1"/>
      </rPr>
      <t>(1)</t>
    </r>
  </si>
  <si>
    <t>Modificación y Extinción Couta Alimentaria</t>
  </si>
  <si>
    <r>
      <t>En blanco</t>
    </r>
    <r>
      <rPr>
        <vertAlign val="superscript"/>
        <sz val="12"/>
        <rFont val="Times New Roman"/>
        <family val="1"/>
      </rPr>
      <t>(2)</t>
    </r>
  </si>
  <si>
    <t>1-/ Estos procedimientos no están avalados por la Comisión de Familia y fueron erróneamente utilizados por los despachos.</t>
  </si>
  <si>
    <t>2-/ La oficina judicial no actualizó el tipo de procedimiento en el sistema informático.</t>
  </si>
  <si>
    <t>CUADRO N° 3</t>
  </si>
  <si>
    <t>MATERIA DE PENSIONES ALIMENTARIAS: MOVIMIENTO DE TRABAJO DE PROCESOS DE MODIFICACIÓN DE FALLO EN LOS JUZGADOS</t>
  </si>
  <si>
    <t>SEGÚN: CIRCUITO JUDICIAL Y DESPACHO</t>
  </si>
  <si>
    <t>CIRCUITO JUDICIAL Y DESPACHO</t>
  </si>
  <si>
    <t xml:space="preserve">ACTIVOS AL INICIAR PERÍODO </t>
  </si>
  <si>
    <t>ENTRADOS</t>
  </si>
  <si>
    <t>REENTRADOS</t>
  </si>
  <si>
    <t>TERMINADOS</t>
  </si>
  <si>
    <t>INACTIVOS</t>
  </si>
  <si>
    <t>ACTIVOS AL FINALIZAR PERÍODO</t>
  </si>
  <si>
    <t>I Circuito Judicial de San José</t>
  </si>
  <si>
    <t xml:space="preserve">Juzgado Pensiones Alimentarias I Circ. Jud. San José </t>
  </si>
  <si>
    <t>Juzgado Pensiones y Violencia Doméstica Escazú</t>
  </si>
  <si>
    <t>Juzgado Contravencional de Santa Ana</t>
  </si>
  <si>
    <t>Juzgado Contravencional  de Mora</t>
  </si>
  <si>
    <t>Juzgado Contravencional de Puriscal</t>
  </si>
  <si>
    <t>Juzgado Contravencional  de Turrubares</t>
  </si>
  <si>
    <t>II Circuito Judicial de San José</t>
  </si>
  <si>
    <t>III Circuito Judicial de San José</t>
  </si>
  <si>
    <t>Juzgado Pensiones y Violencia Doméstica Pavas- Pisav</t>
  </si>
  <si>
    <t>Juzgado Contravencional de Hatillo</t>
  </si>
  <si>
    <t>Juzgado Contravencional  de San Sebastián</t>
  </si>
  <si>
    <r>
      <t>Juzgado Contravencional  de Alajuelita</t>
    </r>
    <r>
      <rPr>
        <vertAlign val="superscript"/>
        <sz val="12"/>
        <rFont val="Times New Roman"/>
        <family val="1"/>
      </rPr>
      <t>1</t>
    </r>
  </si>
  <si>
    <t>Juzgado Contravencional de Aserrí</t>
  </si>
  <si>
    <t>I Circuito Judicial de Alajuela</t>
  </si>
  <si>
    <r>
      <t xml:space="preserve">Juzgado Pensiones Alimentarias I Circ. Jud. Alajuela </t>
    </r>
    <r>
      <rPr>
        <vertAlign val="superscript"/>
        <sz val="12"/>
        <rFont val="Times New Roman"/>
        <family val="1"/>
      </rPr>
      <t>1</t>
    </r>
  </si>
  <si>
    <r>
      <t>Juzgado Contravencional de Poás</t>
    </r>
    <r>
      <rPr>
        <vertAlign val="superscript"/>
        <sz val="12"/>
        <rFont val="Times New Roman"/>
        <family val="1"/>
      </rPr>
      <t>1</t>
    </r>
  </si>
  <si>
    <t>Juzgado Contravencional de Cuantía Atenas</t>
  </si>
  <si>
    <t>Juzgado Contravencional de San Mateo</t>
  </si>
  <si>
    <t>Juzgado Contravencional de Cuantía Orotina</t>
  </si>
  <si>
    <t>II Circuito Judicial de Alajuela</t>
  </si>
  <si>
    <t>Juzgado Contravencional y Pens. Alimen. II Circ. Jud. Alajuela (San Carlos)</t>
  </si>
  <si>
    <t>Juzgado Contravencional de Upala</t>
  </si>
  <si>
    <t>Juzgado Contravencional de Los Chiles</t>
  </si>
  <si>
    <t>Juzgado Contravencional de Guatuso</t>
  </si>
  <si>
    <t>Juzgado Contravencional de La Fortuna</t>
  </si>
  <si>
    <t>III Circuito Judicial de Alajuela</t>
  </si>
  <si>
    <t>Juzgado Contravencional de Grecia</t>
  </si>
  <si>
    <t>Juzgado Contravencional de Zarcero</t>
  </si>
  <si>
    <t>Juzgado Contravencional de Valverde Vega</t>
  </si>
  <si>
    <t xml:space="preserve">Juzgado Contr. y Pens. Alimen. III Circ. Jud. Alajuela (San Ramón) </t>
  </si>
  <si>
    <t>Juzgado Contravencional de Naranjo</t>
  </si>
  <si>
    <t>Juzgado Contravencional de Palmares</t>
  </si>
  <si>
    <t>Circuito Judicial de Cartago</t>
  </si>
  <si>
    <t>Juzgado Contravencional de Paraíso</t>
  </si>
  <si>
    <t>Juzgado Contravencional de Alvarado</t>
  </si>
  <si>
    <t>Juzgado Contravencional de Jiménez</t>
  </si>
  <si>
    <t>Juzgado Contravencional de Tarrazú, Dota, y León Cortés</t>
  </si>
  <si>
    <t>Circuito Judicial de Heredia</t>
  </si>
  <si>
    <t>Juzgado Pensiones Alimentarias Heredia</t>
  </si>
  <si>
    <t>Juzgado Contravencional de San Rafael</t>
  </si>
  <si>
    <t>Juzgado Contravencional de San Isidro</t>
  </si>
  <si>
    <t>Juzgado Pensiones y Violencia Doméstica San Joaquín de Flores</t>
  </si>
  <si>
    <t>Juzgado Pensiones Alimentarias Sarapiquí</t>
  </si>
  <si>
    <t>Juzgado Contravencional de Santo Domingo</t>
  </si>
  <si>
    <t>I Circuito Judicial de Guanacaste</t>
  </si>
  <si>
    <t>Juzgado Contravencional de Bagaces</t>
  </si>
  <si>
    <t>Juzgado Contravencional de La Cruz</t>
  </si>
  <si>
    <t>Juzgado Contravencional deTilarán</t>
  </si>
  <si>
    <t>II Circuito Judicial de Guanacaste</t>
  </si>
  <si>
    <t>Juzgado Contravencional de Nandayure</t>
  </si>
  <si>
    <t>Juzgado Contravencional de Hojancha</t>
  </si>
  <si>
    <t>Juzgado Contravencional de Jicaral</t>
  </si>
  <si>
    <t>Circuito Judicial de Puntarenas</t>
  </si>
  <si>
    <t>Juzgado Pensiones Alimentarias Puntarenas</t>
  </si>
  <si>
    <t>Juzgado Contravencional de Montes de Oro</t>
  </si>
  <si>
    <t>Juzgado Contravencional de Garabito</t>
  </si>
  <si>
    <t>Juzgado Contravencional de Cóbano</t>
  </si>
  <si>
    <t>Juzgado Contravencional de Quepos</t>
  </si>
  <si>
    <t>Juzgado Contravencional de Parrita</t>
  </si>
  <si>
    <t>Juzgado Contravencional de Monteverde</t>
  </si>
  <si>
    <t>I Circuito Judicial de la Zona Sur</t>
  </si>
  <si>
    <t>Juzgado Pensiones Alimentarias I Circ. Jud. Zona Sur (Pérez Zeledón)</t>
  </si>
  <si>
    <t>Juzgado Contravencional de Buenos Aires</t>
  </si>
  <si>
    <t>II Circuito Judicial de la Zona Sur</t>
  </si>
  <si>
    <t>Juzgado Contravencional de Osa</t>
  </si>
  <si>
    <t>Juzgado Contravencional  II Circ. Jud. Zona Sur (Corredores)</t>
  </si>
  <si>
    <t>Juzgado Contravencional de Coto Brus</t>
  </si>
  <si>
    <t xml:space="preserve">Juzgado de Cobro, Menor Cuantía y Contrav. Golfito (Puerto Jiménez) </t>
  </si>
  <si>
    <t>I Circuito Judicial de la Zona Atlántica</t>
  </si>
  <si>
    <t xml:space="preserve">Juzgado Pensiones Alimentarias I Circ. Jud. Zona Atlántica (Limón) </t>
  </si>
  <si>
    <t>Juzgado Contravencional de Bribrí</t>
  </si>
  <si>
    <t>Juzgado Contravencional de Matina</t>
  </si>
  <si>
    <t>II Circuito Judicial de la Zona Atlántica</t>
  </si>
  <si>
    <t>Juzgado Pensiones Alimentarias II Circ. Jud. Zona Atlántica (Pococí)</t>
  </si>
  <si>
    <t>Juzgado Contravencional de Guácimo</t>
  </si>
  <si>
    <t>1/- Disminución del circulante debido a eliminaciones ó cambios de fecha de sessión.</t>
  </si>
  <si>
    <t>2/- Incremento del circulante debido a que la oficina recibió causas de la Recepción de documentos al día hábil del siguientes mes</t>
  </si>
  <si>
    <t>CUADRO N° 4</t>
  </si>
  <si>
    <t>MATERIA DE PENSIONES ALIMENTARIAS: PROCESOS DE MODIFICACIÓN DE FALLO E INCIDENTES ENTRADOS EN LOS JUZGADOS</t>
  </si>
  <si>
    <t>POR: CLASE DE ASUNTO Y PROCEDIMIENTO</t>
  </si>
  <si>
    <t>CLASE DE ASUNTO Y PROCEDIMIENTO</t>
  </si>
  <si>
    <t>PROCESO DE MOFICACIÓN DE FALLO</t>
  </si>
  <si>
    <t>INCIDENTES</t>
  </si>
  <si>
    <t>Proceso de rebajo y exclusión de beneficiario</t>
  </si>
  <si>
    <t>Inc. Cobro Gastos de embarazo y maternidad</t>
  </si>
  <si>
    <t>Especial Incidental</t>
  </si>
  <si>
    <t>Procesos de Modificación de Fallo</t>
  </si>
  <si>
    <t>Ejecución Sentencia</t>
  </si>
  <si>
    <t>Trámite Comisión</t>
  </si>
  <si>
    <t>Ejecución de Acuerdo</t>
  </si>
  <si>
    <t>Homologación y Ejec. Acuerdos Alimentarios</t>
  </si>
  <si>
    <t>En Blanco</t>
  </si>
  <si>
    <t>Juzgado Contravencional de Mora</t>
  </si>
  <si>
    <t>Juzgado Contravencional de Turrubares</t>
  </si>
  <si>
    <t>Juzgado Pensiones Alimentarias II Circ. Jud. San José (Goicoechea)</t>
  </si>
  <si>
    <t>Juzgado Contravencional de San Sebastián</t>
  </si>
  <si>
    <t>Juzgado Contravencional de Alajuelita</t>
  </si>
  <si>
    <t>Juzgado Pensiones Alimentarias III Circ. Jud. San José (Desamparados)</t>
  </si>
  <si>
    <t>Juzgado Contravencional de Acosta</t>
  </si>
  <si>
    <t xml:space="preserve">Juzgado Pensiones Alimentarias I Circ. Jud. Alajuela </t>
  </si>
  <si>
    <t>Juzgado Contravencional de Poás</t>
  </si>
  <si>
    <t>Juzgado Contravencional de Atenas</t>
  </si>
  <si>
    <t>Juzgado Contravencional de Orotina</t>
  </si>
  <si>
    <t>Juzgado de Cobro y Contravencional de Grecia</t>
  </si>
  <si>
    <t>Juzgado Contr. y Pens. Alimen. III Circ. Jud. Alajuela (San Ramón) (1293)</t>
  </si>
  <si>
    <t>Juzgado Pensiones Alimentarias Cartago</t>
  </si>
  <si>
    <t>Juzgado Pensiones y Violencia Doméstica La Unión-Pisav</t>
  </si>
  <si>
    <t>Juzgado Contravencional de Turrialba</t>
  </si>
  <si>
    <t>Juzgado Contravencional y Men Cuant. Tarrazú, Dota, y León Cortés</t>
  </si>
  <si>
    <t>Juzgado Contravencional y Pensiones Alimentarias I Circ. Jud. Guanacaste (Liberia)</t>
  </si>
  <si>
    <t>Juzgado Contravencional de Cañas</t>
  </si>
  <si>
    <t>Juzgado Contravencional de Tilarán</t>
  </si>
  <si>
    <t>Juzgado Contravencional de Abangares</t>
  </si>
  <si>
    <t>Juzgado Contravencional y Pens. Alimen.II Circ. Jud. Guanacaste (Nicoya)</t>
  </si>
  <si>
    <t>Juzgado Contravencional y Pensiones Alimentarias Santa Cruz</t>
  </si>
  <si>
    <t>Juzgado Contravencional de Carrillo</t>
  </si>
  <si>
    <t>Juzgado Contravencional de Esparza</t>
  </si>
  <si>
    <t>Juzgado de Cobro y Contravencional de Golfito</t>
  </si>
  <si>
    <t>Juzgado Contravencional de de Osa</t>
  </si>
  <si>
    <t>Juzgado Contravencional de II Circ. Jud. Zona Sur (Corredores)</t>
  </si>
  <si>
    <t xml:space="preserve">Juzgado de Cobro y Contrav. Golfito (Puerto Jiménez) </t>
  </si>
  <si>
    <t>Juzgado Pensiones y Violencia Doméstica Siquirres</t>
  </si>
  <si>
    <t>1-/ Estos procedimientos no corresponden a Incidentes o Procesos de Modificación de fallo avalados por la Comisión de Familia y fueron erróneamente utilizados por los despachos.</t>
  </si>
  <si>
    <t>CUADRO N° 5</t>
  </si>
  <si>
    <t xml:space="preserve">MATERIA DE PENSIONES ALIMENTARIAS: PROCESOS DE MODIFICACIÓN DE FALLO TERMINADOS EN LOS JUZGADOS </t>
  </si>
  <si>
    <t>POR: MOTIVO DE TÉRMINO</t>
  </si>
  <si>
    <t>TERMINADOS EN PROCESOS DE MODIFICACIÓN DE FALLO</t>
  </si>
  <si>
    <t>INCIDENTES TERMINADOS</t>
  </si>
  <si>
    <r>
      <t xml:space="preserve">Otros Incidentes o PMF terminados </t>
    </r>
    <r>
      <rPr>
        <b/>
        <vertAlign val="superscript"/>
        <sz val="10"/>
        <rFont val="Arial"/>
        <family val="2"/>
      </rPr>
      <t>(1)</t>
    </r>
  </si>
  <si>
    <t>Por acuerdo de partes</t>
  </si>
  <si>
    <t>Rechazado de plano</t>
  </si>
  <si>
    <t>Sentencia en MF</t>
  </si>
  <si>
    <t>Acumulación</t>
  </si>
  <si>
    <t>Incompetencias</t>
  </si>
  <si>
    <t>Sentencias Dictada</t>
  </si>
  <si>
    <t xml:space="preserve">Res. Por Cent. Conciliación </t>
  </si>
  <si>
    <t>1-/ Estos estados no corresponden a Incidentes o Procesos de Modificación de fallo avalados por la Comisión de Familia y fueron erróneamente utilizados por los despachos.</t>
  </si>
  <si>
    <t>CUADRO N° 6</t>
  </si>
  <si>
    <t>MATERIA DE PENSIONES ALIMENTARIAS: RESOLUCIONES DICTADAS EN LOS JUZGADOS</t>
  </si>
  <si>
    <t>POR: TIPO DE RESOLUCIÓN</t>
  </si>
  <si>
    <t xml:space="preserve">TOTAL </t>
  </si>
  <si>
    <t>TIPO DE RESOLUCIÓN</t>
  </si>
  <si>
    <t xml:space="preserve"> Autos</t>
  </si>
  <si>
    <t>Autos en beneficios</t>
  </si>
  <si>
    <t>Autos en recursos</t>
  </si>
  <si>
    <t>Autos en excepciones</t>
  </si>
  <si>
    <t>Autos en provisionales</t>
  </si>
  <si>
    <t xml:space="preserve"> Autosentencia</t>
  </si>
  <si>
    <t xml:space="preserve"> Sentencia en Incidente (escrita)</t>
  </si>
  <si>
    <t xml:space="preserve"> Sentencia en Principal (escrita)</t>
  </si>
  <si>
    <t xml:space="preserve"> Sentencia en Principal (oral)</t>
  </si>
  <si>
    <t xml:space="preserve"> Sentencia en tercerías</t>
  </si>
  <si>
    <t>CUADRO N° 7</t>
  </si>
  <si>
    <t>POR: RESULTADO DE LA RESOLUCIÓN</t>
  </si>
  <si>
    <t>RESULTADO DE LA RESOLUCIÓN</t>
  </si>
  <si>
    <t xml:space="preserve"> Caducidad</t>
  </si>
  <si>
    <t xml:space="preserve"> Con Lugar</t>
  </si>
  <si>
    <t xml:space="preserve"> Homologación de conciliación</t>
  </si>
  <si>
    <t xml:space="preserve"> Inadmisible</t>
  </si>
  <si>
    <t xml:space="preserve"> Parcialmente con lugar</t>
  </si>
  <si>
    <t xml:space="preserve"> Sin lugar</t>
  </si>
  <si>
    <t xml:space="preserve"> Suspensión</t>
  </si>
  <si>
    <t>En blanco</t>
  </si>
  <si>
    <t>Juzgado de Cobro, Contravencional de Grecia</t>
  </si>
  <si>
    <t>Juzgado Contr. y Pens. Alimen. III Circ. Jud. Alajuela (San Ramón)</t>
  </si>
  <si>
    <t>CUADRO N° 8</t>
  </si>
  <si>
    <t>MATERIA DE PENSIONES ALIMENTARIAS: COMISIONES Y NOTIFICACIONES TRAMITADAS EN LOS JUZGADOS</t>
  </si>
  <si>
    <t>POR: TRÁMITE EFECTUADO</t>
  </si>
  <si>
    <t>EXPEDIENTES PASADOS A LA OCJ</t>
  </si>
  <si>
    <t>CÉDULAS DE NOTIFICACIÓN PASADAS A LA OCJ</t>
  </si>
  <si>
    <t>NOTIFICACIONES REALIZADAS POSITIVAS POR EL DESPACHO</t>
  </si>
  <si>
    <t>COMISIONES RECIBIDAS</t>
  </si>
  <si>
    <t>Juzgado Contravencional de Aguirre</t>
  </si>
  <si>
    <t>Elaborado por: Subproceso de Estadística, Dirección de Planificación</t>
  </si>
  <si>
    <t>CUADRO N°9</t>
  </si>
  <si>
    <t>MATERIA DE PENSIONES ALIMENTARIAS: AUDIENCIAS SEÑALADAS</t>
  </si>
  <si>
    <t>SEGÚN: CIRCUITO JUDICIAL Y OFICINA</t>
  </si>
  <si>
    <t>POR: TIPO Y ESTADO DE LAS AUDIENCIAS</t>
  </si>
  <si>
    <t>DURANTE 2022</t>
  </si>
  <si>
    <t>CIRCUITO JUDICIAL Y OFICINA</t>
  </si>
  <si>
    <t>AUD TEMPRANA DE CONCILIACIÓN</t>
  </si>
  <si>
    <t>AUD DE RECEPCIÓN DE PRUEBA</t>
  </si>
  <si>
    <t>AUD CONC Y RECEPCIÓN DE PRUEBA</t>
  </si>
  <si>
    <t>REMATES</t>
  </si>
  <si>
    <t>ENTREVISTA</t>
  </si>
  <si>
    <t>ALLANAMIENTOS</t>
  </si>
  <si>
    <t>RECONOCIMIENTO JUDICIAL</t>
  </si>
  <si>
    <t>DILIGENCIAS ESPECIALES</t>
  </si>
  <si>
    <t>AUDIENCIAS</t>
  </si>
  <si>
    <t>SERVICIO NACIONAL DE FACILITADORES</t>
  </si>
  <si>
    <t>NO CLASIFICADOS</t>
  </si>
  <si>
    <t>DECLARACIÓN DE PARTE</t>
  </si>
  <si>
    <t>EN BLANCO</t>
  </si>
  <si>
    <t>Realizada- conciliada</t>
  </si>
  <si>
    <t>No Realizada</t>
  </si>
  <si>
    <t>Continuación</t>
  </si>
  <si>
    <t>Suspensión</t>
  </si>
  <si>
    <t>Sin Efecto</t>
  </si>
  <si>
    <t>Pendiente</t>
  </si>
  <si>
    <t>SubTotal</t>
  </si>
  <si>
    <t>Presencial</t>
  </si>
  <si>
    <t>Video Conferencia</t>
  </si>
  <si>
    <t>Juzgado Contravencional  de Alajuelita</t>
  </si>
  <si>
    <t>Juzgado Contravencional de  Atenas</t>
  </si>
  <si>
    <t>Juzgado Contravencional de  Orotina</t>
  </si>
  <si>
    <t>Juzgado Contravencional de Golfito</t>
  </si>
  <si>
    <t xml:space="preserve">Juzgado Contrav. Golfito (Puerto Jiménez) </t>
  </si>
  <si>
    <t>CUADRO N°10</t>
  </si>
  <si>
    <t>MATERIA DE PENSIONES ALIMENTARIAS: MOVIMIENTO DE TRABAJO DE PROCESOS DE LEGAJOS DE APREMIO</t>
  </si>
  <si>
    <t>ACTIVOS AL INCIAR PERÍODO</t>
  </si>
  <si>
    <t xml:space="preserve">Entrados </t>
  </si>
  <si>
    <t xml:space="preserve">Reentrados </t>
  </si>
  <si>
    <t xml:space="preserve">Terminados </t>
  </si>
  <si>
    <t xml:space="preserve">Inactivos </t>
  </si>
  <si>
    <r>
      <t xml:space="preserve">Juzgado Contravencional de Turrialba </t>
    </r>
    <r>
      <rPr>
        <vertAlign val="superscript"/>
        <sz val="12"/>
        <rFont val="Times New Roman"/>
        <family val="1"/>
      </rPr>
      <t>(1)</t>
    </r>
  </si>
  <si>
    <r>
      <t>Juzgado Contravencional y Pens. Alimen.II Circ. Jud. Guanacaste (Nicoya)</t>
    </r>
    <r>
      <rPr>
        <vertAlign val="superscript"/>
        <sz val="12"/>
        <rFont val="Times New Roman"/>
        <family val="1"/>
      </rPr>
      <t>1</t>
    </r>
  </si>
  <si>
    <r>
      <t>Juzgado Pensiones Alimentarias I Circ. Jud. Zona Sur (Pérez Zeledón)</t>
    </r>
    <r>
      <rPr>
        <vertAlign val="superscript"/>
        <sz val="12"/>
        <rFont val="Times New Roman"/>
        <family val="1"/>
      </rPr>
      <t>1</t>
    </r>
  </si>
  <si>
    <r>
      <t xml:space="preserve">Juzgado Pensiones Alimentarias I Circ. Jud. Zona Atlántica (Limón) </t>
    </r>
    <r>
      <rPr>
        <vertAlign val="superscript"/>
        <sz val="12"/>
        <rFont val="Times New Roman"/>
        <family val="1"/>
      </rPr>
      <t>1</t>
    </r>
  </si>
  <si>
    <r>
      <t>Juzgado Contravencional de Guácimo</t>
    </r>
    <r>
      <rPr>
        <vertAlign val="superscript"/>
        <sz val="12"/>
        <rFont val="Times New Roman"/>
        <family val="1"/>
      </rPr>
      <t>1</t>
    </r>
  </si>
  <si>
    <t>CUADRO N°11</t>
  </si>
  <si>
    <t>MATERIA DE PENSIONES ALIMENTARIAS: LEGAJOS DE APREMIO CASOS ENTRADOS</t>
  </si>
  <si>
    <t>POR: TIPO DE ASUNTO</t>
  </si>
  <si>
    <t>CLASE DE ASUNTO</t>
  </si>
  <si>
    <t>Leg Ejec de la Obligación alimentaria (Apremio)</t>
  </si>
  <si>
    <t>Incidente</t>
  </si>
  <si>
    <t>Juzgado Contravencional y Menor Cuantía Santa Ana</t>
  </si>
  <si>
    <t>Juzgado Contravencional y Menor Cuantía Mora</t>
  </si>
  <si>
    <t>Juzgado Contravencional y Menor Cuantía Puriscal</t>
  </si>
  <si>
    <t>Juzgado Contravencional y Menor Cuantía Turrubares</t>
  </si>
  <si>
    <t>Juzgado Contravencional y Menor Cuantía Hatillo</t>
  </si>
  <si>
    <t>Juzgado Contravencional y Menor Cuantía San Sebastián</t>
  </si>
  <si>
    <t>Juzgado Contravencional y Menor Cuantía Alajuelita</t>
  </si>
  <si>
    <t>Juzgado Contravencional y Menor Cuantía Aserrí</t>
  </si>
  <si>
    <t>Juzgado Contravencional y Menor Cuantía Acosta</t>
  </si>
  <si>
    <t>Juzgado Contravencional y Menor Cuantía Poás</t>
  </si>
  <si>
    <t>Juzgado Contravencional y Menor Cuantía Atenas</t>
  </si>
  <si>
    <t>Juzgado Contravencional y Menor Cuantía San Mateo</t>
  </si>
  <si>
    <t>Juzgado Contravencional y Menor Cuantía Orotina</t>
  </si>
  <si>
    <t>Juzgado Contravencional y Menor Cuantía Upala</t>
  </si>
  <si>
    <t>Juzgado Contravencional y Menor Cuantía Los Chiles</t>
  </si>
  <si>
    <t>Juzgado Contravencional y Menor Cuantía Guatuso</t>
  </si>
  <si>
    <t>Juzgado Contravencional y Menor Cuantía La Fortuna</t>
  </si>
  <si>
    <t>Juzgado de Cobro, Contravencional y Menor Cuantía Grecia</t>
  </si>
  <si>
    <t>Juzgado Contravencional y Menor Cuantía Zarcero</t>
  </si>
  <si>
    <t>Juzgado Contravencional y Menor Cuantía Valverde Vega</t>
  </si>
  <si>
    <t>Juzgado Contravencional y Menor Cuantía Naranjo</t>
  </si>
  <si>
    <t>Juzgado Contravencional y Menor Cuantía Palmares</t>
  </si>
  <si>
    <t>Juzgado Contravencional y Menor Cuantía Paraíso</t>
  </si>
  <si>
    <t>Juzgado Contravencional y Menor Cuantía Alvarado</t>
  </si>
  <si>
    <t>Juzgado Contravencional y Menor Cuantía Turrialba</t>
  </si>
  <si>
    <t>Juzgado Contravencional y Menor Cuantía Jiménez</t>
  </si>
  <si>
    <t>Juzgado Contravencional y Menor Cuantía San Rafael</t>
  </si>
  <si>
    <t>Juzgado Contravencional y Menor Cuantía San Isidro</t>
  </si>
  <si>
    <t>Juzgado Contravencional y Menor Cuantía Santo Domingo</t>
  </si>
  <si>
    <t>Juzgado Contravencional y Menor Cuantía Bagaces</t>
  </si>
  <si>
    <t>Juzgado Contravencional y Menor Cuantía La Cruz</t>
  </si>
  <si>
    <t>Juzgado Contravencional y Menor Cuantía Cañas</t>
  </si>
  <si>
    <t>Juzgado Contravencional y Menor Cuantía Tilarán</t>
  </si>
  <si>
    <t>Juzgado Contravencional y Menor Cuantía Abangares</t>
  </si>
  <si>
    <t>Juzgado Contravencional y Menor Cuantía Nandayure</t>
  </si>
  <si>
    <t>Juzgado Contravencional y Menor Cuantía Carrillo</t>
  </si>
  <si>
    <t>Juzgado Contravencional y Menor Cuantía Hojancha</t>
  </si>
  <si>
    <t>Juzgado Contravencional y Menor Cuantía Jicaral</t>
  </si>
  <si>
    <t>Juzgado Contravencional y Menor Cuantía Esparza</t>
  </si>
  <si>
    <t>Juzgado Contravencional y Menor Cuantía Montes de Oro</t>
  </si>
  <si>
    <t>Juzgado Contravencional y Menor Cuantía Garabito</t>
  </si>
  <si>
    <t>Juzgado Contravencional y Menor Cuantía Cóbano</t>
  </si>
  <si>
    <t>Juzgado Contravencional y Menor Cuantía Quepos</t>
  </si>
  <si>
    <t>Juzgado Contravencional y Menor Cuantía Parrita</t>
  </si>
  <si>
    <t>Juzgado Contravencional y Menor Cuantía Monteverde</t>
  </si>
  <si>
    <t>Juzgado Contravencional y Menor Cuantía Buenos Aires</t>
  </si>
  <si>
    <t>Juzgado de Cobro, Menor Cuantía y Contravencional Golfito</t>
  </si>
  <si>
    <t>Juzgado Contravencional y Menor Cuantía de Osa</t>
  </si>
  <si>
    <t>Juzgado Contravencional y Menor Cuantía II Circ. Jud. Zona Sur (Corredores)</t>
  </si>
  <si>
    <t>Juzgado Contravencional y Menor Cuantía Coto Brus</t>
  </si>
  <si>
    <t>Juzgado Contravencional y Menor Cuantía Bribrí</t>
  </si>
  <si>
    <t>Juzgado Contravencional y Menor Cuantía Matina</t>
  </si>
  <si>
    <t>Juzgado Contravencional y Menor Cuantía Guácimo</t>
  </si>
  <si>
    <t>CUADRO N°12</t>
  </si>
  <si>
    <t>MATERIA DE PENSIONES ALIMENTARIAS: LEGAJOS DE APREMIO CASOS TERMINADOS</t>
  </si>
  <si>
    <t>Incidentes</t>
  </si>
  <si>
    <t>Juzgado de Pensiones Alimentarias durante el 2022</t>
  </si>
  <si>
    <r>
      <rPr>
        <b/>
        <sz val="12"/>
        <color theme="1"/>
        <rFont val="Times New Roman"/>
        <family val="1"/>
      </rPr>
      <t xml:space="preserve">Durante: </t>
    </r>
    <r>
      <rPr>
        <sz val="12"/>
        <color theme="1"/>
        <rFont val="Times New Roman"/>
        <family val="1"/>
      </rPr>
      <t>2022</t>
    </r>
  </si>
  <si>
    <t>Juzgado Pensiones Alimentarias I Circ. Jud. Alajuela</t>
  </si>
  <si>
    <t>2/- Incremento del circulante inicial en relación con el cierre del año 2021 debido a que la oficina recibió causas de la Recepción de documentos al día hábil del siguientes mes</t>
  </si>
  <si>
    <t>1/- Disminución del circulante inicial en relación con el cierre del año 2021 debido a eliminaciones ó cambios de fecha de sessión.</t>
  </si>
  <si>
    <r>
      <t xml:space="preserve">Juzgado Pensiones Alimentarias I Circ. Jud. San José </t>
    </r>
    <r>
      <rPr>
        <vertAlign val="superscript"/>
        <sz val="12"/>
        <rFont val="Times New Roman"/>
        <family val="1"/>
      </rPr>
      <t>2</t>
    </r>
  </si>
  <si>
    <r>
      <t xml:space="preserve">Juzgado Contravencional de Grecia </t>
    </r>
    <r>
      <rPr>
        <vertAlign val="superscript"/>
        <sz val="12"/>
        <rFont val="Times New Roman"/>
        <family val="1"/>
      </rPr>
      <t>2</t>
    </r>
  </si>
  <si>
    <r>
      <t xml:space="preserve">Juzgado Pensiones Alimentarias Cartago </t>
    </r>
    <r>
      <rPr>
        <vertAlign val="superscript"/>
        <sz val="12"/>
        <rFont val="Times New Roman"/>
        <family val="1"/>
      </rPr>
      <t>1</t>
    </r>
  </si>
  <si>
    <r>
      <t xml:space="preserve">Juzgado Pensiones y Violencia Doméstica La Unión-Pisav </t>
    </r>
    <r>
      <rPr>
        <vertAlign val="superscript"/>
        <sz val="12"/>
        <rFont val="Times New Roman"/>
        <family val="1"/>
      </rPr>
      <t>1</t>
    </r>
  </si>
  <si>
    <r>
      <t xml:space="preserve">Juzgado Contravencional de Turrialba </t>
    </r>
    <r>
      <rPr>
        <vertAlign val="superscript"/>
        <sz val="12"/>
        <rFont val="Times New Roman"/>
        <family val="1"/>
      </rPr>
      <t>1</t>
    </r>
  </si>
  <si>
    <r>
      <t xml:space="preserve">Juzgado Pensiones Alimentarias Sarapiquí </t>
    </r>
    <r>
      <rPr>
        <vertAlign val="superscript"/>
        <sz val="12"/>
        <rFont val="Times New Roman"/>
        <family val="1"/>
      </rPr>
      <t>1</t>
    </r>
  </si>
  <si>
    <r>
      <t xml:space="preserve">Juzgado Contravencional y Pensiones Alimentarias I Circ. Jud. Guanacaste (Liberia) </t>
    </r>
    <r>
      <rPr>
        <vertAlign val="superscript"/>
        <sz val="12"/>
        <rFont val="Times New Roman"/>
        <family val="1"/>
      </rPr>
      <t>2</t>
    </r>
  </si>
  <si>
    <r>
      <t xml:space="preserve">Juzgado Contravencional de Abangares </t>
    </r>
    <r>
      <rPr>
        <vertAlign val="superscript"/>
        <sz val="12"/>
        <rFont val="Times New Roman"/>
        <family val="1"/>
      </rPr>
      <t>1</t>
    </r>
  </si>
  <si>
    <r>
      <t xml:space="preserve">Juzgado Contravencional y Pensiones Alimentarias Santa Cruz </t>
    </r>
    <r>
      <rPr>
        <vertAlign val="superscript"/>
        <sz val="12"/>
        <rFont val="Times New Roman"/>
        <family val="1"/>
      </rPr>
      <t>1</t>
    </r>
  </si>
  <si>
    <r>
      <t xml:space="preserve">Juzgado Contravencional de Esparza </t>
    </r>
    <r>
      <rPr>
        <vertAlign val="superscript"/>
        <sz val="12"/>
        <rFont val="Times New Roman"/>
        <family val="1"/>
      </rPr>
      <t>1</t>
    </r>
  </si>
  <si>
    <r>
      <t xml:space="preserve">Juzgado Contravencional de Golfito </t>
    </r>
    <r>
      <rPr>
        <vertAlign val="superscript"/>
        <sz val="12"/>
        <rFont val="Times New Roman"/>
        <family val="1"/>
      </rPr>
      <t>1</t>
    </r>
  </si>
  <si>
    <r>
      <t xml:space="preserve">Juzgado Pensiones y Violencia Doméstica Siquirres </t>
    </r>
    <r>
      <rPr>
        <vertAlign val="superscript"/>
        <sz val="12"/>
        <rFont val="Times New Roman"/>
        <family val="1"/>
      </rPr>
      <t>1</t>
    </r>
  </si>
  <si>
    <r>
      <t xml:space="preserve">Otros Incidentes o PMF </t>
    </r>
    <r>
      <rPr>
        <b/>
        <vertAlign val="superscript"/>
        <sz val="12"/>
        <rFont val="Times New Roman"/>
        <family val="1"/>
      </rPr>
      <t>(1)</t>
    </r>
  </si>
  <si>
    <t>Sentencia en procesos de modificación de fallo (escrita)</t>
  </si>
  <si>
    <t>Sentencia en procesos de modificación de fallo (oral)</t>
  </si>
  <si>
    <t>Resoluciones no aprobadas en la fórmula estadística</t>
  </si>
  <si>
    <t>23 Meses 2 Semanas</t>
  </si>
  <si>
    <t>21 Meses 2 Semanas</t>
  </si>
  <si>
    <t>0 Meses 1 Semana</t>
  </si>
  <si>
    <t>Resultados no aprobados en la fórmula estadística</t>
  </si>
  <si>
    <t>24 Meses 2 Semanas</t>
  </si>
  <si>
    <t>43 Meses 3 Semanas</t>
  </si>
  <si>
    <t>60 Meses 0 Semanas</t>
  </si>
  <si>
    <t>67 Meses 2 Semanas</t>
  </si>
  <si>
    <t>109 Meses 2 Semanas</t>
  </si>
  <si>
    <t>47 Meses 0 Semanas</t>
  </si>
  <si>
    <t>6 Meses 0 Semanas</t>
  </si>
  <si>
    <t>161 Meses 3 Semanas</t>
  </si>
  <si>
    <t>50 Meses 2 Semanas</t>
  </si>
  <si>
    <t>3 Meses 2 Semanas</t>
  </si>
  <si>
    <t>16 Meses 1 Semana</t>
  </si>
  <si>
    <t>48 Meses 2 Semanas</t>
  </si>
  <si>
    <t>92 Meses 2 Semanas</t>
  </si>
  <si>
    <t>70 Meses 2 Semanas</t>
  </si>
  <si>
    <t>12 Meses 1 Semana</t>
  </si>
  <si>
    <t>49 Meses 2 Semanas</t>
  </si>
  <si>
    <t>96 Meses 2 Semanas</t>
  </si>
  <si>
    <t>122 Meses 2 Semanas</t>
  </si>
  <si>
    <t>5 Meses 3 Semanas</t>
  </si>
  <si>
    <t>64 Meses 2 Semanas</t>
  </si>
  <si>
    <t>27 Meses 3 Semanas</t>
  </si>
  <si>
    <t>9 Meses 0 Semanas</t>
  </si>
  <si>
    <t>17 Meses 3 Semanas</t>
  </si>
  <si>
    <t>3 Meses 5 Semanas</t>
  </si>
  <si>
    <t>11 Meses 2 Semanas</t>
  </si>
  <si>
    <t>29 Meses 2 Semanas</t>
  </si>
  <si>
    <t>0 Meses 2 Semanas</t>
  </si>
  <si>
    <t>1 Mes 0 Semanas</t>
  </si>
  <si>
    <t>8 Meses 1 Semana</t>
  </si>
  <si>
    <t>19 Meses 0 Semanas</t>
  </si>
  <si>
    <t>57 Meses 3 Semanas</t>
  </si>
  <si>
    <t>75 Meses 3 Semanas</t>
  </si>
  <si>
    <t>5 Meses 0 Semanas</t>
  </si>
  <si>
    <t>96 Meses 1 Semana</t>
  </si>
  <si>
    <t>26 Meses 3 Semanas</t>
  </si>
  <si>
    <t>26 Meses 1 Semana</t>
  </si>
  <si>
    <t>42 Meses 3 Semanas</t>
  </si>
  <si>
    <t>Tercerías</t>
  </si>
  <si>
    <t>Suspensión presencial</t>
  </si>
  <si>
    <t>Proceso Especial</t>
  </si>
  <si>
    <t>Comisión</t>
  </si>
  <si>
    <r>
      <t xml:space="preserve">Juzgado Pensiones Alimentarias I Circ. Jud. San José </t>
    </r>
    <r>
      <rPr>
        <vertAlign val="superscript"/>
        <sz val="12"/>
        <rFont val="Times New Roman"/>
        <family val="1"/>
      </rPr>
      <t>(2)</t>
    </r>
  </si>
  <si>
    <r>
      <t xml:space="preserve">Juzgado Contravencional de Upala </t>
    </r>
    <r>
      <rPr>
        <vertAlign val="superscript"/>
        <sz val="12"/>
        <rFont val="Times New Roman"/>
        <family val="1"/>
      </rPr>
      <t>(1)</t>
    </r>
  </si>
  <si>
    <r>
      <t xml:space="preserve">Juzgado Contravencional de Grecia </t>
    </r>
    <r>
      <rPr>
        <vertAlign val="superscript"/>
        <sz val="12"/>
        <rFont val="Times New Roman"/>
        <family val="1"/>
      </rPr>
      <t>(2)</t>
    </r>
  </si>
  <si>
    <r>
      <t xml:space="preserve">Juzgado Pensiones Alimentarias Sarapiquí </t>
    </r>
    <r>
      <rPr>
        <vertAlign val="superscript"/>
        <sz val="12"/>
        <rFont val="Times New Roman"/>
        <family val="1"/>
      </rPr>
      <t>(2)</t>
    </r>
  </si>
  <si>
    <t>1/ La información no se encuentra disponible en este periodo debido a una configuración en la agenda cronos por parte de Tecnología de la Información. </t>
  </si>
  <si>
    <r>
      <t xml:space="preserve">Juzgado Pensiones y Violencia Doméstica Siquirres </t>
    </r>
    <r>
      <rPr>
        <vertAlign val="superscript"/>
        <sz val="12"/>
        <rFont val="Times New Roman"/>
        <family val="1"/>
      </rPr>
      <t>(1)</t>
    </r>
  </si>
  <si>
    <t>Nota:</t>
  </si>
  <si>
    <r>
      <t>Para obtener información de las distintas variables que conforman el movimiento de trabajo de las oficinas (entrados, terminados, circulante final, entre otros resultados), se debe ingresar al siguiente link de la Dirección:</t>
    </r>
    <r>
      <rPr>
        <i/>
        <sz val="12"/>
        <rFont val="Times New Roman"/>
        <family val="1"/>
      </rPr>
      <t xml:space="preserve"> </t>
    </r>
    <r>
      <rPr>
        <b/>
        <i/>
        <sz val="12"/>
        <rFont val="Times New Roman"/>
        <family val="1"/>
      </rPr>
      <t>https://planificacion.poder-judicial.go.cr/index.php/estadisticas-e-indicadores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</si>
</sst>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_)"/>
    <numFmt numFmtId="166" formatCode="0.0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2"/>
      <name val="Times New Roman"/>
      <family val="1"/>
    </font>
    <font>
      <sz val="10"/>
      <name val="Arial"/>
      <family val="2"/>
    </font>
    <font>
      <sz val="12"/>
      <name val="Times New Roman"/>
      <family val="1"/>
    </font>
    <font>
      <b/>
      <sz val="12"/>
      <color indexed="10"/>
      <name val="Times New Roman"/>
      <family val="1"/>
    </font>
    <font>
      <vertAlign val="superscript"/>
      <sz val="12"/>
      <name val="Times New Roman"/>
      <family val="1"/>
    </font>
    <font>
      <b/>
      <sz val="12"/>
      <color indexed="8"/>
      <name val="Times New Roman"/>
      <family val="1"/>
    </font>
    <font>
      <b/>
      <sz val="12"/>
      <name val="Times"/>
      <family val="1"/>
    </font>
    <font>
      <b/>
      <sz val="12"/>
      <color indexed="10"/>
      <name val="Times"/>
      <family val="1"/>
    </font>
    <font>
      <sz val="12"/>
      <name val="Times"/>
      <family val="1"/>
    </font>
    <font>
      <sz val="11"/>
      <color rgb="FF9C0006"/>
      <name val="Calibri"/>
      <family val="2"/>
      <scheme val="minor"/>
    </font>
    <font>
      <sz val="11"/>
      <color indexed="8"/>
      <name val="Calibri"/>
      <family val="2"/>
    </font>
    <font>
      <sz val="10"/>
      <color indexed="8"/>
      <name val="Arial"/>
      <family val="2"/>
    </font>
    <font>
      <sz val="12"/>
      <name val="Calibri"/>
      <family val="2"/>
      <scheme val="minor"/>
    </font>
    <font>
      <b/>
      <sz val="12"/>
      <name val="Times New Roman"/>
      <family val="1"/>
      <charset val="1"/>
    </font>
    <font>
      <sz val="12"/>
      <name val="Times New Roman"/>
      <family val="1"/>
      <charset val="1"/>
    </font>
    <font>
      <sz val="11"/>
      <color rgb="FF9C0006"/>
      <name val="Calibri"/>
      <family val="2"/>
      <charset val="1"/>
    </font>
    <font>
      <b/>
      <sz val="12"/>
      <color rgb="FF000000"/>
      <name val="Times New Roman"/>
      <family val="1"/>
      <charset val="1"/>
    </font>
    <font>
      <b/>
      <sz val="14"/>
      <name val="Times New Roman"/>
      <family val="1"/>
    </font>
    <font>
      <sz val="12"/>
      <color theme="1"/>
      <name val="Times New Roman"/>
      <family val="1"/>
    </font>
    <font>
      <sz val="11"/>
      <name val="Times New Roman"/>
      <family val="1"/>
    </font>
    <font>
      <sz val="10"/>
      <color rgb="FF000000"/>
      <name val="Arial"/>
      <family val="2"/>
    </font>
    <font>
      <b/>
      <sz val="12"/>
      <color theme="1"/>
      <name val="Times New Roman"/>
      <family val="1"/>
    </font>
    <font>
      <sz val="10"/>
      <color rgb="FF000000"/>
      <name val="Arial"/>
      <family val="2"/>
    </font>
    <font>
      <b/>
      <i/>
      <sz val="12"/>
      <name val="Times New Roman"/>
      <family val="1"/>
    </font>
    <font>
      <b/>
      <i/>
      <vertAlign val="superscript"/>
      <sz val="12"/>
      <name val="Times New Roman"/>
      <family val="1"/>
    </font>
    <font>
      <b/>
      <sz val="10"/>
      <name val="Arial"/>
      <family val="2"/>
    </font>
    <font>
      <b/>
      <vertAlign val="superscript"/>
      <sz val="10"/>
      <name val="Arial"/>
      <family val="2"/>
    </font>
    <font>
      <sz val="12"/>
      <color rgb="FFFF0000"/>
      <name val="Times"/>
      <family val="1"/>
    </font>
    <font>
      <sz val="12"/>
      <color rgb="FFFF0000"/>
      <name val="Times New Roman"/>
      <family val="1"/>
    </font>
    <font>
      <b/>
      <sz val="12"/>
      <color rgb="FF000000"/>
      <name val="Times New Roman"/>
      <family val="1"/>
    </font>
    <font>
      <b/>
      <vertAlign val="superscript"/>
      <sz val="12"/>
      <name val="Times New Roman"/>
      <family val="1"/>
    </font>
    <font>
      <sz val="10"/>
      <name val="Times New Roman"/>
      <family val="1"/>
      <charset val="1"/>
    </font>
    <font>
      <i/>
      <sz val="12"/>
      <name val="Times New Roman"/>
      <family val="1"/>
    </font>
  </fonts>
  <fills count="12">
    <fill>
      <patternFill patternType="none"/>
    </fill>
    <fill>
      <patternFill patternType="gray125"/>
    </fill>
    <fill>
      <patternFill patternType="solid">
        <fgColor rgb="FFFFC7CE"/>
      </patternFill>
    </fill>
    <fill>
      <patternFill patternType="solid">
        <fgColor theme="6" tint="0.59996337778862885"/>
        <bgColor indexed="64"/>
      </patternFill>
    </fill>
    <fill>
      <patternFill patternType="solid">
        <fgColor rgb="FFFFC7CE"/>
        <bgColor rgb="FFFCD5B5"/>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s>
  <borders count="38">
    <border>
      <left/>
      <right/>
      <top/>
      <bottom/>
      <diagonal/>
    </border>
    <border>
      <left/>
      <right style="thin">
        <color indexed="64"/>
      </right>
      <top/>
      <bottom/>
      <diagonal/>
    </border>
    <border>
      <left style="thin">
        <color auto="1"/>
      </left>
      <right style="thin">
        <color auto="1"/>
      </right>
      <top/>
      <bottom/>
      <diagonal/>
    </border>
    <border>
      <left style="thin">
        <color indexed="64"/>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7" fillId="0" borderId="0"/>
    <xf numFmtId="0" fontId="18" fillId="3" borderId="0" applyNumberFormat="0" applyBorder="0" applyAlignment="0" applyProtection="0"/>
    <xf numFmtId="0" fontId="17" fillId="0" borderId="0" applyBorder="0" applyProtection="0"/>
    <xf numFmtId="0" fontId="15" fillId="2" borderId="0" applyNumberFormat="0" applyBorder="0" applyAlignment="0" applyProtection="0"/>
    <xf numFmtId="0" fontId="4" fillId="0" borderId="0"/>
    <xf numFmtId="0" fontId="16" fillId="0" borderId="0"/>
    <xf numFmtId="0" fontId="17" fillId="0" borderId="0"/>
    <xf numFmtId="0" fontId="21" fillId="4" borderId="0" applyBorder="0" applyProtection="0"/>
    <xf numFmtId="0" fontId="3" fillId="0" borderId="0"/>
    <xf numFmtId="0" fontId="26" fillId="0" borderId="0"/>
    <xf numFmtId="0" fontId="2" fillId="0" borderId="0"/>
    <xf numFmtId="0" fontId="28" fillId="0" borderId="0"/>
    <xf numFmtId="0" fontId="7" fillId="0" borderId="0"/>
    <xf numFmtId="0" fontId="28" fillId="0" borderId="0"/>
    <xf numFmtId="0" fontId="1" fillId="0" borderId="0"/>
  </cellStyleXfs>
  <cellXfs count="385">
    <xf numFmtId="0" fontId="0" fillId="0" borderId="0" xfId="0"/>
    <xf numFmtId="0" fontId="6" fillId="0" borderId="0" xfId="1" applyFont="1"/>
    <xf numFmtId="3" fontId="8" fillId="0" borderId="2" xfId="1" applyNumberFormat="1" applyFont="1" applyBorder="1" applyAlignment="1">
      <alignment horizontal="center"/>
    </xf>
    <xf numFmtId="0" fontId="6" fillId="0" borderId="0" xfId="0" applyFont="1"/>
    <xf numFmtId="0" fontId="8" fillId="0" borderId="0" xfId="0" applyFont="1"/>
    <xf numFmtId="0" fontId="6" fillId="0" borderId="0" xfId="0" applyFont="1" applyAlignment="1">
      <alignment horizontal="centerContinuous"/>
    </xf>
    <xf numFmtId="0" fontId="20" fillId="0" borderId="0" xfId="1" applyFont="1"/>
    <xf numFmtId="0" fontId="19" fillId="0" borderId="0" xfId="1" applyFont="1" applyAlignment="1">
      <alignment horizontal="center"/>
    </xf>
    <xf numFmtId="0" fontId="19" fillId="0" borderId="6" xfId="1" applyFont="1" applyBorder="1" applyAlignment="1">
      <alignment horizontal="fill"/>
    </xf>
    <xf numFmtId="164" fontId="20" fillId="0" borderId="0" xfId="1" applyNumberFormat="1" applyFont="1"/>
    <xf numFmtId="164" fontId="20" fillId="0" borderId="2" xfId="1" applyNumberFormat="1" applyFont="1" applyBorder="1" applyAlignment="1">
      <alignment horizontal="center"/>
    </xf>
    <xf numFmtId="164" fontId="20" fillId="0" borderId="3" xfId="1" applyNumberFormat="1" applyFont="1" applyBorder="1" applyAlignment="1">
      <alignment horizontal="center"/>
    </xf>
    <xf numFmtId="164" fontId="19" fillId="0" borderId="1" xfId="1" applyNumberFormat="1" applyFont="1" applyBorder="1" applyAlignment="1">
      <alignment horizontal="left"/>
    </xf>
    <xf numFmtId="0" fontId="20" fillId="0" borderId="0" xfId="1" applyFont="1" applyAlignment="1">
      <alignment horizontal="left"/>
    </xf>
    <xf numFmtId="164" fontId="20" fillId="0" borderId="1" xfId="1" applyNumberFormat="1" applyFont="1" applyBorder="1" applyAlignment="1">
      <alignment horizontal="left"/>
    </xf>
    <xf numFmtId="0" fontId="20" fillId="0" borderId="1" xfId="1" applyFont="1" applyBorder="1"/>
    <xf numFmtId="0" fontId="20" fillId="0" borderId="8" xfId="1" applyFont="1" applyBorder="1"/>
    <xf numFmtId="0" fontId="7" fillId="0" borderId="0" xfId="1"/>
    <xf numFmtId="0" fontId="20" fillId="0" borderId="11" xfId="1" applyFont="1" applyBorder="1"/>
    <xf numFmtId="0" fontId="20" fillId="0" borderId="7" xfId="1" applyFont="1" applyBorder="1"/>
    <xf numFmtId="0" fontId="20" fillId="0" borderId="9" xfId="1" applyFont="1" applyBorder="1" applyAlignment="1">
      <alignment horizontal="center"/>
    </xf>
    <xf numFmtId="0" fontId="20" fillId="0" borderId="10" xfId="1" applyFont="1" applyBorder="1" applyAlignment="1">
      <alignment horizontal="center"/>
    </xf>
    <xf numFmtId="164" fontId="19" fillId="0" borderId="0" xfId="1" applyNumberFormat="1" applyFont="1" applyAlignment="1">
      <alignment horizontal="left"/>
    </xf>
    <xf numFmtId="0" fontId="20" fillId="0" borderId="10" xfId="1" applyFont="1" applyBorder="1"/>
    <xf numFmtId="3" fontId="6" fillId="0" borderId="2" xfId="1" applyNumberFormat="1" applyFont="1" applyBorder="1" applyAlignment="1">
      <alignment horizontal="center"/>
    </xf>
    <xf numFmtId="3" fontId="8" fillId="0" borderId="0" xfId="0" applyNumberFormat="1" applyFont="1" applyAlignment="1">
      <alignment horizontal="center"/>
    </xf>
    <xf numFmtId="164" fontId="8" fillId="0" borderId="0" xfId="0" applyNumberFormat="1" applyFont="1" applyAlignment="1">
      <alignment horizontal="center"/>
    </xf>
    <xf numFmtId="0" fontId="6" fillId="0" borderId="0" xfId="0" applyFont="1" applyProtection="1">
      <protection locked="0"/>
    </xf>
    <xf numFmtId="164" fontId="6" fillId="0" borderId="1" xfId="0" applyNumberFormat="1" applyFont="1" applyBorder="1" applyAlignment="1">
      <alignment horizontal="left"/>
    </xf>
    <xf numFmtId="3" fontId="6" fillId="0" borderId="2" xfId="0" applyNumberFormat="1" applyFont="1" applyBorder="1" applyAlignment="1">
      <alignment horizontal="center"/>
    </xf>
    <xf numFmtId="3" fontId="6" fillId="0" borderId="3" xfId="0" applyNumberFormat="1" applyFont="1" applyBorder="1" applyAlignment="1">
      <alignment horizontal="center"/>
    </xf>
    <xf numFmtId="164" fontId="8" fillId="0" borderId="1" xfId="0" applyNumberFormat="1" applyFont="1" applyBorder="1"/>
    <xf numFmtId="3" fontId="8" fillId="0" borderId="2" xfId="0" applyNumberFormat="1" applyFont="1" applyBorder="1" applyAlignment="1">
      <alignment horizontal="center"/>
    </xf>
    <xf numFmtId="3" fontId="8" fillId="0" borderId="3" xfId="0" applyNumberFormat="1" applyFont="1" applyBorder="1" applyAlignment="1">
      <alignment horizontal="center"/>
    </xf>
    <xf numFmtId="0" fontId="8" fillId="0" borderId="0" xfId="0" applyFont="1" applyAlignment="1">
      <alignment horizontal="left"/>
    </xf>
    <xf numFmtId="164" fontId="8" fillId="0" borderId="1" xfId="0" applyNumberFormat="1" applyFont="1" applyBorder="1" applyAlignment="1">
      <alignment horizontal="left"/>
    </xf>
    <xf numFmtId="0" fontId="8" fillId="0" borderId="1" xfId="0" applyFont="1" applyBorder="1"/>
    <xf numFmtId="0" fontId="8" fillId="0" borderId="0" xfId="0" applyFont="1" applyProtection="1">
      <protection locked="0"/>
    </xf>
    <xf numFmtId="3" fontId="8" fillId="0" borderId="0" xfId="0" applyNumberFormat="1" applyFont="1" applyAlignment="1" applyProtection="1">
      <alignment horizontal="center"/>
      <protection locked="0"/>
    </xf>
    <xf numFmtId="164" fontId="6" fillId="0" borderId="0" xfId="0" applyNumberFormat="1" applyFont="1" applyAlignment="1">
      <alignment horizontal="left"/>
    </xf>
    <xf numFmtId="164" fontId="8" fillId="0" borderId="0" xfId="0" applyNumberFormat="1" applyFont="1"/>
    <xf numFmtId="0" fontId="6" fillId="0" borderId="0" xfId="0" applyFont="1" applyAlignment="1">
      <alignment horizontal="center"/>
    </xf>
    <xf numFmtId="0" fontId="8" fillId="0" borderId="0" xfId="0" applyFont="1" applyAlignment="1">
      <alignment horizontal="center"/>
    </xf>
    <xf numFmtId="0" fontId="6" fillId="0" borderId="0" xfId="0" applyFont="1" applyAlignment="1">
      <alignment horizontal="left"/>
    </xf>
    <xf numFmtId="3" fontId="8" fillId="0" borderId="0" xfId="1" applyNumberFormat="1" applyFont="1" applyAlignment="1" applyProtection="1">
      <alignment horizontal="center"/>
      <protection locked="0"/>
    </xf>
    <xf numFmtId="0" fontId="19" fillId="0" borderId="0" xfId="1" applyFont="1" applyProtection="1">
      <protection locked="0"/>
    </xf>
    <xf numFmtId="0" fontId="19" fillId="0" borderId="5" xfId="1" applyFont="1" applyBorder="1" applyAlignment="1">
      <alignment horizontal="fill"/>
    </xf>
    <xf numFmtId="0" fontId="19" fillId="0" borderId="0" xfId="1" applyFont="1" applyAlignment="1">
      <alignment horizontal="fill"/>
    </xf>
    <xf numFmtId="3" fontId="20" fillId="0" borderId="0" xfId="1" applyNumberFormat="1" applyFont="1" applyAlignment="1">
      <alignment horizontal="center"/>
    </xf>
    <xf numFmtId="0" fontId="8" fillId="0" borderId="0" xfId="1" applyFont="1"/>
    <xf numFmtId="0" fontId="8" fillId="0" borderId="1" xfId="1" applyFont="1" applyBorder="1"/>
    <xf numFmtId="0" fontId="8" fillId="0" borderId="0" xfId="1" applyFont="1" applyAlignment="1">
      <alignment horizontal="left"/>
    </xf>
    <xf numFmtId="0" fontId="19" fillId="0" borderId="0" xfId="1" applyFont="1" applyAlignment="1">
      <alignment horizontal="centerContinuous"/>
    </xf>
    <xf numFmtId="0" fontId="8" fillId="0" borderId="8" xfId="0" applyFont="1" applyBorder="1"/>
    <xf numFmtId="0" fontId="9" fillId="0" borderId="5" xfId="0" applyFont="1" applyBorder="1" applyAlignment="1">
      <alignment horizontal="center"/>
    </xf>
    <xf numFmtId="164" fontId="8" fillId="0" borderId="9" xfId="0" applyNumberFormat="1" applyFont="1" applyBorder="1" applyAlignment="1">
      <alignment horizontal="center"/>
    </xf>
    <xf numFmtId="0" fontId="25" fillId="0" borderId="0" xfId="0" applyFont="1" applyProtection="1">
      <protection locked="0"/>
    </xf>
    <xf numFmtId="0" fontId="5" fillId="0" borderId="0" xfId="0" applyFont="1" applyProtection="1">
      <protection locked="0"/>
    </xf>
    <xf numFmtId="0" fontId="8" fillId="0" borderId="7" xfId="0" applyFont="1" applyBorder="1" applyAlignment="1">
      <alignment horizontal="center"/>
    </xf>
    <xf numFmtId="0" fontId="8" fillId="0" borderId="10" xfId="0" applyFont="1" applyBorder="1" applyAlignment="1">
      <alignment horizontal="center"/>
    </xf>
    <xf numFmtId="164" fontId="6" fillId="0" borderId="1" xfId="1" applyNumberFormat="1" applyFont="1" applyBorder="1" applyAlignment="1">
      <alignment horizontal="left"/>
    </xf>
    <xf numFmtId="164" fontId="8" fillId="0" borderId="1" xfId="1" applyNumberFormat="1" applyFont="1" applyBorder="1" applyAlignment="1">
      <alignment horizontal="left"/>
    </xf>
    <xf numFmtId="0" fontId="8" fillId="0" borderId="0" xfId="1" applyFont="1" applyProtection="1">
      <protection locked="0"/>
    </xf>
    <xf numFmtId="0" fontId="14" fillId="0" borderId="0" xfId="1" applyFont="1"/>
    <xf numFmtId="0" fontId="12" fillId="0" borderId="0" xfId="1" applyFont="1"/>
    <xf numFmtId="0" fontId="12" fillId="0" borderId="0" xfId="1" applyFont="1" applyAlignment="1">
      <alignment horizontal="center"/>
    </xf>
    <xf numFmtId="0" fontId="12" fillId="0" borderId="0" xfId="1" applyFont="1" applyAlignment="1">
      <alignment horizontal="left"/>
    </xf>
    <xf numFmtId="0" fontId="12" fillId="0" borderId="9" xfId="1" applyFont="1" applyBorder="1" applyAlignment="1">
      <alignment horizontal="center" vertical="center" wrapText="1"/>
    </xf>
    <xf numFmtId="0" fontId="12" fillId="0" borderId="6" xfId="1" applyFont="1" applyBorder="1" applyAlignment="1">
      <alignment horizontal="fill"/>
    </xf>
    <xf numFmtId="0" fontId="13" fillId="0" borderId="5" xfId="1" applyFont="1" applyBorder="1" applyAlignment="1">
      <alignment horizontal="center"/>
    </xf>
    <xf numFmtId="164" fontId="12" fillId="0" borderId="1" xfId="1" applyNumberFormat="1" applyFont="1" applyBorder="1" applyAlignment="1">
      <alignment horizontal="center"/>
    </xf>
    <xf numFmtId="164" fontId="14" fillId="0" borderId="1" xfId="1" applyNumberFormat="1" applyFont="1" applyBorder="1"/>
    <xf numFmtId="0" fontId="14" fillId="0" borderId="8" xfId="1" applyFont="1" applyBorder="1"/>
    <xf numFmtId="164" fontId="14" fillId="0" borderId="9" xfId="1" applyNumberFormat="1" applyFont="1" applyBorder="1" applyAlignment="1">
      <alignment horizontal="center"/>
    </xf>
    <xf numFmtId="0" fontId="6" fillId="0" borderId="0" xfId="1" applyFont="1" applyProtection="1">
      <protection locked="0"/>
    </xf>
    <xf numFmtId="164" fontId="8" fillId="0" borderId="0" xfId="1" applyNumberFormat="1" applyFont="1"/>
    <xf numFmtId="0" fontId="5" fillId="0" borderId="0" xfId="1" applyFont="1"/>
    <xf numFmtId="3" fontId="6" fillId="0" borderId="2" xfId="2" applyNumberFormat="1" applyFont="1" applyFill="1" applyBorder="1" applyAlignment="1">
      <alignment horizontal="center" vertical="center"/>
    </xf>
    <xf numFmtId="3" fontId="6" fillId="0" borderId="2" xfId="1" applyNumberFormat="1" applyFont="1" applyBorder="1" applyAlignment="1">
      <alignment horizontal="center" vertical="center"/>
    </xf>
    <xf numFmtId="0" fontId="6" fillId="0" borderId="0" xfId="1" applyFont="1" applyAlignment="1" applyProtection="1">
      <alignment vertical="center"/>
      <protection locked="0"/>
    </xf>
    <xf numFmtId="164" fontId="6" fillId="0" borderId="1" xfId="1" applyNumberFormat="1" applyFont="1" applyBorder="1" applyAlignment="1">
      <alignment horizontal="left" vertical="center"/>
    </xf>
    <xf numFmtId="0" fontId="8" fillId="0" borderId="0" xfId="1" applyFont="1" applyAlignment="1">
      <alignment vertical="center"/>
    </xf>
    <xf numFmtId="0" fontId="8" fillId="0" borderId="0" xfId="1" applyFont="1" applyAlignment="1">
      <alignment horizontal="left" vertical="center"/>
    </xf>
    <xf numFmtId="164" fontId="8" fillId="0" borderId="1" xfId="1" applyNumberFormat="1" applyFont="1" applyBorder="1" applyAlignment="1">
      <alignment horizontal="left" vertical="center"/>
    </xf>
    <xf numFmtId="0" fontId="8" fillId="0" borderId="1" xfId="1" applyFont="1" applyBorder="1" applyAlignment="1">
      <alignment vertical="center"/>
    </xf>
    <xf numFmtId="0" fontId="6" fillId="0" borderId="0" xfId="1" applyFont="1" applyAlignme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9" xfId="1" applyFont="1" applyBorder="1" applyAlignment="1">
      <alignment horizontal="center" vertical="center" wrapText="1"/>
    </xf>
    <xf numFmtId="0" fontId="6" fillId="0" borderId="6" xfId="1" applyFont="1" applyBorder="1" applyAlignment="1">
      <alignment horizontal="fill" vertical="center"/>
    </xf>
    <xf numFmtId="0" fontId="8" fillId="0" borderId="2" xfId="1" applyFont="1" applyBorder="1" applyAlignment="1">
      <alignment horizontal="center" vertical="center"/>
    </xf>
    <xf numFmtId="0" fontId="9" fillId="0" borderId="5" xfId="1" applyFont="1" applyBorder="1" applyAlignment="1">
      <alignment horizontal="center" vertical="center"/>
    </xf>
    <xf numFmtId="164" fontId="9" fillId="0" borderId="5" xfId="1" applyNumberFormat="1" applyFont="1" applyBorder="1" applyAlignment="1">
      <alignment horizontal="center" vertical="center"/>
    </xf>
    <xf numFmtId="164" fontId="6" fillId="0" borderId="1" xfId="1" applyNumberFormat="1" applyFont="1" applyBorder="1" applyAlignment="1">
      <alignment horizontal="center" vertical="center"/>
    </xf>
    <xf numFmtId="164" fontId="8" fillId="0" borderId="1" xfId="1" applyNumberFormat="1" applyFont="1" applyBorder="1" applyAlignment="1">
      <alignment vertical="center"/>
    </xf>
    <xf numFmtId="3" fontId="8" fillId="0" borderId="2" xfId="1" applyNumberFormat="1" applyFont="1" applyBorder="1" applyAlignment="1">
      <alignment horizontal="center" vertical="center"/>
    </xf>
    <xf numFmtId="3" fontId="8" fillId="0" borderId="2" xfId="1" applyNumberFormat="1" applyFont="1" applyBorder="1" applyAlignment="1">
      <alignment vertical="center"/>
    </xf>
    <xf numFmtId="0" fontId="8" fillId="0" borderId="8" xfId="1" applyFont="1" applyBorder="1" applyAlignment="1">
      <alignment vertical="center"/>
    </xf>
    <xf numFmtId="164" fontId="8" fillId="0" borderId="9" xfId="1" applyNumberFormat="1" applyFont="1" applyBorder="1" applyAlignment="1">
      <alignment horizontal="center" vertical="center"/>
    </xf>
    <xf numFmtId="0" fontId="5" fillId="0" borderId="0" xfId="1" applyFont="1" applyAlignment="1" applyProtection="1">
      <alignment vertical="center"/>
      <protection locked="0"/>
    </xf>
    <xf numFmtId="0" fontId="6" fillId="0" borderId="10" xfId="1" applyFont="1" applyBorder="1" applyAlignment="1">
      <alignment horizontal="center" vertical="center" wrapText="1"/>
    </xf>
    <xf numFmtId="0" fontId="9" fillId="0" borderId="7" xfId="1" applyFont="1" applyBorder="1" applyAlignment="1">
      <alignment horizontal="center" vertical="center"/>
    </xf>
    <xf numFmtId="3" fontId="6" fillId="0" borderId="3" xfId="2" applyNumberFormat="1" applyFont="1" applyFill="1" applyBorder="1" applyAlignment="1">
      <alignment horizontal="center" vertical="center"/>
    </xf>
    <xf numFmtId="3" fontId="8" fillId="0" borderId="3" xfId="1" applyNumberFormat="1" applyFont="1" applyBorder="1" applyAlignment="1">
      <alignment horizontal="center" vertical="center"/>
    </xf>
    <xf numFmtId="3" fontId="6" fillId="0" borderId="3" xfId="1" applyNumberFormat="1" applyFont="1" applyBorder="1" applyAlignment="1">
      <alignment horizontal="center" vertical="center"/>
    </xf>
    <xf numFmtId="164" fontId="8" fillId="0" borderId="10" xfId="1" applyNumberFormat="1" applyFont="1" applyBorder="1" applyAlignment="1">
      <alignment horizontal="center" vertical="center"/>
    </xf>
    <xf numFmtId="3" fontId="8" fillId="0" borderId="0" xfId="1" applyNumberFormat="1" applyFont="1" applyAlignment="1" applyProtection="1">
      <alignment horizontal="center" vertical="center"/>
      <protection locked="0"/>
    </xf>
    <xf numFmtId="3" fontId="8" fillId="0" borderId="0" xfId="1" applyNumberFormat="1" applyFont="1" applyAlignment="1">
      <alignment horizontal="center" vertical="center"/>
    </xf>
    <xf numFmtId="0" fontId="8" fillId="0" borderId="0" xfId="1" applyFont="1" applyAlignment="1">
      <alignment horizontal="center" vertical="center"/>
    </xf>
    <xf numFmtId="166" fontId="8" fillId="0" borderId="0" xfId="1" applyNumberFormat="1" applyFont="1" applyAlignment="1">
      <alignment horizontal="center" vertical="center"/>
    </xf>
    <xf numFmtId="0" fontId="8" fillId="0" borderId="11" xfId="1" applyFont="1" applyBorder="1"/>
    <xf numFmtId="0" fontId="8" fillId="0" borderId="11" xfId="1" applyFont="1" applyBorder="1" applyAlignment="1">
      <alignment horizontal="center" vertical="center"/>
    </xf>
    <xf numFmtId="0" fontId="5" fillId="0" borderId="0" xfId="1" applyFont="1" applyProtection="1">
      <protection locked="0"/>
    </xf>
    <xf numFmtId="0" fontId="7" fillId="0" borderId="0" xfId="1" applyAlignment="1">
      <alignment horizontal="center" vertical="center"/>
    </xf>
    <xf numFmtId="0" fontId="8" fillId="0" borderId="5" xfId="1" applyFont="1" applyBorder="1" applyAlignment="1">
      <alignment horizontal="center" vertical="center"/>
    </xf>
    <xf numFmtId="0" fontId="8" fillId="0" borderId="9" xfId="1" applyFont="1" applyBorder="1" applyAlignment="1">
      <alignment horizontal="center" vertical="center"/>
    </xf>
    <xf numFmtId="0" fontId="6" fillId="0" borderId="0" xfId="1" applyFont="1" applyAlignment="1">
      <alignment horizontal="fill"/>
    </xf>
    <xf numFmtId="0" fontId="8" fillId="0" borderId="3" xfId="1" applyFont="1" applyBorder="1" applyAlignment="1">
      <alignment horizontal="center"/>
    </xf>
    <xf numFmtId="164" fontId="6" fillId="0" borderId="0" xfId="1" applyNumberFormat="1" applyFont="1" applyAlignment="1">
      <alignment horizontal="left"/>
    </xf>
    <xf numFmtId="164" fontId="8" fillId="0" borderId="0" xfId="1" applyNumberFormat="1" applyFont="1" applyAlignment="1">
      <alignment horizontal="left"/>
    </xf>
    <xf numFmtId="3" fontId="8" fillId="0" borderId="10" xfId="1" applyNumberFormat="1" applyFont="1" applyBorder="1" applyAlignment="1">
      <alignment horizontal="center" vertical="center"/>
    </xf>
    <xf numFmtId="0" fontId="6" fillId="0" borderId="0" xfId="10" applyFont="1" applyAlignment="1" applyProtection="1">
      <alignment vertical="center"/>
      <protection locked="0"/>
    </xf>
    <xf numFmtId="0" fontId="6" fillId="0" borderId="0" xfId="10" applyFont="1" applyAlignment="1" applyProtection="1">
      <alignment horizontal="center" vertical="center"/>
      <protection locked="0"/>
    </xf>
    <xf numFmtId="0" fontId="26" fillId="0" borderId="0" xfId="10" applyAlignment="1">
      <alignment vertical="center"/>
    </xf>
    <xf numFmtId="0" fontId="26" fillId="0" borderId="0" xfId="10" applyAlignment="1">
      <alignment horizontal="center" vertical="center"/>
    </xf>
    <xf numFmtId="0" fontId="8" fillId="0" borderId="0" xfId="10" applyFont="1"/>
    <xf numFmtId="0" fontId="26" fillId="0" borderId="0" xfId="10"/>
    <xf numFmtId="0" fontId="6" fillId="0" borderId="5" xfId="10" applyFont="1" applyBorder="1" applyAlignment="1">
      <alignment horizontal="fill"/>
    </xf>
    <xf numFmtId="0" fontId="8" fillId="0" borderId="0" xfId="10" applyFont="1" applyAlignment="1">
      <alignment horizontal="center"/>
    </xf>
    <xf numFmtId="164" fontId="6" fillId="0" borderId="0" xfId="10" applyNumberFormat="1" applyFont="1" applyAlignment="1">
      <alignment horizontal="center"/>
    </xf>
    <xf numFmtId="164" fontId="8" fillId="0" borderId="0" xfId="10" applyNumberFormat="1" applyFont="1"/>
    <xf numFmtId="164" fontId="6" fillId="0" borderId="1" xfId="10" applyNumberFormat="1" applyFont="1" applyBorder="1" applyAlignment="1">
      <alignment horizontal="left"/>
    </xf>
    <xf numFmtId="0" fontId="8" fillId="0" borderId="0" xfId="10" applyFont="1" applyAlignment="1">
      <alignment horizontal="left"/>
    </xf>
    <xf numFmtId="164" fontId="8" fillId="0" borderId="1" xfId="10" applyNumberFormat="1" applyFont="1" applyBorder="1" applyAlignment="1">
      <alignment horizontal="left"/>
    </xf>
    <xf numFmtId="0" fontId="8" fillId="0" borderId="1" xfId="10" applyFont="1" applyBorder="1"/>
    <xf numFmtId="0" fontId="8" fillId="0" borderId="8" xfId="10" applyFont="1" applyBorder="1"/>
    <xf numFmtId="0" fontId="6" fillId="0" borderId="0" xfId="10" applyFont="1" applyAlignment="1">
      <alignment horizontal="center"/>
    </xf>
    <xf numFmtId="0" fontId="6" fillId="0" borderId="0" xfId="10" applyFont="1"/>
    <xf numFmtId="0" fontId="6" fillId="0" borderId="0" xfId="10" applyFont="1" applyAlignment="1">
      <alignment vertical="center"/>
    </xf>
    <xf numFmtId="0" fontId="20" fillId="0" borderId="0" xfId="1" applyFont="1" applyAlignment="1">
      <alignment horizontal="center"/>
    </xf>
    <xf numFmtId="0" fontId="2" fillId="0" borderId="0" xfId="11"/>
    <xf numFmtId="0" fontId="24" fillId="0" borderId="0" xfId="11" applyFont="1" applyAlignment="1">
      <alignment horizontal="center"/>
    </xf>
    <xf numFmtId="0" fontId="24" fillId="0" borderId="0" xfId="11" applyFont="1"/>
    <xf numFmtId="0" fontId="6" fillId="5" borderId="0" xfId="11" applyFont="1" applyFill="1" applyAlignment="1">
      <alignment horizontal="center"/>
    </xf>
    <xf numFmtId="0" fontId="6" fillId="5" borderId="3" xfId="11" applyFont="1" applyFill="1" applyBorder="1" applyAlignment="1">
      <alignment horizontal="center"/>
    </xf>
    <xf numFmtId="0" fontId="24" fillId="0" borderId="7" xfId="11" applyFont="1" applyBorder="1"/>
    <xf numFmtId="0" fontId="24" fillId="0" borderId="3" xfId="11" applyFont="1" applyBorder="1"/>
    <xf numFmtId="0" fontId="24" fillId="0" borderId="10" xfId="11" applyFont="1" applyBorder="1"/>
    <xf numFmtId="0" fontId="8" fillId="0" borderId="2" xfId="0" applyFont="1" applyBorder="1"/>
    <xf numFmtId="0" fontId="5" fillId="0" borderId="0" xfId="0" applyFont="1"/>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8" fillId="0" borderId="2" xfId="0" applyFont="1" applyBorder="1" applyAlignment="1">
      <alignment horizontal="center"/>
    </xf>
    <xf numFmtId="0" fontId="6" fillId="0" borderId="19" xfId="12" applyFont="1" applyBorder="1" applyAlignment="1">
      <alignment horizontal="center" vertical="center" wrapText="1"/>
    </xf>
    <xf numFmtId="0" fontId="6" fillId="8" borderId="15" xfId="12" applyFont="1" applyFill="1" applyBorder="1" applyAlignment="1">
      <alignment horizontal="center" vertical="center" wrapText="1"/>
    </xf>
    <xf numFmtId="0" fontId="6" fillId="0" borderId="13" xfId="12" applyFont="1" applyBorder="1" applyAlignment="1">
      <alignment horizontal="fill"/>
    </xf>
    <xf numFmtId="0" fontId="6" fillId="0" borderId="1" xfId="12" applyFont="1" applyBorder="1" applyAlignment="1">
      <alignment horizontal="center"/>
    </xf>
    <xf numFmtId="0" fontId="6" fillId="0" borderId="2" xfId="12" applyFont="1" applyBorder="1" applyAlignment="1">
      <alignment horizontal="center"/>
    </xf>
    <xf numFmtId="0" fontId="6" fillId="0" borderId="3" xfId="12" applyFont="1" applyBorder="1" applyAlignment="1">
      <alignment horizontal="center"/>
    </xf>
    <xf numFmtId="0" fontId="8" fillId="0" borderId="10" xfId="12" applyFont="1" applyBorder="1"/>
    <xf numFmtId="0" fontId="8" fillId="6" borderId="9" xfId="12" applyFont="1" applyFill="1" applyBorder="1" applyAlignment="1">
      <alignment horizontal="center"/>
    </xf>
    <xf numFmtId="0" fontId="8" fillId="0" borderId="8" xfId="12" applyFont="1" applyBorder="1" applyAlignment="1">
      <alignment horizontal="center"/>
    </xf>
    <xf numFmtId="0" fontId="8" fillId="0" borderId="9" xfId="12" applyFont="1" applyBorder="1" applyAlignment="1">
      <alignment horizontal="center"/>
    </xf>
    <xf numFmtId="0" fontId="8" fillId="0" borderId="10" xfId="12" applyFont="1" applyBorder="1" applyAlignment="1">
      <alignment horizontal="center"/>
    </xf>
    <xf numFmtId="0" fontId="8" fillId="0" borderId="11" xfId="12" applyFont="1" applyBorder="1" applyAlignment="1">
      <alignment horizontal="center"/>
    </xf>
    <xf numFmtId="3" fontId="6" fillId="7" borderId="3" xfId="12" applyNumberFormat="1" applyFont="1" applyFill="1" applyBorder="1" applyAlignment="1">
      <alignment horizontal="center"/>
    </xf>
    <xf numFmtId="3" fontId="6" fillId="6" borderId="2" xfId="12" applyNumberFormat="1" applyFont="1" applyFill="1" applyBorder="1" applyAlignment="1">
      <alignment horizontal="center"/>
    </xf>
    <xf numFmtId="3" fontId="6" fillId="0" borderId="1" xfId="12" applyNumberFormat="1" applyFont="1" applyBorder="1" applyAlignment="1">
      <alignment horizontal="center"/>
    </xf>
    <xf numFmtId="3" fontId="8" fillId="0" borderId="3" xfId="12" applyNumberFormat="1" applyFont="1" applyBorder="1" applyAlignment="1">
      <alignment horizontal="center"/>
    </xf>
    <xf numFmtId="3" fontId="8" fillId="6" borderId="2" xfId="12" applyNumberFormat="1" applyFont="1" applyFill="1" applyBorder="1" applyAlignment="1">
      <alignment horizontal="center"/>
    </xf>
    <xf numFmtId="3" fontId="8" fillId="0" borderId="1" xfId="12" applyNumberFormat="1" applyFont="1" applyBorder="1" applyAlignment="1">
      <alignment horizontal="center"/>
    </xf>
    <xf numFmtId="3" fontId="8" fillId="0" borderId="2" xfId="12" applyNumberFormat="1" applyFont="1" applyBorder="1" applyAlignment="1">
      <alignment horizontal="center"/>
    </xf>
    <xf numFmtId="3" fontId="8" fillId="0" borderId="0" xfId="12" applyNumberFormat="1" applyFont="1"/>
    <xf numFmtId="3" fontId="8" fillId="0" borderId="0" xfId="12" applyNumberFormat="1" applyFont="1" applyAlignment="1">
      <alignment horizontal="center"/>
    </xf>
    <xf numFmtId="3" fontId="6" fillId="0" borderId="3" xfId="12" applyNumberFormat="1" applyFont="1" applyBorder="1" applyAlignment="1">
      <alignment horizontal="center"/>
    </xf>
    <xf numFmtId="3" fontId="6" fillId="0" borderId="2" xfId="12" applyNumberFormat="1" applyFont="1" applyBorder="1" applyAlignment="1">
      <alignment horizontal="center"/>
    </xf>
    <xf numFmtId="0" fontId="6" fillId="6" borderId="30" xfId="12" applyFont="1" applyFill="1" applyBorder="1" applyAlignment="1">
      <alignment horizontal="center" vertical="center" wrapText="1"/>
    </xf>
    <xf numFmtId="0" fontId="6" fillId="6" borderId="2" xfId="12" applyFont="1" applyFill="1" applyBorder="1" applyAlignment="1">
      <alignment horizontal="fill"/>
    </xf>
    <xf numFmtId="0" fontId="6" fillId="0" borderId="35" xfId="12" applyFont="1" applyBorder="1" applyAlignment="1">
      <alignment horizontal="center" vertical="center" wrapText="1"/>
    </xf>
    <xf numFmtId="0" fontId="6" fillId="0" borderId="0" xfId="12" applyFont="1" applyAlignment="1">
      <alignment horizontal="center"/>
    </xf>
    <xf numFmtId="3" fontId="6" fillId="0" borderId="0" xfId="12" applyNumberFormat="1" applyFont="1" applyAlignment="1">
      <alignment horizontal="center"/>
    </xf>
    <xf numFmtId="0" fontId="6" fillId="6" borderId="2" xfId="12" applyFont="1" applyFill="1" applyBorder="1" applyAlignment="1">
      <alignment horizontal="center"/>
    </xf>
    <xf numFmtId="0" fontId="6" fillId="6" borderId="9" xfId="12" applyFont="1" applyFill="1" applyBorder="1" applyAlignment="1">
      <alignment horizontal="center"/>
    </xf>
    <xf numFmtId="0" fontId="8" fillId="0" borderId="0" xfId="12" applyFont="1" applyAlignment="1">
      <alignment horizontal="center"/>
    </xf>
    <xf numFmtId="0" fontId="8" fillId="0" borderId="2" xfId="12" applyFont="1" applyBorder="1"/>
    <xf numFmtId="3" fontId="6" fillId="6" borderId="2" xfId="12" applyNumberFormat="1" applyFont="1" applyFill="1" applyBorder="1" applyAlignment="1">
      <alignment horizontal="center" vertical="center"/>
    </xf>
    <xf numFmtId="3" fontId="6" fillId="0" borderId="0" xfId="12" applyNumberFormat="1" applyFont="1" applyAlignment="1">
      <alignment horizontal="center" vertical="center"/>
    </xf>
    <xf numFmtId="3" fontId="6" fillId="0" borderId="2" xfId="12" applyNumberFormat="1" applyFont="1" applyBorder="1" applyAlignment="1">
      <alignment horizontal="center" vertical="center"/>
    </xf>
    <xf numFmtId="3" fontId="8" fillId="0" borderId="0" xfId="12" applyNumberFormat="1" applyFont="1" applyAlignment="1">
      <alignment horizontal="center" vertical="center"/>
    </xf>
    <xf numFmtId="3" fontId="8" fillId="0" borderId="2" xfId="12" applyNumberFormat="1" applyFont="1" applyBorder="1" applyAlignment="1">
      <alignment vertical="center"/>
    </xf>
    <xf numFmtId="3" fontId="8" fillId="0" borderId="2" xfId="12" applyNumberFormat="1" applyFont="1" applyBorder="1" applyAlignment="1">
      <alignment horizontal="center" vertical="center"/>
    </xf>
    <xf numFmtId="0" fontId="8" fillId="0" borderId="5" xfId="0" applyFont="1" applyBorder="1" applyAlignment="1">
      <alignment horizontal="center"/>
    </xf>
    <xf numFmtId="3" fontId="14" fillId="0" borderId="2" xfId="0" applyNumberFormat="1" applyFont="1" applyBorder="1" applyAlignment="1">
      <alignment horizontal="center" vertical="center"/>
    </xf>
    <xf numFmtId="3" fontId="12" fillId="0" borderId="2" xfId="0" applyNumberFormat="1" applyFont="1" applyBorder="1" applyAlignment="1">
      <alignment horizontal="center" vertical="center"/>
    </xf>
    <xf numFmtId="3" fontId="12" fillId="0" borderId="2" xfId="0" applyNumberFormat="1" applyFont="1" applyBorder="1" applyAlignment="1">
      <alignment horizontal="center"/>
    </xf>
    <xf numFmtId="3" fontId="14" fillId="0" borderId="2" xfId="0" applyNumberFormat="1" applyFont="1" applyBorder="1" applyAlignment="1">
      <alignment horizontal="center"/>
    </xf>
    <xf numFmtId="3" fontId="14" fillId="0" borderId="2" xfId="0" applyNumberFormat="1" applyFont="1" applyBorder="1"/>
    <xf numFmtId="0" fontId="29" fillId="0" borderId="0" xfId="1" applyFont="1"/>
    <xf numFmtId="0" fontId="8" fillId="0" borderId="0" xfId="1" applyFont="1" applyAlignment="1">
      <alignment horizontal="right"/>
    </xf>
    <xf numFmtId="0" fontId="7" fillId="0" borderId="5" xfId="1" applyBorder="1"/>
    <xf numFmtId="0" fontId="7" fillId="0" borderId="2" xfId="1" applyBorder="1"/>
    <xf numFmtId="0" fontId="7" fillId="0" borderId="9" xfId="1" applyBorder="1"/>
    <xf numFmtId="0" fontId="7" fillId="0" borderId="7" xfId="1" applyBorder="1"/>
    <xf numFmtId="0" fontId="7" fillId="0" borderId="3" xfId="1" applyBorder="1"/>
    <xf numFmtId="0" fontId="7" fillId="0" borderId="10" xfId="1" applyBorder="1"/>
    <xf numFmtId="0" fontId="7" fillId="0" borderId="2" xfId="1" applyBorder="1" applyAlignment="1">
      <alignment horizontal="center"/>
    </xf>
    <xf numFmtId="0" fontId="7" fillId="0" borderId="3" xfId="1" applyBorder="1" applyAlignment="1">
      <alignment horizontal="center"/>
    </xf>
    <xf numFmtId="0" fontId="7" fillId="0" borderId="2" xfId="1" applyBorder="1" applyAlignment="1">
      <alignment horizontal="center" vertical="center"/>
    </xf>
    <xf numFmtId="0" fontId="7" fillId="0" borderId="3" xfId="1" applyBorder="1" applyAlignment="1">
      <alignment horizontal="center" vertical="center"/>
    </xf>
    <xf numFmtId="0" fontId="8" fillId="0" borderId="3" xfId="1" applyFont="1" applyBorder="1" applyAlignment="1">
      <alignment horizontal="center" vertical="center"/>
    </xf>
    <xf numFmtId="3" fontId="7" fillId="0" borderId="2" xfId="1" applyNumberFormat="1" applyBorder="1" applyAlignment="1">
      <alignment horizontal="center" vertical="center"/>
    </xf>
    <xf numFmtId="3" fontId="7" fillId="0" borderId="3" xfId="1" applyNumberFormat="1" applyBorder="1" applyAlignment="1">
      <alignment horizontal="center" vertical="center"/>
    </xf>
    <xf numFmtId="0" fontId="8" fillId="0" borderId="2" xfId="1" applyFont="1" applyBorder="1"/>
    <xf numFmtId="0" fontId="8" fillId="0" borderId="3" xfId="1" applyFont="1" applyBorder="1"/>
    <xf numFmtId="0" fontId="6" fillId="11" borderId="9" xfId="0" applyFont="1" applyFill="1" applyBorder="1" applyAlignment="1">
      <alignment horizontal="center" vertical="center" wrapText="1"/>
    </xf>
    <xf numFmtId="0" fontId="23" fillId="0" borderId="0" xfId="11" applyFont="1" applyAlignment="1">
      <alignment horizontal="centerContinuous"/>
    </xf>
    <xf numFmtId="0" fontId="6" fillId="0" borderId="0" xfId="11" applyFont="1" applyAlignment="1">
      <alignment horizontal="centerContinuous"/>
    </xf>
    <xf numFmtId="166" fontId="8" fillId="0" borderId="0" xfId="1" quotePrefix="1" applyNumberFormat="1" applyFont="1" applyAlignment="1">
      <alignment horizontal="center" vertical="center"/>
    </xf>
    <xf numFmtId="0" fontId="11" fillId="0" borderId="37" xfId="5" applyFont="1" applyBorder="1" applyAlignment="1" applyProtection="1">
      <alignment horizontal="center" vertical="center" wrapText="1"/>
      <protection locked="0"/>
    </xf>
    <xf numFmtId="3" fontId="33" fillId="0" borderId="2" xfId="1" applyNumberFormat="1" applyFont="1" applyBorder="1" applyAlignment="1">
      <alignment horizontal="center"/>
    </xf>
    <xf numFmtId="3" fontId="34" fillId="0" borderId="2" xfId="1" applyNumberFormat="1" applyFont="1" applyBorder="1" applyAlignment="1">
      <alignment horizontal="center" vertical="center"/>
    </xf>
    <xf numFmtId="0" fontId="6" fillId="0" borderId="20" xfId="12" applyFont="1" applyBorder="1" applyAlignment="1">
      <alignment horizontal="center" vertical="center" wrapText="1"/>
    </xf>
    <xf numFmtId="0" fontId="6" fillId="0" borderId="13" xfId="0" applyFont="1" applyBorder="1" applyAlignment="1">
      <alignment horizontal="fill"/>
    </xf>
    <xf numFmtId="0" fontId="6" fillId="0" borderId="5" xfId="0" applyFont="1" applyBorder="1" applyAlignment="1">
      <alignment horizontal="fill"/>
    </xf>
    <xf numFmtId="0" fontId="8" fillId="0" borderId="5" xfId="0" applyFont="1" applyBorder="1"/>
    <xf numFmtId="0" fontId="8" fillId="0" borderId="9" xfId="0" applyFont="1" applyBorder="1"/>
    <xf numFmtId="0" fontId="6" fillId="0" borderId="6" xfId="0" applyFont="1" applyBorder="1" applyAlignment="1">
      <alignment horizontal="fill"/>
    </xf>
    <xf numFmtId="0" fontId="12" fillId="10" borderId="37" xfId="1" applyFont="1" applyFill="1" applyBorder="1" applyAlignment="1">
      <alignment horizontal="center" vertical="center" wrapText="1"/>
    </xf>
    <xf numFmtId="164" fontId="9" fillId="0" borderId="5" xfId="0" applyNumberFormat="1" applyFont="1" applyBorder="1" applyAlignment="1">
      <alignment horizontal="center"/>
    </xf>
    <xf numFmtId="0" fontId="6" fillId="8" borderId="37" xfId="12" applyFont="1" applyFill="1" applyBorder="1" applyAlignment="1">
      <alignment horizontal="center" vertical="center" wrapText="1"/>
    </xf>
    <xf numFmtId="0" fontId="6" fillId="0" borderId="37" xfId="1" applyFont="1" applyBorder="1" applyAlignment="1">
      <alignment horizontal="center" vertical="center" wrapText="1"/>
    </xf>
    <xf numFmtId="0" fontId="6" fillId="0" borderId="4" xfId="1" applyFont="1" applyBorder="1" applyAlignment="1">
      <alignment horizontal="center" vertical="center" wrapText="1"/>
    </xf>
    <xf numFmtId="3" fontId="8" fillId="0" borderId="3" xfId="0" applyNumberFormat="1" applyFont="1" applyBorder="1" applyAlignment="1">
      <alignment horizontal="center" vertical="center"/>
    </xf>
    <xf numFmtId="0" fontId="6" fillId="0" borderId="16" xfId="1" applyFont="1" applyBorder="1" applyAlignment="1">
      <alignment horizontal="center" vertical="center" wrapText="1"/>
    </xf>
    <xf numFmtId="0" fontId="8" fillId="0" borderId="5" xfId="1" applyFont="1" applyBorder="1"/>
    <xf numFmtId="0" fontId="8" fillId="0" borderId="7" xfId="1" applyFont="1" applyBorder="1"/>
    <xf numFmtId="0" fontId="8" fillId="0" borderId="9" xfId="1" applyFont="1" applyBorder="1"/>
    <xf numFmtId="0" fontId="8" fillId="0" borderId="10" xfId="1" applyFont="1" applyBorder="1"/>
    <xf numFmtId="3" fontId="8" fillId="0" borderId="0" xfId="0" applyNumberFormat="1" applyFont="1" applyAlignment="1">
      <alignment horizontal="center" vertical="center"/>
    </xf>
    <xf numFmtId="164" fontId="8" fillId="0" borderId="0" xfId="0" applyNumberFormat="1" applyFont="1" applyAlignment="1">
      <alignment horizontal="center" vertical="center"/>
    </xf>
    <xf numFmtId="0" fontId="6" fillId="0" borderId="0" xfId="0" applyFont="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164" fontId="6" fillId="0" borderId="1"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8" fillId="0" borderId="2" xfId="0" applyNumberFormat="1" applyFont="1" applyBorder="1" applyAlignment="1">
      <alignment horizontal="center" vertical="center"/>
    </xf>
    <xf numFmtId="0" fontId="0" fillId="0" borderId="0" xfId="0" applyAlignment="1">
      <alignment horizontal="center" vertical="center"/>
    </xf>
    <xf numFmtId="0" fontId="8" fillId="0" borderId="2" xfId="0" applyFont="1" applyBorder="1" applyAlignment="1">
      <alignment horizontal="center" vertical="center"/>
    </xf>
    <xf numFmtId="164" fontId="8" fillId="0" borderId="9"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left" vertical="center"/>
    </xf>
    <xf numFmtId="0" fontId="6" fillId="0" borderId="13" xfId="1" applyFont="1" applyBorder="1" applyAlignment="1">
      <alignment horizontal="center" vertical="center" wrapText="1"/>
    </xf>
    <xf numFmtId="3" fontId="6" fillId="0" borderId="10" xfId="1" applyNumberFormat="1" applyFont="1" applyBorder="1" applyAlignment="1">
      <alignment horizontal="center"/>
    </xf>
    <xf numFmtId="3" fontId="6" fillId="0" borderId="3" xfId="1" applyNumberFormat="1" applyFont="1" applyBorder="1" applyAlignment="1">
      <alignment horizontal="center"/>
    </xf>
    <xf numFmtId="0" fontId="20" fillId="0" borderId="3" xfId="1" applyFont="1" applyBorder="1" applyAlignment="1">
      <alignment horizontal="center"/>
    </xf>
    <xf numFmtId="3" fontId="20" fillId="0" borderId="0" xfId="1" applyNumberFormat="1" applyFont="1"/>
    <xf numFmtId="3" fontId="8" fillId="0" borderId="9" xfId="1" applyNumberFormat="1" applyFont="1" applyBorder="1" applyAlignment="1">
      <alignment horizontal="center"/>
    </xf>
    <xf numFmtId="0" fontId="37" fillId="0" borderId="0" xfId="1" applyFont="1" applyProtection="1">
      <protection locked="0"/>
    </xf>
    <xf numFmtId="0" fontId="11" fillId="0" borderId="4" xfId="5" applyFont="1" applyBorder="1" applyAlignment="1" applyProtection="1">
      <alignment horizontal="center" vertical="center" wrapText="1"/>
      <protection locked="0"/>
    </xf>
    <xf numFmtId="3" fontId="8" fillId="0" borderId="3" xfId="1" applyNumberFormat="1" applyFont="1" applyBorder="1" applyAlignment="1">
      <alignment horizontal="center"/>
    </xf>
    <xf numFmtId="166" fontId="6" fillId="0" borderId="0" xfId="1" applyNumberFormat="1" applyFont="1" applyAlignment="1">
      <alignment horizontal="center" vertical="center"/>
    </xf>
    <xf numFmtId="0" fontId="8" fillId="0" borderId="3" xfId="12" applyFont="1" applyBorder="1"/>
    <xf numFmtId="3" fontId="8" fillId="0" borderId="3" xfId="12" applyNumberFormat="1" applyFont="1" applyBorder="1" applyAlignment="1">
      <alignment vertical="center"/>
    </xf>
    <xf numFmtId="3" fontId="6" fillId="0" borderId="3" xfId="12" applyNumberFormat="1" applyFont="1" applyBorder="1" applyAlignment="1">
      <alignment horizontal="center" vertical="center"/>
    </xf>
    <xf numFmtId="3" fontId="8" fillId="0" borderId="3" xfId="12" applyNumberFormat="1" applyFont="1" applyBorder="1" applyAlignment="1">
      <alignment horizontal="center" vertical="center"/>
    </xf>
    <xf numFmtId="0" fontId="12" fillId="10" borderId="4" xfId="1" applyFont="1" applyFill="1" applyBorder="1" applyAlignment="1">
      <alignment horizontal="center" vertical="center" wrapText="1"/>
    </xf>
    <xf numFmtId="0" fontId="8" fillId="0" borderId="0" xfId="1" applyFont="1" applyAlignment="1">
      <alignment horizontal="center"/>
    </xf>
    <xf numFmtId="0" fontId="6" fillId="0" borderId="0" xfId="1" applyFont="1" applyAlignment="1">
      <alignment horizontal="left"/>
    </xf>
    <xf numFmtId="0" fontId="6" fillId="0" borderId="0" xfId="1" applyFont="1" applyAlignment="1">
      <alignment horizontal="center"/>
    </xf>
    <xf numFmtId="0" fontId="6" fillId="0" borderId="37" xfId="0" applyFont="1" applyBorder="1" applyAlignment="1">
      <alignment horizontal="center" vertical="center" wrapText="1"/>
    </xf>
    <xf numFmtId="0" fontId="11" fillId="0" borderId="37"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13" xfId="1" applyFont="1" applyBorder="1" applyAlignment="1">
      <alignment horizontal="fill"/>
    </xf>
    <xf numFmtId="164" fontId="8" fillId="0" borderId="3" xfId="0" applyNumberFormat="1" applyFont="1" applyBorder="1" applyAlignment="1">
      <alignment horizontal="center"/>
    </xf>
    <xf numFmtId="164" fontId="6" fillId="0" borderId="0" xfId="1" applyNumberFormat="1" applyFont="1" applyAlignment="1">
      <alignment horizontal="center"/>
    </xf>
    <xf numFmtId="0" fontId="8" fillId="0" borderId="8" xfId="1" applyFont="1" applyBorder="1"/>
    <xf numFmtId="0" fontId="8" fillId="0" borderId="9" xfId="0" applyFont="1" applyBorder="1" applyAlignment="1">
      <alignment horizontal="center"/>
    </xf>
    <xf numFmtId="0" fontId="12" fillId="0" borderId="10" xfId="1" applyFont="1" applyBorder="1" applyAlignment="1">
      <alignment horizontal="center" vertical="center" wrapText="1"/>
    </xf>
    <xf numFmtId="164" fontId="13" fillId="0" borderId="7" xfId="1" applyNumberFormat="1" applyFont="1" applyBorder="1" applyAlignment="1">
      <alignment horizontal="center"/>
    </xf>
    <xf numFmtId="3" fontId="14" fillId="0" borderId="3" xfId="0" applyNumberFormat="1" applyFont="1" applyBorder="1" applyAlignment="1">
      <alignment horizontal="center" vertical="center"/>
    </xf>
    <xf numFmtId="3" fontId="12" fillId="0" borderId="3" xfId="0" applyNumberFormat="1" applyFont="1" applyBorder="1" applyAlignment="1">
      <alignment horizontal="center" vertical="center"/>
    </xf>
    <xf numFmtId="164" fontId="14" fillId="0" borderId="10" xfId="1" applyNumberFormat="1" applyFont="1" applyBorder="1" applyAlignment="1">
      <alignment horizontal="center"/>
    </xf>
    <xf numFmtId="3" fontId="8" fillId="0" borderId="2" xfId="0" applyNumberFormat="1" applyFont="1" applyBorder="1"/>
    <xf numFmtId="0" fontId="8" fillId="0" borderId="0" xfId="12" applyFont="1"/>
    <xf numFmtId="0" fontId="24" fillId="0" borderId="13" xfId="11" applyFont="1" applyBorder="1" applyAlignment="1">
      <alignment horizontal="center" vertical="center"/>
    </xf>
    <xf numFmtId="0" fontId="24" fillId="0" borderId="0" xfId="11" applyFont="1" applyAlignment="1">
      <alignment horizontal="center" vertical="center"/>
    </xf>
    <xf numFmtId="0" fontId="24" fillId="0" borderId="11" xfId="11" applyFont="1" applyBorder="1" applyAlignment="1">
      <alignment horizontal="center" vertical="center"/>
    </xf>
    <xf numFmtId="0" fontId="24" fillId="0" borderId="6" xfId="11" applyFont="1" applyBorder="1" applyAlignment="1">
      <alignment horizontal="center" vertical="center"/>
    </xf>
    <xf numFmtId="0" fontId="24" fillId="0" borderId="1" xfId="11" applyFont="1" applyBorder="1" applyAlignment="1">
      <alignment horizontal="center" vertical="center"/>
    </xf>
    <xf numFmtId="0" fontId="24" fillId="0" borderId="8" xfId="11" applyFont="1" applyBorder="1" applyAlignment="1">
      <alignment horizontal="center" vertical="center"/>
    </xf>
    <xf numFmtId="0" fontId="6" fillId="0" borderId="0" xfId="1" applyFont="1" applyAlignment="1">
      <alignment horizontal="center" vertical="center"/>
    </xf>
    <xf numFmtId="0" fontId="6" fillId="0" borderId="5" xfId="1" applyFont="1" applyBorder="1" applyAlignment="1">
      <alignment horizontal="center" vertical="center" wrapText="1"/>
    </xf>
    <xf numFmtId="0" fontId="6" fillId="0" borderId="9" xfId="1" applyFont="1" applyBorder="1" applyAlignment="1">
      <alignment horizontal="center" vertical="center" wrapText="1"/>
    </xf>
    <xf numFmtId="0" fontId="6" fillId="0" borderId="7" xfId="1" applyFont="1" applyBorder="1" applyAlignment="1">
      <alignment horizontal="center" vertical="center"/>
    </xf>
    <xf numFmtId="0" fontId="6" fillId="0" borderId="10" xfId="1" applyFont="1" applyBorder="1" applyAlignment="1">
      <alignment horizontal="center" vertical="center"/>
    </xf>
    <xf numFmtId="0" fontId="6" fillId="0" borderId="7"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0" xfId="0" applyFont="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9" borderId="4" xfId="1" applyFont="1" applyFill="1" applyBorder="1" applyAlignment="1">
      <alignment horizontal="center" vertical="center" wrapText="1"/>
    </xf>
    <xf numFmtId="0" fontId="6" fillId="9" borderId="12" xfId="1" applyFont="1" applyFill="1" applyBorder="1" applyAlignment="1">
      <alignment horizontal="center" vertical="center" wrapText="1"/>
    </xf>
    <xf numFmtId="0" fontId="6" fillId="0" borderId="4"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2" xfId="1" applyFont="1" applyBorder="1" applyAlignment="1">
      <alignment horizontal="center" vertical="center" wrapText="1"/>
    </xf>
    <xf numFmtId="0" fontId="6" fillId="10" borderId="11" xfId="1" applyFont="1" applyFill="1" applyBorder="1" applyAlignment="1">
      <alignment horizontal="center" vertical="center" wrapText="1"/>
    </xf>
    <xf numFmtId="0" fontId="6" fillId="11" borderId="4" xfId="1" applyFont="1" applyFill="1" applyBorder="1" applyAlignment="1">
      <alignment horizontal="center" vertical="center"/>
    </xf>
    <xf numFmtId="0" fontId="6" fillId="11" borderId="12" xfId="1" applyFont="1" applyFill="1" applyBorder="1" applyAlignment="1">
      <alignment horizontal="center" vertical="center"/>
    </xf>
    <xf numFmtId="0" fontId="6" fillId="11" borderId="16" xfId="1" applyFont="1" applyFill="1" applyBorder="1" applyAlignment="1">
      <alignment horizontal="center" vertical="center"/>
    </xf>
    <xf numFmtId="0" fontId="31" fillId="10" borderId="4" xfId="1" applyFont="1" applyFill="1" applyBorder="1" applyAlignment="1">
      <alignment horizontal="center" vertical="center" wrapText="1"/>
    </xf>
    <xf numFmtId="0" fontId="31" fillId="10" borderId="12" xfId="1"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12" xfId="0" applyFont="1" applyFill="1" applyBorder="1" applyAlignment="1">
      <alignment horizontal="center" vertical="center" wrapText="1"/>
    </xf>
    <xf numFmtId="165" fontId="19" fillId="0" borderId="6" xfId="1" applyNumberFormat="1" applyFont="1" applyBorder="1" applyAlignment="1" applyProtection="1">
      <alignment horizontal="center" vertical="center" wrapText="1"/>
      <protection locked="0"/>
    </xf>
    <xf numFmtId="165" fontId="19" fillId="0" borderId="8" xfId="1" applyNumberFormat="1" applyFont="1" applyBorder="1" applyAlignment="1" applyProtection="1">
      <alignment horizontal="center" vertical="center" wrapText="1"/>
      <protection locked="0"/>
    </xf>
    <xf numFmtId="165" fontId="19" fillId="0" borderId="5" xfId="1" applyNumberFormat="1" applyFont="1" applyBorder="1" applyAlignment="1" applyProtection="1">
      <alignment horizontal="center" vertical="center" wrapText="1"/>
      <protection locked="0"/>
    </xf>
    <xf numFmtId="165" fontId="19" fillId="0" borderId="9" xfId="1" applyNumberFormat="1" applyFont="1" applyBorder="1" applyAlignment="1" applyProtection="1">
      <alignment horizontal="center" vertical="center" wrapText="1"/>
      <protection locked="0"/>
    </xf>
    <xf numFmtId="0" fontId="19" fillId="0" borderId="4" xfId="1" applyFont="1" applyBorder="1" applyAlignment="1" applyProtection="1">
      <alignment horizontal="center" vertical="center" wrapText="1"/>
      <protection locked="0"/>
    </xf>
    <xf numFmtId="0" fontId="19" fillId="0" borderId="12" xfId="1" applyFont="1" applyBorder="1" applyAlignment="1" applyProtection="1">
      <alignment horizontal="center" vertical="center" wrapText="1"/>
      <protection locked="0"/>
    </xf>
    <xf numFmtId="0" fontId="19" fillId="0" borderId="0" xfId="1" applyFont="1" applyAlignment="1">
      <alignment horizontal="center" vertical="center"/>
    </xf>
    <xf numFmtId="0" fontId="19" fillId="0" borderId="13" xfId="8" applyFont="1" applyFill="1" applyBorder="1" applyAlignment="1">
      <alignment horizontal="center" vertical="center" wrapText="1"/>
    </xf>
    <xf numFmtId="0" fontId="19" fillId="0" borderId="11" xfId="8" applyFont="1" applyFill="1" applyBorder="1" applyAlignment="1">
      <alignment horizontal="center" vertical="center" wrapText="1"/>
    </xf>
    <xf numFmtId="0" fontId="22" fillId="0" borderId="5" xfId="8" applyFont="1" applyFill="1" applyBorder="1" applyAlignment="1" applyProtection="1">
      <alignment horizontal="center" vertical="center" wrapText="1"/>
      <protection locked="0"/>
    </xf>
    <xf numFmtId="0" fontId="22" fillId="0" borderId="9" xfId="8" applyFont="1" applyFill="1" applyBorder="1" applyAlignment="1" applyProtection="1">
      <alignment horizontal="center" vertical="center" wrapText="1"/>
      <protection locked="0"/>
    </xf>
    <xf numFmtId="0" fontId="22" fillId="0" borderId="4" xfId="8" applyFont="1" applyFill="1" applyBorder="1" applyAlignment="1" applyProtection="1">
      <alignment horizontal="center" vertical="center" wrapText="1"/>
      <protection locked="0"/>
    </xf>
    <xf numFmtId="0" fontId="22" fillId="0" borderId="12" xfId="8" applyFont="1" applyFill="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6" fillId="8" borderId="37" xfId="12" applyFont="1" applyFill="1" applyBorder="1" applyAlignment="1">
      <alignment horizontal="center" vertical="center" wrapText="1"/>
    </xf>
    <xf numFmtId="165" fontId="6" fillId="0" borderId="6" xfId="10" applyNumberFormat="1" applyFont="1" applyBorder="1" applyAlignment="1">
      <alignment horizontal="center" vertical="center" wrapText="1"/>
    </xf>
    <xf numFmtId="165" fontId="6" fillId="0" borderId="1" xfId="10" applyNumberFormat="1" applyFont="1" applyBorder="1" applyAlignment="1">
      <alignment horizontal="center" vertical="center" wrapText="1"/>
    </xf>
    <xf numFmtId="165" fontId="6" fillId="0" borderId="8" xfId="10" applyNumberFormat="1" applyFont="1" applyBorder="1" applyAlignment="1">
      <alignment horizontal="center" vertical="center" wrapText="1"/>
    </xf>
    <xf numFmtId="0" fontId="6" fillId="0" borderId="23" xfId="12" applyFont="1" applyBorder="1" applyAlignment="1">
      <alignment horizontal="center" vertical="center" wrapText="1"/>
    </xf>
    <xf numFmtId="0" fontId="6" fillId="0" borderId="25" xfId="12" applyFont="1" applyBorder="1" applyAlignment="1">
      <alignment horizontal="center" vertical="center" wrapText="1"/>
    </xf>
    <xf numFmtId="0" fontId="6" fillId="0" borderId="29" xfId="12" applyFont="1" applyBorder="1" applyAlignment="1">
      <alignment horizontal="center" vertical="center" wrapText="1"/>
    </xf>
    <xf numFmtId="0" fontId="6" fillId="0" borderId="37" xfId="12" applyFont="1" applyBorder="1" applyAlignment="1">
      <alignment horizontal="center" vertical="center" wrapText="1"/>
    </xf>
    <xf numFmtId="0" fontId="6" fillId="0" borderId="15" xfId="12" applyFont="1" applyBorder="1" applyAlignment="1">
      <alignment horizontal="center" vertical="center" wrapText="1"/>
    </xf>
    <xf numFmtId="0" fontId="6" fillId="8" borderId="31" xfId="12" applyFont="1" applyFill="1" applyBorder="1" applyAlignment="1">
      <alignment horizontal="center" vertical="center" wrapText="1"/>
    </xf>
    <xf numFmtId="0" fontId="6" fillId="8" borderId="28" xfId="12" applyFont="1" applyFill="1" applyBorder="1" applyAlignment="1">
      <alignment horizontal="center" vertical="center" wrapText="1"/>
    </xf>
    <xf numFmtId="0" fontId="6" fillId="0" borderId="14" xfId="12" applyFont="1" applyBorder="1" applyAlignment="1">
      <alignment horizontal="center" vertical="center" wrapText="1"/>
    </xf>
    <xf numFmtId="0" fontId="6" fillId="0" borderId="20" xfId="12" applyFont="1" applyBorder="1" applyAlignment="1">
      <alignment horizontal="center" vertical="center" wrapText="1"/>
    </xf>
    <xf numFmtId="0" fontId="6" fillId="0" borderId="21" xfId="12" applyFont="1" applyBorder="1" applyAlignment="1">
      <alignment horizontal="center" vertical="center" wrapText="1"/>
    </xf>
    <xf numFmtId="0" fontId="6" fillId="0" borderId="32" xfId="12" applyFont="1" applyBorder="1" applyAlignment="1">
      <alignment horizontal="center" vertical="center" wrapText="1"/>
    </xf>
    <xf numFmtId="0" fontId="6" fillId="0" borderId="33" xfId="12" applyFont="1" applyBorder="1" applyAlignment="1">
      <alignment horizontal="center" vertical="center" wrapText="1"/>
    </xf>
    <xf numFmtId="0" fontId="6" fillId="0" borderId="36" xfId="12" applyFont="1" applyBorder="1" applyAlignment="1">
      <alignment horizontal="center" vertical="center" wrapText="1"/>
    </xf>
    <xf numFmtId="0" fontId="6" fillId="8" borderId="5" xfId="12" applyFont="1" applyFill="1" applyBorder="1" applyAlignment="1">
      <alignment horizontal="center" vertical="center" wrapText="1"/>
    </xf>
    <xf numFmtId="0" fontId="6" fillId="8" borderId="22" xfId="12" applyFont="1" applyFill="1" applyBorder="1" applyAlignment="1">
      <alignment horizontal="center" vertical="center" wrapText="1"/>
    </xf>
    <xf numFmtId="0" fontId="6" fillId="8" borderId="4" xfId="12" applyFont="1" applyFill="1" applyBorder="1" applyAlignment="1">
      <alignment horizontal="center" vertical="center" wrapText="1"/>
    </xf>
    <xf numFmtId="0" fontId="6" fillId="8" borderId="27" xfId="12" applyFont="1" applyFill="1" applyBorder="1" applyAlignment="1">
      <alignment horizontal="center" vertical="center" wrapText="1"/>
    </xf>
    <xf numFmtId="0" fontId="6" fillId="8" borderId="23" xfId="12" applyFont="1" applyFill="1" applyBorder="1" applyAlignment="1">
      <alignment horizontal="center" vertical="center" wrapText="1"/>
    </xf>
    <xf numFmtId="0" fontId="6" fillId="8" borderId="24" xfId="12" applyFont="1" applyFill="1" applyBorder="1" applyAlignment="1">
      <alignment horizontal="center" vertical="center" wrapText="1"/>
    </xf>
    <xf numFmtId="0" fontId="6" fillId="8" borderId="7" xfId="12" applyFont="1" applyFill="1" applyBorder="1" applyAlignment="1">
      <alignment horizontal="center" vertical="center" wrapText="1"/>
    </xf>
    <xf numFmtId="0" fontId="6" fillId="8" borderId="26" xfId="12" applyFont="1" applyFill="1" applyBorder="1" applyAlignment="1">
      <alignment horizontal="center" vertical="center" wrapText="1"/>
    </xf>
    <xf numFmtId="0" fontId="6" fillId="8" borderId="15" xfId="12" applyFont="1" applyFill="1" applyBorder="1" applyAlignment="1">
      <alignment horizontal="center" vertical="center" wrapText="1"/>
    </xf>
    <xf numFmtId="0" fontId="6" fillId="0" borderId="5" xfId="12" applyFont="1" applyBorder="1" applyAlignment="1">
      <alignment horizontal="center" vertical="center" wrapText="1"/>
    </xf>
    <xf numFmtId="0" fontId="6" fillId="0" borderId="22" xfId="12" applyFont="1" applyBorder="1" applyAlignment="1">
      <alignment horizontal="center" vertical="center" wrapText="1"/>
    </xf>
    <xf numFmtId="0" fontId="6" fillId="0" borderId="34" xfId="12" applyFont="1" applyBorder="1" applyAlignment="1">
      <alignment horizontal="center" vertical="center" wrapText="1"/>
    </xf>
    <xf numFmtId="0" fontId="6" fillId="0" borderId="0" xfId="1" applyFont="1" applyAlignment="1">
      <alignment horizontal="center" vertical="center" wrapText="1"/>
    </xf>
    <xf numFmtId="0" fontId="12" fillId="0" borderId="0" xfId="1" applyFont="1" applyAlignment="1">
      <alignment horizontal="center"/>
    </xf>
    <xf numFmtId="0" fontId="12" fillId="0" borderId="5"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8" xfId="1" applyFont="1" applyBorder="1" applyAlignment="1">
      <alignment horizontal="center" vertical="center" wrapText="1"/>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27" fillId="0" borderId="11" xfId="0" applyFont="1" applyBorder="1" applyAlignment="1">
      <alignment horizontal="center" vertical="center" wrapText="1"/>
    </xf>
    <xf numFmtId="0" fontId="8" fillId="0" borderId="11" xfId="0" applyFont="1" applyBorder="1" applyAlignment="1">
      <alignment vertical="center" wrapText="1"/>
    </xf>
  </cellXfs>
  <cellStyles count="16">
    <cellStyle name="Bad 2" xfId="4" xr:uid="{00000000-0005-0000-0000-000000000000}"/>
    <cellStyle name="Bueno" xfId="2" builtinId="26" customBuiltin="1"/>
    <cellStyle name="Normal" xfId="0" builtinId="0"/>
    <cellStyle name="Normal 11" xfId="13" xr:uid="{D8FA759D-6ACA-4707-AD99-7A5872E0DAAA}"/>
    <cellStyle name="Normal 2" xfId="3" xr:uid="{00000000-0005-0000-0000-000003000000}"/>
    <cellStyle name="Normal 2 2" xfId="14" xr:uid="{58506359-79BC-4246-9847-376CC1B3C950}"/>
    <cellStyle name="Normal 2 2 3" xfId="12" xr:uid="{96BBE2DA-8968-4797-86AA-678798D73F36}"/>
    <cellStyle name="Normal 3" xfId="1" xr:uid="{00000000-0005-0000-0000-000004000000}"/>
    <cellStyle name="Normal 3 2" xfId="5" xr:uid="{00000000-0005-0000-0000-000005000000}"/>
    <cellStyle name="Normal 4" xfId="6" xr:uid="{00000000-0005-0000-0000-000006000000}"/>
    <cellStyle name="Normal 4 2" xfId="9" xr:uid="{00000000-0005-0000-0000-000007000000}"/>
    <cellStyle name="Normal 4 2 2" xfId="11" xr:uid="{D9190FA5-EC76-4E0F-BFD4-F215BB2A6689}"/>
    <cellStyle name="Normal 4 2 2 2" xfId="15" xr:uid="{0187D3E5-B330-4176-B6E4-F2FB60F155E2}"/>
    <cellStyle name="Normal 5" xfId="10" xr:uid="{7B29E2C6-C5E1-42DC-AB4E-80B75483A81F}"/>
    <cellStyle name="Normal 6" xfId="7" xr:uid="{00000000-0005-0000-0000-000008000000}"/>
    <cellStyle name="Texto explicativo 2" xfId="8" xr:uid="{00000000-0005-0000-0000-000009000000}"/>
  </cellStyles>
  <dxfs count="40">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9" defaultPivotStyle="PivotStyleLight16"/>
  <colors>
    <mruColors>
      <color rgb="FF00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2488D-FE16-4024-92EC-8989D88292D2}">
  <dimension ref="A1:B50"/>
  <sheetViews>
    <sheetView tabSelected="1" zoomScale="80" zoomScaleNormal="80" zoomScaleSheetLayoutView="90" workbookViewId="0">
      <pane ySplit="4" topLeftCell="A5" activePane="bottomLeft" state="frozen"/>
      <selection activeCell="A122" sqref="A122:XFD1048576"/>
      <selection pane="bottomLeft" activeCell="B18" sqref="B18"/>
    </sheetView>
  </sheetViews>
  <sheetFormatPr baseColWidth="10" defaultColWidth="0" defaultRowHeight="15" customHeight="1" zeroHeight="1" x14ac:dyDescent="0.35"/>
  <cols>
    <col min="1" max="1" width="16" style="140" customWidth="1"/>
    <col min="2" max="2" width="102.7265625" style="140" bestFit="1" customWidth="1"/>
    <col min="3" max="16384" width="11.453125" style="140" hidden="1"/>
  </cols>
  <sheetData>
    <row r="1" spans="1:2" ht="17.5" x14ac:dyDescent="0.35">
      <c r="A1" s="216"/>
      <c r="B1" s="217" t="s">
        <v>0</v>
      </c>
    </row>
    <row r="2" spans="1:2" ht="17.5" x14ac:dyDescent="0.35">
      <c r="A2" s="216"/>
      <c r="B2" s="217" t="s">
        <v>376</v>
      </c>
    </row>
    <row r="3" spans="1:2" ht="15.5" x14ac:dyDescent="0.35">
      <c r="A3" s="141"/>
      <c r="B3" s="142"/>
    </row>
    <row r="4" spans="1:2" ht="15.5" x14ac:dyDescent="0.35">
      <c r="A4" s="143" t="s">
        <v>1</v>
      </c>
      <c r="B4" s="144" t="s">
        <v>2</v>
      </c>
    </row>
    <row r="5" spans="1:2" ht="15" customHeight="1" x14ac:dyDescent="0.35">
      <c r="A5" s="289">
        <v>1</v>
      </c>
      <c r="B5" s="145" t="s">
        <v>3</v>
      </c>
    </row>
    <row r="6" spans="1:2" ht="15" customHeight="1" x14ac:dyDescent="0.35">
      <c r="A6" s="290"/>
      <c r="B6" s="146" t="s">
        <v>4</v>
      </c>
    </row>
    <row r="7" spans="1:2" ht="15" customHeight="1" x14ac:dyDescent="0.35">
      <c r="A7" s="291"/>
      <c r="B7" s="147" t="s">
        <v>377</v>
      </c>
    </row>
    <row r="8" spans="1:2" ht="15" customHeight="1" x14ac:dyDescent="0.35">
      <c r="A8" s="289">
        <v>2</v>
      </c>
      <c r="B8" s="145" t="s">
        <v>3</v>
      </c>
    </row>
    <row r="9" spans="1:2" ht="15" customHeight="1" x14ac:dyDescent="0.35">
      <c r="A9" s="290"/>
      <c r="B9" s="146" t="s">
        <v>5</v>
      </c>
    </row>
    <row r="10" spans="1:2" ht="15" customHeight="1" x14ac:dyDescent="0.35">
      <c r="A10" s="291"/>
      <c r="B10" s="147" t="s">
        <v>377</v>
      </c>
    </row>
    <row r="11" spans="1:2" ht="15" customHeight="1" x14ac:dyDescent="0.35">
      <c r="A11" s="289">
        <v>3</v>
      </c>
      <c r="B11" s="145" t="s">
        <v>6</v>
      </c>
    </row>
    <row r="12" spans="1:2" ht="15" customHeight="1" x14ac:dyDescent="0.35">
      <c r="A12" s="290"/>
      <c r="B12" s="146" t="s">
        <v>7</v>
      </c>
    </row>
    <row r="13" spans="1:2" ht="15" customHeight="1" x14ac:dyDescent="0.35">
      <c r="A13" s="291"/>
      <c r="B13" s="147" t="s">
        <v>377</v>
      </c>
    </row>
    <row r="14" spans="1:2" ht="15" customHeight="1" x14ac:dyDescent="0.35">
      <c r="A14" s="289">
        <v>4</v>
      </c>
      <c r="B14" s="145" t="s">
        <v>8</v>
      </c>
    </row>
    <row r="15" spans="1:2" ht="15" customHeight="1" x14ac:dyDescent="0.35">
      <c r="A15" s="290"/>
      <c r="B15" s="146" t="s">
        <v>9</v>
      </c>
    </row>
    <row r="16" spans="1:2" ht="15" customHeight="1" x14ac:dyDescent="0.35">
      <c r="A16" s="290"/>
      <c r="B16" s="146" t="s">
        <v>10</v>
      </c>
    </row>
    <row r="17" spans="1:2" ht="15" customHeight="1" x14ac:dyDescent="0.35">
      <c r="A17" s="291"/>
      <c r="B17" s="147" t="s">
        <v>377</v>
      </c>
    </row>
    <row r="18" spans="1:2" ht="15" customHeight="1" x14ac:dyDescent="0.35">
      <c r="A18" s="289">
        <v>5</v>
      </c>
      <c r="B18" s="145" t="s">
        <v>11</v>
      </c>
    </row>
    <row r="19" spans="1:2" ht="15" customHeight="1" x14ac:dyDescent="0.35">
      <c r="A19" s="290"/>
      <c r="B19" s="146" t="s">
        <v>7</v>
      </c>
    </row>
    <row r="20" spans="1:2" ht="15" customHeight="1" x14ac:dyDescent="0.35">
      <c r="A20" s="290"/>
      <c r="B20" s="146" t="s">
        <v>12</v>
      </c>
    </row>
    <row r="21" spans="1:2" ht="15" customHeight="1" x14ac:dyDescent="0.35">
      <c r="A21" s="291"/>
      <c r="B21" s="147" t="s">
        <v>377</v>
      </c>
    </row>
    <row r="22" spans="1:2" ht="15" customHeight="1" x14ac:dyDescent="0.35">
      <c r="A22" s="289">
        <v>6</v>
      </c>
      <c r="B22" s="145" t="s">
        <v>13</v>
      </c>
    </row>
    <row r="23" spans="1:2" ht="15" customHeight="1" x14ac:dyDescent="0.35">
      <c r="A23" s="290"/>
      <c r="B23" s="146" t="s">
        <v>7</v>
      </c>
    </row>
    <row r="24" spans="1:2" ht="15" customHeight="1" x14ac:dyDescent="0.35">
      <c r="A24" s="290"/>
      <c r="B24" s="146" t="s">
        <v>14</v>
      </c>
    </row>
    <row r="25" spans="1:2" ht="15" customHeight="1" x14ac:dyDescent="0.35">
      <c r="A25" s="291"/>
      <c r="B25" s="147" t="s">
        <v>377</v>
      </c>
    </row>
    <row r="26" spans="1:2" ht="15" customHeight="1" x14ac:dyDescent="0.35">
      <c r="A26" s="289">
        <v>7</v>
      </c>
      <c r="B26" s="145" t="s">
        <v>13</v>
      </c>
    </row>
    <row r="27" spans="1:2" ht="15" customHeight="1" x14ac:dyDescent="0.35">
      <c r="A27" s="290"/>
      <c r="B27" s="146" t="s">
        <v>9</v>
      </c>
    </row>
    <row r="28" spans="1:2" ht="15" customHeight="1" x14ac:dyDescent="0.35">
      <c r="A28" s="290"/>
      <c r="B28" s="146" t="s">
        <v>15</v>
      </c>
    </row>
    <row r="29" spans="1:2" ht="15" customHeight="1" x14ac:dyDescent="0.35">
      <c r="A29" s="291"/>
      <c r="B29" s="147" t="s">
        <v>377</v>
      </c>
    </row>
    <row r="30" spans="1:2" ht="15" customHeight="1" x14ac:dyDescent="0.35">
      <c r="A30" s="289">
        <v>8</v>
      </c>
      <c r="B30" s="145" t="s">
        <v>16</v>
      </c>
    </row>
    <row r="31" spans="1:2" ht="15" customHeight="1" x14ac:dyDescent="0.35">
      <c r="A31" s="290"/>
      <c r="B31" s="146" t="s">
        <v>7</v>
      </c>
    </row>
    <row r="32" spans="1:2" ht="15" customHeight="1" x14ac:dyDescent="0.35">
      <c r="A32" s="290"/>
      <c r="B32" s="146" t="s">
        <v>17</v>
      </c>
    </row>
    <row r="33" spans="1:2" ht="15" customHeight="1" x14ac:dyDescent="0.35">
      <c r="A33" s="291"/>
      <c r="B33" s="147" t="s">
        <v>377</v>
      </c>
    </row>
    <row r="34" spans="1:2" ht="15" customHeight="1" x14ac:dyDescent="0.35">
      <c r="A34" s="289">
        <v>9</v>
      </c>
      <c r="B34" s="145" t="s">
        <v>18</v>
      </c>
    </row>
    <row r="35" spans="1:2" ht="15" customHeight="1" x14ac:dyDescent="0.35">
      <c r="A35" s="290"/>
      <c r="B35" s="146" t="s">
        <v>7</v>
      </c>
    </row>
    <row r="36" spans="1:2" ht="15" customHeight="1" x14ac:dyDescent="0.35">
      <c r="A36" s="290"/>
      <c r="B36" s="146" t="s">
        <v>19</v>
      </c>
    </row>
    <row r="37" spans="1:2" ht="15" customHeight="1" x14ac:dyDescent="0.35">
      <c r="A37" s="290"/>
      <c r="B37" s="147" t="s">
        <v>377</v>
      </c>
    </row>
    <row r="38" spans="1:2" ht="15" customHeight="1" x14ac:dyDescent="0.35">
      <c r="A38" s="289">
        <v>10</v>
      </c>
      <c r="B38" s="145" t="s">
        <v>20</v>
      </c>
    </row>
    <row r="39" spans="1:2" ht="15" customHeight="1" x14ac:dyDescent="0.35">
      <c r="A39" s="290"/>
      <c r="B39" s="146" t="s">
        <v>9</v>
      </c>
    </row>
    <row r="40" spans="1:2" ht="15" customHeight="1" x14ac:dyDescent="0.35">
      <c r="A40" s="290"/>
      <c r="B40" s="147" t="s">
        <v>377</v>
      </c>
    </row>
    <row r="41" spans="1:2" ht="15" customHeight="1" x14ac:dyDescent="0.35">
      <c r="A41" s="289">
        <v>11</v>
      </c>
      <c r="B41" s="145" t="s">
        <v>21</v>
      </c>
    </row>
    <row r="42" spans="1:2" ht="15" customHeight="1" x14ac:dyDescent="0.35">
      <c r="A42" s="290"/>
      <c r="B42" s="146" t="s">
        <v>9</v>
      </c>
    </row>
    <row r="43" spans="1:2" ht="15" customHeight="1" x14ac:dyDescent="0.35">
      <c r="A43" s="290"/>
      <c r="B43" s="146" t="s">
        <v>22</v>
      </c>
    </row>
    <row r="44" spans="1:2" ht="15" customHeight="1" x14ac:dyDescent="0.35">
      <c r="A44" s="291"/>
      <c r="B44" s="147" t="s">
        <v>377</v>
      </c>
    </row>
    <row r="45" spans="1:2" ht="15" customHeight="1" x14ac:dyDescent="0.35">
      <c r="A45" s="292">
        <v>12</v>
      </c>
      <c r="B45" s="145" t="s">
        <v>23</v>
      </c>
    </row>
    <row r="46" spans="1:2" ht="15" customHeight="1" x14ac:dyDescent="0.35">
      <c r="A46" s="293"/>
      <c r="B46" s="146" t="s">
        <v>9</v>
      </c>
    </row>
    <row r="47" spans="1:2" ht="15" customHeight="1" x14ac:dyDescent="0.35">
      <c r="A47" s="293"/>
      <c r="B47" s="146" t="s">
        <v>24</v>
      </c>
    </row>
    <row r="48" spans="1:2" ht="15" customHeight="1" x14ac:dyDescent="0.35">
      <c r="A48" s="294"/>
      <c r="B48" s="147" t="s">
        <v>377</v>
      </c>
    </row>
    <row r="49" spans="1:2" ht="63" customHeight="1" x14ac:dyDescent="0.35">
      <c r="A49" s="383" t="s">
        <v>448</v>
      </c>
      <c r="B49" s="384" t="s">
        <v>449</v>
      </c>
    </row>
    <row r="50" spans="1:2" ht="14.5" hidden="1" customHeight="1" x14ac:dyDescent="0.35"/>
  </sheetData>
  <mergeCells count="12">
    <mergeCell ref="A26:A29"/>
    <mergeCell ref="A5:A7"/>
    <mergeCell ref="A8:A10"/>
    <mergeCell ref="A11:A13"/>
    <mergeCell ref="A14:A17"/>
    <mergeCell ref="A18:A21"/>
    <mergeCell ref="A22:A25"/>
    <mergeCell ref="A30:A33"/>
    <mergeCell ref="A34:A37"/>
    <mergeCell ref="A38:A40"/>
    <mergeCell ref="A41:A44"/>
    <mergeCell ref="A45:A48"/>
  </mergeCells>
  <printOptions horizontalCentered="1" verticalCentered="1"/>
  <pageMargins left="0" right="0" top="0" bottom="0" header="0" footer="0"/>
  <pageSetup scale="70"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89824-1AB6-46CD-96DE-D0480AFEEF63}">
  <dimension ref="A1:CG121"/>
  <sheetViews>
    <sheetView zoomScale="80" zoomScaleNormal="80" workbookViewId="0">
      <pane xSplit="2" ySplit="12" topLeftCell="C13" activePane="bottomRight" state="frozen"/>
      <selection activeCell="B25" sqref="B25"/>
      <selection pane="topRight" activeCell="B25" sqref="B25"/>
      <selection pane="bottomLeft" activeCell="B25" sqref="B25"/>
      <selection pane="bottomRight" activeCell="A29" sqref="A29"/>
    </sheetView>
  </sheetViews>
  <sheetFormatPr baseColWidth="10" defaultColWidth="0" defaultRowHeight="12.5" zeroHeight="1" x14ac:dyDescent="0.25"/>
  <cols>
    <col min="1" max="1" width="78.6328125" style="126" bestFit="1" customWidth="1"/>
    <col min="2" max="2" width="18.453125" style="126" customWidth="1"/>
    <col min="3" max="85" width="16.90625" style="126" customWidth="1"/>
    <col min="86" max="86" width="16.90625" style="126" hidden="1" customWidth="1"/>
    <col min="87" max="16384" width="16.90625" style="126" hidden="1"/>
  </cols>
  <sheetData>
    <row r="1" spans="1:85" ht="15" x14ac:dyDescent="0.25">
      <c r="A1" s="121" t="s">
        <v>269</v>
      </c>
      <c r="B1" s="121"/>
      <c r="C1" s="122"/>
      <c r="D1" s="121"/>
      <c r="E1" s="121"/>
    </row>
    <row r="2" spans="1:85" ht="15" x14ac:dyDescent="0.25">
      <c r="A2" s="121"/>
      <c r="B2" s="123"/>
      <c r="C2" s="124"/>
      <c r="D2" s="123"/>
      <c r="E2" s="123"/>
    </row>
    <row r="3" spans="1:85" ht="15.5" x14ac:dyDescent="0.35">
      <c r="A3" s="138" t="s">
        <v>270</v>
      </c>
      <c r="B3" s="138"/>
      <c r="C3" s="138"/>
      <c r="D3" s="138"/>
      <c r="E3" s="138"/>
      <c r="F3" s="125"/>
      <c r="G3" s="125"/>
      <c r="H3" s="137"/>
      <c r="I3" s="137"/>
      <c r="J3" s="137"/>
      <c r="K3" s="137"/>
      <c r="L3" s="137"/>
      <c r="M3" s="137"/>
      <c r="N3" s="137"/>
      <c r="O3" s="137"/>
      <c r="P3" s="137"/>
      <c r="Q3" s="137"/>
      <c r="R3" s="137"/>
      <c r="S3" s="125"/>
      <c r="T3" s="125"/>
      <c r="U3" s="125"/>
      <c r="V3" s="125"/>
      <c r="W3" s="125"/>
      <c r="X3" s="125"/>
      <c r="Y3" s="125"/>
      <c r="Z3" s="125"/>
      <c r="AA3" s="125"/>
      <c r="AB3" s="125"/>
      <c r="AC3" s="125"/>
      <c r="AD3" s="125"/>
      <c r="AE3" s="125"/>
      <c r="AF3" s="125"/>
      <c r="AG3" s="125"/>
      <c r="AH3" s="125"/>
      <c r="AI3" s="125"/>
      <c r="AJ3" s="125"/>
      <c r="AK3" s="125"/>
    </row>
    <row r="4" spans="1:85" ht="15.5" x14ac:dyDescent="0.35">
      <c r="A4" s="138" t="s">
        <v>271</v>
      </c>
      <c r="B4" s="138"/>
      <c r="C4" s="138"/>
      <c r="D4" s="138"/>
      <c r="E4" s="138"/>
      <c r="F4" s="125"/>
      <c r="G4" s="125"/>
      <c r="H4" s="137"/>
      <c r="I4" s="137"/>
      <c r="J4" s="137"/>
      <c r="K4" s="137"/>
      <c r="L4" s="137"/>
      <c r="M4" s="137"/>
      <c r="N4" s="137"/>
      <c r="O4" s="137"/>
      <c r="P4" s="137"/>
      <c r="Q4" s="137"/>
      <c r="R4" s="137"/>
      <c r="S4" s="125"/>
      <c r="T4" s="125"/>
      <c r="U4" s="125"/>
      <c r="V4" s="125"/>
      <c r="W4" s="125"/>
      <c r="X4" s="125"/>
      <c r="Y4" s="125"/>
      <c r="Z4" s="125"/>
      <c r="AA4" s="125"/>
      <c r="AB4" s="125"/>
      <c r="AC4" s="125"/>
      <c r="AD4" s="125"/>
      <c r="AE4" s="125"/>
      <c r="AF4" s="125"/>
      <c r="AG4" s="125"/>
      <c r="AH4" s="125"/>
      <c r="AI4" s="125"/>
      <c r="AJ4" s="125"/>
      <c r="AK4" s="125"/>
    </row>
    <row r="5" spans="1:85" ht="15.5" x14ac:dyDescent="0.35">
      <c r="A5" s="138" t="s">
        <v>272</v>
      </c>
      <c r="B5" s="138"/>
      <c r="C5" s="138"/>
      <c r="D5" s="138"/>
      <c r="E5" s="138"/>
      <c r="F5" s="125"/>
      <c r="G5" s="125"/>
      <c r="H5" s="137"/>
      <c r="I5" s="137"/>
      <c r="J5" s="137"/>
      <c r="K5" s="137"/>
      <c r="L5" s="137"/>
      <c r="M5" s="137"/>
      <c r="N5" s="137"/>
      <c r="O5" s="137"/>
      <c r="P5" s="137"/>
      <c r="Q5" s="137"/>
      <c r="R5" s="137"/>
      <c r="S5" s="125"/>
      <c r="T5" s="125"/>
      <c r="U5" s="125"/>
      <c r="V5" s="125"/>
      <c r="W5" s="125"/>
      <c r="X5" s="125"/>
      <c r="Y5" s="125"/>
      <c r="Z5" s="125"/>
      <c r="AA5" s="125"/>
      <c r="AB5" s="125"/>
      <c r="AC5" s="125"/>
      <c r="AD5" s="125"/>
      <c r="AE5" s="125"/>
      <c r="AF5" s="125"/>
      <c r="AG5" s="125"/>
      <c r="AH5" s="125"/>
      <c r="AI5" s="125"/>
      <c r="AJ5" s="125"/>
      <c r="AK5" s="125"/>
    </row>
    <row r="6" spans="1:85" ht="15.5" x14ac:dyDescent="0.35">
      <c r="A6" s="138" t="s">
        <v>273</v>
      </c>
      <c r="B6" s="138"/>
      <c r="C6" s="138"/>
      <c r="D6" s="138"/>
      <c r="E6" s="138"/>
      <c r="F6" s="125"/>
      <c r="G6" s="125"/>
      <c r="H6" s="136"/>
      <c r="I6" s="136"/>
      <c r="J6" s="136"/>
      <c r="K6" s="136"/>
      <c r="L6" s="136"/>
      <c r="M6" s="136"/>
      <c r="N6" s="136"/>
      <c r="O6" s="136"/>
      <c r="P6" s="136"/>
      <c r="Q6" s="136"/>
      <c r="R6" s="136"/>
      <c r="S6" s="125"/>
      <c r="T6" s="125"/>
      <c r="U6" s="125"/>
      <c r="V6" s="125"/>
      <c r="W6" s="125"/>
      <c r="X6" s="125"/>
      <c r="Y6" s="125"/>
      <c r="Z6" s="125"/>
      <c r="AA6" s="125"/>
      <c r="AB6" s="125"/>
      <c r="AC6" s="125"/>
      <c r="AD6" s="125"/>
      <c r="AE6" s="125"/>
      <c r="AF6" s="125"/>
      <c r="AG6" s="125"/>
      <c r="AH6" s="125"/>
      <c r="AI6" s="125"/>
      <c r="AJ6" s="125"/>
      <c r="AK6" s="125"/>
    </row>
    <row r="7" spans="1:85" ht="16" thickBot="1" x14ac:dyDescent="0.4">
      <c r="A7" s="125"/>
      <c r="B7" s="125"/>
      <c r="C7" s="125"/>
      <c r="D7" s="125"/>
      <c r="E7" s="125"/>
      <c r="F7" s="125"/>
      <c r="G7" s="125"/>
      <c r="H7" s="137"/>
      <c r="I7" s="137"/>
      <c r="J7" s="137"/>
      <c r="K7" s="137"/>
      <c r="L7" s="137"/>
      <c r="M7" s="137"/>
      <c r="N7" s="137"/>
      <c r="O7" s="137"/>
      <c r="P7" s="137"/>
      <c r="Q7" s="137"/>
      <c r="R7" s="137"/>
      <c r="S7" s="125"/>
      <c r="T7" s="125"/>
      <c r="U7" s="125"/>
      <c r="V7" s="125"/>
      <c r="W7" s="125"/>
      <c r="X7" s="125"/>
      <c r="Y7" s="125"/>
      <c r="Z7" s="125"/>
      <c r="AA7" s="125"/>
      <c r="AB7" s="125"/>
      <c r="AC7" s="125"/>
      <c r="AD7" s="125"/>
      <c r="AE7" s="125"/>
      <c r="AF7" s="125"/>
      <c r="AG7" s="125"/>
      <c r="AH7" s="125"/>
      <c r="AI7" s="125"/>
      <c r="AJ7" s="125"/>
      <c r="AK7" s="125"/>
    </row>
    <row r="8" spans="1:85" ht="15" customHeight="1" x14ac:dyDescent="0.25">
      <c r="A8" s="345" t="s">
        <v>274</v>
      </c>
      <c r="B8" s="348" t="s">
        <v>30</v>
      </c>
      <c r="C8" s="355" t="s">
        <v>275</v>
      </c>
      <c r="D8" s="356"/>
      <c r="E8" s="356"/>
      <c r="F8" s="356"/>
      <c r="G8" s="356"/>
      <c r="H8" s="356"/>
      <c r="I8" s="356"/>
      <c r="J8" s="356"/>
      <c r="K8" s="356"/>
      <c r="L8" s="357"/>
      <c r="M8" s="355" t="s">
        <v>276</v>
      </c>
      <c r="N8" s="356"/>
      <c r="O8" s="356"/>
      <c r="P8" s="356"/>
      <c r="Q8" s="356"/>
      <c r="R8" s="356"/>
      <c r="S8" s="356"/>
      <c r="T8" s="357"/>
      <c r="U8" s="355" t="s">
        <v>277</v>
      </c>
      <c r="V8" s="356"/>
      <c r="W8" s="356"/>
      <c r="X8" s="356"/>
      <c r="Y8" s="356"/>
      <c r="Z8" s="356"/>
      <c r="AA8" s="356"/>
      <c r="AB8" s="356"/>
      <c r="AC8" s="356"/>
      <c r="AD8" s="357"/>
      <c r="AE8" s="355" t="s">
        <v>278</v>
      </c>
      <c r="AF8" s="356"/>
      <c r="AG8" s="356"/>
      <c r="AH8" s="356"/>
      <c r="AI8" s="222"/>
      <c r="AJ8" s="358" t="s">
        <v>279</v>
      </c>
      <c r="AK8" s="359"/>
      <c r="AL8" s="359"/>
      <c r="AM8" s="359"/>
      <c r="AN8" s="358" t="s">
        <v>280</v>
      </c>
      <c r="AO8" s="359"/>
      <c r="AP8" s="359"/>
      <c r="AQ8" s="359"/>
      <c r="AR8" s="359"/>
      <c r="AS8" s="359"/>
      <c r="AT8" s="359"/>
      <c r="AU8" s="360"/>
      <c r="AV8" s="358" t="s">
        <v>281</v>
      </c>
      <c r="AW8" s="359"/>
      <c r="AX8" s="359"/>
      <c r="AY8" s="359"/>
      <c r="AZ8" s="359"/>
      <c r="BA8" s="360"/>
      <c r="BB8" s="358" t="s">
        <v>282</v>
      </c>
      <c r="BC8" s="359"/>
      <c r="BD8" s="359"/>
      <c r="BE8" s="359"/>
      <c r="BF8" s="359"/>
      <c r="BG8" s="359"/>
      <c r="BH8" s="360"/>
      <c r="BI8" s="358" t="s">
        <v>283</v>
      </c>
      <c r="BJ8" s="359"/>
      <c r="BK8" s="359"/>
      <c r="BL8" s="359"/>
      <c r="BM8" s="359"/>
      <c r="BN8" s="372"/>
      <c r="BO8" s="358" t="s">
        <v>284</v>
      </c>
      <c r="BP8" s="359"/>
      <c r="BQ8" s="359"/>
      <c r="BR8" s="358" t="s">
        <v>285</v>
      </c>
      <c r="BS8" s="359"/>
      <c r="BT8" s="359"/>
      <c r="BU8" s="359"/>
      <c r="BV8" s="372"/>
      <c r="BW8" s="358" t="s">
        <v>286</v>
      </c>
      <c r="BX8" s="372"/>
      <c r="BY8" s="358" t="s">
        <v>287</v>
      </c>
      <c r="BZ8" s="359"/>
      <c r="CA8" s="359"/>
      <c r="CB8" s="359"/>
      <c r="CC8" s="359"/>
      <c r="CD8" s="359"/>
      <c r="CE8" s="359"/>
      <c r="CF8" s="359"/>
      <c r="CG8" s="360"/>
    </row>
    <row r="9" spans="1:85" ht="43.15" customHeight="1" x14ac:dyDescent="0.25">
      <c r="A9" s="346"/>
      <c r="B9" s="349"/>
      <c r="C9" s="154"/>
      <c r="D9" s="344" t="s">
        <v>288</v>
      </c>
      <c r="E9" s="344"/>
      <c r="F9" s="344" t="s">
        <v>289</v>
      </c>
      <c r="G9" s="344"/>
      <c r="H9" s="351" t="s">
        <v>290</v>
      </c>
      <c r="I9" s="344" t="s">
        <v>291</v>
      </c>
      <c r="J9" s="344"/>
      <c r="K9" s="351" t="s">
        <v>292</v>
      </c>
      <c r="L9" s="353" t="s">
        <v>293</v>
      </c>
      <c r="M9" s="154"/>
      <c r="N9" s="344" t="s">
        <v>288</v>
      </c>
      <c r="O9" s="344"/>
      <c r="P9" s="230" t="s">
        <v>289</v>
      </c>
      <c r="Q9" s="351" t="s">
        <v>290</v>
      </c>
      <c r="R9" s="344" t="s">
        <v>439</v>
      </c>
      <c r="S9" s="351" t="s">
        <v>292</v>
      </c>
      <c r="T9" s="353" t="s">
        <v>293</v>
      </c>
      <c r="U9" s="154"/>
      <c r="V9" s="344" t="s">
        <v>288</v>
      </c>
      <c r="W9" s="344"/>
      <c r="X9" s="344" t="s">
        <v>289</v>
      </c>
      <c r="Y9" s="344"/>
      <c r="Z9" s="351" t="s">
        <v>290</v>
      </c>
      <c r="AA9" s="344" t="s">
        <v>291</v>
      </c>
      <c r="AB9" s="344"/>
      <c r="AC9" s="351" t="s">
        <v>292</v>
      </c>
      <c r="AD9" s="353" t="s">
        <v>293</v>
      </c>
      <c r="AE9" s="154"/>
      <c r="AF9" s="230" t="s">
        <v>288</v>
      </c>
      <c r="AG9" s="230" t="s">
        <v>289</v>
      </c>
      <c r="AH9" s="370" t="s">
        <v>292</v>
      </c>
      <c r="AI9" s="361" t="s">
        <v>293</v>
      </c>
      <c r="AJ9" s="179"/>
      <c r="AK9" s="230" t="s">
        <v>288</v>
      </c>
      <c r="AL9" s="230" t="s">
        <v>289</v>
      </c>
      <c r="AM9" s="370" t="s">
        <v>292</v>
      </c>
      <c r="AN9" s="179"/>
      <c r="AO9" s="344" t="s">
        <v>288</v>
      </c>
      <c r="AP9" s="344"/>
      <c r="AQ9" s="230" t="s">
        <v>289</v>
      </c>
      <c r="AR9" s="351" t="s">
        <v>290</v>
      </c>
      <c r="AS9" s="230" t="s">
        <v>291</v>
      </c>
      <c r="AT9" s="351" t="s">
        <v>292</v>
      </c>
      <c r="AU9" s="363" t="s">
        <v>293</v>
      </c>
      <c r="AV9" s="179"/>
      <c r="AW9" s="230" t="s">
        <v>288</v>
      </c>
      <c r="AX9" s="230" t="s">
        <v>289</v>
      </c>
      <c r="AY9" s="230" t="s">
        <v>291</v>
      </c>
      <c r="AZ9" s="351" t="s">
        <v>292</v>
      </c>
      <c r="BA9" s="363" t="s">
        <v>293</v>
      </c>
      <c r="BB9" s="179"/>
      <c r="BC9" s="344" t="s">
        <v>288</v>
      </c>
      <c r="BD9" s="344"/>
      <c r="BE9" s="230" t="s">
        <v>289</v>
      </c>
      <c r="BF9" s="230" t="s">
        <v>291</v>
      </c>
      <c r="BG9" s="370" t="s">
        <v>292</v>
      </c>
      <c r="BH9" s="367" t="s">
        <v>293</v>
      </c>
      <c r="BI9" s="179"/>
      <c r="BJ9" s="344" t="s">
        <v>288</v>
      </c>
      <c r="BK9" s="344"/>
      <c r="BL9" s="230" t="s">
        <v>289</v>
      </c>
      <c r="BM9" s="370" t="s">
        <v>292</v>
      </c>
      <c r="BN9" s="365" t="s">
        <v>293</v>
      </c>
      <c r="BO9" s="179"/>
      <c r="BP9" s="230" t="s">
        <v>288</v>
      </c>
      <c r="BQ9" s="230" t="s">
        <v>289</v>
      </c>
      <c r="BR9" s="179"/>
      <c r="BS9" s="230" t="s">
        <v>288</v>
      </c>
      <c r="BT9" s="230" t="s">
        <v>289</v>
      </c>
      <c r="BU9" s="230" t="s">
        <v>291</v>
      </c>
      <c r="BV9" s="365" t="s">
        <v>293</v>
      </c>
      <c r="BW9" s="179"/>
      <c r="BX9" s="365" t="s">
        <v>293</v>
      </c>
      <c r="BY9" s="179"/>
      <c r="BZ9" s="344" t="s">
        <v>288</v>
      </c>
      <c r="CA9" s="344"/>
      <c r="CB9" s="344" t="s">
        <v>289</v>
      </c>
      <c r="CC9" s="344"/>
      <c r="CD9" s="370" t="s">
        <v>290</v>
      </c>
      <c r="CE9" s="230" t="s">
        <v>291</v>
      </c>
      <c r="CF9" s="370" t="s">
        <v>292</v>
      </c>
      <c r="CG9" s="367" t="s">
        <v>293</v>
      </c>
    </row>
    <row r="10" spans="1:85" ht="43.15" customHeight="1" thickBot="1" x14ac:dyDescent="0.3">
      <c r="A10" s="347"/>
      <c r="B10" s="350"/>
      <c r="C10" s="177" t="s">
        <v>294</v>
      </c>
      <c r="D10" s="155" t="s">
        <v>295</v>
      </c>
      <c r="E10" s="155" t="s">
        <v>296</v>
      </c>
      <c r="F10" s="155" t="s">
        <v>295</v>
      </c>
      <c r="G10" s="155" t="s">
        <v>296</v>
      </c>
      <c r="H10" s="352"/>
      <c r="I10" s="155" t="s">
        <v>295</v>
      </c>
      <c r="J10" s="155" t="s">
        <v>296</v>
      </c>
      <c r="K10" s="352"/>
      <c r="L10" s="354"/>
      <c r="M10" s="177" t="s">
        <v>294</v>
      </c>
      <c r="N10" s="155" t="s">
        <v>295</v>
      </c>
      <c r="O10" s="155" t="s">
        <v>296</v>
      </c>
      <c r="P10" s="155" t="s">
        <v>295</v>
      </c>
      <c r="Q10" s="352"/>
      <c r="R10" s="369"/>
      <c r="S10" s="352"/>
      <c r="T10" s="354"/>
      <c r="U10" s="177" t="s">
        <v>294</v>
      </c>
      <c r="V10" s="155" t="s">
        <v>295</v>
      </c>
      <c r="W10" s="155" t="s">
        <v>296</v>
      </c>
      <c r="X10" s="155" t="s">
        <v>295</v>
      </c>
      <c r="Y10" s="155" t="s">
        <v>296</v>
      </c>
      <c r="Z10" s="352"/>
      <c r="AA10" s="155" t="s">
        <v>295</v>
      </c>
      <c r="AB10" s="155" t="s">
        <v>296</v>
      </c>
      <c r="AC10" s="352"/>
      <c r="AD10" s="354"/>
      <c r="AE10" s="177" t="s">
        <v>294</v>
      </c>
      <c r="AF10" s="155" t="s">
        <v>295</v>
      </c>
      <c r="AG10" s="155" t="s">
        <v>295</v>
      </c>
      <c r="AH10" s="371"/>
      <c r="AI10" s="362"/>
      <c r="AJ10" s="177" t="s">
        <v>294</v>
      </c>
      <c r="AK10" s="155" t="s">
        <v>295</v>
      </c>
      <c r="AL10" s="155" t="s">
        <v>295</v>
      </c>
      <c r="AM10" s="371"/>
      <c r="AN10" s="177" t="s">
        <v>294</v>
      </c>
      <c r="AO10" s="155" t="s">
        <v>295</v>
      </c>
      <c r="AP10" s="155" t="s">
        <v>296</v>
      </c>
      <c r="AQ10" s="155" t="s">
        <v>295</v>
      </c>
      <c r="AR10" s="352"/>
      <c r="AS10" s="155" t="s">
        <v>295</v>
      </c>
      <c r="AT10" s="352"/>
      <c r="AU10" s="364"/>
      <c r="AV10" s="177" t="s">
        <v>294</v>
      </c>
      <c r="AW10" s="155" t="s">
        <v>295</v>
      </c>
      <c r="AX10" s="155" t="s">
        <v>295</v>
      </c>
      <c r="AY10" s="155" t="s">
        <v>295</v>
      </c>
      <c r="AZ10" s="352"/>
      <c r="BA10" s="364"/>
      <c r="BB10" s="177" t="s">
        <v>294</v>
      </c>
      <c r="BC10" s="155" t="s">
        <v>295</v>
      </c>
      <c r="BD10" s="155" t="s">
        <v>296</v>
      </c>
      <c r="BE10" s="155" t="s">
        <v>295</v>
      </c>
      <c r="BF10" s="155" t="s">
        <v>295</v>
      </c>
      <c r="BG10" s="371"/>
      <c r="BH10" s="368"/>
      <c r="BI10" s="177" t="s">
        <v>32</v>
      </c>
      <c r="BJ10" s="155" t="s">
        <v>295</v>
      </c>
      <c r="BK10" s="155" t="s">
        <v>296</v>
      </c>
      <c r="BL10" s="155" t="s">
        <v>295</v>
      </c>
      <c r="BM10" s="371"/>
      <c r="BN10" s="366"/>
      <c r="BO10" s="177" t="s">
        <v>32</v>
      </c>
      <c r="BP10" s="155" t="s">
        <v>295</v>
      </c>
      <c r="BQ10" s="155" t="s">
        <v>295</v>
      </c>
      <c r="BR10" s="177" t="s">
        <v>32</v>
      </c>
      <c r="BS10" s="155" t="s">
        <v>295</v>
      </c>
      <c r="BT10" s="155" t="s">
        <v>295</v>
      </c>
      <c r="BU10" s="155" t="s">
        <v>295</v>
      </c>
      <c r="BV10" s="366"/>
      <c r="BW10" s="177" t="s">
        <v>32</v>
      </c>
      <c r="BX10" s="366"/>
      <c r="BY10" s="177" t="s">
        <v>32</v>
      </c>
      <c r="BZ10" s="155" t="s">
        <v>295</v>
      </c>
      <c r="CA10" s="155" t="s">
        <v>296</v>
      </c>
      <c r="CB10" s="155" t="s">
        <v>295</v>
      </c>
      <c r="CC10" s="155" t="s">
        <v>296</v>
      </c>
      <c r="CD10" s="371"/>
      <c r="CE10" s="155" t="s">
        <v>295</v>
      </c>
      <c r="CF10" s="371"/>
      <c r="CG10" s="368"/>
    </row>
    <row r="11" spans="1:85" ht="15.5" x14ac:dyDescent="0.35">
      <c r="A11" s="127"/>
      <c r="B11" s="156"/>
      <c r="C11" s="178"/>
      <c r="D11" s="157"/>
      <c r="E11" s="157"/>
      <c r="F11" s="158"/>
      <c r="G11" s="158"/>
      <c r="H11" s="158"/>
      <c r="I11" s="159"/>
      <c r="J11" s="159"/>
      <c r="K11" s="159"/>
      <c r="L11" s="159"/>
      <c r="M11" s="178"/>
      <c r="N11" s="180"/>
      <c r="O11" s="158"/>
      <c r="P11" s="158"/>
      <c r="Q11" s="158"/>
      <c r="R11" s="158"/>
      <c r="S11" s="158"/>
      <c r="T11" s="158"/>
      <c r="U11" s="178"/>
      <c r="V11" s="158"/>
      <c r="W11" s="158"/>
      <c r="X11" s="158"/>
      <c r="Y11" s="158"/>
      <c r="Z11" s="158"/>
      <c r="AA11" s="158"/>
      <c r="AB11" s="158"/>
      <c r="AC11" s="158"/>
      <c r="AD11" s="158"/>
      <c r="AE11" s="178"/>
      <c r="AF11" s="158"/>
      <c r="AG11" s="158"/>
      <c r="AH11" s="158"/>
      <c r="AI11" s="158"/>
      <c r="AJ11" s="178"/>
      <c r="AK11" s="158"/>
      <c r="AL11" s="158"/>
      <c r="AM11" s="158"/>
      <c r="AN11" s="178"/>
      <c r="AO11" s="158"/>
      <c r="AP11" s="158"/>
      <c r="AQ11" s="158"/>
      <c r="AR11" s="158"/>
      <c r="AS11" s="158"/>
      <c r="AT11" s="158"/>
      <c r="AU11" s="158"/>
      <c r="AV11" s="178"/>
      <c r="AW11" s="158"/>
      <c r="AX11" s="158"/>
      <c r="AY11" s="158"/>
      <c r="AZ11" s="158"/>
      <c r="BA11" s="159"/>
      <c r="BB11" s="178"/>
      <c r="BC11" s="158"/>
      <c r="BD11" s="158"/>
      <c r="BE11" s="158"/>
      <c r="BF11" s="158"/>
      <c r="BG11" s="158"/>
      <c r="BH11" s="159"/>
      <c r="BI11" s="182"/>
      <c r="BJ11" s="184"/>
      <c r="BK11" s="185"/>
      <c r="BL11" s="185"/>
      <c r="BM11" s="185"/>
      <c r="BN11" s="185"/>
      <c r="BO11" s="182"/>
      <c r="BP11" s="184"/>
      <c r="BQ11" s="185"/>
      <c r="BR11" s="182"/>
      <c r="BS11" s="184"/>
      <c r="BT11" s="185"/>
      <c r="BU11" s="185"/>
      <c r="BV11" s="185"/>
      <c r="BW11" s="182"/>
      <c r="BX11" s="185"/>
      <c r="BY11" s="182"/>
      <c r="BZ11" s="184"/>
      <c r="CA11" s="185"/>
      <c r="CB11" s="185"/>
      <c r="CC11" s="185"/>
      <c r="CD11" s="185"/>
      <c r="CE11" s="185"/>
      <c r="CF11" s="185"/>
      <c r="CG11" s="266"/>
    </row>
    <row r="12" spans="1:85" ht="15" x14ac:dyDescent="0.3">
      <c r="A12" s="129" t="s">
        <v>30</v>
      </c>
      <c r="B12" s="166">
        <f t="shared" ref="B12:AF12" si="0">B14+B22+B25+B34+B41+B48+B56+B65+B73+B81+B89+B99+B103+B110+B115</f>
        <v>34797</v>
      </c>
      <c r="C12" s="167">
        <f t="shared" si="0"/>
        <v>21197</v>
      </c>
      <c r="D12" s="168">
        <f t="shared" si="0"/>
        <v>12027</v>
      </c>
      <c r="E12" s="168">
        <f t="shared" si="0"/>
        <v>229</v>
      </c>
      <c r="F12" s="168">
        <f t="shared" si="0"/>
        <v>7416</v>
      </c>
      <c r="G12" s="168">
        <f t="shared" si="0"/>
        <v>51</v>
      </c>
      <c r="H12" s="168">
        <f t="shared" si="0"/>
        <v>5</v>
      </c>
      <c r="I12" s="168">
        <f t="shared" si="0"/>
        <v>148</v>
      </c>
      <c r="J12" s="168">
        <f t="shared" si="0"/>
        <v>4</v>
      </c>
      <c r="K12" s="168">
        <f t="shared" si="0"/>
        <v>215</v>
      </c>
      <c r="L12" s="168">
        <f t="shared" si="0"/>
        <v>1102</v>
      </c>
      <c r="M12" s="167">
        <f t="shared" si="0"/>
        <v>903</v>
      </c>
      <c r="N12" s="181">
        <f t="shared" si="0"/>
        <v>374</v>
      </c>
      <c r="O12" s="176">
        <f t="shared" si="0"/>
        <v>5</v>
      </c>
      <c r="P12" s="176">
        <f t="shared" si="0"/>
        <v>230</v>
      </c>
      <c r="Q12" s="176">
        <f t="shared" si="0"/>
        <v>1</v>
      </c>
      <c r="R12" s="176">
        <f t="shared" si="0"/>
        <v>27</v>
      </c>
      <c r="S12" s="176">
        <f t="shared" si="0"/>
        <v>23</v>
      </c>
      <c r="T12" s="176">
        <f t="shared" si="0"/>
        <v>243</v>
      </c>
      <c r="U12" s="167">
        <f t="shared" si="0"/>
        <v>11581</v>
      </c>
      <c r="V12" s="176">
        <f t="shared" si="0"/>
        <v>7148</v>
      </c>
      <c r="W12" s="176">
        <f t="shared" si="0"/>
        <v>189</v>
      </c>
      <c r="X12" s="176">
        <f t="shared" si="0"/>
        <v>2635</v>
      </c>
      <c r="Y12" s="176">
        <f t="shared" si="0"/>
        <v>45</v>
      </c>
      <c r="Z12" s="176">
        <f t="shared" si="0"/>
        <v>12</v>
      </c>
      <c r="AA12" s="176">
        <f t="shared" si="0"/>
        <v>469</v>
      </c>
      <c r="AB12" s="176">
        <f t="shared" si="0"/>
        <v>16</v>
      </c>
      <c r="AC12" s="176">
        <f t="shared" si="0"/>
        <v>216</v>
      </c>
      <c r="AD12" s="176">
        <f t="shared" si="0"/>
        <v>851</v>
      </c>
      <c r="AE12" s="167">
        <f t="shared" si="0"/>
        <v>17</v>
      </c>
      <c r="AF12" s="176">
        <f t="shared" si="0"/>
        <v>4</v>
      </c>
      <c r="AG12" s="176">
        <f t="shared" ref="AG12:BJ12" si="1">AG14+AG22+AG25+AG34+AG41+AG48+AG56+AG65+AG73+AG81+AG89+AG99+AG103+AG110+AG115</f>
        <v>3</v>
      </c>
      <c r="AH12" s="176">
        <f t="shared" si="1"/>
        <v>2</v>
      </c>
      <c r="AI12" s="176">
        <f>AI14+AI22+AI25+AI34+AI41+AI48+AI56+AI65+AI73+AI81+AI89+AI99+AI103+AI110+AI115</f>
        <v>8</v>
      </c>
      <c r="AJ12" s="167">
        <f t="shared" si="1"/>
        <v>16</v>
      </c>
      <c r="AK12" s="176">
        <f t="shared" si="1"/>
        <v>10</v>
      </c>
      <c r="AL12" s="176">
        <f t="shared" si="1"/>
        <v>5</v>
      </c>
      <c r="AM12" s="176">
        <f t="shared" si="1"/>
        <v>1</v>
      </c>
      <c r="AN12" s="167">
        <f t="shared" si="1"/>
        <v>374</v>
      </c>
      <c r="AO12" s="176">
        <f t="shared" si="1"/>
        <v>208</v>
      </c>
      <c r="AP12" s="176">
        <f t="shared" si="1"/>
        <v>6</v>
      </c>
      <c r="AQ12" s="176">
        <f t="shared" si="1"/>
        <v>97</v>
      </c>
      <c r="AR12" s="176">
        <f t="shared" si="1"/>
        <v>2</v>
      </c>
      <c r="AS12" s="176">
        <f t="shared" si="1"/>
        <v>13</v>
      </c>
      <c r="AT12" s="176">
        <f t="shared" si="1"/>
        <v>9</v>
      </c>
      <c r="AU12" s="176">
        <f t="shared" si="1"/>
        <v>39</v>
      </c>
      <c r="AV12" s="167">
        <f t="shared" si="1"/>
        <v>59</v>
      </c>
      <c r="AW12" s="176">
        <f t="shared" si="1"/>
        <v>32</v>
      </c>
      <c r="AX12" s="176">
        <f t="shared" si="1"/>
        <v>18</v>
      </c>
      <c r="AY12" s="176">
        <f t="shared" si="1"/>
        <v>1</v>
      </c>
      <c r="AZ12" s="176">
        <f t="shared" si="1"/>
        <v>1</v>
      </c>
      <c r="BA12" s="175">
        <f t="shared" si="1"/>
        <v>7</v>
      </c>
      <c r="BB12" s="167">
        <f t="shared" si="1"/>
        <v>126</v>
      </c>
      <c r="BC12" s="176">
        <f t="shared" si="1"/>
        <v>66</v>
      </c>
      <c r="BD12" s="176">
        <f t="shared" si="1"/>
        <v>1</v>
      </c>
      <c r="BE12" s="176">
        <f t="shared" si="1"/>
        <v>28</v>
      </c>
      <c r="BF12" s="176">
        <f t="shared" si="1"/>
        <v>2</v>
      </c>
      <c r="BG12" s="176">
        <f t="shared" si="1"/>
        <v>9</v>
      </c>
      <c r="BH12" s="175">
        <f t="shared" si="1"/>
        <v>20</v>
      </c>
      <c r="BI12" s="167">
        <f t="shared" si="1"/>
        <v>82</v>
      </c>
      <c r="BJ12" s="175">
        <f t="shared" si="1"/>
        <v>41</v>
      </c>
      <c r="BK12" s="176">
        <f t="shared" ref="BK12:BP12" si="2">BK14+BK22+BK25+BK34+BK41+BK48+BK56+BK65+BK73+BK81+BK89+BK99+BK103+BK110+BK115</f>
        <v>3</v>
      </c>
      <c r="BL12" s="176">
        <f t="shared" si="2"/>
        <v>15</v>
      </c>
      <c r="BM12" s="176">
        <f t="shared" si="2"/>
        <v>4</v>
      </c>
      <c r="BN12" s="175">
        <f t="shared" si="2"/>
        <v>19</v>
      </c>
      <c r="BO12" s="167">
        <f>BO14+BO22+BO25+BO34+BO41+BO48+BO56+BO65+BO73+BO81+BO89+BO99+BO103+BO110+BO115</f>
        <v>4</v>
      </c>
      <c r="BP12" s="175">
        <f t="shared" si="2"/>
        <v>3</v>
      </c>
      <c r="BQ12" s="176">
        <f t="shared" ref="BQ12" si="3">BQ14+BQ22+BQ25+BQ34+BQ41+BQ48+BQ56+BQ65+BQ73+BQ81+BQ89+BQ99+BQ103+BQ110+BQ115</f>
        <v>1</v>
      </c>
      <c r="BR12" s="167">
        <f>BR14+BR22+BR25+BR34+BR41+BR48+BR56+BR65+BR73+BR81+BR89+BR99+BR103+BR110+BR115</f>
        <v>168</v>
      </c>
      <c r="BS12" s="175">
        <f t="shared" ref="BS12:BV12" si="4">BS14+BS22+BS25+BS34+BS41+BS48+BS56+BS65+BS73+BS81+BS89+BS99+BS103+BS110+BS115</f>
        <v>65</v>
      </c>
      <c r="BT12" s="176">
        <f t="shared" si="4"/>
        <v>25</v>
      </c>
      <c r="BU12" s="176">
        <f t="shared" si="4"/>
        <v>5</v>
      </c>
      <c r="BV12" s="175">
        <f t="shared" si="4"/>
        <v>73</v>
      </c>
      <c r="BW12" s="167">
        <f>BW14+BW22+BW25+BW34+BW41+BW48+BW56+BW65+BW73+BW81+BW89+BW99+BW103+BW110+BW115</f>
        <v>2</v>
      </c>
      <c r="BX12" s="175">
        <f t="shared" ref="BX12" si="5">BX14+BX22+BX25+BX34+BX41+BX48+BX56+BX65+BX73+BX81+BX89+BX99+BX103+BX110+BX115</f>
        <v>2</v>
      </c>
      <c r="BY12" s="167">
        <f>BY14+BY22+BY25+BY34+BY41+BY48+BY56+BY65+BY73+BY81+BY89+BY99+BY103+BY110+BY115</f>
        <v>268</v>
      </c>
      <c r="BZ12" s="175">
        <f t="shared" ref="BZ12:CG12" si="6">BZ14+BZ22+BZ25+BZ34+BZ41+BZ48+BZ56+BZ65+BZ73+BZ81+BZ89+BZ99+BZ103+BZ110+BZ115</f>
        <v>97</v>
      </c>
      <c r="CA12" s="176">
        <f t="shared" si="6"/>
        <v>7</v>
      </c>
      <c r="CB12" s="176">
        <f t="shared" si="6"/>
        <v>146</v>
      </c>
      <c r="CC12" s="176">
        <f t="shared" si="6"/>
        <v>2</v>
      </c>
      <c r="CD12" s="176">
        <f t="shared" si="6"/>
        <v>2</v>
      </c>
      <c r="CE12" s="176">
        <f t="shared" si="6"/>
        <v>7</v>
      </c>
      <c r="CF12" s="176">
        <f t="shared" si="6"/>
        <v>5</v>
      </c>
      <c r="CG12" s="175">
        <f t="shared" si="6"/>
        <v>2</v>
      </c>
    </row>
    <row r="13" spans="1:85" ht="15.5" x14ac:dyDescent="0.35">
      <c r="A13" s="130"/>
      <c r="B13" s="169"/>
      <c r="C13" s="170"/>
      <c r="D13" s="171"/>
      <c r="E13" s="171"/>
      <c r="F13" s="172"/>
      <c r="G13" s="172"/>
      <c r="H13" s="172"/>
      <c r="I13" s="172"/>
      <c r="J13" s="173"/>
      <c r="K13" s="172"/>
      <c r="L13" s="174"/>
      <c r="M13" s="170"/>
      <c r="N13" s="174"/>
      <c r="O13" s="172"/>
      <c r="P13" s="172"/>
      <c r="Q13" s="172"/>
      <c r="R13" s="172"/>
      <c r="S13" s="172"/>
      <c r="T13" s="172"/>
      <c r="U13" s="170"/>
      <c r="V13" s="172"/>
      <c r="W13" s="172"/>
      <c r="X13" s="172"/>
      <c r="Y13" s="172"/>
      <c r="Z13" s="172"/>
      <c r="AA13" s="172"/>
      <c r="AB13" s="172"/>
      <c r="AC13" s="172"/>
      <c r="AD13" s="172"/>
      <c r="AE13" s="170"/>
      <c r="AF13" s="172"/>
      <c r="AG13" s="172"/>
      <c r="AH13" s="172"/>
      <c r="AI13" s="172"/>
      <c r="AJ13" s="170"/>
      <c r="AK13" s="172"/>
      <c r="AL13" s="172"/>
      <c r="AM13" s="172"/>
      <c r="AN13" s="170"/>
      <c r="AO13" s="172"/>
      <c r="AP13" s="172"/>
      <c r="AQ13" s="172"/>
      <c r="AR13" s="172"/>
      <c r="AS13" s="172"/>
      <c r="AT13" s="172"/>
      <c r="AU13" s="172"/>
      <c r="AV13" s="170"/>
      <c r="AW13" s="172"/>
      <c r="AX13" s="172"/>
      <c r="AY13" s="172"/>
      <c r="AZ13" s="172"/>
      <c r="BA13" s="169"/>
      <c r="BB13" s="170"/>
      <c r="BC13" s="172"/>
      <c r="BD13" s="172"/>
      <c r="BE13" s="172"/>
      <c r="BF13" s="172"/>
      <c r="BG13" s="172"/>
      <c r="BH13" s="169"/>
      <c r="BI13" s="186"/>
      <c r="BJ13" s="189"/>
      <c r="BK13" s="190"/>
      <c r="BL13" s="190"/>
      <c r="BM13" s="190"/>
      <c r="BN13" s="190"/>
      <c r="BO13" s="186"/>
      <c r="BP13" s="189"/>
      <c r="BQ13" s="190"/>
      <c r="BR13" s="186"/>
      <c r="BS13" s="189"/>
      <c r="BT13" s="190"/>
      <c r="BU13" s="190"/>
      <c r="BV13" s="190"/>
      <c r="BW13" s="186"/>
      <c r="BX13" s="190"/>
      <c r="BY13" s="186"/>
      <c r="BZ13" s="189"/>
      <c r="CA13" s="190"/>
      <c r="CB13" s="190"/>
      <c r="CC13" s="190"/>
      <c r="CD13" s="190"/>
      <c r="CE13" s="190"/>
      <c r="CF13" s="190"/>
      <c r="CG13" s="267"/>
    </row>
    <row r="14" spans="1:85" ht="15" x14ac:dyDescent="0.3">
      <c r="A14" s="131" t="s">
        <v>94</v>
      </c>
      <c r="B14" s="175">
        <f>SUM(B15:B20)</f>
        <v>2456</v>
      </c>
      <c r="C14" s="167">
        <f>SUM(C15:C20)</f>
        <v>1336</v>
      </c>
      <c r="D14" s="168">
        <f t="shared" ref="D14:BH14" si="7">SUM(D15:D20)</f>
        <v>716</v>
      </c>
      <c r="E14" s="168">
        <f t="shared" si="7"/>
        <v>23</v>
      </c>
      <c r="F14" s="168">
        <f t="shared" si="7"/>
        <v>417</v>
      </c>
      <c r="G14" s="168">
        <f t="shared" si="7"/>
        <v>3</v>
      </c>
      <c r="H14" s="168">
        <f t="shared" si="7"/>
        <v>1</v>
      </c>
      <c r="I14" s="168">
        <f t="shared" si="7"/>
        <v>19</v>
      </c>
      <c r="J14" s="168">
        <f t="shared" si="7"/>
        <v>2</v>
      </c>
      <c r="K14" s="168">
        <f t="shared" si="7"/>
        <v>83</v>
      </c>
      <c r="L14" s="168">
        <f t="shared" si="7"/>
        <v>72</v>
      </c>
      <c r="M14" s="167">
        <f>SUM(M15:M20)</f>
        <v>34</v>
      </c>
      <c r="N14" s="181">
        <f t="shared" si="7"/>
        <v>14</v>
      </c>
      <c r="O14" s="176">
        <f t="shared" si="7"/>
        <v>2</v>
      </c>
      <c r="P14" s="176">
        <f>SUM(P15:P20)</f>
        <v>12</v>
      </c>
      <c r="Q14" s="176">
        <f t="shared" si="7"/>
        <v>0</v>
      </c>
      <c r="R14" s="176">
        <f t="shared" si="7"/>
        <v>4</v>
      </c>
      <c r="S14" s="176">
        <f t="shared" si="7"/>
        <v>0</v>
      </c>
      <c r="T14" s="176">
        <f t="shared" si="7"/>
        <v>2</v>
      </c>
      <c r="U14" s="167">
        <f t="shared" si="7"/>
        <v>1021</v>
      </c>
      <c r="V14" s="176">
        <f t="shared" si="7"/>
        <v>488</v>
      </c>
      <c r="W14" s="176">
        <f t="shared" si="7"/>
        <v>34</v>
      </c>
      <c r="X14" s="176">
        <f t="shared" si="7"/>
        <v>240</v>
      </c>
      <c r="Y14" s="176">
        <f t="shared" si="7"/>
        <v>10</v>
      </c>
      <c r="Z14" s="176">
        <f t="shared" si="7"/>
        <v>1</v>
      </c>
      <c r="AA14" s="176">
        <f t="shared" si="7"/>
        <v>74</v>
      </c>
      <c r="AB14" s="176">
        <f t="shared" si="7"/>
        <v>10</v>
      </c>
      <c r="AC14" s="176">
        <f t="shared" si="7"/>
        <v>49</v>
      </c>
      <c r="AD14" s="176">
        <f t="shared" si="7"/>
        <v>115</v>
      </c>
      <c r="AE14" s="167">
        <f t="shared" si="7"/>
        <v>1</v>
      </c>
      <c r="AF14" s="176">
        <f t="shared" si="7"/>
        <v>1</v>
      </c>
      <c r="AG14" s="176">
        <f t="shared" si="7"/>
        <v>0</v>
      </c>
      <c r="AH14" s="176">
        <f t="shared" si="7"/>
        <v>0</v>
      </c>
      <c r="AI14" s="176">
        <f>SUM(AI15:AI20)</f>
        <v>0</v>
      </c>
      <c r="AJ14" s="167">
        <f t="shared" si="7"/>
        <v>0</v>
      </c>
      <c r="AK14" s="176">
        <f t="shared" si="7"/>
        <v>0</v>
      </c>
      <c r="AL14" s="176">
        <f t="shared" si="7"/>
        <v>0</v>
      </c>
      <c r="AM14" s="176">
        <f t="shared" si="7"/>
        <v>0</v>
      </c>
      <c r="AN14" s="167">
        <f t="shared" si="7"/>
        <v>35</v>
      </c>
      <c r="AO14" s="176">
        <f t="shared" si="7"/>
        <v>13</v>
      </c>
      <c r="AP14" s="176">
        <f t="shared" si="7"/>
        <v>1</v>
      </c>
      <c r="AQ14" s="176">
        <f t="shared" si="7"/>
        <v>10</v>
      </c>
      <c r="AR14" s="176">
        <f t="shared" si="7"/>
        <v>0</v>
      </c>
      <c r="AS14" s="176">
        <f t="shared" si="7"/>
        <v>3</v>
      </c>
      <c r="AT14" s="176">
        <f t="shared" si="7"/>
        <v>2</v>
      </c>
      <c r="AU14" s="176">
        <f t="shared" si="7"/>
        <v>6</v>
      </c>
      <c r="AV14" s="167">
        <f t="shared" si="7"/>
        <v>16</v>
      </c>
      <c r="AW14" s="176">
        <f t="shared" si="7"/>
        <v>7</v>
      </c>
      <c r="AX14" s="176">
        <f t="shared" si="7"/>
        <v>3</v>
      </c>
      <c r="AY14" s="176">
        <f t="shared" si="7"/>
        <v>1</v>
      </c>
      <c r="AZ14" s="176">
        <f t="shared" si="7"/>
        <v>1</v>
      </c>
      <c r="BA14" s="175">
        <f t="shared" si="7"/>
        <v>4</v>
      </c>
      <c r="BB14" s="167">
        <f t="shared" si="7"/>
        <v>5</v>
      </c>
      <c r="BC14" s="176">
        <f t="shared" si="7"/>
        <v>0</v>
      </c>
      <c r="BD14" s="176">
        <f t="shared" si="7"/>
        <v>0</v>
      </c>
      <c r="BE14" s="176">
        <f t="shared" si="7"/>
        <v>2</v>
      </c>
      <c r="BF14" s="176">
        <f t="shared" si="7"/>
        <v>0</v>
      </c>
      <c r="BG14" s="176">
        <f t="shared" si="7"/>
        <v>2</v>
      </c>
      <c r="BH14" s="175">
        <f t="shared" si="7"/>
        <v>1</v>
      </c>
      <c r="BI14" s="186">
        <f>SUM(BI15:BI20)</f>
        <v>0</v>
      </c>
      <c r="BJ14" s="187">
        <v>0</v>
      </c>
      <c r="BK14" s="188">
        <v>0</v>
      </c>
      <c r="BL14" s="188">
        <v>0</v>
      </c>
      <c r="BM14" s="188">
        <v>0</v>
      </c>
      <c r="BN14" s="188">
        <v>0</v>
      </c>
      <c r="BO14" s="186">
        <f>SUM(BO15:BO20)</f>
        <v>0</v>
      </c>
      <c r="BP14" s="187">
        <v>0</v>
      </c>
      <c r="BQ14" s="188">
        <v>0</v>
      </c>
      <c r="BR14" s="186">
        <f>SUM(BR15:BR20)</f>
        <v>0</v>
      </c>
      <c r="BS14" s="187">
        <v>0</v>
      </c>
      <c r="BT14" s="188">
        <v>0</v>
      </c>
      <c r="BU14" s="188">
        <v>0</v>
      </c>
      <c r="BV14" s="188">
        <v>0</v>
      </c>
      <c r="BW14" s="186">
        <f>SUM(BW15:BW20)</f>
        <v>0</v>
      </c>
      <c r="BX14" s="188">
        <v>0</v>
      </c>
      <c r="BY14" s="186">
        <f>SUM(BY15:BY20)</f>
        <v>8</v>
      </c>
      <c r="BZ14" s="188">
        <f t="shared" ref="BZ14:CG14" si="8">BZ15+BZ16+BZ17+BZ18+BZ19+BZ20</f>
        <v>0</v>
      </c>
      <c r="CA14" s="188">
        <f t="shared" si="8"/>
        <v>0</v>
      </c>
      <c r="CB14" s="188">
        <f t="shared" si="8"/>
        <v>7</v>
      </c>
      <c r="CC14" s="188">
        <f t="shared" si="8"/>
        <v>0</v>
      </c>
      <c r="CD14" s="188">
        <f t="shared" si="8"/>
        <v>0</v>
      </c>
      <c r="CE14" s="188">
        <f t="shared" si="8"/>
        <v>0</v>
      </c>
      <c r="CF14" s="188">
        <f t="shared" si="8"/>
        <v>0</v>
      </c>
      <c r="CG14" s="268">
        <f t="shared" si="8"/>
        <v>1</v>
      </c>
    </row>
    <row r="15" spans="1:85" ht="15.5" x14ac:dyDescent="0.35">
      <c r="A15" s="125" t="s">
        <v>95</v>
      </c>
      <c r="B15" s="169">
        <f t="shared" ref="B15:B20" si="9">+C15+M15+U15+AE15+AJ15+AN15+AV15+BB15+BI15+BO15+BR15+BW15+BY15</f>
        <v>1189</v>
      </c>
      <c r="C15" s="170">
        <f t="shared" ref="C15:C20" si="10">SUM(D15:L15)</f>
        <v>744</v>
      </c>
      <c r="D15" s="171">
        <v>399</v>
      </c>
      <c r="E15" s="171">
        <v>0</v>
      </c>
      <c r="F15" s="172">
        <v>256</v>
      </c>
      <c r="G15" s="172">
        <v>0</v>
      </c>
      <c r="H15" s="172">
        <v>0</v>
      </c>
      <c r="I15" s="172">
        <v>9</v>
      </c>
      <c r="J15" s="174">
        <v>0</v>
      </c>
      <c r="K15" s="172">
        <v>79</v>
      </c>
      <c r="L15" s="172">
        <v>1</v>
      </c>
      <c r="M15" s="170">
        <f t="shared" ref="M15:M20" si="11">SUM(N15:T15)</f>
        <v>12</v>
      </c>
      <c r="N15" s="174">
        <v>3</v>
      </c>
      <c r="O15" s="172">
        <v>0</v>
      </c>
      <c r="P15" s="172">
        <v>6</v>
      </c>
      <c r="Q15" s="172">
        <v>0</v>
      </c>
      <c r="R15" s="172">
        <v>2</v>
      </c>
      <c r="S15" s="172">
        <v>0</v>
      </c>
      <c r="T15" s="172">
        <v>1</v>
      </c>
      <c r="U15" s="170">
        <f t="shared" ref="U15:U20" si="12">SUM(V15:AD15)</f>
        <v>410</v>
      </c>
      <c r="V15" s="172">
        <v>204</v>
      </c>
      <c r="W15" s="172">
        <v>9</v>
      </c>
      <c r="X15" s="172">
        <v>101</v>
      </c>
      <c r="Y15" s="172">
        <v>8</v>
      </c>
      <c r="Z15" s="172">
        <v>0</v>
      </c>
      <c r="AA15" s="172">
        <v>28</v>
      </c>
      <c r="AB15" s="172">
        <v>9</v>
      </c>
      <c r="AC15" s="172">
        <v>42</v>
      </c>
      <c r="AD15" s="172">
        <v>9</v>
      </c>
      <c r="AE15" s="170">
        <f t="shared" ref="AE15:AE20" si="13">SUM(AF15:AH15)</f>
        <v>1</v>
      </c>
      <c r="AF15" s="172">
        <v>1</v>
      </c>
      <c r="AG15" s="172">
        <v>0</v>
      </c>
      <c r="AH15" s="172">
        <v>0</v>
      </c>
      <c r="AI15" s="172">
        <v>0</v>
      </c>
      <c r="AJ15" s="170">
        <f t="shared" ref="AJ15:AJ20" si="14">SUM(AK15:AM15)</f>
        <v>0</v>
      </c>
      <c r="AK15" s="172">
        <v>0</v>
      </c>
      <c r="AL15" s="172">
        <v>0</v>
      </c>
      <c r="AM15" s="172">
        <v>0</v>
      </c>
      <c r="AN15" s="170">
        <f t="shared" ref="AN15:AN20" si="15">SUM(AO15:AU15)</f>
        <v>11</v>
      </c>
      <c r="AO15" s="172">
        <v>5</v>
      </c>
      <c r="AP15" s="172">
        <v>1</v>
      </c>
      <c r="AQ15" s="172">
        <v>3</v>
      </c>
      <c r="AR15" s="172">
        <v>0</v>
      </c>
      <c r="AS15" s="172">
        <v>0</v>
      </c>
      <c r="AT15" s="172">
        <v>2</v>
      </c>
      <c r="AU15" s="172">
        <v>0</v>
      </c>
      <c r="AV15" s="170">
        <f t="shared" ref="AV15:AV20" si="16">SUM(AW15:BA15)</f>
        <v>5</v>
      </c>
      <c r="AW15" s="172">
        <v>2</v>
      </c>
      <c r="AX15" s="172">
        <v>0</v>
      </c>
      <c r="AY15" s="172">
        <v>1</v>
      </c>
      <c r="AZ15" s="172">
        <v>0</v>
      </c>
      <c r="BA15" s="169">
        <v>2</v>
      </c>
      <c r="BB15" s="170">
        <f t="shared" ref="BB15:BB20" si="17">SUM(BC15:BH15)</f>
        <v>4</v>
      </c>
      <c r="BC15" s="172">
        <v>0</v>
      </c>
      <c r="BD15" s="172">
        <v>0</v>
      </c>
      <c r="BE15" s="172">
        <v>1</v>
      </c>
      <c r="BF15" s="172">
        <v>0</v>
      </c>
      <c r="BG15" s="172">
        <v>2</v>
      </c>
      <c r="BH15" s="169">
        <v>1</v>
      </c>
      <c r="BI15" s="186">
        <f t="shared" ref="BI15:BI20" si="18">SUM(BJ15:BN15)</f>
        <v>0</v>
      </c>
      <c r="BJ15" s="189">
        <v>0</v>
      </c>
      <c r="BK15" s="191">
        <v>0</v>
      </c>
      <c r="BL15" s="191">
        <v>0</v>
      </c>
      <c r="BM15" s="191">
        <v>0</v>
      </c>
      <c r="BN15" s="191">
        <v>0</v>
      </c>
      <c r="BO15" s="186">
        <f t="shared" ref="BO15:BO20" si="19">SUM(BP15:BQ15)</f>
        <v>0</v>
      </c>
      <c r="BP15" s="189">
        <v>0</v>
      </c>
      <c r="BQ15" s="191">
        <v>0</v>
      </c>
      <c r="BR15" s="186">
        <f t="shared" ref="BR15:BR20" si="20">SUM(BS15:BV15)</f>
        <v>0</v>
      </c>
      <c r="BS15" s="189">
        <v>0</v>
      </c>
      <c r="BT15" s="191">
        <v>0</v>
      </c>
      <c r="BU15" s="191">
        <v>0</v>
      </c>
      <c r="BV15" s="191">
        <v>0</v>
      </c>
      <c r="BW15" s="186">
        <f t="shared" ref="BW15:BW20" si="21">SUM(BX15:BX15)</f>
        <v>0</v>
      </c>
      <c r="BX15" s="191">
        <v>0</v>
      </c>
      <c r="BY15" s="186">
        <f t="shared" ref="BY15:BY20" si="22">SUM(BZ15:CG15)</f>
        <v>2</v>
      </c>
      <c r="BZ15" s="189">
        <v>0</v>
      </c>
      <c r="CA15" s="191">
        <v>0</v>
      </c>
      <c r="CB15" s="191">
        <v>2</v>
      </c>
      <c r="CC15" s="191">
        <v>0</v>
      </c>
      <c r="CD15" s="191">
        <v>0</v>
      </c>
      <c r="CE15" s="191">
        <v>0</v>
      </c>
      <c r="CF15" s="191">
        <v>0</v>
      </c>
      <c r="CG15" s="269">
        <v>0</v>
      </c>
    </row>
    <row r="16" spans="1:85" ht="15.5" x14ac:dyDescent="0.35">
      <c r="A16" s="132" t="s">
        <v>96</v>
      </c>
      <c r="B16" s="169">
        <f t="shared" si="9"/>
        <v>520</v>
      </c>
      <c r="C16" s="170">
        <f t="shared" si="10"/>
        <v>296</v>
      </c>
      <c r="D16" s="171">
        <v>195</v>
      </c>
      <c r="E16" s="171">
        <v>18</v>
      </c>
      <c r="F16" s="172">
        <v>54</v>
      </c>
      <c r="G16" s="172">
        <v>1</v>
      </c>
      <c r="H16" s="172">
        <v>0</v>
      </c>
      <c r="I16" s="172">
        <v>6</v>
      </c>
      <c r="J16" s="174">
        <v>1</v>
      </c>
      <c r="K16" s="172">
        <v>2</v>
      </c>
      <c r="L16" s="172">
        <v>19</v>
      </c>
      <c r="M16" s="170">
        <f t="shared" si="11"/>
        <v>3</v>
      </c>
      <c r="N16" s="174">
        <v>2</v>
      </c>
      <c r="O16" s="172">
        <v>0</v>
      </c>
      <c r="P16" s="172">
        <v>1</v>
      </c>
      <c r="Q16" s="172">
        <v>0</v>
      </c>
      <c r="R16" s="172">
        <v>0</v>
      </c>
      <c r="S16" s="172">
        <v>0</v>
      </c>
      <c r="T16" s="172">
        <v>0</v>
      </c>
      <c r="U16" s="170">
        <f t="shared" si="12"/>
        <v>211</v>
      </c>
      <c r="V16" s="172">
        <v>108</v>
      </c>
      <c r="W16" s="172">
        <v>19</v>
      </c>
      <c r="X16" s="172">
        <v>30</v>
      </c>
      <c r="Y16" s="172">
        <v>1</v>
      </c>
      <c r="Z16" s="172">
        <v>0</v>
      </c>
      <c r="AA16" s="172">
        <v>20</v>
      </c>
      <c r="AB16" s="172">
        <v>1</v>
      </c>
      <c r="AC16" s="172">
        <v>5</v>
      </c>
      <c r="AD16" s="172">
        <v>27</v>
      </c>
      <c r="AE16" s="170">
        <f t="shared" si="13"/>
        <v>0</v>
      </c>
      <c r="AF16" s="172">
        <v>0</v>
      </c>
      <c r="AG16" s="172">
        <v>0</v>
      </c>
      <c r="AH16" s="172">
        <v>0</v>
      </c>
      <c r="AI16" s="172">
        <v>0</v>
      </c>
      <c r="AJ16" s="170">
        <f t="shared" si="14"/>
        <v>0</v>
      </c>
      <c r="AK16" s="172">
        <v>0</v>
      </c>
      <c r="AL16" s="172">
        <v>0</v>
      </c>
      <c r="AM16" s="172">
        <v>0</v>
      </c>
      <c r="AN16" s="170">
        <f t="shared" si="15"/>
        <v>4</v>
      </c>
      <c r="AO16" s="172">
        <v>3</v>
      </c>
      <c r="AP16" s="172">
        <v>0</v>
      </c>
      <c r="AQ16" s="172">
        <v>1</v>
      </c>
      <c r="AR16" s="172">
        <v>0</v>
      </c>
      <c r="AS16" s="172">
        <v>0</v>
      </c>
      <c r="AT16" s="172">
        <v>0</v>
      </c>
      <c r="AU16" s="172">
        <v>0</v>
      </c>
      <c r="AV16" s="170">
        <f t="shared" si="16"/>
        <v>3</v>
      </c>
      <c r="AW16" s="172">
        <v>2</v>
      </c>
      <c r="AX16" s="172">
        <v>0</v>
      </c>
      <c r="AY16" s="172">
        <v>0</v>
      </c>
      <c r="AZ16" s="172">
        <v>1</v>
      </c>
      <c r="BA16" s="169">
        <v>0</v>
      </c>
      <c r="BB16" s="170">
        <f t="shared" si="17"/>
        <v>1</v>
      </c>
      <c r="BC16" s="172">
        <v>0</v>
      </c>
      <c r="BD16" s="172">
        <v>0</v>
      </c>
      <c r="BE16" s="172">
        <v>1</v>
      </c>
      <c r="BF16" s="172">
        <v>0</v>
      </c>
      <c r="BG16" s="172">
        <v>0</v>
      </c>
      <c r="BH16" s="169">
        <v>0</v>
      </c>
      <c r="BI16" s="186">
        <f t="shared" si="18"/>
        <v>0</v>
      </c>
      <c r="BJ16" s="189">
        <v>0</v>
      </c>
      <c r="BK16" s="191">
        <v>0</v>
      </c>
      <c r="BL16" s="191">
        <v>0</v>
      </c>
      <c r="BM16" s="191">
        <v>0</v>
      </c>
      <c r="BN16" s="191">
        <v>0</v>
      </c>
      <c r="BO16" s="186">
        <f t="shared" si="19"/>
        <v>0</v>
      </c>
      <c r="BP16" s="189">
        <v>0</v>
      </c>
      <c r="BQ16" s="191">
        <v>0</v>
      </c>
      <c r="BR16" s="186">
        <f t="shared" si="20"/>
        <v>0</v>
      </c>
      <c r="BS16" s="189">
        <v>0</v>
      </c>
      <c r="BT16" s="191">
        <v>0</v>
      </c>
      <c r="BU16" s="191">
        <v>0</v>
      </c>
      <c r="BV16" s="191">
        <v>0</v>
      </c>
      <c r="BW16" s="186">
        <f t="shared" si="21"/>
        <v>0</v>
      </c>
      <c r="BX16" s="191">
        <v>0</v>
      </c>
      <c r="BY16" s="186">
        <f t="shared" si="22"/>
        <v>2</v>
      </c>
      <c r="BZ16" s="189">
        <v>0</v>
      </c>
      <c r="CA16" s="191">
        <v>0</v>
      </c>
      <c r="CB16" s="191">
        <v>2</v>
      </c>
      <c r="CC16" s="191">
        <v>0</v>
      </c>
      <c r="CD16" s="191">
        <v>0</v>
      </c>
      <c r="CE16" s="191">
        <v>0</v>
      </c>
      <c r="CF16" s="191">
        <v>0</v>
      </c>
      <c r="CG16" s="269">
        <v>0</v>
      </c>
    </row>
    <row r="17" spans="1:85" ht="15.5" x14ac:dyDescent="0.35">
      <c r="A17" s="132" t="s">
        <v>97</v>
      </c>
      <c r="B17" s="169">
        <f t="shared" si="9"/>
        <v>343</v>
      </c>
      <c r="C17" s="170">
        <f t="shared" si="10"/>
        <v>125</v>
      </c>
      <c r="D17" s="171">
        <v>40</v>
      </c>
      <c r="E17" s="171">
        <v>0</v>
      </c>
      <c r="F17" s="172">
        <v>48</v>
      </c>
      <c r="G17" s="172">
        <v>1</v>
      </c>
      <c r="H17" s="172">
        <v>0</v>
      </c>
      <c r="I17" s="172">
        <v>0</v>
      </c>
      <c r="J17" s="174">
        <v>0</v>
      </c>
      <c r="K17" s="172">
        <v>1</v>
      </c>
      <c r="L17" s="172">
        <v>35</v>
      </c>
      <c r="M17" s="170">
        <f t="shared" si="11"/>
        <v>10</v>
      </c>
      <c r="N17" s="174">
        <v>4</v>
      </c>
      <c r="O17" s="172">
        <v>2</v>
      </c>
      <c r="P17" s="172">
        <v>1</v>
      </c>
      <c r="Q17" s="172">
        <v>0</v>
      </c>
      <c r="R17" s="172">
        <v>2</v>
      </c>
      <c r="S17" s="172">
        <v>0</v>
      </c>
      <c r="T17" s="172">
        <v>1</v>
      </c>
      <c r="U17" s="170">
        <f t="shared" si="12"/>
        <v>184</v>
      </c>
      <c r="V17" s="172">
        <v>79</v>
      </c>
      <c r="W17" s="172">
        <v>3</v>
      </c>
      <c r="X17" s="172">
        <v>43</v>
      </c>
      <c r="Y17" s="172">
        <v>1</v>
      </c>
      <c r="Z17" s="172">
        <v>0</v>
      </c>
      <c r="AA17" s="172">
        <v>10</v>
      </c>
      <c r="AB17" s="172">
        <v>0</v>
      </c>
      <c r="AC17" s="172">
        <v>0</v>
      </c>
      <c r="AD17" s="172">
        <v>48</v>
      </c>
      <c r="AE17" s="170">
        <f t="shared" si="13"/>
        <v>0</v>
      </c>
      <c r="AF17" s="172">
        <v>0</v>
      </c>
      <c r="AG17" s="172">
        <v>0</v>
      </c>
      <c r="AH17" s="172">
        <v>0</v>
      </c>
      <c r="AI17" s="172">
        <v>0</v>
      </c>
      <c r="AJ17" s="170">
        <f t="shared" si="14"/>
        <v>0</v>
      </c>
      <c r="AK17" s="172">
        <v>0</v>
      </c>
      <c r="AL17" s="172">
        <v>0</v>
      </c>
      <c r="AM17" s="172">
        <v>0</v>
      </c>
      <c r="AN17" s="170">
        <f t="shared" si="15"/>
        <v>15</v>
      </c>
      <c r="AO17" s="172">
        <v>5</v>
      </c>
      <c r="AP17" s="172">
        <v>0</v>
      </c>
      <c r="AQ17" s="172">
        <v>5</v>
      </c>
      <c r="AR17" s="172">
        <v>0</v>
      </c>
      <c r="AS17" s="172">
        <v>1</v>
      </c>
      <c r="AT17" s="172">
        <v>0</v>
      </c>
      <c r="AU17" s="172">
        <v>4</v>
      </c>
      <c r="AV17" s="170">
        <f t="shared" si="16"/>
        <v>8</v>
      </c>
      <c r="AW17" s="172">
        <v>3</v>
      </c>
      <c r="AX17" s="172">
        <v>3</v>
      </c>
      <c r="AY17" s="172">
        <v>0</v>
      </c>
      <c r="AZ17" s="172">
        <v>0</v>
      </c>
      <c r="BA17" s="169">
        <v>2</v>
      </c>
      <c r="BB17" s="170">
        <f t="shared" si="17"/>
        <v>0</v>
      </c>
      <c r="BC17" s="172">
        <v>0</v>
      </c>
      <c r="BD17" s="172">
        <v>0</v>
      </c>
      <c r="BE17" s="172">
        <v>0</v>
      </c>
      <c r="BF17" s="172">
        <v>0</v>
      </c>
      <c r="BG17" s="172">
        <v>0</v>
      </c>
      <c r="BH17" s="169">
        <v>0</v>
      </c>
      <c r="BI17" s="186">
        <f t="shared" si="18"/>
        <v>0</v>
      </c>
      <c r="BJ17" s="189">
        <v>0</v>
      </c>
      <c r="BK17" s="191">
        <v>0</v>
      </c>
      <c r="BL17" s="191">
        <v>0</v>
      </c>
      <c r="BM17" s="191">
        <v>0</v>
      </c>
      <c r="BN17" s="191">
        <v>0</v>
      </c>
      <c r="BO17" s="186">
        <f t="shared" si="19"/>
        <v>0</v>
      </c>
      <c r="BP17" s="189">
        <v>0</v>
      </c>
      <c r="BQ17" s="191">
        <v>0</v>
      </c>
      <c r="BR17" s="186">
        <f t="shared" si="20"/>
        <v>0</v>
      </c>
      <c r="BS17" s="189">
        <v>0</v>
      </c>
      <c r="BT17" s="191">
        <v>0</v>
      </c>
      <c r="BU17" s="191">
        <v>0</v>
      </c>
      <c r="BV17" s="191">
        <v>0</v>
      </c>
      <c r="BW17" s="186">
        <f t="shared" si="21"/>
        <v>0</v>
      </c>
      <c r="BX17" s="191">
        <v>0</v>
      </c>
      <c r="BY17" s="186">
        <f t="shared" si="22"/>
        <v>1</v>
      </c>
      <c r="BZ17" s="189">
        <v>0</v>
      </c>
      <c r="CA17" s="191">
        <v>0</v>
      </c>
      <c r="CB17" s="191">
        <v>0</v>
      </c>
      <c r="CC17" s="191">
        <v>0</v>
      </c>
      <c r="CD17" s="191">
        <v>0</v>
      </c>
      <c r="CE17" s="191">
        <v>0</v>
      </c>
      <c r="CF17" s="191">
        <v>0</v>
      </c>
      <c r="CG17" s="269">
        <v>1</v>
      </c>
    </row>
    <row r="18" spans="1:85" ht="15.5" x14ac:dyDescent="0.35">
      <c r="A18" s="125" t="s">
        <v>98</v>
      </c>
      <c r="B18" s="169">
        <f t="shared" si="9"/>
        <v>133</v>
      </c>
      <c r="C18" s="170">
        <f t="shared" si="10"/>
        <v>68</v>
      </c>
      <c r="D18" s="171">
        <v>22</v>
      </c>
      <c r="E18" s="171">
        <v>0</v>
      </c>
      <c r="F18" s="172">
        <v>36</v>
      </c>
      <c r="G18" s="172">
        <v>0</v>
      </c>
      <c r="H18" s="172">
        <v>0</v>
      </c>
      <c r="I18" s="172">
        <v>0</v>
      </c>
      <c r="J18" s="174">
        <v>0</v>
      </c>
      <c r="K18" s="172">
        <v>0</v>
      </c>
      <c r="L18" s="172">
        <v>10</v>
      </c>
      <c r="M18" s="170">
        <f t="shared" si="11"/>
        <v>0</v>
      </c>
      <c r="N18" s="172">
        <v>0</v>
      </c>
      <c r="O18" s="172">
        <v>0</v>
      </c>
      <c r="P18" s="172">
        <v>0</v>
      </c>
      <c r="Q18" s="172">
        <v>0</v>
      </c>
      <c r="R18" s="172">
        <v>0</v>
      </c>
      <c r="S18" s="172">
        <v>0</v>
      </c>
      <c r="T18" s="172">
        <v>0</v>
      </c>
      <c r="U18" s="170">
        <f t="shared" si="12"/>
        <v>60</v>
      </c>
      <c r="V18" s="172">
        <v>20</v>
      </c>
      <c r="W18" s="172">
        <v>0</v>
      </c>
      <c r="X18" s="172">
        <v>23</v>
      </c>
      <c r="Y18" s="172">
        <v>0</v>
      </c>
      <c r="Z18" s="172">
        <v>0</v>
      </c>
      <c r="AA18" s="172">
        <v>0</v>
      </c>
      <c r="AB18" s="172">
        <v>0</v>
      </c>
      <c r="AC18" s="172">
        <v>0</v>
      </c>
      <c r="AD18" s="172">
        <v>17</v>
      </c>
      <c r="AE18" s="170">
        <f t="shared" si="13"/>
        <v>0</v>
      </c>
      <c r="AF18" s="172">
        <v>0</v>
      </c>
      <c r="AG18" s="172">
        <v>0</v>
      </c>
      <c r="AH18" s="172">
        <v>0</v>
      </c>
      <c r="AI18" s="172">
        <v>0</v>
      </c>
      <c r="AJ18" s="170">
        <f t="shared" si="14"/>
        <v>0</v>
      </c>
      <c r="AK18" s="172">
        <v>0</v>
      </c>
      <c r="AL18" s="172">
        <v>0</v>
      </c>
      <c r="AM18" s="172">
        <v>0</v>
      </c>
      <c r="AN18" s="170">
        <f t="shared" si="15"/>
        <v>2</v>
      </c>
      <c r="AO18" s="172">
        <v>0</v>
      </c>
      <c r="AP18" s="172">
        <v>0</v>
      </c>
      <c r="AQ18" s="172">
        <v>0</v>
      </c>
      <c r="AR18" s="172">
        <v>0</v>
      </c>
      <c r="AS18" s="172">
        <v>2</v>
      </c>
      <c r="AT18" s="172">
        <v>0</v>
      </c>
      <c r="AU18" s="172">
        <v>0</v>
      </c>
      <c r="AV18" s="170">
        <f t="shared" si="16"/>
        <v>0</v>
      </c>
      <c r="AW18" s="172">
        <v>0</v>
      </c>
      <c r="AX18" s="172">
        <v>0</v>
      </c>
      <c r="AY18" s="172">
        <v>0</v>
      </c>
      <c r="AZ18" s="172">
        <v>0</v>
      </c>
      <c r="BA18" s="169">
        <v>0</v>
      </c>
      <c r="BB18" s="170">
        <f t="shared" si="17"/>
        <v>0</v>
      </c>
      <c r="BC18" s="172">
        <v>0</v>
      </c>
      <c r="BD18" s="172">
        <v>0</v>
      </c>
      <c r="BE18" s="172">
        <v>0</v>
      </c>
      <c r="BF18" s="172">
        <v>0</v>
      </c>
      <c r="BG18" s="172">
        <v>0</v>
      </c>
      <c r="BH18" s="169">
        <v>0</v>
      </c>
      <c r="BI18" s="186">
        <f t="shared" si="18"/>
        <v>0</v>
      </c>
      <c r="BJ18" s="189">
        <v>0</v>
      </c>
      <c r="BK18" s="191">
        <v>0</v>
      </c>
      <c r="BL18" s="191">
        <v>0</v>
      </c>
      <c r="BM18" s="191">
        <v>0</v>
      </c>
      <c r="BN18" s="191">
        <v>0</v>
      </c>
      <c r="BO18" s="186">
        <f t="shared" si="19"/>
        <v>0</v>
      </c>
      <c r="BP18" s="189">
        <v>0</v>
      </c>
      <c r="BQ18" s="191">
        <v>0</v>
      </c>
      <c r="BR18" s="186">
        <f t="shared" si="20"/>
        <v>0</v>
      </c>
      <c r="BS18" s="189">
        <v>0</v>
      </c>
      <c r="BT18" s="191">
        <v>0</v>
      </c>
      <c r="BU18" s="191">
        <v>0</v>
      </c>
      <c r="BV18" s="191">
        <v>0</v>
      </c>
      <c r="BW18" s="186">
        <f t="shared" si="21"/>
        <v>0</v>
      </c>
      <c r="BX18" s="191">
        <v>0</v>
      </c>
      <c r="BY18" s="186">
        <f t="shared" si="22"/>
        <v>3</v>
      </c>
      <c r="BZ18" s="189">
        <v>0</v>
      </c>
      <c r="CA18" s="191">
        <v>0</v>
      </c>
      <c r="CB18" s="191">
        <v>3</v>
      </c>
      <c r="CC18" s="191">
        <v>0</v>
      </c>
      <c r="CD18" s="191">
        <v>0</v>
      </c>
      <c r="CE18" s="191">
        <v>0</v>
      </c>
      <c r="CF18" s="191">
        <v>0</v>
      </c>
      <c r="CG18" s="269">
        <v>0</v>
      </c>
    </row>
    <row r="19" spans="1:85" ht="15.5" x14ac:dyDescent="0.35">
      <c r="A19" s="125" t="s">
        <v>99</v>
      </c>
      <c r="B19" s="169">
        <f t="shared" si="9"/>
        <v>250</v>
      </c>
      <c r="C19" s="170">
        <f t="shared" si="10"/>
        <v>89</v>
      </c>
      <c r="D19" s="171">
        <v>56</v>
      </c>
      <c r="E19" s="171">
        <v>2</v>
      </c>
      <c r="F19" s="172">
        <v>22</v>
      </c>
      <c r="G19" s="172">
        <v>1</v>
      </c>
      <c r="H19" s="172">
        <v>0</v>
      </c>
      <c r="I19" s="172">
        <v>4</v>
      </c>
      <c r="J19" s="174">
        <v>1</v>
      </c>
      <c r="K19" s="172">
        <v>0</v>
      </c>
      <c r="L19" s="172">
        <v>3</v>
      </c>
      <c r="M19" s="170">
        <f t="shared" si="11"/>
        <v>9</v>
      </c>
      <c r="N19" s="174">
        <v>5</v>
      </c>
      <c r="O19" s="172">
        <v>0</v>
      </c>
      <c r="P19" s="172">
        <v>4</v>
      </c>
      <c r="Q19" s="172">
        <v>0</v>
      </c>
      <c r="R19" s="172">
        <v>0</v>
      </c>
      <c r="S19" s="172">
        <v>0</v>
      </c>
      <c r="T19" s="172">
        <v>0</v>
      </c>
      <c r="U19" s="170">
        <f t="shared" si="12"/>
        <v>149</v>
      </c>
      <c r="V19" s="172">
        <v>75</v>
      </c>
      <c r="W19" s="172">
        <v>2</v>
      </c>
      <c r="X19" s="172">
        <v>43</v>
      </c>
      <c r="Y19" s="172">
        <v>0</v>
      </c>
      <c r="Z19" s="172">
        <v>1</v>
      </c>
      <c r="AA19" s="172">
        <v>16</v>
      </c>
      <c r="AB19" s="172">
        <v>0</v>
      </c>
      <c r="AC19" s="172">
        <v>1</v>
      </c>
      <c r="AD19" s="172">
        <v>11</v>
      </c>
      <c r="AE19" s="170">
        <f t="shared" si="13"/>
        <v>0</v>
      </c>
      <c r="AF19" s="172">
        <v>0</v>
      </c>
      <c r="AG19" s="172">
        <v>0</v>
      </c>
      <c r="AH19" s="172">
        <v>0</v>
      </c>
      <c r="AI19" s="172">
        <v>0</v>
      </c>
      <c r="AJ19" s="170">
        <f t="shared" si="14"/>
        <v>0</v>
      </c>
      <c r="AK19" s="172">
        <v>0</v>
      </c>
      <c r="AL19" s="172">
        <v>0</v>
      </c>
      <c r="AM19" s="172">
        <v>0</v>
      </c>
      <c r="AN19" s="170">
        <f t="shared" si="15"/>
        <v>3</v>
      </c>
      <c r="AO19" s="172">
        <v>0</v>
      </c>
      <c r="AP19" s="172">
        <v>0</v>
      </c>
      <c r="AQ19" s="172">
        <v>1</v>
      </c>
      <c r="AR19" s="172">
        <v>0</v>
      </c>
      <c r="AS19" s="172">
        <v>0</v>
      </c>
      <c r="AT19" s="172">
        <v>0</v>
      </c>
      <c r="AU19" s="172">
        <v>2</v>
      </c>
      <c r="AV19" s="170">
        <f t="shared" si="16"/>
        <v>0</v>
      </c>
      <c r="AW19" s="172">
        <v>0</v>
      </c>
      <c r="AX19" s="172">
        <v>0</v>
      </c>
      <c r="AY19" s="172">
        <v>0</v>
      </c>
      <c r="AZ19" s="172">
        <v>0</v>
      </c>
      <c r="BA19" s="169">
        <v>0</v>
      </c>
      <c r="BB19" s="170">
        <f t="shared" si="17"/>
        <v>0</v>
      </c>
      <c r="BC19" s="172">
        <v>0</v>
      </c>
      <c r="BD19" s="172">
        <v>0</v>
      </c>
      <c r="BE19" s="172">
        <v>0</v>
      </c>
      <c r="BF19" s="172">
        <v>0</v>
      </c>
      <c r="BG19" s="172">
        <v>0</v>
      </c>
      <c r="BH19" s="169">
        <v>0</v>
      </c>
      <c r="BI19" s="186">
        <f t="shared" si="18"/>
        <v>0</v>
      </c>
      <c r="BJ19" s="189">
        <v>0</v>
      </c>
      <c r="BK19" s="191">
        <v>0</v>
      </c>
      <c r="BL19" s="191">
        <v>0</v>
      </c>
      <c r="BM19" s="191">
        <v>0</v>
      </c>
      <c r="BN19" s="191">
        <v>0</v>
      </c>
      <c r="BO19" s="186">
        <f t="shared" si="19"/>
        <v>0</v>
      </c>
      <c r="BP19" s="189">
        <v>0</v>
      </c>
      <c r="BQ19" s="191">
        <v>0</v>
      </c>
      <c r="BR19" s="186">
        <f t="shared" si="20"/>
        <v>0</v>
      </c>
      <c r="BS19" s="189">
        <v>0</v>
      </c>
      <c r="BT19" s="191">
        <v>0</v>
      </c>
      <c r="BU19" s="191">
        <v>0</v>
      </c>
      <c r="BV19" s="191">
        <v>0</v>
      </c>
      <c r="BW19" s="186">
        <f t="shared" si="21"/>
        <v>0</v>
      </c>
      <c r="BX19" s="191">
        <v>0</v>
      </c>
      <c r="BY19" s="186">
        <f t="shared" si="22"/>
        <v>0</v>
      </c>
      <c r="BZ19" s="189">
        <v>0</v>
      </c>
      <c r="CA19" s="191">
        <v>0</v>
      </c>
      <c r="CB19" s="191">
        <v>0</v>
      </c>
      <c r="CC19" s="191">
        <v>0</v>
      </c>
      <c r="CD19" s="191">
        <v>0</v>
      </c>
      <c r="CE19" s="191">
        <v>0</v>
      </c>
      <c r="CF19" s="191">
        <v>0</v>
      </c>
      <c r="CG19" s="269">
        <v>0</v>
      </c>
    </row>
    <row r="20" spans="1:85" ht="15.5" x14ac:dyDescent="0.35">
      <c r="A20" s="125" t="s">
        <v>100</v>
      </c>
      <c r="B20" s="169">
        <f t="shared" si="9"/>
        <v>21</v>
      </c>
      <c r="C20" s="170">
        <f t="shared" si="10"/>
        <v>14</v>
      </c>
      <c r="D20" s="171">
        <v>4</v>
      </c>
      <c r="E20" s="171">
        <v>3</v>
      </c>
      <c r="F20" s="172">
        <v>1</v>
      </c>
      <c r="G20" s="172">
        <v>0</v>
      </c>
      <c r="H20" s="172">
        <v>1</v>
      </c>
      <c r="I20" s="172">
        <v>0</v>
      </c>
      <c r="J20" s="174">
        <v>0</v>
      </c>
      <c r="K20" s="172">
        <v>1</v>
      </c>
      <c r="L20" s="172">
        <v>4</v>
      </c>
      <c r="M20" s="170">
        <f t="shared" si="11"/>
        <v>0</v>
      </c>
      <c r="N20" s="174">
        <v>0</v>
      </c>
      <c r="O20" s="172">
        <v>0</v>
      </c>
      <c r="P20" s="172">
        <v>0</v>
      </c>
      <c r="Q20" s="172">
        <v>0</v>
      </c>
      <c r="R20" s="172">
        <v>0</v>
      </c>
      <c r="S20" s="172">
        <v>0</v>
      </c>
      <c r="T20" s="172">
        <v>0</v>
      </c>
      <c r="U20" s="170">
        <f t="shared" si="12"/>
        <v>7</v>
      </c>
      <c r="V20" s="172">
        <v>2</v>
      </c>
      <c r="W20" s="172">
        <v>1</v>
      </c>
      <c r="X20" s="172">
        <v>0</v>
      </c>
      <c r="Y20" s="172">
        <v>0</v>
      </c>
      <c r="Z20" s="172">
        <v>0</v>
      </c>
      <c r="AA20" s="172">
        <v>0</v>
      </c>
      <c r="AB20" s="172">
        <v>0</v>
      </c>
      <c r="AC20" s="172">
        <v>1</v>
      </c>
      <c r="AD20" s="172">
        <v>3</v>
      </c>
      <c r="AE20" s="170">
        <f t="shared" si="13"/>
        <v>0</v>
      </c>
      <c r="AF20" s="172">
        <v>0</v>
      </c>
      <c r="AG20" s="172">
        <v>0</v>
      </c>
      <c r="AH20" s="172">
        <v>0</v>
      </c>
      <c r="AI20" s="172">
        <v>0</v>
      </c>
      <c r="AJ20" s="170">
        <f t="shared" si="14"/>
        <v>0</v>
      </c>
      <c r="AK20" s="172">
        <v>0</v>
      </c>
      <c r="AL20" s="172">
        <v>0</v>
      </c>
      <c r="AM20" s="172">
        <v>0</v>
      </c>
      <c r="AN20" s="170">
        <f t="shared" si="15"/>
        <v>0</v>
      </c>
      <c r="AO20" s="172">
        <v>0</v>
      </c>
      <c r="AP20" s="172">
        <v>0</v>
      </c>
      <c r="AQ20" s="172">
        <v>0</v>
      </c>
      <c r="AR20" s="172">
        <v>0</v>
      </c>
      <c r="AS20" s="172">
        <v>0</v>
      </c>
      <c r="AT20" s="172">
        <v>0</v>
      </c>
      <c r="AU20" s="172">
        <v>0</v>
      </c>
      <c r="AV20" s="170">
        <f t="shared" si="16"/>
        <v>0</v>
      </c>
      <c r="AW20" s="172">
        <v>0</v>
      </c>
      <c r="AX20" s="172">
        <v>0</v>
      </c>
      <c r="AY20" s="172">
        <v>0</v>
      </c>
      <c r="AZ20" s="172">
        <v>0</v>
      </c>
      <c r="BA20" s="169">
        <v>0</v>
      </c>
      <c r="BB20" s="170">
        <f t="shared" si="17"/>
        <v>0</v>
      </c>
      <c r="BC20" s="172">
        <v>0</v>
      </c>
      <c r="BD20" s="172">
        <v>0</v>
      </c>
      <c r="BE20" s="172">
        <v>0</v>
      </c>
      <c r="BF20" s="172">
        <v>0</v>
      </c>
      <c r="BG20" s="172">
        <v>0</v>
      </c>
      <c r="BH20" s="169">
        <v>0</v>
      </c>
      <c r="BI20" s="186">
        <f t="shared" si="18"/>
        <v>0</v>
      </c>
      <c r="BJ20" s="189">
        <v>0</v>
      </c>
      <c r="BK20" s="191">
        <v>0</v>
      </c>
      <c r="BL20" s="191">
        <v>0</v>
      </c>
      <c r="BM20" s="191">
        <v>0</v>
      </c>
      <c r="BN20" s="191">
        <v>0</v>
      </c>
      <c r="BO20" s="186">
        <f t="shared" si="19"/>
        <v>0</v>
      </c>
      <c r="BP20" s="189">
        <v>0</v>
      </c>
      <c r="BQ20" s="191">
        <v>0</v>
      </c>
      <c r="BR20" s="186">
        <f t="shared" si="20"/>
        <v>0</v>
      </c>
      <c r="BS20" s="189">
        <v>0</v>
      </c>
      <c r="BT20" s="191">
        <v>0</v>
      </c>
      <c r="BU20" s="191">
        <v>0</v>
      </c>
      <c r="BV20" s="191">
        <v>0</v>
      </c>
      <c r="BW20" s="186">
        <f t="shared" si="21"/>
        <v>0</v>
      </c>
      <c r="BX20" s="191">
        <v>0</v>
      </c>
      <c r="BY20" s="186">
        <f t="shared" si="22"/>
        <v>0</v>
      </c>
      <c r="BZ20" s="189">
        <v>0</v>
      </c>
      <c r="CA20" s="191">
        <v>0</v>
      </c>
      <c r="CB20" s="191">
        <v>0</v>
      </c>
      <c r="CC20" s="191">
        <v>0</v>
      </c>
      <c r="CD20" s="191">
        <v>0</v>
      </c>
      <c r="CE20" s="191">
        <v>0</v>
      </c>
      <c r="CF20" s="191">
        <v>0</v>
      </c>
      <c r="CG20" s="269">
        <v>0</v>
      </c>
    </row>
    <row r="21" spans="1:85" ht="15.5" x14ac:dyDescent="0.35">
      <c r="A21" s="133"/>
      <c r="B21" s="169"/>
      <c r="C21" s="170"/>
      <c r="D21" s="171"/>
      <c r="E21" s="171"/>
      <c r="F21" s="172"/>
      <c r="G21" s="172"/>
      <c r="H21" s="172"/>
      <c r="I21" s="172"/>
      <c r="J21" s="174"/>
      <c r="K21" s="172"/>
      <c r="L21" s="174"/>
      <c r="M21" s="170"/>
      <c r="N21" s="174"/>
      <c r="O21" s="172"/>
      <c r="P21" s="172"/>
      <c r="Q21" s="172"/>
      <c r="R21" s="172"/>
      <c r="S21" s="172"/>
      <c r="T21" s="172"/>
      <c r="U21" s="170"/>
      <c r="V21" s="172"/>
      <c r="W21" s="172"/>
      <c r="X21" s="172"/>
      <c r="Y21" s="172"/>
      <c r="Z21" s="172"/>
      <c r="AA21" s="172"/>
      <c r="AB21" s="172"/>
      <c r="AC21" s="172"/>
      <c r="AD21" s="172"/>
      <c r="AE21" s="170"/>
      <c r="AF21" s="172"/>
      <c r="AG21" s="172"/>
      <c r="AH21" s="172"/>
      <c r="AI21" s="172"/>
      <c r="AJ21" s="170"/>
      <c r="AK21" s="172"/>
      <c r="AL21" s="172"/>
      <c r="AM21" s="172"/>
      <c r="AN21" s="170"/>
      <c r="AO21" s="172"/>
      <c r="AP21" s="172"/>
      <c r="AQ21" s="172"/>
      <c r="AR21" s="172"/>
      <c r="AS21" s="172"/>
      <c r="AT21" s="172"/>
      <c r="AU21" s="172"/>
      <c r="AV21" s="170"/>
      <c r="AW21" s="172"/>
      <c r="AX21" s="172"/>
      <c r="AY21" s="172"/>
      <c r="AZ21" s="172"/>
      <c r="BA21" s="169"/>
      <c r="BB21" s="170"/>
      <c r="BC21" s="172"/>
      <c r="BD21" s="172"/>
      <c r="BE21" s="172"/>
      <c r="BF21" s="172"/>
      <c r="BG21" s="172"/>
      <c r="BH21" s="169"/>
      <c r="BI21" s="186"/>
      <c r="BJ21" s="189"/>
      <c r="BK21" s="191"/>
      <c r="BL21" s="191"/>
      <c r="BM21" s="191"/>
      <c r="BN21" s="191"/>
      <c r="BO21" s="186"/>
      <c r="BP21" s="189"/>
      <c r="BQ21" s="191"/>
      <c r="BR21" s="186"/>
      <c r="BS21" s="189"/>
      <c r="BT21" s="191"/>
      <c r="BU21" s="191"/>
      <c r="BV21" s="191"/>
      <c r="BW21" s="186"/>
      <c r="BX21" s="191"/>
      <c r="BY21" s="186"/>
      <c r="BZ21" s="189"/>
      <c r="CA21" s="191"/>
      <c r="CB21" s="191"/>
      <c r="CC21" s="191"/>
      <c r="CD21" s="191"/>
      <c r="CE21" s="191"/>
      <c r="CF21" s="191"/>
      <c r="CG21" s="269"/>
    </row>
    <row r="22" spans="1:85" ht="15" x14ac:dyDescent="0.3">
      <c r="A22" s="131" t="s">
        <v>101</v>
      </c>
      <c r="B22" s="175">
        <f>+C22+M22+U22+AE22+AJ22+AN22+AV22+BB22+BI22+BO22+BR22+BW22+BY22</f>
        <v>3165</v>
      </c>
      <c r="C22" s="167">
        <f t="shared" ref="C22:BK22" si="23">SUM(C23)</f>
        <v>2257</v>
      </c>
      <c r="D22" s="168">
        <f t="shared" si="23"/>
        <v>1382</v>
      </c>
      <c r="E22" s="168">
        <f t="shared" si="23"/>
        <v>0</v>
      </c>
      <c r="F22" s="168">
        <f t="shared" si="23"/>
        <v>862</v>
      </c>
      <c r="G22" s="168">
        <f t="shared" si="23"/>
        <v>0</v>
      </c>
      <c r="H22" s="168">
        <f t="shared" si="23"/>
        <v>0</v>
      </c>
      <c r="I22" s="168">
        <f t="shared" si="23"/>
        <v>2</v>
      </c>
      <c r="J22" s="168">
        <f t="shared" si="23"/>
        <v>0</v>
      </c>
      <c r="K22" s="168">
        <f t="shared" si="23"/>
        <v>0</v>
      </c>
      <c r="L22" s="168">
        <f t="shared" si="23"/>
        <v>11</v>
      </c>
      <c r="M22" s="167">
        <f t="shared" si="23"/>
        <v>21</v>
      </c>
      <c r="N22" s="181">
        <f t="shared" si="23"/>
        <v>17</v>
      </c>
      <c r="O22" s="176">
        <f t="shared" si="23"/>
        <v>0</v>
      </c>
      <c r="P22" s="176">
        <f>SUM(P23)</f>
        <v>3</v>
      </c>
      <c r="Q22" s="176">
        <f t="shared" si="23"/>
        <v>0</v>
      </c>
      <c r="R22" s="176">
        <f t="shared" si="23"/>
        <v>0</v>
      </c>
      <c r="S22" s="176">
        <f t="shared" si="23"/>
        <v>0</v>
      </c>
      <c r="T22" s="176">
        <f t="shared" si="23"/>
        <v>1</v>
      </c>
      <c r="U22" s="167">
        <f t="shared" si="23"/>
        <v>868</v>
      </c>
      <c r="V22" s="176">
        <f t="shared" si="23"/>
        <v>690</v>
      </c>
      <c r="W22" s="176">
        <f t="shared" si="23"/>
        <v>3</v>
      </c>
      <c r="X22" s="176">
        <f t="shared" si="23"/>
        <v>100</v>
      </c>
      <c r="Y22" s="176">
        <f t="shared" si="23"/>
        <v>0</v>
      </c>
      <c r="Z22" s="176">
        <f t="shared" si="23"/>
        <v>0</v>
      </c>
      <c r="AA22" s="176">
        <f t="shared" si="23"/>
        <v>45</v>
      </c>
      <c r="AB22" s="176">
        <f t="shared" si="23"/>
        <v>1</v>
      </c>
      <c r="AC22" s="176">
        <f t="shared" si="23"/>
        <v>0</v>
      </c>
      <c r="AD22" s="176">
        <f t="shared" si="23"/>
        <v>29</v>
      </c>
      <c r="AE22" s="167">
        <f t="shared" si="23"/>
        <v>3</v>
      </c>
      <c r="AF22" s="176">
        <f t="shared" si="23"/>
        <v>0</v>
      </c>
      <c r="AG22" s="176">
        <f t="shared" si="23"/>
        <v>0</v>
      </c>
      <c r="AH22" s="176">
        <f t="shared" si="23"/>
        <v>0</v>
      </c>
      <c r="AI22" s="176">
        <f t="shared" si="23"/>
        <v>3</v>
      </c>
      <c r="AJ22" s="167">
        <f t="shared" si="23"/>
        <v>1</v>
      </c>
      <c r="AK22" s="176">
        <f t="shared" si="23"/>
        <v>1</v>
      </c>
      <c r="AL22" s="176">
        <f t="shared" si="23"/>
        <v>0</v>
      </c>
      <c r="AM22" s="176">
        <f t="shared" si="23"/>
        <v>0</v>
      </c>
      <c r="AN22" s="167">
        <f t="shared" si="23"/>
        <v>4</v>
      </c>
      <c r="AO22" s="176">
        <f t="shared" si="23"/>
        <v>1</v>
      </c>
      <c r="AP22" s="176">
        <f t="shared" si="23"/>
        <v>0</v>
      </c>
      <c r="AQ22" s="176">
        <f t="shared" si="23"/>
        <v>0</v>
      </c>
      <c r="AR22" s="176">
        <f t="shared" si="23"/>
        <v>0</v>
      </c>
      <c r="AS22" s="176">
        <f t="shared" si="23"/>
        <v>0</v>
      </c>
      <c r="AT22" s="176">
        <f t="shared" si="23"/>
        <v>0</v>
      </c>
      <c r="AU22" s="176">
        <f t="shared" si="23"/>
        <v>3</v>
      </c>
      <c r="AV22" s="167">
        <f t="shared" si="23"/>
        <v>0</v>
      </c>
      <c r="AW22" s="176">
        <f t="shared" si="23"/>
        <v>0</v>
      </c>
      <c r="AX22" s="176">
        <f t="shared" si="23"/>
        <v>0</v>
      </c>
      <c r="AY22" s="176">
        <f t="shared" si="23"/>
        <v>0</v>
      </c>
      <c r="AZ22" s="176">
        <f t="shared" si="23"/>
        <v>0</v>
      </c>
      <c r="BA22" s="175">
        <f t="shared" si="23"/>
        <v>0</v>
      </c>
      <c r="BB22" s="167">
        <f t="shared" si="23"/>
        <v>1</v>
      </c>
      <c r="BC22" s="176">
        <f t="shared" si="23"/>
        <v>1</v>
      </c>
      <c r="BD22" s="176">
        <f t="shared" si="23"/>
        <v>0</v>
      </c>
      <c r="BE22" s="176">
        <f t="shared" si="23"/>
        <v>0</v>
      </c>
      <c r="BF22" s="176">
        <f t="shared" si="23"/>
        <v>0</v>
      </c>
      <c r="BG22" s="176">
        <f t="shared" si="23"/>
        <v>0</v>
      </c>
      <c r="BH22" s="175">
        <f t="shared" si="23"/>
        <v>0</v>
      </c>
      <c r="BI22" s="186">
        <f>SUM(BI23)</f>
        <v>0</v>
      </c>
      <c r="BJ22" s="175">
        <f t="shared" si="23"/>
        <v>0</v>
      </c>
      <c r="BK22" s="176">
        <f t="shared" si="23"/>
        <v>0</v>
      </c>
      <c r="BL22" s="176">
        <f t="shared" ref="BL22:BN22" si="24">SUM(BL23)</f>
        <v>0</v>
      </c>
      <c r="BM22" s="176">
        <f t="shared" si="24"/>
        <v>0</v>
      </c>
      <c r="BN22" s="176">
        <f t="shared" si="24"/>
        <v>0</v>
      </c>
      <c r="BO22" s="186">
        <f>SUM(BP22:BQ22)</f>
        <v>0</v>
      </c>
      <c r="BP22" s="175">
        <f>SUM(BP23)</f>
        <v>0</v>
      </c>
      <c r="BQ22" s="176">
        <f t="shared" ref="BQ22" si="25">SUM(BQ23)</f>
        <v>0</v>
      </c>
      <c r="BR22" s="186">
        <f>SUM(BS22:BV22)</f>
        <v>0</v>
      </c>
      <c r="BS22" s="175">
        <f>SUM(BS23)</f>
        <v>0</v>
      </c>
      <c r="BT22" s="176">
        <f t="shared" ref="BT22:BV22" si="26">SUM(BT23)</f>
        <v>0</v>
      </c>
      <c r="BU22" s="176">
        <f t="shared" si="26"/>
        <v>0</v>
      </c>
      <c r="BV22" s="176">
        <f t="shared" si="26"/>
        <v>0</v>
      </c>
      <c r="BW22" s="186">
        <f>SUM(BX22:BX22)</f>
        <v>0</v>
      </c>
      <c r="BX22" s="176">
        <f t="shared" ref="BX22" si="27">SUM(BX23)</f>
        <v>0</v>
      </c>
      <c r="BY22" s="186">
        <f>SUM(BZ22:CG22)</f>
        <v>10</v>
      </c>
      <c r="BZ22" s="175">
        <f>SUM(BZ23)</f>
        <v>0</v>
      </c>
      <c r="CA22" s="176">
        <f>SUM(CA23)</f>
        <v>0</v>
      </c>
      <c r="CB22" s="176">
        <f t="shared" ref="CB22:CG22" si="28">SUM(CB23)</f>
        <v>10</v>
      </c>
      <c r="CC22" s="176">
        <f t="shared" si="28"/>
        <v>0</v>
      </c>
      <c r="CD22" s="176">
        <f t="shared" si="28"/>
        <v>0</v>
      </c>
      <c r="CE22" s="176">
        <f t="shared" si="28"/>
        <v>0</v>
      </c>
      <c r="CF22" s="176">
        <f t="shared" si="28"/>
        <v>0</v>
      </c>
      <c r="CG22" s="175">
        <f t="shared" si="28"/>
        <v>0</v>
      </c>
    </row>
    <row r="23" spans="1:85" ht="15.5" x14ac:dyDescent="0.35">
      <c r="A23" s="132" t="s">
        <v>189</v>
      </c>
      <c r="B23" s="169">
        <f>+C23+M23+U23+AE23+AJ23+AN23+AV23+BB23+BI23+BO23+BR23+BW23+BY23</f>
        <v>3165</v>
      </c>
      <c r="C23" s="170">
        <f>SUM(D23:L23)</f>
        <v>2257</v>
      </c>
      <c r="D23" s="171">
        <v>1382</v>
      </c>
      <c r="E23" s="171">
        <v>0</v>
      </c>
      <c r="F23" s="172">
        <v>862</v>
      </c>
      <c r="G23" s="172">
        <v>0</v>
      </c>
      <c r="H23" s="172">
        <v>0</v>
      </c>
      <c r="I23" s="172">
        <v>2</v>
      </c>
      <c r="J23" s="174">
        <v>0</v>
      </c>
      <c r="K23" s="172">
        <v>0</v>
      </c>
      <c r="L23" s="172">
        <v>11</v>
      </c>
      <c r="M23" s="170">
        <f>SUM(N23:T23)</f>
        <v>21</v>
      </c>
      <c r="N23" s="174">
        <v>17</v>
      </c>
      <c r="O23" s="172">
        <v>0</v>
      </c>
      <c r="P23" s="172">
        <v>3</v>
      </c>
      <c r="Q23" s="172">
        <v>0</v>
      </c>
      <c r="R23" s="172">
        <v>0</v>
      </c>
      <c r="S23" s="172">
        <v>0</v>
      </c>
      <c r="T23" s="172">
        <v>1</v>
      </c>
      <c r="U23" s="170">
        <f>SUM(V23:AD23)</f>
        <v>868</v>
      </c>
      <c r="V23" s="172">
        <v>690</v>
      </c>
      <c r="W23" s="172">
        <v>3</v>
      </c>
      <c r="X23" s="172">
        <v>100</v>
      </c>
      <c r="Y23" s="172">
        <v>0</v>
      </c>
      <c r="Z23" s="172">
        <v>0</v>
      </c>
      <c r="AA23" s="172">
        <v>45</v>
      </c>
      <c r="AB23" s="172">
        <v>1</v>
      </c>
      <c r="AC23" s="172">
        <v>0</v>
      </c>
      <c r="AD23" s="172">
        <v>29</v>
      </c>
      <c r="AE23" s="170">
        <f>SUM(AF23:AI23)</f>
        <v>3</v>
      </c>
      <c r="AF23" s="172">
        <v>0</v>
      </c>
      <c r="AG23" s="172">
        <v>0</v>
      </c>
      <c r="AH23" s="172">
        <v>0</v>
      </c>
      <c r="AI23" s="172">
        <v>3</v>
      </c>
      <c r="AJ23" s="170">
        <f>SUM(AK23:AM23)</f>
        <v>1</v>
      </c>
      <c r="AK23" s="172">
        <v>1</v>
      </c>
      <c r="AL23" s="172">
        <v>0</v>
      </c>
      <c r="AM23" s="172">
        <v>0</v>
      </c>
      <c r="AN23" s="170">
        <f>SUM(AO23:AU23)</f>
        <v>4</v>
      </c>
      <c r="AO23" s="172">
        <v>1</v>
      </c>
      <c r="AP23" s="172">
        <v>0</v>
      </c>
      <c r="AQ23" s="172">
        <v>0</v>
      </c>
      <c r="AR23" s="172">
        <v>0</v>
      </c>
      <c r="AS23" s="172">
        <v>0</v>
      </c>
      <c r="AT23" s="172">
        <v>0</v>
      </c>
      <c r="AU23" s="172">
        <v>3</v>
      </c>
      <c r="AV23" s="170">
        <f>SUM(AW23:BA23)</f>
        <v>0</v>
      </c>
      <c r="AW23" s="172">
        <v>0</v>
      </c>
      <c r="AX23" s="172">
        <v>0</v>
      </c>
      <c r="AY23" s="172">
        <v>0</v>
      </c>
      <c r="AZ23" s="172">
        <v>0</v>
      </c>
      <c r="BA23" s="169">
        <v>0</v>
      </c>
      <c r="BB23" s="170">
        <f>SUM(BC23:BH23)</f>
        <v>1</v>
      </c>
      <c r="BC23" s="172">
        <v>1</v>
      </c>
      <c r="BD23" s="172">
        <v>0</v>
      </c>
      <c r="BE23" s="172">
        <v>0</v>
      </c>
      <c r="BF23" s="172">
        <v>0</v>
      </c>
      <c r="BG23" s="172">
        <v>0</v>
      </c>
      <c r="BH23" s="169">
        <v>0</v>
      </c>
      <c r="BI23" s="186">
        <f>SUM(BJ23:BN23)</f>
        <v>0</v>
      </c>
      <c r="BJ23" s="189">
        <v>0</v>
      </c>
      <c r="BK23" s="191">
        <v>0</v>
      </c>
      <c r="BL23" s="191">
        <v>0</v>
      </c>
      <c r="BM23" s="191">
        <v>0</v>
      </c>
      <c r="BN23" s="191">
        <v>0</v>
      </c>
      <c r="BO23" s="186">
        <f>SUM(BP23:BQ23)</f>
        <v>0</v>
      </c>
      <c r="BP23" s="189">
        <v>0</v>
      </c>
      <c r="BQ23" s="191">
        <v>0</v>
      </c>
      <c r="BR23" s="186">
        <f>SUM(BS23:BV23)</f>
        <v>0</v>
      </c>
      <c r="BS23" s="189">
        <v>0</v>
      </c>
      <c r="BT23" s="191">
        <v>0</v>
      </c>
      <c r="BU23" s="191">
        <v>0</v>
      </c>
      <c r="BV23" s="191">
        <v>0</v>
      </c>
      <c r="BW23" s="186">
        <f>SUM(BX23:BX23)</f>
        <v>0</v>
      </c>
      <c r="BX23" s="191">
        <v>0</v>
      </c>
      <c r="BY23" s="186">
        <f>SUM(BZ23:CG23)</f>
        <v>10</v>
      </c>
      <c r="BZ23" s="189">
        <v>0</v>
      </c>
      <c r="CA23" s="191">
        <v>0</v>
      </c>
      <c r="CB23" s="191">
        <v>10</v>
      </c>
      <c r="CC23" s="191">
        <v>0</v>
      </c>
      <c r="CD23" s="191">
        <v>0</v>
      </c>
      <c r="CE23" s="191">
        <v>0</v>
      </c>
      <c r="CF23" s="191">
        <v>0</v>
      </c>
      <c r="CG23" s="269">
        <v>0</v>
      </c>
    </row>
    <row r="24" spans="1:85" ht="15.5" x14ac:dyDescent="0.35">
      <c r="A24" s="133"/>
      <c r="B24" s="169"/>
      <c r="C24" s="170"/>
      <c r="D24" s="171"/>
      <c r="E24" s="171"/>
      <c r="F24" s="172"/>
      <c r="G24" s="172"/>
      <c r="H24" s="172"/>
      <c r="I24" s="172"/>
      <c r="J24" s="174"/>
      <c r="K24" s="172"/>
      <c r="L24" s="174"/>
      <c r="M24" s="170"/>
      <c r="N24" s="174"/>
      <c r="O24" s="172"/>
      <c r="P24" s="172"/>
      <c r="Q24" s="172"/>
      <c r="R24" s="172"/>
      <c r="S24" s="172"/>
      <c r="T24" s="172"/>
      <c r="U24" s="170"/>
      <c r="V24" s="172"/>
      <c r="W24" s="172"/>
      <c r="X24" s="172"/>
      <c r="Y24" s="172"/>
      <c r="Z24" s="172"/>
      <c r="AA24" s="172"/>
      <c r="AB24" s="172"/>
      <c r="AC24" s="172"/>
      <c r="AD24" s="172"/>
      <c r="AE24" s="170"/>
      <c r="AF24" s="172"/>
      <c r="AG24" s="172"/>
      <c r="AH24" s="172"/>
      <c r="AI24" s="172"/>
      <c r="AJ24" s="170"/>
      <c r="AK24" s="172"/>
      <c r="AL24" s="172"/>
      <c r="AM24" s="172"/>
      <c r="AN24" s="170"/>
      <c r="AO24" s="172"/>
      <c r="AP24" s="172"/>
      <c r="AQ24" s="172"/>
      <c r="AR24" s="172"/>
      <c r="AS24" s="172"/>
      <c r="AT24" s="172"/>
      <c r="AU24" s="172"/>
      <c r="AV24" s="170"/>
      <c r="AW24" s="172"/>
      <c r="AX24" s="172"/>
      <c r="AY24" s="172"/>
      <c r="AZ24" s="172"/>
      <c r="BA24" s="169"/>
      <c r="BB24" s="170"/>
      <c r="BC24" s="172"/>
      <c r="BD24" s="172"/>
      <c r="BE24" s="172"/>
      <c r="BF24" s="172"/>
      <c r="BG24" s="172"/>
      <c r="BH24" s="169"/>
      <c r="BI24" s="186"/>
      <c r="BJ24" s="189"/>
      <c r="BK24" s="191"/>
      <c r="BL24" s="191"/>
      <c r="BM24" s="191"/>
      <c r="BN24" s="191"/>
      <c r="BO24" s="186"/>
      <c r="BP24" s="189"/>
      <c r="BQ24" s="191"/>
      <c r="BR24" s="186"/>
      <c r="BS24" s="189"/>
      <c r="BT24" s="191"/>
      <c r="BU24" s="191"/>
      <c r="BV24" s="191"/>
      <c r="BW24" s="186"/>
      <c r="BX24" s="191"/>
      <c r="BY24" s="186"/>
      <c r="BZ24" s="189"/>
      <c r="CA24" s="191"/>
      <c r="CB24" s="191"/>
      <c r="CC24" s="191"/>
      <c r="CD24" s="191"/>
      <c r="CE24" s="191"/>
      <c r="CF24" s="191"/>
      <c r="CG24" s="269"/>
    </row>
    <row r="25" spans="1:85" ht="15" x14ac:dyDescent="0.3">
      <c r="A25" s="131" t="s">
        <v>102</v>
      </c>
      <c r="B25" s="175">
        <f t="shared" ref="B25:B32" si="29">+C25+M25+U25+AE25+AJ25+AN25+AV25+BB25+BI25+BO25+BR25+BW25+BY25</f>
        <v>3013</v>
      </c>
      <c r="C25" s="167">
        <f t="shared" ref="C25:L25" si="30">SUM(C26:C32)</f>
        <v>1741</v>
      </c>
      <c r="D25" s="168">
        <f t="shared" si="30"/>
        <v>921</v>
      </c>
      <c r="E25" s="168">
        <f t="shared" si="30"/>
        <v>3</v>
      </c>
      <c r="F25" s="168">
        <f t="shared" si="30"/>
        <v>635</v>
      </c>
      <c r="G25" s="168">
        <f t="shared" si="30"/>
        <v>0</v>
      </c>
      <c r="H25" s="168">
        <f t="shared" si="30"/>
        <v>0</v>
      </c>
      <c r="I25" s="168">
        <f t="shared" si="30"/>
        <v>15</v>
      </c>
      <c r="J25" s="168">
        <f t="shared" si="30"/>
        <v>0</v>
      </c>
      <c r="K25" s="168">
        <f t="shared" si="30"/>
        <v>16</v>
      </c>
      <c r="L25" s="168">
        <f t="shared" si="30"/>
        <v>151</v>
      </c>
      <c r="M25" s="167">
        <f t="shared" ref="M25:AH25" si="31">SUM(M26:M32)</f>
        <v>74</v>
      </c>
      <c r="N25" s="181">
        <f t="shared" si="31"/>
        <v>35</v>
      </c>
      <c r="O25" s="176">
        <f t="shared" si="31"/>
        <v>0</v>
      </c>
      <c r="P25" s="176">
        <f>SUM(P26:P32)</f>
        <v>21</v>
      </c>
      <c r="Q25" s="176">
        <f t="shared" si="31"/>
        <v>0</v>
      </c>
      <c r="R25" s="176">
        <f t="shared" si="31"/>
        <v>1</v>
      </c>
      <c r="S25" s="176">
        <f t="shared" si="31"/>
        <v>9</v>
      </c>
      <c r="T25" s="176">
        <f t="shared" si="31"/>
        <v>8</v>
      </c>
      <c r="U25" s="167">
        <f t="shared" si="31"/>
        <v>1133</v>
      </c>
      <c r="V25" s="176">
        <f t="shared" si="31"/>
        <v>652</v>
      </c>
      <c r="W25" s="176">
        <f t="shared" si="31"/>
        <v>9</v>
      </c>
      <c r="X25" s="176">
        <f t="shared" si="31"/>
        <v>212</v>
      </c>
      <c r="Y25" s="176">
        <f t="shared" si="31"/>
        <v>1</v>
      </c>
      <c r="Z25" s="176">
        <f t="shared" si="31"/>
        <v>1</v>
      </c>
      <c r="AA25" s="176">
        <f t="shared" si="31"/>
        <v>68</v>
      </c>
      <c r="AB25" s="176">
        <f t="shared" si="31"/>
        <v>0</v>
      </c>
      <c r="AC25" s="176">
        <f t="shared" si="31"/>
        <v>18</v>
      </c>
      <c r="AD25" s="176">
        <f t="shared" si="31"/>
        <v>172</v>
      </c>
      <c r="AE25" s="167">
        <f t="shared" si="31"/>
        <v>0</v>
      </c>
      <c r="AF25" s="176">
        <f t="shared" si="31"/>
        <v>0</v>
      </c>
      <c r="AG25" s="176">
        <f t="shared" si="31"/>
        <v>0</v>
      </c>
      <c r="AH25" s="176">
        <f t="shared" si="31"/>
        <v>0</v>
      </c>
      <c r="AI25" s="176">
        <f>SUM(AI26:AI32)</f>
        <v>0</v>
      </c>
      <c r="AJ25" s="167">
        <f t="shared" ref="AJ25:BH25" si="32">SUM(AJ26:AJ32)</f>
        <v>0</v>
      </c>
      <c r="AK25" s="176">
        <f t="shared" si="32"/>
        <v>0</v>
      </c>
      <c r="AL25" s="176">
        <f t="shared" si="32"/>
        <v>0</v>
      </c>
      <c r="AM25" s="176">
        <f t="shared" si="32"/>
        <v>0</v>
      </c>
      <c r="AN25" s="167">
        <f t="shared" si="32"/>
        <v>39</v>
      </c>
      <c r="AO25" s="176">
        <f t="shared" si="32"/>
        <v>23</v>
      </c>
      <c r="AP25" s="176">
        <f t="shared" si="32"/>
        <v>0</v>
      </c>
      <c r="AQ25" s="176">
        <f t="shared" si="32"/>
        <v>12</v>
      </c>
      <c r="AR25" s="176">
        <f t="shared" si="32"/>
        <v>0</v>
      </c>
      <c r="AS25" s="176">
        <f t="shared" si="32"/>
        <v>1</v>
      </c>
      <c r="AT25" s="176">
        <f t="shared" si="32"/>
        <v>0</v>
      </c>
      <c r="AU25" s="176">
        <f t="shared" si="32"/>
        <v>3</v>
      </c>
      <c r="AV25" s="167">
        <f t="shared" si="32"/>
        <v>3</v>
      </c>
      <c r="AW25" s="176">
        <f t="shared" si="32"/>
        <v>3</v>
      </c>
      <c r="AX25" s="176">
        <f t="shared" si="32"/>
        <v>0</v>
      </c>
      <c r="AY25" s="176">
        <f t="shared" si="32"/>
        <v>0</v>
      </c>
      <c r="AZ25" s="176">
        <f t="shared" si="32"/>
        <v>0</v>
      </c>
      <c r="BA25" s="175">
        <f t="shared" si="32"/>
        <v>0</v>
      </c>
      <c r="BB25" s="167">
        <f t="shared" si="32"/>
        <v>8</v>
      </c>
      <c r="BC25" s="176">
        <f t="shared" si="32"/>
        <v>5</v>
      </c>
      <c r="BD25" s="176">
        <f t="shared" si="32"/>
        <v>0</v>
      </c>
      <c r="BE25" s="176">
        <f t="shared" si="32"/>
        <v>2</v>
      </c>
      <c r="BF25" s="176">
        <f t="shared" si="32"/>
        <v>0</v>
      </c>
      <c r="BG25" s="176">
        <f t="shared" si="32"/>
        <v>0</v>
      </c>
      <c r="BH25" s="175">
        <f t="shared" si="32"/>
        <v>1</v>
      </c>
      <c r="BI25" s="186">
        <f>SUM(BI26:BI32)</f>
        <v>0</v>
      </c>
      <c r="BJ25" s="187">
        <f>SUM(BJ26:BJ32)</f>
        <v>0</v>
      </c>
      <c r="BK25" s="188">
        <f t="shared" ref="BK25:BN25" si="33">SUM(BK26:BK32)</f>
        <v>0</v>
      </c>
      <c r="BL25" s="188">
        <f t="shared" si="33"/>
        <v>0</v>
      </c>
      <c r="BM25" s="188">
        <f t="shared" si="33"/>
        <v>0</v>
      </c>
      <c r="BN25" s="187">
        <f t="shared" si="33"/>
        <v>0</v>
      </c>
      <c r="BO25" s="186">
        <f>SUM(BO26:BO32)</f>
        <v>1</v>
      </c>
      <c r="BP25" s="187">
        <f>SUM(BP26:BP32)</f>
        <v>0</v>
      </c>
      <c r="BQ25" s="188">
        <f t="shared" ref="BQ25" si="34">SUM(BQ26:BQ32)</f>
        <v>1</v>
      </c>
      <c r="BR25" s="186">
        <f>SUM(BR26:BR32)</f>
        <v>0</v>
      </c>
      <c r="BS25" s="187">
        <f>SUM(BS26:BS32)</f>
        <v>0</v>
      </c>
      <c r="BT25" s="188">
        <f t="shared" ref="BT25:BV25" si="35">SUM(BT26:BT32)</f>
        <v>0</v>
      </c>
      <c r="BU25" s="188">
        <f t="shared" si="35"/>
        <v>0</v>
      </c>
      <c r="BV25" s="187">
        <f t="shared" si="35"/>
        <v>0</v>
      </c>
      <c r="BW25" s="186">
        <f>SUM(BW26:BW32)</f>
        <v>0</v>
      </c>
      <c r="BX25" s="187">
        <f t="shared" ref="BX25" si="36">SUM(BX26:BX32)</f>
        <v>0</v>
      </c>
      <c r="BY25" s="186">
        <f>SUM(BY26:BY32)</f>
        <v>14</v>
      </c>
      <c r="BZ25" s="187">
        <f>SUM(BZ26:BZ32)</f>
        <v>0</v>
      </c>
      <c r="CA25" s="188">
        <f t="shared" ref="CA25:CG25" si="37">SUM(CA26:CA32)</f>
        <v>0</v>
      </c>
      <c r="CB25" s="188">
        <f t="shared" si="37"/>
        <v>13</v>
      </c>
      <c r="CC25" s="188">
        <f t="shared" si="37"/>
        <v>0</v>
      </c>
      <c r="CD25" s="188">
        <f t="shared" si="37"/>
        <v>0</v>
      </c>
      <c r="CE25" s="188">
        <f t="shared" si="37"/>
        <v>0</v>
      </c>
      <c r="CF25" s="188">
        <f t="shared" si="37"/>
        <v>0</v>
      </c>
      <c r="CG25" s="187">
        <f t="shared" si="37"/>
        <v>1</v>
      </c>
    </row>
    <row r="26" spans="1:85" ht="15.5" x14ac:dyDescent="0.35">
      <c r="A26" s="132" t="s">
        <v>103</v>
      </c>
      <c r="B26" s="169">
        <f t="shared" si="29"/>
        <v>601</v>
      </c>
      <c r="C26" s="170">
        <f t="shared" ref="C26:C32" si="38">SUM(D26:L26)</f>
        <v>402</v>
      </c>
      <c r="D26" s="171">
        <v>197</v>
      </c>
      <c r="E26" s="171">
        <v>0</v>
      </c>
      <c r="F26" s="172">
        <v>191</v>
      </c>
      <c r="G26" s="172">
        <v>0</v>
      </c>
      <c r="H26" s="172">
        <v>0</v>
      </c>
      <c r="I26" s="172">
        <v>2</v>
      </c>
      <c r="J26" s="174">
        <v>0</v>
      </c>
      <c r="K26" s="172">
        <v>12</v>
      </c>
      <c r="L26" s="172">
        <v>0</v>
      </c>
      <c r="M26" s="170">
        <f t="shared" ref="M26:M32" si="39">SUM(N26:T26)</f>
        <v>68</v>
      </c>
      <c r="N26" s="174">
        <v>30</v>
      </c>
      <c r="O26" s="172">
        <v>0</v>
      </c>
      <c r="P26" s="172">
        <v>20</v>
      </c>
      <c r="Q26" s="172">
        <v>0</v>
      </c>
      <c r="R26" s="172">
        <v>1</v>
      </c>
      <c r="S26" s="172">
        <v>9</v>
      </c>
      <c r="T26" s="172">
        <v>8</v>
      </c>
      <c r="U26" s="170">
        <f t="shared" ref="U26:U32" si="40">SUM(V26:AD26)</f>
        <v>119</v>
      </c>
      <c r="V26" s="172">
        <v>65</v>
      </c>
      <c r="W26" s="172">
        <v>1</v>
      </c>
      <c r="X26" s="172">
        <v>38</v>
      </c>
      <c r="Y26" s="172">
        <v>0</v>
      </c>
      <c r="Z26" s="172">
        <v>0</v>
      </c>
      <c r="AA26" s="172">
        <v>3</v>
      </c>
      <c r="AB26" s="172">
        <v>0</v>
      </c>
      <c r="AC26" s="172">
        <v>2</v>
      </c>
      <c r="AD26" s="172">
        <v>10</v>
      </c>
      <c r="AE26" s="170">
        <f t="shared" ref="AE26:AE32" si="41">SUM(AF26:AH26)</f>
        <v>0</v>
      </c>
      <c r="AF26" s="172">
        <v>0</v>
      </c>
      <c r="AG26" s="172">
        <v>0</v>
      </c>
      <c r="AH26" s="172">
        <v>0</v>
      </c>
      <c r="AI26" s="172">
        <v>0</v>
      </c>
      <c r="AJ26" s="170">
        <f t="shared" ref="AJ26:AJ32" si="42">SUM(AK26:AM26)</f>
        <v>0</v>
      </c>
      <c r="AK26" s="172">
        <v>0</v>
      </c>
      <c r="AL26" s="172">
        <v>0</v>
      </c>
      <c r="AM26" s="172">
        <v>0</v>
      </c>
      <c r="AN26" s="170">
        <f t="shared" ref="AN26:AN32" si="43">SUM(AO26:AU26)</f>
        <v>7</v>
      </c>
      <c r="AO26" s="172">
        <v>3</v>
      </c>
      <c r="AP26" s="172">
        <v>0</v>
      </c>
      <c r="AQ26" s="172">
        <v>4</v>
      </c>
      <c r="AR26" s="172">
        <v>0</v>
      </c>
      <c r="AS26" s="172">
        <v>0</v>
      </c>
      <c r="AT26" s="172">
        <v>0</v>
      </c>
      <c r="AU26" s="172">
        <v>0</v>
      </c>
      <c r="AV26" s="170">
        <f t="shared" ref="AV26:AV32" si="44">SUM(AW26:BA26)</f>
        <v>1</v>
      </c>
      <c r="AW26" s="172">
        <v>1</v>
      </c>
      <c r="AX26" s="172">
        <v>0</v>
      </c>
      <c r="AY26" s="172">
        <v>0</v>
      </c>
      <c r="AZ26" s="172">
        <v>0</v>
      </c>
      <c r="BA26" s="169">
        <v>0</v>
      </c>
      <c r="BB26" s="170">
        <f t="shared" ref="BB26:BB32" si="45">SUM(BC26:BH26)</f>
        <v>2</v>
      </c>
      <c r="BC26" s="172">
        <v>0</v>
      </c>
      <c r="BD26" s="172">
        <v>0</v>
      </c>
      <c r="BE26" s="172">
        <v>1</v>
      </c>
      <c r="BF26" s="172">
        <v>0</v>
      </c>
      <c r="BG26" s="172">
        <v>0</v>
      </c>
      <c r="BH26" s="169">
        <v>1</v>
      </c>
      <c r="BI26" s="186">
        <f t="shared" ref="BI26:BI32" si="46">SUM(BJ26:BN26)</f>
        <v>0</v>
      </c>
      <c r="BJ26" s="189">
        <v>0</v>
      </c>
      <c r="BK26" s="191">
        <v>0</v>
      </c>
      <c r="BL26" s="191">
        <v>0</v>
      </c>
      <c r="BM26" s="191">
        <v>0</v>
      </c>
      <c r="BN26" s="191">
        <v>0</v>
      </c>
      <c r="BO26" s="186">
        <f t="shared" ref="BO26:BO32" si="47">SUM(BP26:BQ26)</f>
        <v>1</v>
      </c>
      <c r="BP26" s="189">
        <v>0</v>
      </c>
      <c r="BQ26" s="191">
        <v>1</v>
      </c>
      <c r="BR26" s="186">
        <f t="shared" ref="BR26:BR32" si="48">SUM(BS26:BV26)</f>
        <v>0</v>
      </c>
      <c r="BS26" s="189">
        <v>0</v>
      </c>
      <c r="BT26" s="191">
        <v>0</v>
      </c>
      <c r="BU26" s="191">
        <v>0</v>
      </c>
      <c r="BV26" s="191">
        <v>0</v>
      </c>
      <c r="BW26" s="186">
        <f t="shared" ref="BW26:BW32" si="49">SUM(BX26:BX26)</f>
        <v>0</v>
      </c>
      <c r="BX26" s="191">
        <v>0</v>
      </c>
      <c r="BY26" s="186">
        <f t="shared" ref="BY26:BY32" si="50">SUM(BZ26:CG26)</f>
        <v>1</v>
      </c>
      <c r="BZ26" s="189">
        <v>0</v>
      </c>
      <c r="CA26" s="191">
        <v>0</v>
      </c>
      <c r="CB26" s="191">
        <v>1</v>
      </c>
      <c r="CC26" s="191">
        <v>0</v>
      </c>
      <c r="CD26" s="191">
        <v>0</v>
      </c>
      <c r="CE26" s="191">
        <v>0</v>
      </c>
      <c r="CF26" s="191">
        <v>0</v>
      </c>
      <c r="CG26" s="269">
        <v>0</v>
      </c>
    </row>
    <row r="27" spans="1:85" ht="15.5" x14ac:dyDescent="0.35">
      <c r="A27" s="125" t="s">
        <v>104</v>
      </c>
      <c r="B27" s="169">
        <f t="shared" si="29"/>
        <v>355</v>
      </c>
      <c r="C27" s="170">
        <f t="shared" si="38"/>
        <v>211</v>
      </c>
      <c r="D27" s="171">
        <v>87</v>
      </c>
      <c r="E27" s="171">
        <v>1</v>
      </c>
      <c r="F27" s="172">
        <v>51</v>
      </c>
      <c r="G27" s="172">
        <v>0</v>
      </c>
      <c r="H27" s="172">
        <v>0</v>
      </c>
      <c r="I27" s="172">
        <v>9</v>
      </c>
      <c r="J27" s="174">
        <v>0</v>
      </c>
      <c r="K27" s="172">
        <v>0</v>
      </c>
      <c r="L27" s="172">
        <v>63</v>
      </c>
      <c r="M27" s="170">
        <f t="shared" si="39"/>
        <v>0</v>
      </c>
      <c r="N27" s="172">
        <v>0</v>
      </c>
      <c r="O27" s="172">
        <v>0</v>
      </c>
      <c r="P27" s="172">
        <v>0</v>
      </c>
      <c r="Q27" s="172">
        <v>0</v>
      </c>
      <c r="R27" s="172">
        <v>0</v>
      </c>
      <c r="S27" s="172">
        <v>0</v>
      </c>
      <c r="T27" s="172">
        <v>0</v>
      </c>
      <c r="U27" s="170">
        <f t="shared" si="40"/>
        <v>136</v>
      </c>
      <c r="V27" s="172">
        <v>67</v>
      </c>
      <c r="W27" s="172">
        <v>1</v>
      </c>
      <c r="X27" s="172">
        <v>29</v>
      </c>
      <c r="Y27" s="172">
        <v>0</v>
      </c>
      <c r="Z27" s="172">
        <v>0</v>
      </c>
      <c r="AA27" s="172">
        <v>4</v>
      </c>
      <c r="AB27" s="172">
        <v>0</v>
      </c>
      <c r="AC27" s="172">
        <v>1</v>
      </c>
      <c r="AD27" s="172">
        <v>34</v>
      </c>
      <c r="AE27" s="170">
        <f t="shared" si="41"/>
        <v>0</v>
      </c>
      <c r="AF27" s="172">
        <v>0</v>
      </c>
      <c r="AG27" s="172">
        <v>0</v>
      </c>
      <c r="AH27" s="172">
        <v>0</v>
      </c>
      <c r="AI27" s="172">
        <v>0</v>
      </c>
      <c r="AJ27" s="170">
        <f t="shared" si="42"/>
        <v>0</v>
      </c>
      <c r="AK27" s="172">
        <v>0</v>
      </c>
      <c r="AL27" s="172">
        <v>0</v>
      </c>
      <c r="AM27" s="172">
        <v>0</v>
      </c>
      <c r="AN27" s="170">
        <f t="shared" si="43"/>
        <v>7</v>
      </c>
      <c r="AO27" s="172">
        <v>5</v>
      </c>
      <c r="AP27" s="172">
        <v>0</v>
      </c>
      <c r="AQ27" s="172">
        <v>1</v>
      </c>
      <c r="AR27" s="172">
        <v>0</v>
      </c>
      <c r="AS27" s="172">
        <v>0</v>
      </c>
      <c r="AT27" s="172">
        <v>0</v>
      </c>
      <c r="AU27" s="172">
        <v>1</v>
      </c>
      <c r="AV27" s="170">
        <f t="shared" si="44"/>
        <v>0</v>
      </c>
      <c r="AW27" s="172">
        <v>0</v>
      </c>
      <c r="AX27" s="172">
        <v>0</v>
      </c>
      <c r="AY27" s="172">
        <v>0</v>
      </c>
      <c r="AZ27" s="172">
        <v>0</v>
      </c>
      <c r="BA27" s="169">
        <v>0</v>
      </c>
      <c r="BB27" s="170">
        <f t="shared" si="45"/>
        <v>0</v>
      </c>
      <c r="BC27" s="172">
        <v>0</v>
      </c>
      <c r="BD27" s="172">
        <v>0</v>
      </c>
      <c r="BE27" s="172">
        <v>0</v>
      </c>
      <c r="BF27" s="172">
        <v>0</v>
      </c>
      <c r="BG27" s="172">
        <v>0</v>
      </c>
      <c r="BH27" s="169">
        <v>0</v>
      </c>
      <c r="BI27" s="186">
        <f t="shared" si="46"/>
        <v>0</v>
      </c>
      <c r="BJ27" s="189">
        <v>0</v>
      </c>
      <c r="BK27" s="191">
        <v>0</v>
      </c>
      <c r="BL27" s="191">
        <v>0</v>
      </c>
      <c r="BM27" s="191">
        <v>0</v>
      </c>
      <c r="BN27" s="191">
        <v>0</v>
      </c>
      <c r="BO27" s="186">
        <f t="shared" si="47"/>
        <v>0</v>
      </c>
      <c r="BP27" s="189">
        <v>0</v>
      </c>
      <c r="BQ27" s="191">
        <v>0</v>
      </c>
      <c r="BR27" s="186">
        <f t="shared" si="48"/>
        <v>0</v>
      </c>
      <c r="BS27" s="189">
        <v>0</v>
      </c>
      <c r="BT27" s="191">
        <v>0</v>
      </c>
      <c r="BU27" s="191">
        <v>0</v>
      </c>
      <c r="BV27" s="191">
        <v>0</v>
      </c>
      <c r="BW27" s="186">
        <f t="shared" si="49"/>
        <v>0</v>
      </c>
      <c r="BX27" s="191">
        <v>0</v>
      </c>
      <c r="BY27" s="186">
        <f t="shared" si="50"/>
        <v>1</v>
      </c>
      <c r="BZ27" s="189">
        <v>0</v>
      </c>
      <c r="CA27" s="191">
        <v>0</v>
      </c>
      <c r="CB27" s="191">
        <v>1</v>
      </c>
      <c r="CC27" s="191">
        <v>0</v>
      </c>
      <c r="CD27" s="191">
        <v>0</v>
      </c>
      <c r="CE27" s="191">
        <v>0</v>
      </c>
      <c r="CF27" s="191">
        <v>0</v>
      </c>
      <c r="CG27" s="269">
        <v>0</v>
      </c>
    </row>
    <row r="28" spans="1:85" ht="15.5" x14ac:dyDescent="0.35">
      <c r="A28" s="132" t="s">
        <v>105</v>
      </c>
      <c r="B28" s="169">
        <f t="shared" si="29"/>
        <v>104</v>
      </c>
      <c r="C28" s="170">
        <f t="shared" si="38"/>
        <v>0</v>
      </c>
      <c r="D28" s="171">
        <v>0</v>
      </c>
      <c r="E28" s="171">
        <v>0</v>
      </c>
      <c r="F28" s="172">
        <v>0</v>
      </c>
      <c r="G28" s="172">
        <v>0</v>
      </c>
      <c r="H28" s="172">
        <v>0</v>
      </c>
      <c r="I28" s="172">
        <v>0</v>
      </c>
      <c r="J28" s="174">
        <v>0</v>
      </c>
      <c r="K28" s="172">
        <v>0</v>
      </c>
      <c r="L28" s="172">
        <v>0</v>
      </c>
      <c r="M28" s="170">
        <f t="shared" si="39"/>
        <v>0</v>
      </c>
      <c r="N28" s="172">
        <v>0</v>
      </c>
      <c r="O28" s="172">
        <v>0</v>
      </c>
      <c r="P28" s="172">
        <v>0</v>
      </c>
      <c r="Q28" s="172">
        <v>0</v>
      </c>
      <c r="R28" s="172">
        <v>0</v>
      </c>
      <c r="S28" s="172">
        <v>0</v>
      </c>
      <c r="T28" s="172">
        <v>0</v>
      </c>
      <c r="U28" s="170">
        <f t="shared" si="40"/>
        <v>94</v>
      </c>
      <c r="V28" s="172">
        <v>55</v>
      </c>
      <c r="W28" s="172">
        <v>2</v>
      </c>
      <c r="X28" s="172">
        <v>27</v>
      </c>
      <c r="Y28" s="172">
        <v>0</v>
      </c>
      <c r="Z28" s="172">
        <v>0</v>
      </c>
      <c r="AA28" s="172">
        <v>0</v>
      </c>
      <c r="AB28" s="172">
        <v>0</v>
      </c>
      <c r="AC28" s="172">
        <v>0</v>
      </c>
      <c r="AD28" s="172">
        <v>10</v>
      </c>
      <c r="AE28" s="170">
        <f t="shared" si="41"/>
        <v>0</v>
      </c>
      <c r="AF28" s="172">
        <v>0</v>
      </c>
      <c r="AG28" s="172">
        <v>0</v>
      </c>
      <c r="AH28" s="172">
        <v>0</v>
      </c>
      <c r="AI28" s="172">
        <v>0</v>
      </c>
      <c r="AJ28" s="170">
        <f t="shared" si="42"/>
        <v>0</v>
      </c>
      <c r="AK28" s="172">
        <v>0</v>
      </c>
      <c r="AL28" s="172">
        <v>0</v>
      </c>
      <c r="AM28" s="172">
        <v>0</v>
      </c>
      <c r="AN28" s="170">
        <f t="shared" si="43"/>
        <v>8</v>
      </c>
      <c r="AO28" s="172">
        <v>5</v>
      </c>
      <c r="AP28" s="172">
        <v>0</v>
      </c>
      <c r="AQ28" s="172">
        <v>2</v>
      </c>
      <c r="AR28" s="172">
        <v>0</v>
      </c>
      <c r="AS28" s="172">
        <v>0</v>
      </c>
      <c r="AT28" s="172">
        <v>0</v>
      </c>
      <c r="AU28" s="172">
        <v>1</v>
      </c>
      <c r="AV28" s="170">
        <f t="shared" si="44"/>
        <v>0</v>
      </c>
      <c r="AW28" s="172">
        <v>0</v>
      </c>
      <c r="AX28" s="172">
        <v>0</v>
      </c>
      <c r="AY28" s="172">
        <v>0</v>
      </c>
      <c r="AZ28" s="172">
        <v>0</v>
      </c>
      <c r="BA28" s="169">
        <v>0</v>
      </c>
      <c r="BB28" s="170">
        <f t="shared" si="45"/>
        <v>0</v>
      </c>
      <c r="BC28" s="172">
        <v>0</v>
      </c>
      <c r="BD28" s="172">
        <v>0</v>
      </c>
      <c r="BE28" s="172">
        <v>0</v>
      </c>
      <c r="BF28" s="172">
        <v>0</v>
      </c>
      <c r="BG28" s="172">
        <v>0</v>
      </c>
      <c r="BH28" s="169">
        <v>0</v>
      </c>
      <c r="BI28" s="186">
        <f t="shared" si="46"/>
        <v>0</v>
      </c>
      <c r="BJ28" s="189">
        <v>0</v>
      </c>
      <c r="BK28" s="191">
        <v>0</v>
      </c>
      <c r="BL28" s="191">
        <v>0</v>
      </c>
      <c r="BM28" s="191">
        <v>0</v>
      </c>
      <c r="BN28" s="191">
        <v>0</v>
      </c>
      <c r="BO28" s="186">
        <f t="shared" si="47"/>
        <v>0</v>
      </c>
      <c r="BP28" s="189">
        <v>0</v>
      </c>
      <c r="BQ28" s="191">
        <v>0</v>
      </c>
      <c r="BR28" s="186">
        <f t="shared" si="48"/>
        <v>0</v>
      </c>
      <c r="BS28" s="189">
        <v>0</v>
      </c>
      <c r="BT28" s="191">
        <v>0</v>
      </c>
      <c r="BU28" s="191">
        <v>0</v>
      </c>
      <c r="BV28" s="191">
        <v>0</v>
      </c>
      <c r="BW28" s="186">
        <f t="shared" si="49"/>
        <v>0</v>
      </c>
      <c r="BX28" s="191">
        <v>0</v>
      </c>
      <c r="BY28" s="186">
        <f t="shared" si="50"/>
        <v>2</v>
      </c>
      <c r="BZ28" s="189">
        <v>0</v>
      </c>
      <c r="CA28" s="191">
        <v>0</v>
      </c>
      <c r="CB28" s="191">
        <v>2</v>
      </c>
      <c r="CC28" s="191">
        <v>0</v>
      </c>
      <c r="CD28" s="191">
        <v>0</v>
      </c>
      <c r="CE28" s="191">
        <v>0</v>
      </c>
      <c r="CF28" s="191">
        <v>0</v>
      </c>
      <c r="CG28" s="269">
        <v>0</v>
      </c>
    </row>
    <row r="29" spans="1:85" ht="15.5" x14ac:dyDescent="0.35">
      <c r="A29" s="125" t="s">
        <v>297</v>
      </c>
      <c r="B29" s="169">
        <f t="shared" si="29"/>
        <v>301</v>
      </c>
      <c r="C29" s="170">
        <f t="shared" si="38"/>
        <v>131</v>
      </c>
      <c r="D29" s="171">
        <v>95</v>
      </c>
      <c r="E29" s="171">
        <v>1</v>
      </c>
      <c r="F29" s="172">
        <v>15</v>
      </c>
      <c r="G29" s="172">
        <v>0</v>
      </c>
      <c r="H29" s="172">
        <v>0</v>
      </c>
      <c r="I29" s="172">
        <v>1</v>
      </c>
      <c r="J29" s="174">
        <v>0</v>
      </c>
      <c r="K29" s="172">
        <v>1</v>
      </c>
      <c r="L29" s="172">
        <v>18</v>
      </c>
      <c r="M29" s="170">
        <f t="shared" si="39"/>
        <v>1</v>
      </c>
      <c r="N29" s="174">
        <v>1</v>
      </c>
      <c r="O29" s="172">
        <v>0</v>
      </c>
      <c r="P29" s="172">
        <v>0</v>
      </c>
      <c r="Q29" s="172">
        <v>0</v>
      </c>
      <c r="R29" s="172">
        <v>0</v>
      </c>
      <c r="S29" s="172">
        <v>0</v>
      </c>
      <c r="T29" s="172">
        <v>0</v>
      </c>
      <c r="U29" s="170">
        <f t="shared" si="40"/>
        <v>163</v>
      </c>
      <c r="V29" s="172">
        <v>114</v>
      </c>
      <c r="W29" s="172">
        <v>2</v>
      </c>
      <c r="X29" s="172">
        <v>17</v>
      </c>
      <c r="Y29" s="172">
        <v>0</v>
      </c>
      <c r="Z29" s="172">
        <v>0</v>
      </c>
      <c r="AA29" s="172">
        <v>3</v>
      </c>
      <c r="AB29" s="172">
        <v>0</v>
      </c>
      <c r="AC29" s="172">
        <v>2</v>
      </c>
      <c r="AD29" s="172">
        <v>25</v>
      </c>
      <c r="AE29" s="170">
        <f t="shared" si="41"/>
        <v>0</v>
      </c>
      <c r="AF29" s="172">
        <v>0</v>
      </c>
      <c r="AG29" s="172">
        <v>0</v>
      </c>
      <c r="AH29" s="172">
        <v>0</v>
      </c>
      <c r="AI29" s="172">
        <v>0</v>
      </c>
      <c r="AJ29" s="170">
        <f t="shared" si="42"/>
        <v>0</v>
      </c>
      <c r="AK29" s="172">
        <v>0</v>
      </c>
      <c r="AL29" s="172">
        <v>0</v>
      </c>
      <c r="AM29" s="172">
        <v>0</v>
      </c>
      <c r="AN29" s="170">
        <f t="shared" si="43"/>
        <v>3</v>
      </c>
      <c r="AO29" s="172">
        <v>2</v>
      </c>
      <c r="AP29" s="172">
        <v>0</v>
      </c>
      <c r="AQ29" s="172">
        <v>0</v>
      </c>
      <c r="AR29" s="172">
        <v>0</v>
      </c>
      <c r="AS29" s="172">
        <v>0</v>
      </c>
      <c r="AT29" s="172">
        <v>0</v>
      </c>
      <c r="AU29" s="172">
        <v>1</v>
      </c>
      <c r="AV29" s="170">
        <f t="shared" si="44"/>
        <v>1</v>
      </c>
      <c r="AW29" s="172">
        <v>1</v>
      </c>
      <c r="AX29" s="172">
        <v>0</v>
      </c>
      <c r="AY29" s="172">
        <v>0</v>
      </c>
      <c r="AZ29" s="172">
        <v>0</v>
      </c>
      <c r="BA29" s="169">
        <v>0</v>
      </c>
      <c r="BB29" s="170">
        <f t="shared" si="45"/>
        <v>1</v>
      </c>
      <c r="BC29" s="172">
        <v>1</v>
      </c>
      <c r="BD29" s="172">
        <v>0</v>
      </c>
      <c r="BE29" s="172">
        <v>0</v>
      </c>
      <c r="BF29" s="172">
        <v>0</v>
      </c>
      <c r="BG29" s="172">
        <v>0</v>
      </c>
      <c r="BH29" s="169">
        <v>0</v>
      </c>
      <c r="BI29" s="186">
        <f t="shared" si="46"/>
        <v>0</v>
      </c>
      <c r="BJ29" s="189">
        <v>0</v>
      </c>
      <c r="BK29" s="191">
        <v>0</v>
      </c>
      <c r="BL29" s="191">
        <v>0</v>
      </c>
      <c r="BM29" s="191">
        <v>0</v>
      </c>
      <c r="BN29" s="191">
        <v>0</v>
      </c>
      <c r="BO29" s="186">
        <f t="shared" si="47"/>
        <v>0</v>
      </c>
      <c r="BP29" s="189">
        <v>0</v>
      </c>
      <c r="BQ29" s="191">
        <v>0</v>
      </c>
      <c r="BR29" s="186">
        <f t="shared" si="48"/>
        <v>0</v>
      </c>
      <c r="BS29" s="189">
        <v>0</v>
      </c>
      <c r="BT29" s="191">
        <v>0</v>
      </c>
      <c r="BU29" s="191">
        <v>0</v>
      </c>
      <c r="BV29" s="191">
        <v>0</v>
      </c>
      <c r="BW29" s="186">
        <f t="shared" si="49"/>
        <v>0</v>
      </c>
      <c r="BX29" s="191">
        <v>0</v>
      </c>
      <c r="BY29" s="186">
        <f t="shared" si="50"/>
        <v>1</v>
      </c>
      <c r="BZ29" s="189">
        <v>0</v>
      </c>
      <c r="CA29" s="191">
        <v>0</v>
      </c>
      <c r="CB29" s="191">
        <v>0</v>
      </c>
      <c r="CC29" s="191">
        <v>0</v>
      </c>
      <c r="CD29" s="191">
        <v>0</v>
      </c>
      <c r="CE29" s="191">
        <v>0</v>
      </c>
      <c r="CF29" s="191">
        <v>0</v>
      </c>
      <c r="CG29" s="269">
        <v>1</v>
      </c>
    </row>
    <row r="30" spans="1:85" ht="15.5" x14ac:dyDescent="0.35">
      <c r="A30" s="132" t="s">
        <v>192</v>
      </c>
      <c r="B30" s="169">
        <f t="shared" si="29"/>
        <v>1388</v>
      </c>
      <c r="C30" s="170">
        <f t="shared" si="38"/>
        <v>879</v>
      </c>
      <c r="D30" s="171">
        <v>476</v>
      </c>
      <c r="E30" s="171">
        <v>1</v>
      </c>
      <c r="F30" s="172">
        <v>349</v>
      </c>
      <c r="G30" s="172">
        <v>0</v>
      </c>
      <c r="H30" s="172">
        <v>0</v>
      </c>
      <c r="I30" s="172">
        <v>2</v>
      </c>
      <c r="J30" s="174">
        <v>0</v>
      </c>
      <c r="K30" s="172">
        <v>3</v>
      </c>
      <c r="L30" s="172">
        <v>48</v>
      </c>
      <c r="M30" s="170">
        <f t="shared" si="39"/>
        <v>4</v>
      </c>
      <c r="N30" s="174">
        <v>3</v>
      </c>
      <c r="O30" s="172">
        <v>0</v>
      </c>
      <c r="P30" s="172">
        <v>1</v>
      </c>
      <c r="Q30" s="172">
        <v>0</v>
      </c>
      <c r="R30" s="172">
        <v>0</v>
      </c>
      <c r="S30" s="172">
        <v>0</v>
      </c>
      <c r="T30" s="172">
        <v>0</v>
      </c>
      <c r="U30" s="170">
        <f t="shared" si="40"/>
        <v>486</v>
      </c>
      <c r="V30" s="172">
        <v>296</v>
      </c>
      <c r="W30" s="172">
        <v>2</v>
      </c>
      <c r="X30" s="172">
        <v>83</v>
      </c>
      <c r="Y30" s="172">
        <v>1</v>
      </c>
      <c r="Z30" s="172">
        <v>1</v>
      </c>
      <c r="AA30" s="172">
        <v>46</v>
      </c>
      <c r="AB30" s="172">
        <v>0</v>
      </c>
      <c r="AC30" s="172">
        <v>5</v>
      </c>
      <c r="AD30" s="172">
        <v>52</v>
      </c>
      <c r="AE30" s="170">
        <f t="shared" si="41"/>
        <v>0</v>
      </c>
      <c r="AF30" s="172">
        <v>0</v>
      </c>
      <c r="AG30" s="172">
        <v>0</v>
      </c>
      <c r="AH30" s="172">
        <v>0</v>
      </c>
      <c r="AI30" s="172">
        <v>0</v>
      </c>
      <c r="AJ30" s="170">
        <f t="shared" si="42"/>
        <v>0</v>
      </c>
      <c r="AK30" s="172">
        <v>0</v>
      </c>
      <c r="AL30" s="172">
        <v>0</v>
      </c>
      <c r="AM30" s="172">
        <v>0</v>
      </c>
      <c r="AN30" s="170">
        <f t="shared" si="43"/>
        <v>9</v>
      </c>
      <c r="AO30" s="172">
        <v>5</v>
      </c>
      <c r="AP30" s="172">
        <v>0</v>
      </c>
      <c r="AQ30" s="172">
        <v>3</v>
      </c>
      <c r="AR30" s="172">
        <v>0</v>
      </c>
      <c r="AS30" s="172">
        <v>1</v>
      </c>
      <c r="AT30" s="172">
        <v>0</v>
      </c>
      <c r="AU30" s="172">
        <v>0</v>
      </c>
      <c r="AV30" s="170">
        <f t="shared" si="44"/>
        <v>1</v>
      </c>
      <c r="AW30" s="172">
        <v>1</v>
      </c>
      <c r="AX30" s="172">
        <v>0</v>
      </c>
      <c r="AY30" s="172">
        <v>0</v>
      </c>
      <c r="AZ30" s="172">
        <v>0</v>
      </c>
      <c r="BA30" s="169">
        <v>0</v>
      </c>
      <c r="BB30" s="170">
        <f t="shared" si="45"/>
        <v>1</v>
      </c>
      <c r="BC30" s="172">
        <v>1</v>
      </c>
      <c r="BD30" s="172">
        <v>0</v>
      </c>
      <c r="BE30" s="172">
        <v>0</v>
      </c>
      <c r="BF30" s="172">
        <v>0</v>
      </c>
      <c r="BG30" s="172">
        <v>0</v>
      </c>
      <c r="BH30" s="169">
        <v>0</v>
      </c>
      <c r="BI30" s="186">
        <f t="shared" si="46"/>
        <v>0</v>
      </c>
      <c r="BJ30" s="189">
        <v>0</v>
      </c>
      <c r="BK30" s="191">
        <v>0</v>
      </c>
      <c r="BL30" s="191">
        <v>0</v>
      </c>
      <c r="BM30" s="191">
        <v>0</v>
      </c>
      <c r="BN30" s="191">
        <v>0</v>
      </c>
      <c r="BO30" s="186">
        <f t="shared" si="47"/>
        <v>0</v>
      </c>
      <c r="BP30" s="189">
        <v>0</v>
      </c>
      <c r="BQ30" s="191">
        <v>0</v>
      </c>
      <c r="BR30" s="186">
        <f t="shared" si="48"/>
        <v>0</v>
      </c>
      <c r="BS30" s="189">
        <v>0</v>
      </c>
      <c r="BT30" s="191">
        <v>0</v>
      </c>
      <c r="BU30" s="191">
        <v>0</v>
      </c>
      <c r="BV30" s="191">
        <v>0</v>
      </c>
      <c r="BW30" s="186">
        <f t="shared" si="49"/>
        <v>0</v>
      </c>
      <c r="BX30" s="191">
        <v>0</v>
      </c>
      <c r="BY30" s="186">
        <f t="shared" si="50"/>
        <v>8</v>
      </c>
      <c r="BZ30" s="189">
        <v>0</v>
      </c>
      <c r="CA30" s="191">
        <v>0</v>
      </c>
      <c r="CB30" s="191">
        <v>8</v>
      </c>
      <c r="CC30" s="191">
        <v>0</v>
      </c>
      <c r="CD30" s="191">
        <v>0</v>
      </c>
      <c r="CE30" s="191">
        <v>0</v>
      </c>
      <c r="CF30" s="191">
        <v>0</v>
      </c>
      <c r="CG30" s="269">
        <v>0</v>
      </c>
    </row>
    <row r="31" spans="1:85" ht="15.5" x14ac:dyDescent="0.35">
      <c r="A31" s="125" t="s">
        <v>107</v>
      </c>
      <c r="B31" s="169">
        <f t="shared" si="29"/>
        <v>157</v>
      </c>
      <c r="C31" s="170">
        <f t="shared" si="38"/>
        <v>60</v>
      </c>
      <c r="D31" s="171">
        <v>36</v>
      </c>
      <c r="E31" s="171">
        <v>0</v>
      </c>
      <c r="F31" s="172">
        <v>12</v>
      </c>
      <c r="G31" s="172">
        <v>0</v>
      </c>
      <c r="H31" s="172">
        <v>0</v>
      </c>
      <c r="I31" s="172">
        <v>0</v>
      </c>
      <c r="J31" s="174">
        <v>0</v>
      </c>
      <c r="K31" s="172">
        <v>0</v>
      </c>
      <c r="L31" s="172">
        <v>12</v>
      </c>
      <c r="M31" s="170">
        <f t="shared" si="39"/>
        <v>1</v>
      </c>
      <c r="N31" s="174">
        <v>1</v>
      </c>
      <c r="O31" s="172">
        <v>0</v>
      </c>
      <c r="P31" s="172">
        <v>0</v>
      </c>
      <c r="Q31" s="172">
        <v>0</v>
      </c>
      <c r="R31" s="172">
        <v>0</v>
      </c>
      <c r="S31" s="172">
        <v>0</v>
      </c>
      <c r="T31" s="172">
        <v>0</v>
      </c>
      <c r="U31" s="170">
        <f t="shared" si="40"/>
        <v>90</v>
      </c>
      <c r="V31" s="172">
        <v>29</v>
      </c>
      <c r="W31" s="172">
        <v>1</v>
      </c>
      <c r="X31" s="172">
        <v>14</v>
      </c>
      <c r="Y31" s="172">
        <v>0</v>
      </c>
      <c r="Z31" s="172">
        <v>0</v>
      </c>
      <c r="AA31" s="172">
        <v>11</v>
      </c>
      <c r="AB31" s="172">
        <v>0</v>
      </c>
      <c r="AC31" s="172">
        <v>8</v>
      </c>
      <c r="AD31" s="172">
        <v>27</v>
      </c>
      <c r="AE31" s="170">
        <f t="shared" si="41"/>
        <v>0</v>
      </c>
      <c r="AF31" s="172">
        <v>0</v>
      </c>
      <c r="AG31" s="172">
        <v>0</v>
      </c>
      <c r="AH31" s="172">
        <v>0</v>
      </c>
      <c r="AI31" s="172">
        <v>0</v>
      </c>
      <c r="AJ31" s="170">
        <f t="shared" si="42"/>
        <v>0</v>
      </c>
      <c r="AK31" s="172">
        <v>0</v>
      </c>
      <c r="AL31" s="172">
        <v>0</v>
      </c>
      <c r="AM31" s="172">
        <v>0</v>
      </c>
      <c r="AN31" s="170">
        <f t="shared" si="43"/>
        <v>5</v>
      </c>
      <c r="AO31" s="172">
        <v>3</v>
      </c>
      <c r="AP31" s="172">
        <v>0</v>
      </c>
      <c r="AQ31" s="172">
        <v>2</v>
      </c>
      <c r="AR31" s="172">
        <v>0</v>
      </c>
      <c r="AS31" s="172">
        <v>0</v>
      </c>
      <c r="AT31" s="172">
        <v>0</v>
      </c>
      <c r="AU31" s="172">
        <v>0</v>
      </c>
      <c r="AV31" s="170">
        <f t="shared" si="44"/>
        <v>0</v>
      </c>
      <c r="AW31" s="172">
        <v>0</v>
      </c>
      <c r="AX31" s="172">
        <v>0</v>
      </c>
      <c r="AY31" s="172">
        <v>0</v>
      </c>
      <c r="AZ31" s="172">
        <v>0</v>
      </c>
      <c r="BA31" s="169">
        <v>0</v>
      </c>
      <c r="BB31" s="170">
        <f t="shared" si="45"/>
        <v>0</v>
      </c>
      <c r="BC31" s="172">
        <v>0</v>
      </c>
      <c r="BD31" s="172">
        <v>0</v>
      </c>
      <c r="BE31" s="172">
        <v>0</v>
      </c>
      <c r="BF31" s="172">
        <v>0</v>
      </c>
      <c r="BG31" s="172">
        <v>0</v>
      </c>
      <c r="BH31" s="169">
        <v>0</v>
      </c>
      <c r="BI31" s="186">
        <f t="shared" si="46"/>
        <v>0</v>
      </c>
      <c r="BJ31" s="189">
        <v>0</v>
      </c>
      <c r="BK31" s="191">
        <v>0</v>
      </c>
      <c r="BL31" s="191">
        <v>0</v>
      </c>
      <c r="BM31" s="191">
        <v>0</v>
      </c>
      <c r="BN31" s="191">
        <v>0</v>
      </c>
      <c r="BO31" s="186">
        <f t="shared" si="47"/>
        <v>0</v>
      </c>
      <c r="BP31" s="189">
        <v>0</v>
      </c>
      <c r="BQ31" s="191">
        <v>0</v>
      </c>
      <c r="BR31" s="186">
        <f t="shared" si="48"/>
        <v>0</v>
      </c>
      <c r="BS31" s="189">
        <v>0</v>
      </c>
      <c r="BT31" s="191">
        <v>0</v>
      </c>
      <c r="BU31" s="191">
        <v>0</v>
      </c>
      <c r="BV31" s="191">
        <v>0</v>
      </c>
      <c r="BW31" s="186">
        <f t="shared" si="49"/>
        <v>0</v>
      </c>
      <c r="BX31" s="191">
        <v>0</v>
      </c>
      <c r="BY31" s="186">
        <f t="shared" si="50"/>
        <v>1</v>
      </c>
      <c r="BZ31" s="189">
        <v>0</v>
      </c>
      <c r="CA31" s="191">
        <v>0</v>
      </c>
      <c r="CB31" s="191">
        <v>1</v>
      </c>
      <c r="CC31" s="191">
        <v>0</v>
      </c>
      <c r="CD31" s="191">
        <v>0</v>
      </c>
      <c r="CE31" s="191">
        <v>0</v>
      </c>
      <c r="CF31" s="191">
        <v>0</v>
      </c>
      <c r="CG31" s="269">
        <v>0</v>
      </c>
    </row>
    <row r="32" spans="1:85" ht="15.5" x14ac:dyDescent="0.35">
      <c r="A32" s="125" t="s">
        <v>193</v>
      </c>
      <c r="B32" s="169">
        <f t="shared" si="29"/>
        <v>107</v>
      </c>
      <c r="C32" s="170">
        <f t="shared" si="38"/>
        <v>58</v>
      </c>
      <c r="D32" s="171">
        <v>30</v>
      </c>
      <c r="E32" s="171">
        <v>0</v>
      </c>
      <c r="F32" s="172">
        <v>17</v>
      </c>
      <c r="G32" s="172">
        <v>0</v>
      </c>
      <c r="H32" s="172">
        <v>0</v>
      </c>
      <c r="I32" s="172">
        <v>1</v>
      </c>
      <c r="J32" s="174">
        <v>0</v>
      </c>
      <c r="K32" s="172">
        <v>0</v>
      </c>
      <c r="L32" s="172">
        <v>10</v>
      </c>
      <c r="M32" s="170">
        <f t="shared" si="39"/>
        <v>0</v>
      </c>
      <c r="N32" s="174">
        <v>0</v>
      </c>
      <c r="O32" s="172">
        <v>0</v>
      </c>
      <c r="P32" s="172">
        <v>0</v>
      </c>
      <c r="Q32" s="172">
        <v>0</v>
      </c>
      <c r="R32" s="172">
        <v>0</v>
      </c>
      <c r="S32" s="172">
        <v>0</v>
      </c>
      <c r="T32" s="172">
        <v>0</v>
      </c>
      <c r="U32" s="170">
        <f t="shared" si="40"/>
        <v>45</v>
      </c>
      <c r="V32" s="172">
        <v>26</v>
      </c>
      <c r="W32" s="172">
        <v>0</v>
      </c>
      <c r="X32" s="172">
        <v>4</v>
      </c>
      <c r="Y32" s="172">
        <v>0</v>
      </c>
      <c r="Z32" s="172">
        <v>0</v>
      </c>
      <c r="AA32" s="172">
        <v>1</v>
      </c>
      <c r="AB32" s="172">
        <v>0</v>
      </c>
      <c r="AC32" s="172">
        <v>0</v>
      </c>
      <c r="AD32" s="172">
        <v>14</v>
      </c>
      <c r="AE32" s="170">
        <f t="shared" si="41"/>
        <v>0</v>
      </c>
      <c r="AF32" s="172">
        <v>0</v>
      </c>
      <c r="AG32" s="172">
        <v>0</v>
      </c>
      <c r="AH32" s="172">
        <v>0</v>
      </c>
      <c r="AI32" s="172">
        <v>0</v>
      </c>
      <c r="AJ32" s="170">
        <f t="shared" si="42"/>
        <v>0</v>
      </c>
      <c r="AK32" s="172">
        <v>0</v>
      </c>
      <c r="AL32" s="172">
        <v>0</v>
      </c>
      <c r="AM32" s="172">
        <v>0</v>
      </c>
      <c r="AN32" s="170">
        <f t="shared" si="43"/>
        <v>0</v>
      </c>
      <c r="AO32" s="172">
        <v>0</v>
      </c>
      <c r="AP32" s="172">
        <v>0</v>
      </c>
      <c r="AQ32" s="172">
        <v>0</v>
      </c>
      <c r="AR32" s="172">
        <v>0</v>
      </c>
      <c r="AS32" s="172">
        <v>0</v>
      </c>
      <c r="AT32" s="172">
        <v>0</v>
      </c>
      <c r="AU32" s="172">
        <v>0</v>
      </c>
      <c r="AV32" s="170">
        <f t="shared" si="44"/>
        <v>0</v>
      </c>
      <c r="AW32" s="172">
        <v>0</v>
      </c>
      <c r="AX32" s="172">
        <v>0</v>
      </c>
      <c r="AY32" s="172">
        <v>0</v>
      </c>
      <c r="AZ32" s="172">
        <v>0</v>
      </c>
      <c r="BA32" s="169">
        <v>0</v>
      </c>
      <c r="BB32" s="170">
        <f t="shared" si="45"/>
        <v>4</v>
      </c>
      <c r="BC32" s="172">
        <v>3</v>
      </c>
      <c r="BD32" s="172">
        <v>0</v>
      </c>
      <c r="BE32" s="172">
        <v>1</v>
      </c>
      <c r="BF32" s="172">
        <v>0</v>
      </c>
      <c r="BG32" s="172">
        <v>0</v>
      </c>
      <c r="BH32" s="169">
        <v>0</v>
      </c>
      <c r="BI32" s="186">
        <f t="shared" si="46"/>
        <v>0</v>
      </c>
      <c r="BJ32" s="189">
        <v>0</v>
      </c>
      <c r="BK32" s="191">
        <v>0</v>
      </c>
      <c r="BL32" s="191">
        <v>0</v>
      </c>
      <c r="BM32" s="191">
        <v>0</v>
      </c>
      <c r="BN32" s="191">
        <v>0</v>
      </c>
      <c r="BO32" s="186">
        <f t="shared" si="47"/>
        <v>0</v>
      </c>
      <c r="BP32" s="189">
        <v>0</v>
      </c>
      <c r="BQ32" s="191">
        <v>0</v>
      </c>
      <c r="BR32" s="186">
        <f t="shared" si="48"/>
        <v>0</v>
      </c>
      <c r="BS32" s="189">
        <v>0</v>
      </c>
      <c r="BT32" s="191">
        <v>0</v>
      </c>
      <c r="BU32" s="191">
        <v>0</v>
      </c>
      <c r="BV32" s="191">
        <v>0</v>
      </c>
      <c r="BW32" s="186">
        <f t="shared" si="49"/>
        <v>0</v>
      </c>
      <c r="BX32" s="191">
        <v>0</v>
      </c>
      <c r="BY32" s="186">
        <f t="shared" si="50"/>
        <v>0</v>
      </c>
      <c r="BZ32" s="189">
        <v>0</v>
      </c>
      <c r="CA32" s="191">
        <v>0</v>
      </c>
      <c r="CB32" s="191">
        <v>0</v>
      </c>
      <c r="CC32" s="191">
        <v>0</v>
      </c>
      <c r="CD32" s="191">
        <v>0</v>
      </c>
      <c r="CE32" s="191">
        <v>0</v>
      </c>
      <c r="CF32" s="191">
        <v>0</v>
      </c>
      <c r="CG32" s="269">
        <v>0</v>
      </c>
    </row>
    <row r="33" spans="1:85" ht="15.5" x14ac:dyDescent="0.35">
      <c r="A33" s="134"/>
      <c r="B33" s="169"/>
      <c r="C33" s="170"/>
      <c r="D33" s="171"/>
      <c r="E33" s="171"/>
      <c r="F33" s="172"/>
      <c r="G33" s="172"/>
      <c r="H33" s="172"/>
      <c r="I33" s="172"/>
      <c r="J33" s="174"/>
      <c r="K33" s="172"/>
      <c r="L33" s="174"/>
      <c r="M33" s="170"/>
      <c r="N33" s="174"/>
      <c r="O33" s="172"/>
      <c r="P33" s="172"/>
      <c r="Q33" s="172"/>
      <c r="R33" s="172"/>
      <c r="S33" s="172"/>
      <c r="T33" s="172"/>
      <c r="U33" s="170"/>
      <c r="V33" s="172"/>
      <c r="W33" s="172"/>
      <c r="X33" s="172"/>
      <c r="Y33" s="172"/>
      <c r="Z33" s="172"/>
      <c r="AA33" s="172"/>
      <c r="AB33" s="172"/>
      <c r="AC33" s="172"/>
      <c r="AD33" s="172"/>
      <c r="AE33" s="170"/>
      <c r="AF33" s="172"/>
      <c r="AG33" s="172"/>
      <c r="AH33" s="172"/>
      <c r="AI33" s="172"/>
      <c r="AJ33" s="170"/>
      <c r="AK33" s="172"/>
      <c r="AL33" s="172"/>
      <c r="AM33" s="172"/>
      <c r="AN33" s="170"/>
      <c r="AO33" s="172"/>
      <c r="AP33" s="172"/>
      <c r="AQ33" s="172"/>
      <c r="AR33" s="172"/>
      <c r="AS33" s="172"/>
      <c r="AT33" s="172"/>
      <c r="AU33" s="172"/>
      <c r="AV33" s="170"/>
      <c r="AW33" s="172"/>
      <c r="AX33" s="172"/>
      <c r="AY33" s="172"/>
      <c r="AZ33" s="172"/>
      <c r="BA33" s="169"/>
      <c r="BB33" s="170"/>
      <c r="BC33" s="172"/>
      <c r="BD33" s="172"/>
      <c r="BE33" s="172"/>
      <c r="BF33" s="172"/>
      <c r="BG33" s="172"/>
      <c r="BH33" s="169"/>
      <c r="BI33" s="186"/>
      <c r="BJ33" s="189"/>
      <c r="BK33" s="191"/>
      <c r="BL33" s="191"/>
      <c r="BM33" s="191"/>
      <c r="BN33" s="191"/>
      <c r="BO33" s="186"/>
      <c r="BP33" s="189"/>
      <c r="BQ33" s="191"/>
      <c r="BR33" s="186"/>
      <c r="BS33" s="189"/>
      <c r="BT33" s="191"/>
      <c r="BU33" s="191"/>
      <c r="BV33" s="191"/>
      <c r="BW33" s="186"/>
      <c r="BX33" s="191"/>
      <c r="BY33" s="186"/>
      <c r="BZ33" s="189"/>
      <c r="CA33" s="191"/>
      <c r="CB33" s="191"/>
      <c r="CC33" s="191"/>
      <c r="CD33" s="191"/>
      <c r="CE33" s="191"/>
      <c r="CF33" s="191"/>
      <c r="CG33" s="269"/>
    </row>
    <row r="34" spans="1:85" ht="15" x14ac:dyDescent="0.3">
      <c r="A34" s="131" t="s">
        <v>108</v>
      </c>
      <c r="B34" s="175">
        <f t="shared" ref="B34:B39" si="51">+C34+M34+U34+AE34+AJ34+AN34+AV34+BB34+BI34+BO34+BR34+BW34+BY34</f>
        <v>3276</v>
      </c>
      <c r="C34" s="167">
        <f t="shared" ref="C34:BH34" si="52">SUM(C35:C39)</f>
        <v>2266</v>
      </c>
      <c r="D34" s="168">
        <f t="shared" si="52"/>
        <v>1260</v>
      </c>
      <c r="E34" s="168">
        <f t="shared" si="52"/>
        <v>0</v>
      </c>
      <c r="F34" s="168">
        <f t="shared" si="52"/>
        <v>963</v>
      </c>
      <c r="G34" s="168">
        <f t="shared" si="52"/>
        <v>6</v>
      </c>
      <c r="H34" s="168">
        <f t="shared" si="52"/>
        <v>1</v>
      </c>
      <c r="I34" s="168">
        <f t="shared" si="52"/>
        <v>11</v>
      </c>
      <c r="J34" s="168">
        <f t="shared" si="52"/>
        <v>0</v>
      </c>
      <c r="K34" s="168">
        <f t="shared" si="52"/>
        <v>3</v>
      </c>
      <c r="L34" s="168">
        <f t="shared" si="52"/>
        <v>22</v>
      </c>
      <c r="M34" s="167">
        <f t="shared" si="52"/>
        <v>6</v>
      </c>
      <c r="N34" s="181">
        <f t="shared" si="52"/>
        <v>4</v>
      </c>
      <c r="O34" s="176">
        <f t="shared" si="52"/>
        <v>0</v>
      </c>
      <c r="P34" s="176">
        <f>SUM(P35:P39)</f>
        <v>1</v>
      </c>
      <c r="Q34" s="176">
        <f t="shared" si="52"/>
        <v>0</v>
      </c>
      <c r="R34" s="176">
        <f t="shared" si="52"/>
        <v>0</v>
      </c>
      <c r="S34" s="176">
        <f t="shared" si="52"/>
        <v>1</v>
      </c>
      <c r="T34" s="176">
        <f t="shared" si="52"/>
        <v>0</v>
      </c>
      <c r="U34" s="167">
        <f t="shared" si="52"/>
        <v>947</v>
      </c>
      <c r="V34" s="176">
        <f t="shared" si="52"/>
        <v>541</v>
      </c>
      <c r="W34" s="176">
        <f t="shared" si="52"/>
        <v>10</v>
      </c>
      <c r="X34" s="176">
        <f t="shared" si="52"/>
        <v>328</v>
      </c>
      <c r="Y34" s="176">
        <f t="shared" si="52"/>
        <v>1</v>
      </c>
      <c r="Z34" s="176">
        <f t="shared" si="52"/>
        <v>2</v>
      </c>
      <c r="AA34" s="176">
        <f t="shared" si="52"/>
        <v>8</v>
      </c>
      <c r="AB34" s="176">
        <f t="shared" si="52"/>
        <v>1</v>
      </c>
      <c r="AC34" s="176">
        <f t="shared" si="52"/>
        <v>2</v>
      </c>
      <c r="AD34" s="176">
        <f t="shared" si="52"/>
        <v>54</v>
      </c>
      <c r="AE34" s="167">
        <f t="shared" si="52"/>
        <v>0</v>
      </c>
      <c r="AF34" s="176">
        <f t="shared" si="52"/>
        <v>0</v>
      </c>
      <c r="AG34" s="176">
        <f t="shared" si="52"/>
        <v>0</v>
      </c>
      <c r="AH34" s="176">
        <f t="shared" si="52"/>
        <v>0</v>
      </c>
      <c r="AI34" s="176">
        <f>SUM(AI35:AI39)</f>
        <v>0</v>
      </c>
      <c r="AJ34" s="167">
        <f t="shared" si="52"/>
        <v>3</v>
      </c>
      <c r="AK34" s="176">
        <f t="shared" si="52"/>
        <v>3</v>
      </c>
      <c r="AL34" s="176">
        <f t="shared" si="52"/>
        <v>0</v>
      </c>
      <c r="AM34" s="176">
        <f t="shared" si="52"/>
        <v>0</v>
      </c>
      <c r="AN34" s="167">
        <f t="shared" si="52"/>
        <v>32</v>
      </c>
      <c r="AO34" s="176">
        <f t="shared" si="52"/>
        <v>17</v>
      </c>
      <c r="AP34" s="176">
        <f t="shared" si="52"/>
        <v>0</v>
      </c>
      <c r="AQ34" s="176">
        <f t="shared" si="52"/>
        <v>15</v>
      </c>
      <c r="AR34" s="176">
        <f t="shared" si="52"/>
        <v>0</v>
      </c>
      <c r="AS34" s="176">
        <f t="shared" si="52"/>
        <v>0</v>
      </c>
      <c r="AT34" s="176">
        <f t="shared" si="52"/>
        <v>0</v>
      </c>
      <c r="AU34" s="176">
        <f t="shared" si="52"/>
        <v>0</v>
      </c>
      <c r="AV34" s="167">
        <f t="shared" si="52"/>
        <v>1</v>
      </c>
      <c r="AW34" s="176">
        <f t="shared" si="52"/>
        <v>1</v>
      </c>
      <c r="AX34" s="176">
        <f t="shared" si="52"/>
        <v>0</v>
      </c>
      <c r="AY34" s="176">
        <f t="shared" si="52"/>
        <v>0</v>
      </c>
      <c r="AZ34" s="176">
        <f t="shared" si="52"/>
        <v>0</v>
      </c>
      <c r="BA34" s="175">
        <f t="shared" si="52"/>
        <v>0</v>
      </c>
      <c r="BB34" s="167">
        <f t="shared" si="52"/>
        <v>16</v>
      </c>
      <c r="BC34" s="176">
        <f t="shared" si="52"/>
        <v>10</v>
      </c>
      <c r="BD34" s="176">
        <f t="shared" si="52"/>
        <v>0</v>
      </c>
      <c r="BE34" s="176">
        <f t="shared" si="52"/>
        <v>6</v>
      </c>
      <c r="BF34" s="176">
        <f t="shared" si="52"/>
        <v>0</v>
      </c>
      <c r="BG34" s="176">
        <f t="shared" si="52"/>
        <v>0</v>
      </c>
      <c r="BH34" s="175">
        <f t="shared" si="52"/>
        <v>0</v>
      </c>
      <c r="BI34" s="186">
        <f t="shared" ref="BI34:BI39" si="53">SUM(BJ34:BN34)</f>
        <v>0</v>
      </c>
      <c r="BJ34" s="187">
        <f>SUM(BJ35:BJ39)</f>
        <v>0</v>
      </c>
      <c r="BK34" s="188">
        <f t="shared" ref="BK34:BN34" si="54">SUM(BK35:BK39)</f>
        <v>0</v>
      </c>
      <c r="BL34" s="188">
        <f t="shared" si="54"/>
        <v>0</v>
      </c>
      <c r="BM34" s="188">
        <f t="shared" si="54"/>
        <v>0</v>
      </c>
      <c r="BN34" s="187">
        <f t="shared" si="54"/>
        <v>0</v>
      </c>
      <c r="BO34" s="186">
        <f>SUM(BO35:BO39)</f>
        <v>0</v>
      </c>
      <c r="BP34" s="187">
        <f>SUM(BP35:BP39)</f>
        <v>0</v>
      </c>
      <c r="BQ34" s="188">
        <f t="shared" ref="BQ34" si="55">SUM(BQ35:BQ39)</f>
        <v>0</v>
      </c>
      <c r="BR34" s="186">
        <f>SUM(BR35:BR39)</f>
        <v>0</v>
      </c>
      <c r="BS34" s="187">
        <f>SUM(BS35:BS39)</f>
        <v>0</v>
      </c>
      <c r="BT34" s="188">
        <f t="shared" ref="BT34:BV34" si="56">SUM(BT35:BT39)</f>
        <v>0</v>
      </c>
      <c r="BU34" s="188">
        <f t="shared" si="56"/>
        <v>0</v>
      </c>
      <c r="BV34" s="187">
        <f t="shared" si="56"/>
        <v>0</v>
      </c>
      <c r="BW34" s="186">
        <f>SUM(BW35:BW39)</f>
        <v>0</v>
      </c>
      <c r="BX34" s="187">
        <f t="shared" ref="BX34" si="57">SUM(BX35:BX39)</f>
        <v>0</v>
      </c>
      <c r="BY34" s="186">
        <f>SUM(BY35:BY39)</f>
        <v>5</v>
      </c>
      <c r="BZ34" s="187">
        <f>SUM(BZ35:BZ39)</f>
        <v>0</v>
      </c>
      <c r="CA34" s="188">
        <f t="shared" ref="CA34:CG34" si="58">SUM(CA35:CA39)</f>
        <v>0</v>
      </c>
      <c r="CB34" s="188">
        <f t="shared" si="58"/>
        <v>5</v>
      </c>
      <c r="CC34" s="188">
        <f t="shared" si="58"/>
        <v>0</v>
      </c>
      <c r="CD34" s="188">
        <f t="shared" si="58"/>
        <v>0</v>
      </c>
      <c r="CE34" s="188">
        <f t="shared" si="58"/>
        <v>0</v>
      </c>
      <c r="CF34" s="188">
        <f t="shared" si="58"/>
        <v>0</v>
      </c>
      <c r="CG34" s="187">
        <f t="shared" si="58"/>
        <v>0</v>
      </c>
    </row>
    <row r="35" spans="1:85" ht="15.5" x14ac:dyDescent="0.35">
      <c r="A35" s="125" t="s">
        <v>194</v>
      </c>
      <c r="B35" s="169">
        <f t="shared" si="51"/>
        <v>2894</v>
      </c>
      <c r="C35" s="170">
        <f>SUM(D35:L35)</f>
        <v>2035</v>
      </c>
      <c r="D35" s="171">
        <v>1115</v>
      </c>
      <c r="E35" s="171">
        <v>0</v>
      </c>
      <c r="F35" s="172">
        <v>890</v>
      </c>
      <c r="G35" s="172">
        <v>6</v>
      </c>
      <c r="H35" s="172">
        <v>1</v>
      </c>
      <c r="I35" s="172">
        <v>4</v>
      </c>
      <c r="J35" s="174">
        <v>0</v>
      </c>
      <c r="K35" s="172">
        <v>0</v>
      </c>
      <c r="L35" s="169">
        <v>19</v>
      </c>
      <c r="M35" s="170">
        <f>SUM(N35:T35)</f>
        <v>0</v>
      </c>
      <c r="N35" s="172">
        <v>0</v>
      </c>
      <c r="O35" s="172">
        <v>0</v>
      </c>
      <c r="P35" s="172">
        <v>0</v>
      </c>
      <c r="Q35" s="172">
        <v>0</v>
      </c>
      <c r="R35" s="172">
        <v>0</v>
      </c>
      <c r="S35" s="172">
        <v>0</v>
      </c>
      <c r="T35" s="172">
        <v>0</v>
      </c>
      <c r="U35" s="170">
        <f>SUM(V35:AD35)</f>
        <v>825</v>
      </c>
      <c r="V35" s="172">
        <v>474</v>
      </c>
      <c r="W35" s="172">
        <v>9</v>
      </c>
      <c r="X35" s="172">
        <v>288</v>
      </c>
      <c r="Y35" s="172">
        <v>1</v>
      </c>
      <c r="Z35" s="172">
        <v>2</v>
      </c>
      <c r="AA35" s="172">
        <v>2</v>
      </c>
      <c r="AB35" s="172">
        <v>0</v>
      </c>
      <c r="AC35" s="172">
        <v>1</v>
      </c>
      <c r="AD35" s="172">
        <v>48</v>
      </c>
      <c r="AE35" s="170">
        <f>SUM(AF35:AH35)</f>
        <v>0</v>
      </c>
      <c r="AF35" s="172">
        <v>0</v>
      </c>
      <c r="AG35" s="172">
        <v>0</v>
      </c>
      <c r="AH35" s="172">
        <v>0</v>
      </c>
      <c r="AI35" s="172">
        <v>0</v>
      </c>
      <c r="AJ35" s="170">
        <f>SUM(AK35:AM35)</f>
        <v>0</v>
      </c>
      <c r="AK35" s="172">
        <v>0</v>
      </c>
      <c r="AL35" s="172">
        <v>0</v>
      </c>
      <c r="AM35" s="172">
        <v>0</v>
      </c>
      <c r="AN35" s="170">
        <f>SUM(AO35:AU35)</f>
        <v>23</v>
      </c>
      <c r="AO35" s="172">
        <v>11</v>
      </c>
      <c r="AP35" s="172">
        <v>0</v>
      </c>
      <c r="AQ35" s="172">
        <v>12</v>
      </c>
      <c r="AR35" s="172">
        <v>0</v>
      </c>
      <c r="AS35" s="172">
        <v>0</v>
      </c>
      <c r="AT35" s="172">
        <v>0</v>
      </c>
      <c r="AU35" s="172">
        <v>0</v>
      </c>
      <c r="AV35" s="170">
        <f>SUM(AW35:BA35)</f>
        <v>0</v>
      </c>
      <c r="AW35" s="172">
        <v>0</v>
      </c>
      <c r="AX35" s="172">
        <v>0</v>
      </c>
      <c r="AY35" s="172">
        <v>0</v>
      </c>
      <c r="AZ35" s="172">
        <v>0</v>
      </c>
      <c r="BA35" s="169">
        <v>0</v>
      </c>
      <c r="BB35" s="170">
        <f>SUM(BC35:BH35)</f>
        <v>6</v>
      </c>
      <c r="BC35" s="172">
        <v>0</v>
      </c>
      <c r="BD35" s="172">
        <v>0</v>
      </c>
      <c r="BE35" s="172">
        <v>6</v>
      </c>
      <c r="BF35" s="172">
        <v>0</v>
      </c>
      <c r="BG35" s="172">
        <v>0</v>
      </c>
      <c r="BH35" s="169">
        <v>0</v>
      </c>
      <c r="BI35" s="186">
        <f t="shared" si="53"/>
        <v>0</v>
      </c>
      <c r="BJ35" s="189">
        <v>0</v>
      </c>
      <c r="BK35" s="191">
        <v>0</v>
      </c>
      <c r="BL35" s="191">
        <v>0</v>
      </c>
      <c r="BM35" s="191">
        <v>0</v>
      </c>
      <c r="BN35" s="191">
        <v>0</v>
      </c>
      <c r="BO35" s="186">
        <f>SUM(BP35:BQ35)</f>
        <v>0</v>
      </c>
      <c r="BP35" s="189">
        <v>0</v>
      </c>
      <c r="BQ35" s="191">
        <v>0</v>
      </c>
      <c r="BR35" s="186">
        <f>SUM(BS35:BV35)</f>
        <v>0</v>
      </c>
      <c r="BS35" s="189">
        <v>0</v>
      </c>
      <c r="BT35" s="191">
        <v>0</v>
      </c>
      <c r="BU35" s="191">
        <v>0</v>
      </c>
      <c r="BV35" s="191">
        <v>0</v>
      </c>
      <c r="BW35" s="186">
        <f>SUM(BX35:BX35)</f>
        <v>0</v>
      </c>
      <c r="BX35" s="191">
        <v>0</v>
      </c>
      <c r="BY35" s="186">
        <f>SUM(BZ35:CG35)</f>
        <v>5</v>
      </c>
      <c r="BZ35" s="189">
        <v>0</v>
      </c>
      <c r="CA35" s="191">
        <v>0</v>
      </c>
      <c r="CB35" s="191">
        <v>5</v>
      </c>
      <c r="CC35" s="191">
        <v>0</v>
      </c>
      <c r="CD35" s="191">
        <v>0</v>
      </c>
      <c r="CE35" s="191">
        <v>0</v>
      </c>
      <c r="CF35" s="191">
        <v>0</v>
      </c>
      <c r="CG35" s="269">
        <v>0</v>
      </c>
    </row>
    <row r="36" spans="1:85" ht="15.5" x14ac:dyDescent="0.35">
      <c r="A36" s="125" t="s">
        <v>195</v>
      </c>
      <c r="B36" s="169">
        <f t="shared" si="51"/>
        <v>9</v>
      </c>
      <c r="C36" s="170">
        <f>SUM(D36:L36)</f>
        <v>0</v>
      </c>
      <c r="D36" s="171">
        <v>0</v>
      </c>
      <c r="E36" s="171">
        <v>0</v>
      </c>
      <c r="F36" s="172">
        <v>0</v>
      </c>
      <c r="G36" s="172">
        <v>0</v>
      </c>
      <c r="H36" s="172">
        <v>0</v>
      </c>
      <c r="I36" s="172">
        <v>0</v>
      </c>
      <c r="J36" s="174">
        <v>0</v>
      </c>
      <c r="K36" s="172">
        <v>0</v>
      </c>
      <c r="L36" s="169">
        <v>0</v>
      </c>
      <c r="M36" s="170">
        <f>SUM(N36:T36)</f>
        <v>0</v>
      </c>
      <c r="N36" s="172">
        <v>0</v>
      </c>
      <c r="O36" s="172">
        <v>0</v>
      </c>
      <c r="P36" s="172">
        <v>0</v>
      </c>
      <c r="Q36" s="172">
        <v>0</v>
      </c>
      <c r="R36" s="172">
        <v>0</v>
      </c>
      <c r="S36" s="172">
        <v>0</v>
      </c>
      <c r="T36" s="172">
        <v>0</v>
      </c>
      <c r="U36" s="170">
        <f>SUM(V36:AD36)</f>
        <v>0</v>
      </c>
      <c r="V36" s="172">
        <v>0</v>
      </c>
      <c r="W36" s="172">
        <v>0</v>
      </c>
      <c r="X36" s="172">
        <v>0</v>
      </c>
      <c r="Y36" s="172">
        <v>0</v>
      </c>
      <c r="Z36" s="172">
        <v>0</v>
      </c>
      <c r="AA36" s="172">
        <v>0</v>
      </c>
      <c r="AB36" s="172">
        <v>0</v>
      </c>
      <c r="AC36" s="172">
        <v>0</v>
      </c>
      <c r="AD36" s="172">
        <v>0</v>
      </c>
      <c r="AE36" s="170">
        <f>SUM(AF36:AH36)</f>
        <v>0</v>
      </c>
      <c r="AF36" s="172">
        <v>0</v>
      </c>
      <c r="AG36" s="172">
        <v>0</v>
      </c>
      <c r="AH36" s="172">
        <v>0</v>
      </c>
      <c r="AI36" s="172">
        <v>0</v>
      </c>
      <c r="AJ36" s="170">
        <f>SUM(AK36:AM36)</f>
        <v>0</v>
      </c>
      <c r="AK36" s="172">
        <v>0</v>
      </c>
      <c r="AL36" s="172">
        <v>0</v>
      </c>
      <c r="AM36" s="172">
        <v>0</v>
      </c>
      <c r="AN36" s="170">
        <f>SUM(AO36:AU36)</f>
        <v>9</v>
      </c>
      <c r="AO36" s="172">
        <v>6</v>
      </c>
      <c r="AP36" s="172">
        <v>0</v>
      </c>
      <c r="AQ36" s="172">
        <v>3</v>
      </c>
      <c r="AR36" s="172">
        <v>0</v>
      </c>
      <c r="AS36" s="172">
        <v>0</v>
      </c>
      <c r="AT36" s="172">
        <v>0</v>
      </c>
      <c r="AU36" s="172">
        <v>0</v>
      </c>
      <c r="AV36" s="170">
        <f>SUM(AW36:BA36)</f>
        <v>0</v>
      </c>
      <c r="AW36" s="172">
        <v>0</v>
      </c>
      <c r="AX36" s="172">
        <v>0</v>
      </c>
      <c r="AY36" s="172">
        <v>0</v>
      </c>
      <c r="AZ36" s="172">
        <v>0</v>
      </c>
      <c r="BA36" s="169">
        <v>0</v>
      </c>
      <c r="BB36" s="170">
        <f>SUM(BC36:BH36)</f>
        <v>0</v>
      </c>
      <c r="BC36" s="172">
        <v>0</v>
      </c>
      <c r="BD36" s="172">
        <v>0</v>
      </c>
      <c r="BE36" s="172">
        <v>0</v>
      </c>
      <c r="BF36" s="172">
        <v>0</v>
      </c>
      <c r="BG36" s="172">
        <v>0</v>
      </c>
      <c r="BH36" s="169">
        <v>0</v>
      </c>
      <c r="BI36" s="186">
        <f t="shared" si="53"/>
        <v>0</v>
      </c>
      <c r="BJ36" s="189">
        <v>0</v>
      </c>
      <c r="BK36" s="191">
        <v>0</v>
      </c>
      <c r="BL36" s="191">
        <v>0</v>
      </c>
      <c r="BM36" s="191">
        <v>0</v>
      </c>
      <c r="BN36" s="191">
        <v>0</v>
      </c>
      <c r="BO36" s="186">
        <f>SUM(BP36:BQ36)</f>
        <v>0</v>
      </c>
      <c r="BP36" s="189">
        <v>0</v>
      </c>
      <c r="BQ36" s="191">
        <v>0</v>
      </c>
      <c r="BR36" s="186">
        <f>SUM(BS36:BV36)</f>
        <v>0</v>
      </c>
      <c r="BS36" s="189">
        <v>0</v>
      </c>
      <c r="BT36" s="191">
        <v>0</v>
      </c>
      <c r="BU36" s="191">
        <v>0</v>
      </c>
      <c r="BV36" s="191">
        <v>0</v>
      </c>
      <c r="BW36" s="186">
        <f>SUM(BX36:BX36)</f>
        <v>0</v>
      </c>
      <c r="BX36" s="191">
        <v>0</v>
      </c>
      <c r="BY36" s="186">
        <f>SUM(BZ36:CG36)</f>
        <v>0</v>
      </c>
      <c r="BZ36" s="189">
        <v>0</v>
      </c>
      <c r="CA36" s="191">
        <v>0</v>
      </c>
      <c r="CB36" s="191">
        <v>0</v>
      </c>
      <c r="CC36" s="191">
        <v>0</v>
      </c>
      <c r="CD36" s="191">
        <v>0</v>
      </c>
      <c r="CE36" s="191">
        <v>0</v>
      </c>
      <c r="CF36" s="191">
        <v>0</v>
      </c>
      <c r="CG36" s="269">
        <v>0</v>
      </c>
    </row>
    <row r="37" spans="1:85" ht="15.5" x14ac:dyDescent="0.35">
      <c r="A37" s="125" t="s">
        <v>298</v>
      </c>
      <c r="B37" s="169">
        <f t="shared" si="51"/>
        <v>172</v>
      </c>
      <c r="C37" s="170">
        <f>SUM(D37:L37)</f>
        <v>80</v>
      </c>
      <c r="D37" s="171">
        <v>37</v>
      </c>
      <c r="E37" s="171">
        <v>0</v>
      </c>
      <c r="F37" s="172">
        <v>40</v>
      </c>
      <c r="G37" s="172">
        <v>0</v>
      </c>
      <c r="H37" s="172">
        <v>0</v>
      </c>
      <c r="I37" s="172">
        <v>0</v>
      </c>
      <c r="J37" s="174">
        <v>0</v>
      </c>
      <c r="K37" s="172">
        <v>0</v>
      </c>
      <c r="L37" s="172">
        <v>3</v>
      </c>
      <c r="M37" s="170">
        <f>SUM(N37:T37)</f>
        <v>2</v>
      </c>
      <c r="N37" s="174">
        <v>1</v>
      </c>
      <c r="O37" s="172">
        <v>0</v>
      </c>
      <c r="P37" s="172">
        <v>1</v>
      </c>
      <c r="Q37" s="172">
        <v>0</v>
      </c>
      <c r="R37" s="172">
        <v>0</v>
      </c>
      <c r="S37" s="172">
        <v>0</v>
      </c>
      <c r="T37" s="172">
        <v>0</v>
      </c>
      <c r="U37" s="170">
        <f>SUM(V37:AD37)</f>
        <v>80</v>
      </c>
      <c r="V37" s="172">
        <v>38</v>
      </c>
      <c r="W37" s="172">
        <v>0</v>
      </c>
      <c r="X37" s="172">
        <v>34</v>
      </c>
      <c r="Y37" s="172">
        <v>0</v>
      </c>
      <c r="Z37" s="172">
        <v>0</v>
      </c>
      <c r="AA37" s="172">
        <v>1</v>
      </c>
      <c r="AB37" s="172">
        <v>1</v>
      </c>
      <c r="AC37" s="172">
        <v>0</v>
      </c>
      <c r="AD37" s="172">
        <v>6</v>
      </c>
      <c r="AE37" s="170">
        <f>SUM(AF37:AH37)</f>
        <v>0</v>
      </c>
      <c r="AF37" s="172">
        <v>0</v>
      </c>
      <c r="AG37" s="172">
        <v>0</v>
      </c>
      <c r="AH37" s="172">
        <v>0</v>
      </c>
      <c r="AI37" s="172">
        <v>0</v>
      </c>
      <c r="AJ37" s="170">
        <f>SUM(AK37:AM37)</f>
        <v>0</v>
      </c>
      <c r="AK37" s="172">
        <v>0</v>
      </c>
      <c r="AL37" s="172">
        <v>0</v>
      </c>
      <c r="AM37" s="172">
        <v>0</v>
      </c>
      <c r="AN37" s="170">
        <f>SUM(AO37:AU37)</f>
        <v>0</v>
      </c>
      <c r="AO37" s="172">
        <v>0</v>
      </c>
      <c r="AP37" s="172">
        <v>0</v>
      </c>
      <c r="AQ37" s="172">
        <v>0</v>
      </c>
      <c r="AR37" s="172">
        <v>0</v>
      </c>
      <c r="AS37" s="172">
        <v>0</v>
      </c>
      <c r="AT37" s="172">
        <v>0</v>
      </c>
      <c r="AU37" s="172">
        <v>0</v>
      </c>
      <c r="AV37" s="170">
        <f>SUM(AW37:BA37)</f>
        <v>1</v>
      </c>
      <c r="AW37" s="172">
        <v>1</v>
      </c>
      <c r="AX37" s="172">
        <v>0</v>
      </c>
      <c r="AY37" s="172">
        <v>0</v>
      </c>
      <c r="AZ37" s="172">
        <v>0</v>
      </c>
      <c r="BA37" s="169">
        <v>0</v>
      </c>
      <c r="BB37" s="170">
        <f>SUM(BC37:BH37)</f>
        <v>9</v>
      </c>
      <c r="BC37" s="172">
        <v>9</v>
      </c>
      <c r="BD37" s="172">
        <v>0</v>
      </c>
      <c r="BE37" s="172">
        <v>0</v>
      </c>
      <c r="BF37" s="172">
        <v>0</v>
      </c>
      <c r="BG37" s="172">
        <v>0</v>
      </c>
      <c r="BH37" s="169">
        <v>0</v>
      </c>
      <c r="BI37" s="186">
        <f t="shared" si="53"/>
        <v>0</v>
      </c>
      <c r="BJ37" s="189">
        <v>0</v>
      </c>
      <c r="BK37" s="191">
        <v>0</v>
      </c>
      <c r="BL37" s="191">
        <v>0</v>
      </c>
      <c r="BM37" s="191">
        <v>0</v>
      </c>
      <c r="BN37" s="191">
        <v>0</v>
      </c>
      <c r="BO37" s="186">
        <f>SUM(BP37:BQ37)</f>
        <v>0</v>
      </c>
      <c r="BP37" s="189">
        <v>0</v>
      </c>
      <c r="BQ37" s="191">
        <v>0</v>
      </c>
      <c r="BR37" s="186">
        <f>SUM(BS37:BV37)</f>
        <v>0</v>
      </c>
      <c r="BS37" s="189">
        <v>0</v>
      </c>
      <c r="BT37" s="191">
        <v>0</v>
      </c>
      <c r="BU37" s="191">
        <v>0</v>
      </c>
      <c r="BV37" s="191">
        <v>0</v>
      </c>
      <c r="BW37" s="186">
        <f>SUM(BX37:BX37)</f>
        <v>0</v>
      </c>
      <c r="BX37" s="191">
        <v>0</v>
      </c>
      <c r="BY37" s="186">
        <f>SUM(BZ37:CG37)</f>
        <v>0</v>
      </c>
      <c r="BZ37" s="189">
        <v>0</v>
      </c>
      <c r="CA37" s="191">
        <v>0</v>
      </c>
      <c r="CB37" s="191">
        <v>0</v>
      </c>
      <c r="CC37" s="191">
        <v>0</v>
      </c>
      <c r="CD37" s="191">
        <v>0</v>
      </c>
      <c r="CE37" s="191">
        <v>0</v>
      </c>
      <c r="CF37" s="191">
        <v>0</v>
      </c>
      <c r="CG37" s="269">
        <v>0</v>
      </c>
    </row>
    <row r="38" spans="1:85" ht="15.5" x14ac:dyDescent="0.35">
      <c r="A38" s="125" t="s">
        <v>112</v>
      </c>
      <c r="B38" s="169">
        <f t="shared" si="51"/>
        <v>33</v>
      </c>
      <c r="C38" s="170">
        <f>SUM(D38:L38)</f>
        <v>24</v>
      </c>
      <c r="D38" s="171">
        <v>21</v>
      </c>
      <c r="E38" s="171">
        <v>0</v>
      </c>
      <c r="F38" s="172">
        <v>3</v>
      </c>
      <c r="G38" s="172">
        <v>0</v>
      </c>
      <c r="H38" s="172">
        <v>0</v>
      </c>
      <c r="I38" s="172">
        <v>0</v>
      </c>
      <c r="J38" s="174">
        <v>0</v>
      </c>
      <c r="K38" s="172">
        <v>0</v>
      </c>
      <c r="L38" s="172">
        <v>0</v>
      </c>
      <c r="M38" s="170">
        <f>SUM(N38:T38)</f>
        <v>0</v>
      </c>
      <c r="N38" s="172">
        <v>0</v>
      </c>
      <c r="O38" s="172">
        <v>0</v>
      </c>
      <c r="P38" s="172">
        <v>0</v>
      </c>
      <c r="Q38" s="172">
        <v>0</v>
      </c>
      <c r="R38" s="172">
        <v>0</v>
      </c>
      <c r="S38" s="172">
        <v>0</v>
      </c>
      <c r="T38" s="172">
        <v>0</v>
      </c>
      <c r="U38" s="170">
        <f>SUM(V38:AD38)</f>
        <v>9</v>
      </c>
      <c r="V38" s="172">
        <v>7</v>
      </c>
      <c r="W38" s="172">
        <v>0</v>
      </c>
      <c r="X38" s="172">
        <v>2</v>
      </c>
      <c r="Y38" s="172">
        <v>0</v>
      </c>
      <c r="Z38" s="172">
        <v>0</v>
      </c>
      <c r="AA38" s="172">
        <v>0</v>
      </c>
      <c r="AB38" s="172">
        <v>0</v>
      </c>
      <c r="AC38" s="172">
        <v>0</v>
      </c>
      <c r="AD38" s="172">
        <v>0</v>
      </c>
      <c r="AE38" s="170">
        <f>SUM(AF38:AH38)</f>
        <v>0</v>
      </c>
      <c r="AF38" s="172">
        <v>0</v>
      </c>
      <c r="AG38" s="172">
        <v>0</v>
      </c>
      <c r="AH38" s="172">
        <v>0</v>
      </c>
      <c r="AI38" s="172">
        <v>0</v>
      </c>
      <c r="AJ38" s="170">
        <f>SUM(AK38:AM38)</f>
        <v>0</v>
      </c>
      <c r="AK38" s="172">
        <v>0</v>
      </c>
      <c r="AL38" s="172">
        <v>0</v>
      </c>
      <c r="AM38" s="172">
        <v>0</v>
      </c>
      <c r="AN38" s="170">
        <f>SUM(AO38:AU38)</f>
        <v>0</v>
      </c>
      <c r="AO38" s="172">
        <v>0</v>
      </c>
      <c r="AP38" s="172">
        <v>0</v>
      </c>
      <c r="AQ38" s="172">
        <v>0</v>
      </c>
      <c r="AR38" s="172">
        <v>0</v>
      </c>
      <c r="AS38" s="172">
        <v>0</v>
      </c>
      <c r="AT38" s="172">
        <v>0</v>
      </c>
      <c r="AU38" s="172">
        <v>0</v>
      </c>
      <c r="AV38" s="170">
        <f>SUM(AW38:BA38)</f>
        <v>0</v>
      </c>
      <c r="AW38" s="172">
        <v>0</v>
      </c>
      <c r="AX38" s="172">
        <v>0</v>
      </c>
      <c r="AY38" s="172">
        <v>0</v>
      </c>
      <c r="AZ38" s="172">
        <v>0</v>
      </c>
      <c r="BA38" s="169">
        <v>0</v>
      </c>
      <c r="BB38" s="170">
        <f>SUM(BC38:BH38)</f>
        <v>0</v>
      </c>
      <c r="BC38" s="172">
        <v>0</v>
      </c>
      <c r="BD38" s="172">
        <v>0</v>
      </c>
      <c r="BE38" s="172">
        <v>0</v>
      </c>
      <c r="BF38" s="172">
        <v>0</v>
      </c>
      <c r="BG38" s="172">
        <v>0</v>
      </c>
      <c r="BH38" s="169">
        <v>0</v>
      </c>
      <c r="BI38" s="186">
        <f t="shared" si="53"/>
        <v>0</v>
      </c>
      <c r="BJ38" s="189">
        <v>0</v>
      </c>
      <c r="BK38" s="191">
        <v>0</v>
      </c>
      <c r="BL38" s="191">
        <v>0</v>
      </c>
      <c r="BM38" s="191">
        <v>0</v>
      </c>
      <c r="BN38" s="191">
        <v>0</v>
      </c>
      <c r="BO38" s="186">
        <f>SUM(BP38:BQ38)</f>
        <v>0</v>
      </c>
      <c r="BP38" s="189">
        <v>0</v>
      </c>
      <c r="BQ38" s="191">
        <v>0</v>
      </c>
      <c r="BR38" s="186">
        <f>SUM(BS38:BV38)</f>
        <v>0</v>
      </c>
      <c r="BS38" s="189">
        <v>0</v>
      </c>
      <c r="BT38" s="191">
        <v>0</v>
      </c>
      <c r="BU38" s="191">
        <v>0</v>
      </c>
      <c r="BV38" s="191">
        <v>0</v>
      </c>
      <c r="BW38" s="186">
        <f>SUM(BX38:BX38)</f>
        <v>0</v>
      </c>
      <c r="BX38" s="191">
        <v>0</v>
      </c>
      <c r="BY38" s="186">
        <f>SUM(BZ38:CG38)</f>
        <v>0</v>
      </c>
      <c r="BZ38" s="189">
        <v>0</v>
      </c>
      <c r="CA38" s="191">
        <v>0</v>
      </c>
      <c r="CB38" s="191">
        <v>0</v>
      </c>
      <c r="CC38" s="191">
        <v>0</v>
      </c>
      <c r="CD38" s="191">
        <v>0</v>
      </c>
      <c r="CE38" s="191">
        <v>0</v>
      </c>
      <c r="CF38" s="191">
        <v>0</v>
      </c>
      <c r="CG38" s="269">
        <v>0</v>
      </c>
    </row>
    <row r="39" spans="1:85" ht="15.5" x14ac:dyDescent="0.35">
      <c r="A39" s="125" t="s">
        <v>299</v>
      </c>
      <c r="B39" s="169">
        <f t="shared" si="51"/>
        <v>168</v>
      </c>
      <c r="C39" s="170">
        <f>SUM(D39:L39)</f>
        <v>127</v>
      </c>
      <c r="D39" s="171">
        <v>87</v>
      </c>
      <c r="E39" s="171">
        <v>0</v>
      </c>
      <c r="F39" s="172">
        <v>30</v>
      </c>
      <c r="G39" s="172">
        <v>0</v>
      </c>
      <c r="H39" s="172">
        <v>0</v>
      </c>
      <c r="I39" s="172">
        <v>7</v>
      </c>
      <c r="J39" s="174">
        <v>0</v>
      </c>
      <c r="K39" s="172">
        <v>3</v>
      </c>
      <c r="L39" s="172">
        <v>0</v>
      </c>
      <c r="M39" s="170">
        <f>SUM(N39:T39)</f>
        <v>4</v>
      </c>
      <c r="N39" s="174">
        <v>3</v>
      </c>
      <c r="O39" s="172">
        <v>0</v>
      </c>
      <c r="P39" s="172">
        <v>0</v>
      </c>
      <c r="Q39" s="172">
        <v>0</v>
      </c>
      <c r="R39" s="172">
        <v>0</v>
      </c>
      <c r="S39" s="172">
        <v>1</v>
      </c>
      <c r="T39" s="172">
        <v>0</v>
      </c>
      <c r="U39" s="170">
        <f>SUM(V39:AD39)</f>
        <v>33</v>
      </c>
      <c r="V39" s="172">
        <v>22</v>
      </c>
      <c r="W39" s="172">
        <v>1</v>
      </c>
      <c r="X39" s="172">
        <v>4</v>
      </c>
      <c r="Y39" s="172">
        <v>0</v>
      </c>
      <c r="Z39" s="172">
        <v>0</v>
      </c>
      <c r="AA39" s="172">
        <v>5</v>
      </c>
      <c r="AB39" s="172">
        <v>0</v>
      </c>
      <c r="AC39" s="172">
        <v>1</v>
      </c>
      <c r="AD39" s="172">
        <v>0</v>
      </c>
      <c r="AE39" s="170">
        <f>SUM(AF39:AH39)</f>
        <v>0</v>
      </c>
      <c r="AF39" s="172">
        <v>0</v>
      </c>
      <c r="AG39" s="172">
        <v>0</v>
      </c>
      <c r="AH39" s="172">
        <v>0</v>
      </c>
      <c r="AI39" s="172">
        <v>0</v>
      </c>
      <c r="AJ39" s="170">
        <f>SUM(AK39:AM39)</f>
        <v>3</v>
      </c>
      <c r="AK39" s="172">
        <v>3</v>
      </c>
      <c r="AL39" s="172">
        <v>0</v>
      </c>
      <c r="AM39" s="172">
        <v>0</v>
      </c>
      <c r="AN39" s="170">
        <f>SUM(AO39:AU39)</f>
        <v>0</v>
      </c>
      <c r="AO39" s="172">
        <v>0</v>
      </c>
      <c r="AP39" s="172">
        <v>0</v>
      </c>
      <c r="AQ39" s="172">
        <v>0</v>
      </c>
      <c r="AR39" s="172">
        <v>0</v>
      </c>
      <c r="AS39" s="172">
        <v>0</v>
      </c>
      <c r="AT39" s="172">
        <v>0</v>
      </c>
      <c r="AU39" s="172">
        <v>0</v>
      </c>
      <c r="AV39" s="170">
        <f>SUM(AW39:BA39)</f>
        <v>0</v>
      </c>
      <c r="AW39" s="172">
        <v>0</v>
      </c>
      <c r="AX39" s="172">
        <v>0</v>
      </c>
      <c r="AY39" s="172">
        <v>0</v>
      </c>
      <c r="AZ39" s="172">
        <v>0</v>
      </c>
      <c r="BA39" s="169">
        <v>0</v>
      </c>
      <c r="BB39" s="170">
        <f>SUM(BC39:BH39)</f>
        <v>1</v>
      </c>
      <c r="BC39" s="172">
        <v>1</v>
      </c>
      <c r="BD39" s="172">
        <v>0</v>
      </c>
      <c r="BE39" s="172">
        <v>0</v>
      </c>
      <c r="BF39" s="172">
        <v>0</v>
      </c>
      <c r="BG39" s="172">
        <v>0</v>
      </c>
      <c r="BH39" s="169">
        <v>0</v>
      </c>
      <c r="BI39" s="186">
        <f t="shared" si="53"/>
        <v>0</v>
      </c>
      <c r="BJ39" s="189">
        <v>0</v>
      </c>
      <c r="BK39" s="191">
        <v>0</v>
      </c>
      <c r="BL39" s="191">
        <v>0</v>
      </c>
      <c r="BM39" s="191">
        <v>0</v>
      </c>
      <c r="BN39" s="191">
        <v>0</v>
      </c>
      <c r="BO39" s="186">
        <f>SUM(BP39:BQ39)</f>
        <v>0</v>
      </c>
      <c r="BP39" s="189">
        <v>0</v>
      </c>
      <c r="BQ39" s="191">
        <v>0</v>
      </c>
      <c r="BR39" s="186">
        <f>SUM(BS39:BV39)</f>
        <v>0</v>
      </c>
      <c r="BS39" s="189">
        <v>0</v>
      </c>
      <c r="BT39" s="191">
        <v>0</v>
      </c>
      <c r="BU39" s="191">
        <v>0</v>
      </c>
      <c r="BV39" s="191">
        <v>0</v>
      </c>
      <c r="BW39" s="186">
        <f>SUM(BX39:BX39)</f>
        <v>0</v>
      </c>
      <c r="BX39" s="191">
        <v>0</v>
      </c>
      <c r="BY39" s="186">
        <f>SUM(BZ39:CG39)</f>
        <v>0</v>
      </c>
      <c r="BZ39" s="189">
        <v>0</v>
      </c>
      <c r="CA39" s="191">
        <v>0</v>
      </c>
      <c r="CB39" s="191">
        <v>0</v>
      </c>
      <c r="CC39" s="191">
        <v>0</v>
      </c>
      <c r="CD39" s="191">
        <v>0</v>
      </c>
      <c r="CE39" s="191">
        <v>0</v>
      </c>
      <c r="CF39" s="191">
        <v>0</v>
      </c>
      <c r="CG39" s="269">
        <v>0</v>
      </c>
    </row>
    <row r="40" spans="1:85" ht="15.5" x14ac:dyDescent="0.35">
      <c r="A40" s="133"/>
      <c r="B40" s="169"/>
      <c r="C40" s="170"/>
      <c r="D40" s="171"/>
      <c r="E40" s="171"/>
      <c r="F40" s="172"/>
      <c r="G40" s="172"/>
      <c r="H40" s="172"/>
      <c r="I40" s="172"/>
      <c r="J40" s="174"/>
      <c r="K40" s="172"/>
      <c r="L40" s="174"/>
      <c r="M40" s="170"/>
      <c r="N40" s="172"/>
      <c r="O40" s="172"/>
      <c r="P40" s="172"/>
      <c r="Q40" s="172"/>
      <c r="R40" s="172"/>
      <c r="S40" s="172"/>
      <c r="T40" s="172"/>
      <c r="U40" s="170"/>
      <c r="V40" s="172"/>
      <c r="W40" s="172"/>
      <c r="X40" s="172"/>
      <c r="Y40" s="172"/>
      <c r="Z40" s="172"/>
      <c r="AA40" s="172"/>
      <c r="AB40" s="172"/>
      <c r="AC40" s="172"/>
      <c r="AD40" s="172"/>
      <c r="AE40" s="170"/>
      <c r="AF40" s="172"/>
      <c r="AG40" s="172"/>
      <c r="AH40" s="172"/>
      <c r="AI40" s="172"/>
      <c r="AJ40" s="170"/>
      <c r="AK40" s="172"/>
      <c r="AL40" s="172"/>
      <c r="AM40" s="172"/>
      <c r="AN40" s="170"/>
      <c r="AO40" s="172"/>
      <c r="AP40" s="172"/>
      <c r="AQ40" s="172"/>
      <c r="AR40" s="172"/>
      <c r="AS40" s="172"/>
      <c r="AT40" s="172"/>
      <c r="AU40" s="172"/>
      <c r="AV40" s="170"/>
      <c r="AW40" s="172"/>
      <c r="AX40" s="172"/>
      <c r="AY40" s="172"/>
      <c r="AZ40" s="172"/>
      <c r="BA40" s="169"/>
      <c r="BB40" s="170"/>
      <c r="BC40" s="172"/>
      <c r="BD40" s="172"/>
      <c r="BE40" s="172"/>
      <c r="BF40" s="172"/>
      <c r="BG40" s="172"/>
      <c r="BH40" s="169"/>
      <c r="BI40" s="186"/>
      <c r="BJ40" s="189"/>
      <c r="BK40" s="191"/>
      <c r="BL40" s="191"/>
      <c r="BM40" s="191"/>
      <c r="BN40" s="191"/>
      <c r="BO40" s="186"/>
      <c r="BP40" s="189"/>
      <c r="BQ40" s="191"/>
      <c r="BR40" s="186"/>
      <c r="BS40" s="189"/>
      <c r="BT40" s="191"/>
      <c r="BU40" s="191"/>
      <c r="BV40" s="191"/>
      <c r="BW40" s="186"/>
      <c r="BX40" s="191"/>
      <c r="BY40" s="186"/>
      <c r="BZ40" s="189"/>
      <c r="CA40" s="191"/>
      <c r="CB40" s="191"/>
      <c r="CC40" s="191"/>
      <c r="CD40" s="191"/>
      <c r="CE40" s="191"/>
      <c r="CF40" s="191"/>
      <c r="CG40" s="269"/>
    </row>
    <row r="41" spans="1:85" ht="15" x14ac:dyDescent="0.3">
      <c r="A41" s="131" t="s">
        <v>114</v>
      </c>
      <c r="B41" s="175">
        <f t="shared" ref="B41:B46" si="59">+C41+M41+U41+AE41+AJ41+AN41+AV41+BB41+BI41+BO41+BR41+BW41+BY41</f>
        <v>2435</v>
      </c>
      <c r="C41" s="167">
        <f t="shared" ref="C41:BH41" si="60">SUM(C42:C46)</f>
        <v>1469</v>
      </c>
      <c r="D41" s="168">
        <f t="shared" si="60"/>
        <v>856</v>
      </c>
      <c r="E41" s="168">
        <f t="shared" si="60"/>
        <v>6</v>
      </c>
      <c r="F41" s="168">
        <f t="shared" si="60"/>
        <v>484</v>
      </c>
      <c r="G41" s="168">
        <f t="shared" si="60"/>
        <v>6</v>
      </c>
      <c r="H41" s="168">
        <f t="shared" si="60"/>
        <v>0</v>
      </c>
      <c r="I41" s="168">
        <f t="shared" si="60"/>
        <v>10</v>
      </c>
      <c r="J41" s="168">
        <f t="shared" si="60"/>
        <v>0</v>
      </c>
      <c r="K41" s="168">
        <f t="shared" si="60"/>
        <v>9</v>
      </c>
      <c r="L41" s="168">
        <f t="shared" si="60"/>
        <v>98</v>
      </c>
      <c r="M41" s="167">
        <f t="shared" si="60"/>
        <v>91</v>
      </c>
      <c r="N41" s="181">
        <f t="shared" si="60"/>
        <v>42</v>
      </c>
      <c r="O41" s="176">
        <f t="shared" si="60"/>
        <v>1</v>
      </c>
      <c r="P41" s="176">
        <f>SUM(P42:P46)</f>
        <v>29</v>
      </c>
      <c r="Q41" s="176">
        <f t="shared" si="60"/>
        <v>0</v>
      </c>
      <c r="R41" s="176">
        <f t="shared" si="60"/>
        <v>3</v>
      </c>
      <c r="S41" s="176">
        <f t="shared" si="60"/>
        <v>2</v>
      </c>
      <c r="T41" s="176">
        <f t="shared" si="60"/>
        <v>14</v>
      </c>
      <c r="U41" s="167">
        <f t="shared" si="60"/>
        <v>685</v>
      </c>
      <c r="V41" s="176">
        <f t="shared" si="60"/>
        <v>437</v>
      </c>
      <c r="W41" s="176">
        <f t="shared" si="60"/>
        <v>5</v>
      </c>
      <c r="X41" s="176">
        <f t="shared" si="60"/>
        <v>115</v>
      </c>
      <c r="Y41" s="176">
        <f t="shared" si="60"/>
        <v>0</v>
      </c>
      <c r="Z41" s="176">
        <f t="shared" si="60"/>
        <v>2</v>
      </c>
      <c r="AA41" s="176">
        <f t="shared" si="60"/>
        <v>18</v>
      </c>
      <c r="AB41" s="176">
        <f t="shared" si="60"/>
        <v>0</v>
      </c>
      <c r="AC41" s="176">
        <f t="shared" si="60"/>
        <v>6</v>
      </c>
      <c r="AD41" s="176">
        <f t="shared" si="60"/>
        <v>102</v>
      </c>
      <c r="AE41" s="167">
        <f t="shared" si="60"/>
        <v>0</v>
      </c>
      <c r="AF41" s="176">
        <f t="shared" si="60"/>
        <v>0</v>
      </c>
      <c r="AG41" s="176">
        <f t="shared" si="60"/>
        <v>0</v>
      </c>
      <c r="AH41" s="176">
        <f t="shared" si="60"/>
        <v>0</v>
      </c>
      <c r="AI41" s="176">
        <f>SUM(AI42:AI46)</f>
        <v>0</v>
      </c>
      <c r="AJ41" s="167">
        <f t="shared" si="60"/>
        <v>0</v>
      </c>
      <c r="AK41" s="176">
        <f t="shared" si="60"/>
        <v>0</v>
      </c>
      <c r="AL41" s="176">
        <f t="shared" si="60"/>
        <v>0</v>
      </c>
      <c r="AM41" s="176">
        <f t="shared" si="60"/>
        <v>0</v>
      </c>
      <c r="AN41" s="167">
        <f t="shared" si="60"/>
        <v>25</v>
      </c>
      <c r="AO41" s="176">
        <f t="shared" si="60"/>
        <v>15</v>
      </c>
      <c r="AP41" s="176">
        <f t="shared" si="60"/>
        <v>0</v>
      </c>
      <c r="AQ41" s="176">
        <f t="shared" si="60"/>
        <v>8</v>
      </c>
      <c r="AR41" s="176">
        <f t="shared" si="60"/>
        <v>0</v>
      </c>
      <c r="AS41" s="176">
        <f t="shared" si="60"/>
        <v>0</v>
      </c>
      <c r="AT41" s="176">
        <f t="shared" si="60"/>
        <v>0</v>
      </c>
      <c r="AU41" s="176">
        <f t="shared" si="60"/>
        <v>2</v>
      </c>
      <c r="AV41" s="167">
        <f t="shared" si="60"/>
        <v>3</v>
      </c>
      <c r="AW41" s="176">
        <f t="shared" si="60"/>
        <v>1</v>
      </c>
      <c r="AX41" s="176">
        <f t="shared" si="60"/>
        <v>1</v>
      </c>
      <c r="AY41" s="176">
        <f t="shared" si="60"/>
        <v>0</v>
      </c>
      <c r="AZ41" s="176">
        <f t="shared" si="60"/>
        <v>0</v>
      </c>
      <c r="BA41" s="175">
        <f t="shared" si="60"/>
        <v>1</v>
      </c>
      <c r="BB41" s="167">
        <f t="shared" si="60"/>
        <v>4</v>
      </c>
      <c r="BC41" s="176">
        <f t="shared" si="60"/>
        <v>3</v>
      </c>
      <c r="BD41" s="176">
        <f t="shared" si="60"/>
        <v>0</v>
      </c>
      <c r="BE41" s="176">
        <f t="shared" si="60"/>
        <v>1</v>
      </c>
      <c r="BF41" s="176">
        <f t="shared" si="60"/>
        <v>0</v>
      </c>
      <c r="BG41" s="176">
        <f t="shared" si="60"/>
        <v>0</v>
      </c>
      <c r="BH41" s="175">
        <f t="shared" si="60"/>
        <v>0</v>
      </c>
      <c r="BI41" s="186">
        <f t="shared" ref="BI41:BI46" si="61">SUM(BJ41:BN41)</f>
        <v>0</v>
      </c>
      <c r="BJ41" s="187">
        <f t="shared" ref="BJ41:BP41" si="62">SUM(BJ42:BJ46)</f>
        <v>0</v>
      </c>
      <c r="BK41" s="188">
        <f t="shared" si="62"/>
        <v>0</v>
      </c>
      <c r="BL41" s="188">
        <f t="shared" si="62"/>
        <v>0</v>
      </c>
      <c r="BM41" s="188">
        <f t="shared" si="62"/>
        <v>0</v>
      </c>
      <c r="BN41" s="187">
        <f t="shared" si="62"/>
        <v>0</v>
      </c>
      <c r="BO41" s="186">
        <f t="shared" si="62"/>
        <v>0</v>
      </c>
      <c r="BP41" s="187">
        <f t="shared" si="62"/>
        <v>0</v>
      </c>
      <c r="BQ41" s="188">
        <f t="shared" ref="BQ41" si="63">SUM(BQ42:BQ46)</f>
        <v>0</v>
      </c>
      <c r="BR41" s="186">
        <f>SUM(BR42:BR46)</f>
        <v>155</v>
      </c>
      <c r="BS41" s="187">
        <f>SUM(BS42:BS46)</f>
        <v>64</v>
      </c>
      <c r="BT41" s="188">
        <f t="shared" ref="BT41:BV41" si="64">SUM(BT42:BT46)</f>
        <v>23</v>
      </c>
      <c r="BU41" s="188">
        <f t="shared" si="64"/>
        <v>5</v>
      </c>
      <c r="BV41" s="187">
        <f t="shared" si="64"/>
        <v>63</v>
      </c>
      <c r="BW41" s="186">
        <f>SUM(BW42:BW46)</f>
        <v>0</v>
      </c>
      <c r="BX41" s="187">
        <f t="shared" ref="BX41" si="65">SUM(BX42:BX46)</f>
        <v>0</v>
      </c>
      <c r="BY41" s="186">
        <f>SUM(BY42:BY46)</f>
        <v>3</v>
      </c>
      <c r="BZ41" s="187">
        <f>SUM(BZ42:BZ46)</f>
        <v>0</v>
      </c>
      <c r="CA41" s="188">
        <f t="shared" ref="CA41:CG41" si="66">SUM(CA42:CA46)</f>
        <v>0</v>
      </c>
      <c r="CB41" s="188">
        <f t="shared" si="66"/>
        <v>3</v>
      </c>
      <c r="CC41" s="188">
        <f t="shared" si="66"/>
        <v>0</v>
      </c>
      <c r="CD41" s="188">
        <f t="shared" si="66"/>
        <v>0</v>
      </c>
      <c r="CE41" s="188">
        <f t="shared" si="66"/>
        <v>0</v>
      </c>
      <c r="CF41" s="188">
        <f t="shared" si="66"/>
        <v>0</v>
      </c>
      <c r="CG41" s="187">
        <f t="shared" si="66"/>
        <v>0</v>
      </c>
    </row>
    <row r="42" spans="1:85" ht="15.5" x14ac:dyDescent="0.35">
      <c r="A42" s="125" t="s">
        <v>115</v>
      </c>
      <c r="B42" s="169">
        <f t="shared" si="59"/>
        <v>1350</v>
      </c>
      <c r="C42" s="170">
        <f>SUM(D42:L42)</f>
        <v>832</v>
      </c>
      <c r="D42" s="171">
        <v>516</v>
      </c>
      <c r="E42" s="171">
        <v>1</v>
      </c>
      <c r="F42" s="172">
        <v>269</v>
      </c>
      <c r="G42" s="172">
        <v>0</v>
      </c>
      <c r="H42" s="172">
        <v>0</v>
      </c>
      <c r="I42" s="172">
        <v>1</v>
      </c>
      <c r="J42" s="174">
        <v>0</v>
      </c>
      <c r="K42" s="172">
        <v>4</v>
      </c>
      <c r="L42" s="169">
        <v>41</v>
      </c>
      <c r="M42" s="170">
        <f>SUM(N42:T42)</f>
        <v>6</v>
      </c>
      <c r="N42" s="174">
        <v>2</v>
      </c>
      <c r="O42" s="172">
        <v>0</v>
      </c>
      <c r="P42" s="172">
        <v>2</v>
      </c>
      <c r="Q42" s="172">
        <v>0</v>
      </c>
      <c r="R42" s="172">
        <v>0</v>
      </c>
      <c r="S42" s="172">
        <v>0</v>
      </c>
      <c r="T42" s="172">
        <v>2</v>
      </c>
      <c r="U42" s="170">
        <f>SUM(V42:AD42)</f>
        <v>408</v>
      </c>
      <c r="V42" s="172">
        <v>287</v>
      </c>
      <c r="W42" s="172">
        <v>0</v>
      </c>
      <c r="X42" s="172">
        <v>45</v>
      </c>
      <c r="Y42" s="172">
        <v>0</v>
      </c>
      <c r="Z42" s="172">
        <v>2</v>
      </c>
      <c r="AA42" s="172">
        <v>3</v>
      </c>
      <c r="AB42" s="172">
        <v>0</v>
      </c>
      <c r="AC42" s="172">
        <v>2</v>
      </c>
      <c r="AD42" s="172">
        <v>69</v>
      </c>
      <c r="AE42" s="170">
        <f>SUM(AF42:AH42)</f>
        <v>0</v>
      </c>
      <c r="AF42" s="172">
        <v>0</v>
      </c>
      <c r="AG42" s="172">
        <v>0</v>
      </c>
      <c r="AH42" s="172">
        <v>0</v>
      </c>
      <c r="AI42" s="172">
        <v>0</v>
      </c>
      <c r="AJ42" s="170">
        <f>SUM(AK42:AM42)</f>
        <v>0</v>
      </c>
      <c r="AK42" s="172">
        <v>0</v>
      </c>
      <c r="AL42" s="172">
        <v>0</v>
      </c>
      <c r="AM42" s="172">
        <v>0</v>
      </c>
      <c r="AN42" s="170">
        <f>SUM(AO42:AU42)</f>
        <v>16</v>
      </c>
      <c r="AO42" s="172">
        <v>10</v>
      </c>
      <c r="AP42" s="172">
        <v>0</v>
      </c>
      <c r="AQ42" s="172">
        <v>4</v>
      </c>
      <c r="AR42" s="172">
        <v>0</v>
      </c>
      <c r="AS42" s="172">
        <v>0</v>
      </c>
      <c r="AT42" s="172">
        <v>0</v>
      </c>
      <c r="AU42" s="172">
        <v>2</v>
      </c>
      <c r="AV42" s="170">
        <f>SUM(AW42:BA42)</f>
        <v>0</v>
      </c>
      <c r="AW42" s="172">
        <v>0</v>
      </c>
      <c r="AX42" s="172">
        <v>0</v>
      </c>
      <c r="AY42" s="172">
        <v>0</v>
      </c>
      <c r="AZ42" s="172">
        <v>0</v>
      </c>
      <c r="BA42" s="169">
        <v>0</v>
      </c>
      <c r="BB42" s="170">
        <f>SUM(BC42:BH42)</f>
        <v>0</v>
      </c>
      <c r="BC42" s="172">
        <v>0</v>
      </c>
      <c r="BD42" s="172">
        <v>0</v>
      </c>
      <c r="BE42" s="172">
        <v>0</v>
      </c>
      <c r="BF42" s="172">
        <v>0</v>
      </c>
      <c r="BG42" s="172">
        <v>0</v>
      </c>
      <c r="BH42" s="169">
        <v>0</v>
      </c>
      <c r="BI42" s="186">
        <f t="shared" si="61"/>
        <v>0</v>
      </c>
      <c r="BJ42" s="189">
        <v>0</v>
      </c>
      <c r="BK42" s="191">
        <v>0</v>
      </c>
      <c r="BL42" s="191">
        <v>0</v>
      </c>
      <c r="BM42" s="191">
        <v>0</v>
      </c>
      <c r="BN42" s="191">
        <v>0</v>
      </c>
      <c r="BO42" s="186">
        <f>SUM(BP42:BQ42)</f>
        <v>0</v>
      </c>
      <c r="BP42" s="189">
        <v>0</v>
      </c>
      <c r="BQ42" s="191">
        <v>0</v>
      </c>
      <c r="BR42" s="186">
        <f>SUM(BS42:BV42)</f>
        <v>85</v>
      </c>
      <c r="BS42" s="189">
        <v>34</v>
      </c>
      <c r="BT42" s="191">
        <v>10</v>
      </c>
      <c r="BU42" s="191">
        <v>0</v>
      </c>
      <c r="BV42" s="191">
        <v>41</v>
      </c>
      <c r="BW42" s="186">
        <f>SUM(BX42:BX42)</f>
        <v>0</v>
      </c>
      <c r="BX42" s="191">
        <v>0</v>
      </c>
      <c r="BY42" s="186">
        <f>SUM(BZ42:CG42)</f>
        <v>3</v>
      </c>
      <c r="BZ42" s="189">
        <v>0</v>
      </c>
      <c r="CA42" s="191">
        <v>0</v>
      </c>
      <c r="CB42" s="191">
        <v>3</v>
      </c>
      <c r="CC42" s="191">
        <v>0</v>
      </c>
      <c r="CD42" s="191">
        <v>0</v>
      </c>
      <c r="CE42" s="191">
        <v>0</v>
      </c>
      <c r="CF42" s="191">
        <v>0</v>
      </c>
      <c r="CG42" s="269">
        <v>0</v>
      </c>
    </row>
    <row r="43" spans="1:85" ht="15.5" x14ac:dyDescent="0.35">
      <c r="A43" s="125" t="s">
        <v>116</v>
      </c>
      <c r="B43" s="169">
        <f t="shared" si="59"/>
        <v>499</v>
      </c>
      <c r="C43" s="170">
        <f>SUM(D43:L43)</f>
        <v>322</v>
      </c>
      <c r="D43" s="171">
        <v>163</v>
      </c>
      <c r="E43" s="171">
        <v>5</v>
      </c>
      <c r="F43" s="172">
        <v>121</v>
      </c>
      <c r="G43" s="172">
        <v>6</v>
      </c>
      <c r="H43" s="172">
        <v>0</v>
      </c>
      <c r="I43" s="172">
        <v>8</v>
      </c>
      <c r="J43" s="174">
        <v>0</v>
      </c>
      <c r="K43" s="172">
        <v>1</v>
      </c>
      <c r="L43" s="172">
        <v>18</v>
      </c>
      <c r="M43" s="170">
        <f>SUM(N43:T43)</f>
        <v>3</v>
      </c>
      <c r="N43" s="174">
        <v>1</v>
      </c>
      <c r="O43" s="172">
        <v>0</v>
      </c>
      <c r="P43" s="172">
        <v>0</v>
      </c>
      <c r="Q43" s="172">
        <v>0</v>
      </c>
      <c r="R43" s="172">
        <v>2</v>
      </c>
      <c r="S43" s="172">
        <v>0</v>
      </c>
      <c r="T43" s="172">
        <v>0</v>
      </c>
      <c r="U43" s="170">
        <f>SUM(V43:AD43)</f>
        <v>100</v>
      </c>
      <c r="V43" s="172">
        <v>40</v>
      </c>
      <c r="W43" s="172">
        <v>3</v>
      </c>
      <c r="X43" s="172">
        <v>29</v>
      </c>
      <c r="Y43" s="172">
        <v>0</v>
      </c>
      <c r="Z43" s="172">
        <v>0</v>
      </c>
      <c r="AA43" s="172">
        <v>15</v>
      </c>
      <c r="AB43" s="172">
        <v>0</v>
      </c>
      <c r="AC43" s="172">
        <v>2</v>
      </c>
      <c r="AD43" s="172">
        <v>11</v>
      </c>
      <c r="AE43" s="170">
        <f>SUM(AF43:AH43)</f>
        <v>0</v>
      </c>
      <c r="AF43" s="172">
        <v>0</v>
      </c>
      <c r="AG43" s="172">
        <v>0</v>
      </c>
      <c r="AH43" s="172">
        <v>0</v>
      </c>
      <c r="AI43" s="172">
        <v>0</v>
      </c>
      <c r="AJ43" s="170">
        <f>SUM(AK43:AM43)</f>
        <v>0</v>
      </c>
      <c r="AK43" s="172">
        <v>0</v>
      </c>
      <c r="AL43" s="172">
        <v>0</v>
      </c>
      <c r="AM43" s="172">
        <v>0</v>
      </c>
      <c r="AN43" s="170">
        <f>SUM(AO43:AU43)</f>
        <v>2</v>
      </c>
      <c r="AO43" s="172">
        <v>1</v>
      </c>
      <c r="AP43" s="172">
        <v>0</v>
      </c>
      <c r="AQ43" s="172">
        <v>1</v>
      </c>
      <c r="AR43" s="172">
        <v>0</v>
      </c>
      <c r="AS43" s="172">
        <v>0</v>
      </c>
      <c r="AT43" s="172">
        <v>0</v>
      </c>
      <c r="AU43" s="172">
        <v>0</v>
      </c>
      <c r="AV43" s="170">
        <f>SUM(AW43:BA43)</f>
        <v>0</v>
      </c>
      <c r="AW43" s="172">
        <v>0</v>
      </c>
      <c r="AX43" s="172">
        <v>0</v>
      </c>
      <c r="AY43" s="172">
        <v>0</v>
      </c>
      <c r="AZ43" s="172">
        <v>0</v>
      </c>
      <c r="BA43" s="169">
        <v>0</v>
      </c>
      <c r="BB43" s="170">
        <f>SUM(BC43:BH43)</f>
        <v>2</v>
      </c>
      <c r="BC43" s="172">
        <v>1</v>
      </c>
      <c r="BD43" s="172">
        <v>0</v>
      </c>
      <c r="BE43" s="172">
        <v>1</v>
      </c>
      <c r="BF43" s="172">
        <v>0</v>
      </c>
      <c r="BG43" s="172">
        <v>0</v>
      </c>
      <c r="BH43" s="169">
        <v>0</v>
      </c>
      <c r="BI43" s="186">
        <f t="shared" si="61"/>
        <v>0</v>
      </c>
      <c r="BJ43" s="189">
        <v>0</v>
      </c>
      <c r="BK43" s="191">
        <v>0</v>
      </c>
      <c r="BL43" s="191">
        <v>0</v>
      </c>
      <c r="BM43" s="191">
        <v>0</v>
      </c>
      <c r="BN43" s="191">
        <v>0</v>
      </c>
      <c r="BO43" s="186">
        <f>SUM(BP43:BQ43)</f>
        <v>0</v>
      </c>
      <c r="BP43" s="189">
        <v>0</v>
      </c>
      <c r="BQ43" s="191">
        <v>0</v>
      </c>
      <c r="BR43" s="186">
        <f>SUM(BS43:BV43)</f>
        <v>70</v>
      </c>
      <c r="BS43" s="189">
        <v>30</v>
      </c>
      <c r="BT43" s="191">
        <v>13</v>
      </c>
      <c r="BU43" s="191">
        <v>5</v>
      </c>
      <c r="BV43" s="191">
        <v>22</v>
      </c>
      <c r="BW43" s="186">
        <f>SUM(BX43:BX43)</f>
        <v>0</v>
      </c>
      <c r="BX43" s="191">
        <v>0</v>
      </c>
      <c r="BY43" s="186">
        <f>SUM(BZ43:CG43)</f>
        <v>0</v>
      </c>
      <c r="BZ43" s="189">
        <v>0</v>
      </c>
      <c r="CA43" s="191">
        <v>0</v>
      </c>
      <c r="CB43" s="191">
        <v>0</v>
      </c>
      <c r="CC43" s="191">
        <v>0</v>
      </c>
      <c r="CD43" s="191">
        <v>0</v>
      </c>
      <c r="CE43" s="191">
        <v>0</v>
      </c>
      <c r="CF43" s="191">
        <v>0</v>
      </c>
      <c r="CG43" s="269">
        <v>0</v>
      </c>
    </row>
    <row r="44" spans="1:85" ht="15.5" x14ac:dyDescent="0.35">
      <c r="A44" s="125" t="s">
        <v>117</v>
      </c>
      <c r="B44" s="169">
        <f t="shared" si="59"/>
        <v>315</v>
      </c>
      <c r="C44" s="170">
        <f>SUM(D44:L44)</f>
        <v>216</v>
      </c>
      <c r="D44" s="171">
        <v>109</v>
      </c>
      <c r="E44" s="171">
        <v>0</v>
      </c>
      <c r="F44" s="172">
        <v>66</v>
      </c>
      <c r="G44" s="172">
        <v>0</v>
      </c>
      <c r="H44" s="172">
        <v>0</v>
      </c>
      <c r="I44" s="172">
        <v>1</v>
      </c>
      <c r="J44" s="174">
        <v>0</v>
      </c>
      <c r="K44" s="172">
        <v>3</v>
      </c>
      <c r="L44" s="172">
        <v>37</v>
      </c>
      <c r="M44" s="170">
        <f>SUM(N44:T44)</f>
        <v>70</v>
      </c>
      <c r="N44" s="174">
        <v>32</v>
      </c>
      <c r="O44" s="172">
        <v>0</v>
      </c>
      <c r="P44" s="172">
        <v>24</v>
      </c>
      <c r="Q44" s="172">
        <v>0</v>
      </c>
      <c r="R44" s="172">
        <v>1</v>
      </c>
      <c r="S44" s="172">
        <v>2</v>
      </c>
      <c r="T44" s="172">
        <v>11</v>
      </c>
      <c r="U44" s="170">
        <f>SUM(V44:AD44)</f>
        <v>23</v>
      </c>
      <c r="V44" s="172">
        <v>15</v>
      </c>
      <c r="W44" s="172">
        <v>0</v>
      </c>
      <c r="X44" s="172">
        <v>2</v>
      </c>
      <c r="Y44" s="172">
        <v>0</v>
      </c>
      <c r="Z44" s="172">
        <v>0</v>
      </c>
      <c r="AA44" s="172">
        <v>0</v>
      </c>
      <c r="AB44" s="172">
        <v>0</v>
      </c>
      <c r="AC44" s="172">
        <v>1</v>
      </c>
      <c r="AD44" s="172">
        <v>5</v>
      </c>
      <c r="AE44" s="170">
        <f>SUM(AF44:AH44)</f>
        <v>0</v>
      </c>
      <c r="AF44" s="172">
        <v>0</v>
      </c>
      <c r="AG44" s="172">
        <v>0</v>
      </c>
      <c r="AH44" s="172">
        <v>0</v>
      </c>
      <c r="AI44" s="172">
        <v>0</v>
      </c>
      <c r="AJ44" s="170">
        <f>SUM(AK44:AM44)</f>
        <v>0</v>
      </c>
      <c r="AK44" s="172">
        <v>0</v>
      </c>
      <c r="AL44" s="172">
        <v>0</v>
      </c>
      <c r="AM44" s="172">
        <v>0</v>
      </c>
      <c r="AN44" s="170">
        <f>SUM(AO44:AU44)</f>
        <v>4</v>
      </c>
      <c r="AO44" s="172">
        <v>2</v>
      </c>
      <c r="AP44" s="172">
        <v>0</v>
      </c>
      <c r="AQ44" s="172">
        <v>2</v>
      </c>
      <c r="AR44" s="172">
        <v>0</v>
      </c>
      <c r="AS44" s="172">
        <v>0</v>
      </c>
      <c r="AT44" s="172">
        <v>0</v>
      </c>
      <c r="AU44" s="172">
        <v>0</v>
      </c>
      <c r="AV44" s="170">
        <f>SUM(AW44:BA44)</f>
        <v>1</v>
      </c>
      <c r="AW44" s="172">
        <v>0</v>
      </c>
      <c r="AX44" s="172">
        <v>1</v>
      </c>
      <c r="AY44" s="172">
        <v>0</v>
      </c>
      <c r="AZ44" s="172">
        <v>0</v>
      </c>
      <c r="BA44" s="169">
        <v>0</v>
      </c>
      <c r="BB44" s="170">
        <f>SUM(BC44:BH44)</f>
        <v>1</v>
      </c>
      <c r="BC44" s="172">
        <v>1</v>
      </c>
      <c r="BD44" s="172">
        <v>0</v>
      </c>
      <c r="BE44" s="172">
        <v>0</v>
      </c>
      <c r="BF44" s="172">
        <v>0</v>
      </c>
      <c r="BG44" s="172">
        <v>0</v>
      </c>
      <c r="BH44" s="169">
        <v>0</v>
      </c>
      <c r="BI44" s="186">
        <f t="shared" si="61"/>
        <v>0</v>
      </c>
      <c r="BJ44" s="189">
        <v>0</v>
      </c>
      <c r="BK44" s="191">
        <v>0</v>
      </c>
      <c r="BL44" s="191">
        <v>0</v>
      </c>
      <c r="BM44" s="191">
        <v>0</v>
      </c>
      <c r="BN44" s="191">
        <v>0</v>
      </c>
      <c r="BO44" s="186">
        <f>SUM(BP44:BQ44)</f>
        <v>0</v>
      </c>
      <c r="BP44" s="189">
        <v>0</v>
      </c>
      <c r="BQ44" s="191">
        <v>0</v>
      </c>
      <c r="BR44" s="186">
        <f>SUM(BS44:BV44)</f>
        <v>0</v>
      </c>
      <c r="BS44" s="189">
        <v>0</v>
      </c>
      <c r="BT44" s="191">
        <v>0</v>
      </c>
      <c r="BU44" s="191">
        <v>0</v>
      </c>
      <c r="BV44" s="191">
        <v>0</v>
      </c>
      <c r="BW44" s="186">
        <f>SUM(BX44:BX44)</f>
        <v>0</v>
      </c>
      <c r="BX44" s="191">
        <v>0</v>
      </c>
      <c r="BY44" s="186">
        <f>SUM(BZ44:CG44)</f>
        <v>0</v>
      </c>
      <c r="BZ44" s="189">
        <v>0</v>
      </c>
      <c r="CA44" s="191">
        <v>0</v>
      </c>
      <c r="CB44" s="191">
        <v>0</v>
      </c>
      <c r="CC44" s="191">
        <v>0</v>
      </c>
      <c r="CD44" s="191">
        <v>0</v>
      </c>
      <c r="CE44" s="191">
        <v>0</v>
      </c>
      <c r="CF44" s="191">
        <v>0</v>
      </c>
      <c r="CG44" s="269">
        <v>0</v>
      </c>
    </row>
    <row r="45" spans="1:85" ht="15.5" x14ac:dyDescent="0.35">
      <c r="A45" s="125" t="s">
        <v>118</v>
      </c>
      <c r="B45" s="169">
        <f t="shared" si="59"/>
        <v>136</v>
      </c>
      <c r="C45" s="170">
        <f>SUM(D45:L45)</f>
        <v>71</v>
      </c>
      <c r="D45" s="171">
        <v>52</v>
      </c>
      <c r="E45" s="171">
        <v>0</v>
      </c>
      <c r="F45" s="172">
        <v>18</v>
      </c>
      <c r="G45" s="172">
        <v>0</v>
      </c>
      <c r="H45" s="172">
        <v>0</v>
      </c>
      <c r="I45" s="172">
        <v>0</v>
      </c>
      <c r="J45" s="174">
        <v>0</v>
      </c>
      <c r="K45" s="172">
        <v>1</v>
      </c>
      <c r="L45" s="172">
        <v>0</v>
      </c>
      <c r="M45" s="170">
        <f>SUM(N45:T45)</f>
        <v>10</v>
      </c>
      <c r="N45" s="174">
        <v>5</v>
      </c>
      <c r="O45" s="172">
        <v>1</v>
      </c>
      <c r="P45" s="172">
        <v>3</v>
      </c>
      <c r="Q45" s="172">
        <v>0</v>
      </c>
      <c r="R45" s="172">
        <v>0</v>
      </c>
      <c r="S45" s="172">
        <v>0</v>
      </c>
      <c r="T45" s="172">
        <v>1</v>
      </c>
      <c r="U45" s="170">
        <f>SUM(V45:AD45)</f>
        <v>54</v>
      </c>
      <c r="V45" s="172">
        <v>37</v>
      </c>
      <c r="W45" s="172">
        <v>2</v>
      </c>
      <c r="X45" s="172">
        <v>13</v>
      </c>
      <c r="Y45" s="172">
        <v>0</v>
      </c>
      <c r="Z45" s="172">
        <v>0</v>
      </c>
      <c r="AA45" s="172">
        <v>0</v>
      </c>
      <c r="AB45" s="172">
        <v>0</v>
      </c>
      <c r="AC45" s="172">
        <v>0</v>
      </c>
      <c r="AD45" s="172">
        <v>2</v>
      </c>
      <c r="AE45" s="170">
        <f>SUM(AF45:AH45)</f>
        <v>0</v>
      </c>
      <c r="AF45" s="172">
        <v>0</v>
      </c>
      <c r="AG45" s="172">
        <v>0</v>
      </c>
      <c r="AH45" s="172">
        <v>0</v>
      </c>
      <c r="AI45" s="172">
        <v>0</v>
      </c>
      <c r="AJ45" s="170">
        <f>SUM(AK45:AM45)</f>
        <v>0</v>
      </c>
      <c r="AK45" s="172">
        <v>0</v>
      </c>
      <c r="AL45" s="172">
        <v>0</v>
      </c>
      <c r="AM45" s="172">
        <v>0</v>
      </c>
      <c r="AN45" s="170">
        <f>SUM(AO45:AU45)</f>
        <v>0</v>
      </c>
      <c r="AO45" s="172">
        <v>0</v>
      </c>
      <c r="AP45" s="172">
        <v>0</v>
      </c>
      <c r="AQ45" s="172">
        <v>0</v>
      </c>
      <c r="AR45" s="172">
        <v>0</v>
      </c>
      <c r="AS45" s="172">
        <v>0</v>
      </c>
      <c r="AT45" s="172">
        <v>0</v>
      </c>
      <c r="AU45" s="172">
        <v>0</v>
      </c>
      <c r="AV45" s="170">
        <f>SUM(AW45:BA45)</f>
        <v>1</v>
      </c>
      <c r="AW45" s="172">
        <v>1</v>
      </c>
      <c r="AX45" s="172">
        <v>0</v>
      </c>
      <c r="AY45" s="172">
        <v>0</v>
      </c>
      <c r="AZ45" s="172">
        <v>0</v>
      </c>
      <c r="BA45" s="169">
        <v>0</v>
      </c>
      <c r="BB45" s="170">
        <f>SUM(BC45:BH45)</f>
        <v>0</v>
      </c>
      <c r="BC45" s="172">
        <v>0</v>
      </c>
      <c r="BD45" s="172">
        <v>0</v>
      </c>
      <c r="BE45" s="172">
        <v>0</v>
      </c>
      <c r="BF45" s="172">
        <v>0</v>
      </c>
      <c r="BG45" s="172">
        <v>0</v>
      </c>
      <c r="BH45" s="169">
        <v>0</v>
      </c>
      <c r="BI45" s="186">
        <f t="shared" si="61"/>
        <v>0</v>
      </c>
      <c r="BJ45" s="189">
        <v>0</v>
      </c>
      <c r="BK45" s="191">
        <v>0</v>
      </c>
      <c r="BL45" s="191">
        <v>0</v>
      </c>
      <c r="BM45" s="191">
        <v>0</v>
      </c>
      <c r="BN45" s="191">
        <v>0</v>
      </c>
      <c r="BO45" s="186">
        <f>SUM(BP45:BQ45)</f>
        <v>0</v>
      </c>
      <c r="BP45" s="189">
        <v>0</v>
      </c>
      <c r="BQ45" s="191">
        <v>0</v>
      </c>
      <c r="BR45" s="186">
        <f>SUM(BS45:BV45)</f>
        <v>0</v>
      </c>
      <c r="BS45" s="189">
        <v>0</v>
      </c>
      <c r="BT45" s="191">
        <v>0</v>
      </c>
      <c r="BU45" s="191">
        <v>0</v>
      </c>
      <c r="BV45" s="191">
        <v>0</v>
      </c>
      <c r="BW45" s="186">
        <f>SUM(BX45:BX45)</f>
        <v>0</v>
      </c>
      <c r="BX45" s="191">
        <v>0</v>
      </c>
      <c r="BY45" s="186">
        <f>SUM(BZ45:CG45)</f>
        <v>0</v>
      </c>
      <c r="BZ45" s="189">
        <v>0</v>
      </c>
      <c r="CA45" s="191">
        <v>0</v>
      </c>
      <c r="CB45" s="191">
        <v>0</v>
      </c>
      <c r="CC45" s="191">
        <v>0</v>
      </c>
      <c r="CD45" s="191">
        <v>0</v>
      </c>
      <c r="CE45" s="191">
        <v>0</v>
      </c>
      <c r="CF45" s="191">
        <v>0</v>
      </c>
      <c r="CG45" s="269">
        <v>0</v>
      </c>
    </row>
    <row r="46" spans="1:85" ht="15.5" x14ac:dyDescent="0.35">
      <c r="A46" s="125" t="s">
        <v>119</v>
      </c>
      <c r="B46" s="169">
        <f t="shared" si="59"/>
        <v>135</v>
      </c>
      <c r="C46" s="170">
        <f>SUM(D46:L46)</f>
        <v>28</v>
      </c>
      <c r="D46" s="171">
        <v>16</v>
      </c>
      <c r="E46" s="171">
        <v>0</v>
      </c>
      <c r="F46" s="172">
        <v>10</v>
      </c>
      <c r="G46" s="172">
        <v>0</v>
      </c>
      <c r="H46" s="172">
        <v>0</v>
      </c>
      <c r="I46" s="172">
        <v>0</v>
      </c>
      <c r="J46" s="174">
        <v>0</v>
      </c>
      <c r="K46" s="172">
        <v>0</v>
      </c>
      <c r="L46" s="172">
        <v>2</v>
      </c>
      <c r="M46" s="170">
        <f>SUM(N46:T46)</f>
        <v>2</v>
      </c>
      <c r="N46" s="174">
        <v>2</v>
      </c>
      <c r="O46" s="172">
        <v>0</v>
      </c>
      <c r="P46" s="172">
        <v>0</v>
      </c>
      <c r="Q46" s="172">
        <v>0</v>
      </c>
      <c r="R46" s="172">
        <v>0</v>
      </c>
      <c r="S46" s="172">
        <v>0</v>
      </c>
      <c r="T46" s="172">
        <v>0</v>
      </c>
      <c r="U46" s="170">
        <f>SUM(V46:AD46)</f>
        <v>100</v>
      </c>
      <c r="V46" s="172">
        <v>58</v>
      </c>
      <c r="W46" s="172">
        <v>0</v>
      </c>
      <c r="X46" s="172">
        <v>26</v>
      </c>
      <c r="Y46" s="172">
        <v>0</v>
      </c>
      <c r="Z46" s="172">
        <v>0</v>
      </c>
      <c r="AA46" s="172">
        <v>0</v>
      </c>
      <c r="AB46" s="172">
        <v>0</v>
      </c>
      <c r="AC46" s="172">
        <v>1</v>
      </c>
      <c r="AD46" s="172">
        <v>15</v>
      </c>
      <c r="AE46" s="170">
        <f>SUM(AF46:AH46)</f>
        <v>0</v>
      </c>
      <c r="AF46" s="172">
        <v>0</v>
      </c>
      <c r="AG46" s="172">
        <v>0</v>
      </c>
      <c r="AH46" s="172">
        <v>0</v>
      </c>
      <c r="AI46" s="172">
        <v>0</v>
      </c>
      <c r="AJ46" s="170">
        <f>SUM(AK46:AM46)</f>
        <v>0</v>
      </c>
      <c r="AK46" s="172">
        <v>0</v>
      </c>
      <c r="AL46" s="172">
        <v>0</v>
      </c>
      <c r="AM46" s="172">
        <v>0</v>
      </c>
      <c r="AN46" s="170">
        <f>SUM(AO46:AU46)</f>
        <v>3</v>
      </c>
      <c r="AO46" s="172">
        <v>2</v>
      </c>
      <c r="AP46" s="172">
        <v>0</v>
      </c>
      <c r="AQ46" s="172">
        <v>1</v>
      </c>
      <c r="AR46" s="172">
        <v>0</v>
      </c>
      <c r="AS46" s="172">
        <v>0</v>
      </c>
      <c r="AT46" s="172">
        <v>0</v>
      </c>
      <c r="AU46" s="172">
        <v>0</v>
      </c>
      <c r="AV46" s="170">
        <f>SUM(AW46:BA46)</f>
        <v>1</v>
      </c>
      <c r="AW46" s="172">
        <v>0</v>
      </c>
      <c r="AX46" s="172">
        <v>0</v>
      </c>
      <c r="AY46" s="172">
        <v>0</v>
      </c>
      <c r="AZ46" s="172">
        <v>0</v>
      </c>
      <c r="BA46" s="169">
        <v>1</v>
      </c>
      <c r="BB46" s="170">
        <f>SUM(BC46:BH46)</f>
        <v>1</v>
      </c>
      <c r="BC46" s="172">
        <v>1</v>
      </c>
      <c r="BD46" s="172">
        <v>0</v>
      </c>
      <c r="BE46" s="172">
        <v>0</v>
      </c>
      <c r="BF46" s="172">
        <v>0</v>
      </c>
      <c r="BG46" s="172">
        <v>0</v>
      </c>
      <c r="BH46" s="169">
        <v>0</v>
      </c>
      <c r="BI46" s="186">
        <f t="shared" si="61"/>
        <v>0</v>
      </c>
      <c r="BJ46" s="189">
        <v>0</v>
      </c>
      <c r="BK46" s="191">
        <v>0</v>
      </c>
      <c r="BL46" s="191">
        <v>0</v>
      </c>
      <c r="BM46" s="191">
        <v>0</v>
      </c>
      <c r="BN46" s="191">
        <v>0</v>
      </c>
      <c r="BO46" s="186">
        <f>SUM(BP46:BQ46)</f>
        <v>0</v>
      </c>
      <c r="BP46" s="189">
        <v>0</v>
      </c>
      <c r="BQ46" s="191">
        <v>0</v>
      </c>
      <c r="BR46" s="186">
        <f>SUM(BS46:BV46)</f>
        <v>0</v>
      </c>
      <c r="BS46" s="189">
        <v>0</v>
      </c>
      <c r="BT46" s="191">
        <v>0</v>
      </c>
      <c r="BU46" s="191">
        <v>0</v>
      </c>
      <c r="BV46" s="191">
        <v>0</v>
      </c>
      <c r="BW46" s="186">
        <f>SUM(BX46:BX46)</f>
        <v>0</v>
      </c>
      <c r="BX46" s="191">
        <v>0</v>
      </c>
      <c r="BY46" s="186">
        <f>SUM(BZ46:CG46)</f>
        <v>0</v>
      </c>
      <c r="BZ46" s="189">
        <v>0</v>
      </c>
      <c r="CA46" s="191">
        <v>0</v>
      </c>
      <c r="CB46" s="191">
        <v>0</v>
      </c>
      <c r="CC46" s="191">
        <v>0</v>
      </c>
      <c r="CD46" s="191">
        <v>0</v>
      </c>
      <c r="CE46" s="191">
        <v>0</v>
      </c>
      <c r="CF46" s="191">
        <v>0</v>
      </c>
      <c r="CG46" s="269">
        <v>0</v>
      </c>
    </row>
    <row r="47" spans="1:85" ht="15.5" x14ac:dyDescent="0.35">
      <c r="A47" s="133"/>
      <c r="B47" s="169"/>
      <c r="C47" s="170"/>
      <c r="D47" s="171"/>
      <c r="E47" s="171"/>
      <c r="F47" s="172"/>
      <c r="G47" s="172"/>
      <c r="H47" s="172"/>
      <c r="I47" s="172"/>
      <c r="J47" s="174"/>
      <c r="K47" s="172"/>
      <c r="L47" s="174"/>
      <c r="M47" s="170"/>
      <c r="N47" s="174"/>
      <c r="O47" s="172"/>
      <c r="P47" s="172"/>
      <c r="Q47" s="172"/>
      <c r="R47" s="172"/>
      <c r="S47" s="172"/>
      <c r="T47" s="172"/>
      <c r="U47" s="170"/>
      <c r="V47" s="172"/>
      <c r="W47" s="172"/>
      <c r="X47" s="172"/>
      <c r="Y47" s="172"/>
      <c r="Z47" s="172"/>
      <c r="AA47" s="172"/>
      <c r="AB47" s="172"/>
      <c r="AC47" s="172"/>
      <c r="AD47" s="172"/>
      <c r="AE47" s="170"/>
      <c r="AF47" s="172"/>
      <c r="AG47" s="172"/>
      <c r="AH47" s="172"/>
      <c r="AI47" s="172"/>
      <c r="AJ47" s="170"/>
      <c r="AK47" s="172"/>
      <c r="AL47" s="172"/>
      <c r="AM47" s="172"/>
      <c r="AN47" s="170"/>
      <c r="AO47" s="172"/>
      <c r="AP47" s="172"/>
      <c r="AQ47" s="172"/>
      <c r="AR47" s="172"/>
      <c r="AS47" s="172"/>
      <c r="AT47" s="172"/>
      <c r="AU47" s="172"/>
      <c r="AV47" s="170"/>
      <c r="AW47" s="172"/>
      <c r="AX47" s="172"/>
      <c r="AY47" s="172"/>
      <c r="AZ47" s="172"/>
      <c r="BA47" s="169"/>
      <c r="BB47" s="170"/>
      <c r="BC47" s="172"/>
      <c r="BD47" s="172"/>
      <c r="BE47" s="172"/>
      <c r="BF47" s="172"/>
      <c r="BG47" s="172"/>
      <c r="BH47" s="169"/>
      <c r="BI47" s="186"/>
      <c r="BJ47" s="189"/>
      <c r="BK47" s="191"/>
      <c r="BL47" s="191"/>
      <c r="BM47" s="191"/>
      <c r="BN47" s="191"/>
      <c r="BO47" s="186"/>
      <c r="BP47" s="189"/>
      <c r="BQ47" s="191"/>
      <c r="BR47" s="186"/>
      <c r="BS47" s="189"/>
      <c r="BT47" s="191"/>
      <c r="BU47" s="191"/>
      <c r="BV47" s="191"/>
      <c r="BW47" s="186"/>
      <c r="BX47" s="191"/>
      <c r="BY47" s="186"/>
      <c r="BZ47" s="189"/>
      <c r="CA47" s="191"/>
      <c r="CB47" s="191"/>
      <c r="CC47" s="191"/>
      <c r="CD47" s="191"/>
      <c r="CE47" s="191"/>
      <c r="CF47" s="191"/>
      <c r="CG47" s="269"/>
    </row>
    <row r="48" spans="1:85" ht="15" x14ac:dyDescent="0.3">
      <c r="A48" s="131" t="s">
        <v>120</v>
      </c>
      <c r="B48" s="175">
        <f t="shared" ref="B48:B54" si="67">+C48+M48+U48+AE48+AJ48+AN48+AV48+BB48+BI48+BO48+BR48+BW48+BY48</f>
        <v>1840</v>
      </c>
      <c r="C48" s="167">
        <f t="shared" ref="C48:AF48" si="68">SUM(C49:C54)</f>
        <v>1065</v>
      </c>
      <c r="D48" s="168">
        <f t="shared" si="68"/>
        <v>627</v>
      </c>
      <c r="E48" s="168">
        <f t="shared" si="68"/>
        <v>2</v>
      </c>
      <c r="F48" s="168">
        <f t="shared" si="68"/>
        <v>386</v>
      </c>
      <c r="G48" s="168">
        <f t="shared" si="68"/>
        <v>0</v>
      </c>
      <c r="H48" s="168">
        <f t="shared" si="68"/>
        <v>1</v>
      </c>
      <c r="I48" s="168">
        <f t="shared" si="68"/>
        <v>13</v>
      </c>
      <c r="J48" s="168">
        <f t="shared" si="68"/>
        <v>0</v>
      </c>
      <c r="K48" s="168">
        <f t="shared" si="68"/>
        <v>21</v>
      </c>
      <c r="L48" s="168">
        <f t="shared" si="68"/>
        <v>15</v>
      </c>
      <c r="M48" s="167">
        <f t="shared" si="68"/>
        <v>51</v>
      </c>
      <c r="N48" s="181">
        <f t="shared" si="68"/>
        <v>29</v>
      </c>
      <c r="O48" s="176">
        <f t="shared" si="68"/>
        <v>0</v>
      </c>
      <c r="P48" s="176">
        <f t="shared" si="68"/>
        <v>15</v>
      </c>
      <c r="Q48" s="176">
        <f t="shared" si="68"/>
        <v>0</v>
      </c>
      <c r="R48" s="176">
        <f t="shared" si="68"/>
        <v>6</v>
      </c>
      <c r="S48" s="176">
        <f t="shared" si="68"/>
        <v>1</v>
      </c>
      <c r="T48" s="176">
        <f t="shared" si="68"/>
        <v>0</v>
      </c>
      <c r="U48" s="167">
        <f t="shared" si="68"/>
        <v>664</v>
      </c>
      <c r="V48" s="176">
        <f t="shared" si="68"/>
        <v>454</v>
      </c>
      <c r="W48" s="176">
        <f t="shared" si="68"/>
        <v>4</v>
      </c>
      <c r="X48" s="176">
        <f t="shared" si="68"/>
        <v>151</v>
      </c>
      <c r="Y48" s="176">
        <f t="shared" si="68"/>
        <v>1</v>
      </c>
      <c r="Z48" s="176">
        <f t="shared" si="68"/>
        <v>0</v>
      </c>
      <c r="AA48" s="176">
        <f t="shared" si="68"/>
        <v>48</v>
      </c>
      <c r="AB48" s="176">
        <f t="shared" si="68"/>
        <v>0</v>
      </c>
      <c r="AC48" s="176">
        <f t="shared" si="68"/>
        <v>4</v>
      </c>
      <c r="AD48" s="176">
        <f t="shared" si="68"/>
        <v>2</v>
      </c>
      <c r="AE48" s="167">
        <f t="shared" si="68"/>
        <v>4</v>
      </c>
      <c r="AF48" s="176">
        <f t="shared" si="68"/>
        <v>2</v>
      </c>
      <c r="AG48" s="176">
        <f t="shared" ref="AG48:BH48" si="69">SUM(AG49:AG54)</f>
        <v>0</v>
      </c>
      <c r="AH48" s="176">
        <f t="shared" si="69"/>
        <v>0</v>
      </c>
      <c r="AI48" s="176">
        <f>SUM(AI49:AI54)</f>
        <v>2</v>
      </c>
      <c r="AJ48" s="167">
        <f t="shared" si="69"/>
        <v>1</v>
      </c>
      <c r="AK48" s="176">
        <f t="shared" si="69"/>
        <v>1</v>
      </c>
      <c r="AL48" s="176">
        <f t="shared" si="69"/>
        <v>0</v>
      </c>
      <c r="AM48" s="176">
        <f t="shared" si="69"/>
        <v>0</v>
      </c>
      <c r="AN48" s="167">
        <f t="shared" si="69"/>
        <v>20</v>
      </c>
      <c r="AO48" s="176">
        <f t="shared" si="69"/>
        <v>12</v>
      </c>
      <c r="AP48" s="176">
        <f t="shared" si="69"/>
        <v>0</v>
      </c>
      <c r="AQ48" s="176">
        <f t="shared" si="69"/>
        <v>6</v>
      </c>
      <c r="AR48" s="176">
        <f t="shared" si="69"/>
        <v>0</v>
      </c>
      <c r="AS48" s="176">
        <f t="shared" si="69"/>
        <v>1</v>
      </c>
      <c r="AT48" s="176">
        <f t="shared" si="69"/>
        <v>1</v>
      </c>
      <c r="AU48" s="176">
        <f t="shared" si="69"/>
        <v>0</v>
      </c>
      <c r="AV48" s="167">
        <f t="shared" si="69"/>
        <v>0</v>
      </c>
      <c r="AW48" s="176">
        <f t="shared" si="69"/>
        <v>0</v>
      </c>
      <c r="AX48" s="176">
        <f t="shared" si="69"/>
        <v>0</v>
      </c>
      <c r="AY48" s="176">
        <f t="shared" si="69"/>
        <v>0</v>
      </c>
      <c r="AZ48" s="176">
        <f t="shared" si="69"/>
        <v>0</v>
      </c>
      <c r="BA48" s="175">
        <f t="shared" si="69"/>
        <v>0</v>
      </c>
      <c r="BB48" s="167">
        <f t="shared" si="69"/>
        <v>6</v>
      </c>
      <c r="BC48" s="176">
        <f t="shared" si="69"/>
        <v>3</v>
      </c>
      <c r="BD48" s="176">
        <f t="shared" si="69"/>
        <v>0</v>
      </c>
      <c r="BE48" s="176">
        <f t="shared" si="69"/>
        <v>3</v>
      </c>
      <c r="BF48" s="176">
        <f t="shared" si="69"/>
        <v>0</v>
      </c>
      <c r="BG48" s="176">
        <f t="shared" si="69"/>
        <v>0</v>
      </c>
      <c r="BH48" s="175">
        <f t="shared" si="69"/>
        <v>0</v>
      </c>
      <c r="BI48" s="186">
        <f t="shared" ref="BI48:BI54" si="70">SUM(BJ48:BN48)</f>
        <v>1</v>
      </c>
      <c r="BJ48" s="187">
        <f t="shared" ref="BJ48:BN48" si="71">SUM(BJ49:BJ54)</f>
        <v>1</v>
      </c>
      <c r="BK48" s="188">
        <f t="shared" si="71"/>
        <v>0</v>
      </c>
      <c r="BL48" s="188">
        <f t="shared" si="71"/>
        <v>0</v>
      </c>
      <c r="BM48" s="188">
        <f t="shared" si="71"/>
        <v>0</v>
      </c>
      <c r="BN48" s="187">
        <f t="shared" si="71"/>
        <v>0</v>
      </c>
      <c r="BO48" s="186">
        <f>SUM(BO49:BO54)</f>
        <v>0</v>
      </c>
      <c r="BP48" s="187">
        <f t="shared" ref="BP48:BQ48" si="72">SUM(BP49:BP54)</f>
        <v>0</v>
      </c>
      <c r="BQ48" s="188">
        <f t="shared" si="72"/>
        <v>0</v>
      </c>
      <c r="BR48" s="186">
        <f>SUM(BR49:BR54)</f>
        <v>13</v>
      </c>
      <c r="BS48" s="187">
        <f t="shared" ref="BS48:BV48" si="73">SUM(BS49:BS54)</f>
        <v>1</v>
      </c>
      <c r="BT48" s="188">
        <f t="shared" si="73"/>
        <v>2</v>
      </c>
      <c r="BU48" s="188">
        <f t="shared" si="73"/>
        <v>0</v>
      </c>
      <c r="BV48" s="187">
        <f t="shared" si="73"/>
        <v>10</v>
      </c>
      <c r="BW48" s="186">
        <f>SUM(BW49:BW54)</f>
        <v>0</v>
      </c>
      <c r="BX48" s="187">
        <f t="shared" ref="BX48" si="74">SUM(BX49:BX54)</f>
        <v>0</v>
      </c>
      <c r="BY48" s="186">
        <f>SUM(BY49:BY54)</f>
        <v>15</v>
      </c>
      <c r="BZ48" s="187">
        <f t="shared" ref="BZ48:CG48" si="75">SUM(BZ49:BZ54)</f>
        <v>5</v>
      </c>
      <c r="CA48" s="188">
        <f t="shared" si="75"/>
        <v>0</v>
      </c>
      <c r="CB48" s="188">
        <f t="shared" si="75"/>
        <v>10</v>
      </c>
      <c r="CC48" s="188">
        <f t="shared" si="75"/>
        <v>0</v>
      </c>
      <c r="CD48" s="188">
        <f t="shared" si="75"/>
        <v>0</v>
      </c>
      <c r="CE48" s="188">
        <f t="shared" si="75"/>
        <v>0</v>
      </c>
      <c r="CF48" s="188">
        <f t="shared" si="75"/>
        <v>0</v>
      </c>
      <c r="CG48" s="187">
        <f t="shared" si="75"/>
        <v>0</v>
      </c>
    </row>
    <row r="49" spans="1:85" ht="15.5" x14ac:dyDescent="0.35">
      <c r="A49" s="125" t="s">
        <v>121</v>
      </c>
      <c r="B49" s="169">
        <f t="shared" si="67"/>
        <v>657</v>
      </c>
      <c r="C49" s="170">
        <f t="shared" ref="C49:C54" si="76">SUM(D49:L49)</f>
        <v>505</v>
      </c>
      <c r="D49" s="171">
        <v>304</v>
      </c>
      <c r="E49" s="171">
        <v>0</v>
      </c>
      <c r="F49" s="172">
        <v>175</v>
      </c>
      <c r="G49" s="172">
        <v>0</v>
      </c>
      <c r="H49" s="172">
        <v>1</v>
      </c>
      <c r="I49" s="172">
        <v>7</v>
      </c>
      <c r="J49" s="174">
        <v>0</v>
      </c>
      <c r="K49" s="172">
        <v>6</v>
      </c>
      <c r="L49" s="172">
        <v>12</v>
      </c>
      <c r="M49" s="170">
        <f t="shared" ref="M49:M54" si="77">SUM(N49:T49)</f>
        <v>13</v>
      </c>
      <c r="N49" s="174">
        <v>9</v>
      </c>
      <c r="O49" s="172">
        <v>0</v>
      </c>
      <c r="P49" s="172">
        <v>3</v>
      </c>
      <c r="Q49" s="172">
        <v>0</v>
      </c>
      <c r="R49" s="172">
        <v>1</v>
      </c>
      <c r="S49" s="172">
        <v>0</v>
      </c>
      <c r="T49" s="172">
        <v>0</v>
      </c>
      <c r="U49" s="170">
        <f t="shared" ref="U49:U54" si="78">SUM(V49:AD49)</f>
        <v>138</v>
      </c>
      <c r="V49" s="172">
        <v>106</v>
      </c>
      <c r="W49" s="172">
        <v>0</v>
      </c>
      <c r="X49" s="172">
        <v>26</v>
      </c>
      <c r="Y49" s="172">
        <v>0</v>
      </c>
      <c r="Z49" s="172">
        <v>0</v>
      </c>
      <c r="AA49" s="172">
        <v>4</v>
      </c>
      <c r="AB49" s="172">
        <v>0</v>
      </c>
      <c r="AC49" s="172">
        <v>1</v>
      </c>
      <c r="AD49" s="172">
        <v>1</v>
      </c>
      <c r="AE49" s="170">
        <f>SUM(AF49:AH49)</f>
        <v>0</v>
      </c>
      <c r="AF49" s="172">
        <v>0</v>
      </c>
      <c r="AG49" s="172">
        <v>0</v>
      </c>
      <c r="AH49" s="172">
        <v>0</v>
      </c>
      <c r="AI49" s="172">
        <v>0</v>
      </c>
      <c r="AJ49" s="170">
        <f t="shared" ref="AJ49:AJ54" si="79">SUM(AK49:AM49)</f>
        <v>1</v>
      </c>
      <c r="AK49" s="172">
        <v>1</v>
      </c>
      <c r="AL49" s="172">
        <v>0</v>
      </c>
      <c r="AM49" s="172">
        <v>0</v>
      </c>
      <c r="AN49" s="170">
        <f t="shared" ref="AN49:AN54" si="80">SUM(AO49:AU49)</f>
        <v>0</v>
      </c>
      <c r="AO49" s="172">
        <v>0</v>
      </c>
      <c r="AP49" s="172">
        <v>0</v>
      </c>
      <c r="AQ49" s="172">
        <v>0</v>
      </c>
      <c r="AR49" s="172">
        <v>0</v>
      </c>
      <c r="AS49" s="172">
        <v>0</v>
      </c>
      <c r="AT49" s="172">
        <v>0</v>
      </c>
      <c r="AU49" s="172">
        <v>0</v>
      </c>
      <c r="AV49" s="170">
        <f t="shared" ref="AV49:AV54" si="81">SUM(AW49:BA49)</f>
        <v>0</v>
      </c>
      <c r="AW49" s="172">
        <v>0</v>
      </c>
      <c r="AX49" s="172">
        <v>0</v>
      </c>
      <c r="AY49" s="172">
        <v>0</v>
      </c>
      <c r="AZ49" s="172">
        <v>0</v>
      </c>
      <c r="BA49" s="169">
        <v>0</v>
      </c>
      <c r="BB49" s="170">
        <f t="shared" ref="BB49:BB54" si="82">SUM(BC49:BH49)</f>
        <v>0</v>
      </c>
      <c r="BC49" s="172">
        <v>0</v>
      </c>
      <c r="BD49" s="172">
        <v>0</v>
      </c>
      <c r="BE49" s="172">
        <v>0</v>
      </c>
      <c r="BF49" s="172">
        <v>0</v>
      </c>
      <c r="BG49" s="172">
        <v>0</v>
      </c>
      <c r="BH49" s="169">
        <v>0</v>
      </c>
      <c r="BI49" s="186">
        <f t="shared" si="70"/>
        <v>0</v>
      </c>
      <c r="BJ49" s="189">
        <v>0</v>
      </c>
      <c r="BK49" s="191">
        <v>0</v>
      </c>
      <c r="BL49" s="191">
        <v>0</v>
      </c>
      <c r="BM49" s="191">
        <v>0</v>
      </c>
      <c r="BN49" s="191">
        <v>0</v>
      </c>
      <c r="BO49" s="186">
        <f t="shared" ref="BO49:BO54" si="83">SUM(BP49:BQ49)</f>
        <v>0</v>
      </c>
      <c r="BP49" s="189">
        <v>0</v>
      </c>
      <c r="BQ49" s="191">
        <v>0</v>
      </c>
      <c r="BR49" s="186">
        <f t="shared" ref="BR49:BR54" si="84">SUM(BS49:BV49)</f>
        <v>0</v>
      </c>
      <c r="BS49" s="189">
        <v>0</v>
      </c>
      <c r="BT49" s="191">
        <v>0</v>
      </c>
      <c r="BU49" s="191">
        <v>0</v>
      </c>
      <c r="BV49" s="191">
        <v>0</v>
      </c>
      <c r="BW49" s="186">
        <f t="shared" ref="BW49:BW54" si="85">SUM(BX49:BX49)</f>
        <v>0</v>
      </c>
      <c r="BX49" s="191">
        <v>0</v>
      </c>
      <c r="BY49" s="186">
        <f t="shared" ref="BY49:BY54" si="86">SUM(BZ49:CG49)</f>
        <v>0</v>
      </c>
      <c r="BZ49" s="189">
        <v>0</v>
      </c>
      <c r="CA49" s="191">
        <v>0</v>
      </c>
      <c r="CB49" s="191">
        <v>0</v>
      </c>
      <c r="CC49" s="191">
        <v>0</v>
      </c>
      <c r="CD49" s="191">
        <v>0</v>
      </c>
      <c r="CE49" s="191">
        <v>0</v>
      </c>
      <c r="CF49" s="191">
        <v>0</v>
      </c>
      <c r="CG49" s="269">
        <v>0</v>
      </c>
    </row>
    <row r="50" spans="1:85" ht="15.5" x14ac:dyDescent="0.35">
      <c r="A50" s="125" t="s">
        <v>122</v>
      </c>
      <c r="B50" s="169">
        <f t="shared" si="67"/>
        <v>81</v>
      </c>
      <c r="C50" s="170">
        <f t="shared" si="76"/>
        <v>35</v>
      </c>
      <c r="D50" s="171">
        <v>30</v>
      </c>
      <c r="E50" s="171">
        <v>0</v>
      </c>
      <c r="F50" s="172">
        <v>5</v>
      </c>
      <c r="G50" s="172">
        <v>0</v>
      </c>
      <c r="H50" s="172">
        <v>0</v>
      </c>
      <c r="I50" s="172">
        <v>0</v>
      </c>
      <c r="J50" s="174">
        <v>0</v>
      </c>
      <c r="K50" s="172">
        <v>0</v>
      </c>
      <c r="L50" s="172">
        <v>0</v>
      </c>
      <c r="M50" s="170">
        <f t="shared" si="77"/>
        <v>2</v>
      </c>
      <c r="N50" s="174">
        <v>2</v>
      </c>
      <c r="O50" s="172">
        <v>0</v>
      </c>
      <c r="P50" s="172">
        <v>0</v>
      </c>
      <c r="Q50" s="172">
        <v>0</v>
      </c>
      <c r="R50" s="172">
        <v>0</v>
      </c>
      <c r="S50" s="172">
        <v>0</v>
      </c>
      <c r="T50" s="172">
        <v>0</v>
      </c>
      <c r="U50" s="170">
        <f t="shared" si="78"/>
        <v>39</v>
      </c>
      <c r="V50" s="172">
        <v>28</v>
      </c>
      <c r="W50" s="172">
        <v>0</v>
      </c>
      <c r="X50" s="172">
        <v>8</v>
      </c>
      <c r="Y50" s="172">
        <v>0</v>
      </c>
      <c r="Z50" s="172">
        <v>0</v>
      </c>
      <c r="AA50" s="172">
        <v>3</v>
      </c>
      <c r="AB50" s="172">
        <v>0</v>
      </c>
      <c r="AC50" s="172">
        <v>0</v>
      </c>
      <c r="AD50" s="172">
        <v>0</v>
      </c>
      <c r="AE50" s="170">
        <f>SUM(AF50:AH50)</f>
        <v>0</v>
      </c>
      <c r="AF50" s="172">
        <v>0</v>
      </c>
      <c r="AG50" s="172">
        <v>0</v>
      </c>
      <c r="AH50" s="172">
        <v>0</v>
      </c>
      <c r="AI50" s="172">
        <v>0</v>
      </c>
      <c r="AJ50" s="170">
        <f t="shared" si="79"/>
        <v>0</v>
      </c>
      <c r="AK50" s="172">
        <v>0</v>
      </c>
      <c r="AL50" s="172">
        <v>0</v>
      </c>
      <c r="AM50" s="172">
        <v>0</v>
      </c>
      <c r="AN50" s="170">
        <f t="shared" si="80"/>
        <v>1</v>
      </c>
      <c r="AO50" s="172">
        <v>1</v>
      </c>
      <c r="AP50" s="172">
        <v>0</v>
      </c>
      <c r="AQ50" s="172">
        <v>0</v>
      </c>
      <c r="AR50" s="172">
        <v>0</v>
      </c>
      <c r="AS50" s="172">
        <v>0</v>
      </c>
      <c r="AT50" s="172">
        <v>0</v>
      </c>
      <c r="AU50" s="172">
        <v>0</v>
      </c>
      <c r="AV50" s="170">
        <f t="shared" si="81"/>
        <v>0</v>
      </c>
      <c r="AW50" s="172">
        <v>0</v>
      </c>
      <c r="AX50" s="172">
        <v>0</v>
      </c>
      <c r="AY50" s="172">
        <v>0</v>
      </c>
      <c r="AZ50" s="172">
        <v>0</v>
      </c>
      <c r="BA50" s="169">
        <v>0</v>
      </c>
      <c r="BB50" s="170">
        <f t="shared" si="82"/>
        <v>2</v>
      </c>
      <c r="BC50" s="172">
        <v>2</v>
      </c>
      <c r="BD50" s="172">
        <v>0</v>
      </c>
      <c r="BE50" s="172">
        <v>0</v>
      </c>
      <c r="BF50" s="172">
        <v>0</v>
      </c>
      <c r="BG50" s="172">
        <v>0</v>
      </c>
      <c r="BH50" s="169">
        <v>0</v>
      </c>
      <c r="BI50" s="186">
        <f t="shared" si="70"/>
        <v>0</v>
      </c>
      <c r="BJ50" s="189">
        <v>0</v>
      </c>
      <c r="BK50" s="191">
        <v>0</v>
      </c>
      <c r="BL50" s="191">
        <v>0</v>
      </c>
      <c r="BM50" s="191">
        <v>0</v>
      </c>
      <c r="BN50" s="191">
        <v>0</v>
      </c>
      <c r="BO50" s="186">
        <f t="shared" si="83"/>
        <v>0</v>
      </c>
      <c r="BP50" s="189">
        <v>0</v>
      </c>
      <c r="BQ50" s="191">
        <v>0</v>
      </c>
      <c r="BR50" s="186">
        <f t="shared" si="84"/>
        <v>0</v>
      </c>
      <c r="BS50" s="189">
        <v>0</v>
      </c>
      <c r="BT50" s="191">
        <v>0</v>
      </c>
      <c r="BU50" s="191">
        <v>0</v>
      </c>
      <c r="BV50" s="191">
        <v>0</v>
      </c>
      <c r="BW50" s="186">
        <f t="shared" si="85"/>
        <v>0</v>
      </c>
      <c r="BX50" s="191">
        <v>0</v>
      </c>
      <c r="BY50" s="186">
        <f t="shared" si="86"/>
        <v>2</v>
      </c>
      <c r="BZ50" s="189">
        <v>2</v>
      </c>
      <c r="CA50" s="191">
        <v>0</v>
      </c>
      <c r="CB50" s="191">
        <v>0</v>
      </c>
      <c r="CC50" s="191">
        <v>0</v>
      </c>
      <c r="CD50" s="191">
        <v>0</v>
      </c>
      <c r="CE50" s="191">
        <v>0</v>
      </c>
      <c r="CF50" s="191">
        <v>0</v>
      </c>
      <c r="CG50" s="269">
        <v>0</v>
      </c>
    </row>
    <row r="51" spans="1:85" ht="15.5" x14ac:dyDescent="0.35">
      <c r="A51" s="125" t="s">
        <v>123</v>
      </c>
      <c r="B51" s="169">
        <f t="shared" si="67"/>
        <v>162</v>
      </c>
      <c r="C51" s="170">
        <f t="shared" si="76"/>
        <v>112</v>
      </c>
      <c r="D51" s="171">
        <v>60</v>
      </c>
      <c r="E51" s="171">
        <v>0</v>
      </c>
      <c r="F51" s="172">
        <v>48</v>
      </c>
      <c r="G51" s="172">
        <v>0</v>
      </c>
      <c r="H51" s="172">
        <v>0</v>
      </c>
      <c r="I51" s="172">
        <v>0</v>
      </c>
      <c r="J51" s="174">
        <v>0</v>
      </c>
      <c r="K51" s="172">
        <v>2</v>
      </c>
      <c r="L51" s="172">
        <v>2</v>
      </c>
      <c r="M51" s="170">
        <f t="shared" si="77"/>
        <v>1</v>
      </c>
      <c r="N51" s="174">
        <v>1</v>
      </c>
      <c r="O51" s="172">
        <v>0</v>
      </c>
      <c r="P51" s="172">
        <v>0</v>
      </c>
      <c r="Q51" s="172">
        <v>0</v>
      </c>
      <c r="R51" s="172">
        <v>0</v>
      </c>
      <c r="S51" s="172">
        <v>0</v>
      </c>
      <c r="T51" s="172">
        <v>0</v>
      </c>
      <c r="U51" s="170">
        <f t="shared" si="78"/>
        <v>32</v>
      </c>
      <c r="V51" s="172">
        <v>22</v>
      </c>
      <c r="W51" s="172">
        <v>0</v>
      </c>
      <c r="X51" s="172">
        <v>9</v>
      </c>
      <c r="Y51" s="172">
        <v>0</v>
      </c>
      <c r="Z51" s="172">
        <v>0</v>
      </c>
      <c r="AA51" s="172">
        <v>0</v>
      </c>
      <c r="AB51" s="172">
        <v>0</v>
      </c>
      <c r="AC51" s="172">
        <v>0</v>
      </c>
      <c r="AD51" s="172">
        <v>1</v>
      </c>
      <c r="AE51" s="170">
        <f>SUM(AF51:AH51)</f>
        <v>0</v>
      </c>
      <c r="AF51" s="172">
        <v>0</v>
      </c>
      <c r="AG51" s="172">
        <v>0</v>
      </c>
      <c r="AH51" s="172">
        <v>0</v>
      </c>
      <c r="AI51" s="172">
        <v>0</v>
      </c>
      <c r="AJ51" s="170">
        <f t="shared" si="79"/>
        <v>0</v>
      </c>
      <c r="AK51" s="172">
        <v>0</v>
      </c>
      <c r="AL51" s="172">
        <v>0</v>
      </c>
      <c r="AM51" s="172">
        <v>0</v>
      </c>
      <c r="AN51" s="170">
        <f t="shared" si="80"/>
        <v>2</v>
      </c>
      <c r="AO51" s="172">
        <v>2</v>
      </c>
      <c r="AP51" s="172">
        <v>0</v>
      </c>
      <c r="AQ51" s="172">
        <v>0</v>
      </c>
      <c r="AR51" s="172">
        <v>0</v>
      </c>
      <c r="AS51" s="172">
        <v>0</v>
      </c>
      <c r="AT51" s="172">
        <v>0</v>
      </c>
      <c r="AU51" s="172">
        <v>0</v>
      </c>
      <c r="AV51" s="170">
        <f t="shared" si="81"/>
        <v>0</v>
      </c>
      <c r="AW51" s="172">
        <v>0</v>
      </c>
      <c r="AX51" s="172">
        <v>0</v>
      </c>
      <c r="AY51" s="172">
        <v>0</v>
      </c>
      <c r="AZ51" s="172">
        <v>0</v>
      </c>
      <c r="BA51" s="169">
        <v>0</v>
      </c>
      <c r="BB51" s="170">
        <f t="shared" si="82"/>
        <v>0</v>
      </c>
      <c r="BC51" s="172">
        <v>0</v>
      </c>
      <c r="BD51" s="172">
        <v>0</v>
      </c>
      <c r="BE51" s="172">
        <v>0</v>
      </c>
      <c r="BF51" s="172">
        <v>0</v>
      </c>
      <c r="BG51" s="172">
        <v>0</v>
      </c>
      <c r="BH51" s="169">
        <v>0</v>
      </c>
      <c r="BI51" s="186">
        <f t="shared" si="70"/>
        <v>0</v>
      </c>
      <c r="BJ51" s="189">
        <v>0</v>
      </c>
      <c r="BK51" s="191">
        <v>0</v>
      </c>
      <c r="BL51" s="191">
        <v>0</v>
      </c>
      <c r="BM51" s="191">
        <v>0</v>
      </c>
      <c r="BN51" s="191">
        <v>0</v>
      </c>
      <c r="BO51" s="186">
        <f t="shared" si="83"/>
        <v>0</v>
      </c>
      <c r="BP51" s="189">
        <v>0</v>
      </c>
      <c r="BQ51" s="191">
        <v>0</v>
      </c>
      <c r="BR51" s="186">
        <f t="shared" si="84"/>
        <v>13</v>
      </c>
      <c r="BS51" s="189">
        <v>1</v>
      </c>
      <c r="BT51" s="191">
        <v>2</v>
      </c>
      <c r="BU51" s="191">
        <v>0</v>
      </c>
      <c r="BV51" s="191">
        <v>10</v>
      </c>
      <c r="BW51" s="186">
        <f t="shared" si="85"/>
        <v>0</v>
      </c>
      <c r="BX51" s="191">
        <v>0</v>
      </c>
      <c r="BY51" s="186">
        <f t="shared" si="86"/>
        <v>2</v>
      </c>
      <c r="BZ51" s="189">
        <v>0</v>
      </c>
      <c r="CA51" s="191">
        <v>0</v>
      </c>
      <c r="CB51" s="191">
        <v>2</v>
      </c>
      <c r="CC51" s="191">
        <v>0</v>
      </c>
      <c r="CD51" s="191">
        <v>0</v>
      </c>
      <c r="CE51" s="191">
        <v>0</v>
      </c>
      <c r="CF51" s="191">
        <v>0</v>
      </c>
      <c r="CG51" s="269">
        <v>0</v>
      </c>
    </row>
    <row r="52" spans="1:85" ht="15.5" x14ac:dyDescent="0.35">
      <c r="A52" s="49" t="s">
        <v>199</v>
      </c>
      <c r="B52" s="169">
        <f t="shared" si="67"/>
        <v>408</v>
      </c>
      <c r="C52" s="170">
        <f t="shared" si="76"/>
        <v>167</v>
      </c>
      <c r="D52" s="171">
        <v>98</v>
      </c>
      <c r="E52" s="171">
        <v>2</v>
      </c>
      <c r="F52" s="172">
        <v>54</v>
      </c>
      <c r="G52" s="172">
        <v>0</v>
      </c>
      <c r="H52" s="172">
        <v>0</v>
      </c>
      <c r="I52" s="172">
        <v>0</v>
      </c>
      <c r="J52" s="174">
        <v>0</v>
      </c>
      <c r="K52" s="172">
        <v>13</v>
      </c>
      <c r="L52" s="172">
        <v>0</v>
      </c>
      <c r="M52" s="170">
        <f t="shared" si="77"/>
        <v>9</v>
      </c>
      <c r="N52" s="174">
        <v>1</v>
      </c>
      <c r="O52" s="172">
        <v>0</v>
      </c>
      <c r="P52" s="172">
        <v>4</v>
      </c>
      <c r="Q52" s="172">
        <v>0</v>
      </c>
      <c r="R52" s="172">
        <v>4</v>
      </c>
      <c r="S52" s="172">
        <v>0</v>
      </c>
      <c r="T52" s="172">
        <v>0</v>
      </c>
      <c r="U52" s="170">
        <f t="shared" si="78"/>
        <v>223</v>
      </c>
      <c r="V52" s="172">
        <v>144</v>
      </c>
      <c r="W52" s="172">
        <v>4</v>
      </c>
      <c r="X52" s="172">
        <v>38</v>
      </c>
      <c r="Y52" s="172">
        <v>1</v>
      </c>
      <c r="Z52" s="172">
        <v>0</v>
      </c>
      <c r="AA52" s="172">
        <v>34</v>
      </c>
      <c r="AB52" s="172">
        <v>0</v>
      </c>
      <c r="AC52" s="172">
        <v>2</v>
      </c>
      <c r="AD52" s="172">
        <v>0</v>
      </c>
      <c r="AE52" s="170">
        <f>SUM(AF52:AH52)</f>
        <v>0</v>
      </c>
      <c r="AF52" s="172">
        <v>0</v>
      </c>
      <c r="AG52" s="172">
        <v>0</v>
      </c>
      <c r="AH52" s="172">
        <v>0</v>
      </c>
      <c r="AI52" s="172">
        <v>0</v>
      </c>
      <c r="AJ52" s="170">
        <f t="shared" si="79"/>
        <v>0</v>
      </c>
      <c r="AK52" s="172">
        <v>0</v>
      </c>
      <c r="AL52" s="172">
        <v>0</v>
      </c>
      <c r="AM52" s="172">
        <v>0</v>
      </c>
      <c r="AN52" s="170">
        <f t="shared" si="80"/>
        <v>8</v>
      </c>
      <c r="AO52" s="172">
        <v>5</v>
      </c>
      <c r="AP52" s="172">
        <v>0</v>
      </c>
      <c r="AQ52" s="172">
        <v>2</v>
      </c>
      <c r="AR52" s="172">
        <v>0</v>
      </c>
      <c r="AS52" s="172">
        <v>1</v>
      </c>
      <c r="AT52" s="172">
        <v>0</v>
      </c>
      <c r="AU52" s="172">
        <v>0</v>
      </c>
      <c r="AV52" s="170">
        <f t="shared" si="81"/>
        <v>0</v>
      </c>
      <c r="AW52" s="172">
        <v>0</v>
      </c>
      <c r="AX52" s="172">
        <v>0</v>
      </c>
      <c r="AY52" s="172">
        <v>0</v>
      </c>
      <c r="AZ52" s="172">
        <v>0</v>
      </c>
      <c r="BA52" s="169">
        <v>0</v>
      </c>
      <c r="BB52" s="170">
        <f t="shared" si="82"/>
        <v>0</v>
      </c>
      <c r="BC52" s="172">
        <v>0</v>
      </c>
      <c r="BD52" s="172">
        <v>0</v>
      </c>
      <c r="BE52" s="172">
        <v>0</v>
      </c>
      <c r="BF52" s="172">
        <v>0</v>
      </c>
      <c r="BG52" s="172">
        <v>0</v>
      </c>
      <c r="BH52" s="169">
        <v>0</v>
      </c>
      <c r="BI52" s="186">
        <f t="shared" si="70"/>
        <v>0</v>
      </c>
      <c r="BJ52" s="189">
        <v>0</v>
      </c>
      <c r="BK52" s="191">
        <v>0</v>
      </c>
      <c r="BL52" s="191">
        <v>0</v>
      </c>
      <c r="BM52" s="191">
        <v>0</v>
      </c>
      <c r="BN52" s="191">
        <v>0</v>
      </c>
      <c r="BO52" s="186">
        <f t="shared" si="83"/>
        <v>0</v>
      </c>
      <c r="BP52" s="189">
        <v>0</v>
      </c>
      <c r="BQ52" s="191">
        <v>0</v>
      </c>
      <c r="BR52" s="186">
        <f t="shared" si="84"/>
        <v>0</v>
      </c>
      <c r="BS52" s="189">
        <v>0</v>
      </c>
      <c r="BT52" s="191">
        <v>0</v>
      </c>
      <c r="BU52" s="191">
        <v>0</v>
      </c>
      <c r="BV52" s="191">
        <v>0</v>
      </c>
      <c r="BW52" s="186">
        <f t="shared" si="85"/>
        <v>0</v>
      </c>
      <c r="BX52" s="191">
        <v>0</v>
      </c>
      <c r="BY52" s="186">
        <f t="shared" si="86"/>
        <v>1</v>
      </c>
      <c r="BZ52" s="189">
        <v>0</v>
      </c>
      <c r="CA52" s="191">
        <v>0</v>
      </c>
      <c r="CB52" s="191">
        <v>1</v>
      </c>
      <c r="CC52" s="191">
        <v>0</v>
      </c>
      <c r="CD52" s="191">
        <v>0</v>
      </c>
      <c r="CE52" s="191">
        <v>0</v>
      </c>
      <c r="CF52" s="191">
        <v>0</v>
      </c>
      <c r="CG52" s="269">
        <v>0</v>
      </c>
    </row>
    <row r="53" spans="1:85" ht="15.5" x14ac:dyDescent="0.35">
      <c r="A53" s="125" t="s">
        <v>125</v>
      </c>
      <c r="B53" s="169">
        <f t="shared" si="67"/>
        <v>239</v>
      </c>
      <c r="C53" s="170">
        <f t="shared" si="76"/>
        <v>99</v>
      </c>
      <c r="D53" s="171">
        <v>60</v>
      </c>
      <c r="E53" s="171">
        <v>0</v>
      </c>
      <c r="F53" s="172">
        <v>38</v>
      </c>
      <c r="G53" s="172">
        <v>0</v>
      </c>
      <c r="H53" s="172">
        <v>0</v>
      </c>
      <c r="I53" s="172">
        <v>0</v>
      </c>
      <c r="J53" s="174">
        <v>0</v>
      </c>
      <c r="K53" s="172">
        <v>0</v>
      </c>
      <c r="L53" s="172">
        <v>1</v>
      </c>
      <c r="M53" s="170">
        <f t="shared" si="77"/>
        <v>22</v>
      </c>
      <c r="N53" s="174">
        <v>13</v>
      </c>
      <c r="O53" s="172">
        <v>0</v>
      </c>
      <c r="P53" s="172">
        <v>8</v>
      </c>
      <c r="Q53" s="172">
        <v>0</v>
      </c>
      <c r="R53" s="172">
        <v>0</v>
      </c>
      <c r="S53" s="172">
        <v>1</v>
      </c>
      <c r="T53" s="172">
        <v>0</v>
      </c>
      <c r="U53" s="170">
        <f t="shared" si="78"/>
        <v>102</v>
      </c>
      <c r="V53" s="172">
        <v>59</v>
      </c>
      <c r="W53" s="172">
        <v>0</v>
      </c>
      <c r="X53" s="172">
        <v>42</v>
      </c>
      <c r="Y53" s="172">
        <v>0</v>
      </c>
      <c r="Z53" s="172">
        <v>0</v>
      </c>
      <c r="AA53" s="172">
        <v>0</v>
      </c>
      <c r="AB53" s="172">
        <v>0</v>
      </c>
      <c r="AC53" s="172">
        <v>1</v>
      </c>
      <c r="AD53" s="172">
        <v>0</v>
      </c>
      <c r="AE53" s="170">
        <f>SUM(AF53:AH53)</f>
        <v>1</v>
      </c>
      <c r="AF53" s="172">
        <v>1</v>
      </c>
      <c r="AG53" s="172">
        <v>0</v>
      </c>
      <c r="AH53" s="172">
        <v>0</v>
      </c>
      <c r="AI53" s="172">
        <v>0</v>
      </c>
      <c r="AJ53" s="170">
        <f t="shared" si="79"/>
        <v>0</v>
      </c>
      <c r="AK53" s="172">
        <v>0</v>
      </c>
      <c r="AL53" s="172">
        <v>0</v>
      </c>
      <c r="AM53" s="172">
        <v>0</v>
      </c>
      <c r="AN53" s="170">
        <f t="shared" si="80"/>
        <v>7</v>
      </c>
      <c r="AO53" s="172">
        <v>3</v>
      </c>
      <c r="AP53" s="172">
        <v>0</v>
      </c>
      <c r="AQ53" s="172">
        <v>3</v>
      </c>
      <c r="AR53" s="172">
        <v>0</v>
      </c>
      <c r="AS53" s="172">
        <v>0</v>
      </c>
      <c r="AT53" s="172">
        <v>1</v>
      </c>
      <c r="AU53" s="172">
        <v>0</v>
      </c>
      <c r="AV53" s="170">
        <f t="shared" si="81"/>
        <v>0</v>
      </c>
      <c r="AW53" s="172">
        <v>0</v>
      </c>
      <c r="AX53" s="172">
        <v>0</v>
      </c>
      <c r="AY53" s="172">
        <v>0</v>
      </c>
      <c r="AZ53" s="172">
        <v>0</v>
      </c>
      <c r="BA53" s="169">
        <v>0</v>
      </c>
      <c r="BB53" s="170">
        <f t="shared" si="82"/>
        <v>3</v>
      </c>
      <c r="BC53" s="172">
        <v>1</v>
      </c>
      <c r="BD53" s="172">
        <v>0</v>
      </c>
      <c r="BE53" s="172">
        <v>2</v>
      </c>
      <c r="BF53" s="172">
        <v>0</v>
      </c>
      <c r="BG53" s="172">
        <v>0</v>
      </c>
      <c r="BH53" s="169">
        <v>0</v>
      </c>
      <c r="BI53" s="186">
        <f t="shared" si="70"/>
        <v>1</v>
      </c>
      <c r="BJ53" s="189">
        <v>1</v>
      </c>
      <c r="BK53" s="191">
        <v>0</v>
      </c>
      <c r="BL53" s="191">
        <v>0</v>
      </c>
      <c r="BM53" s="191">
        <v>0</v>
      </c>
      <c r="BN53" s="191">
        <v>0</v>
      </c>
      <c r="BO53" s="186">
        <f t="shared" si="83"/>
        <v>0</v>
      </c>
      <c r="BP53" s="189">
        <v>0</v>
      </c>
      <c r="BQ53" s="191">
        <v>0</v>
      </c>
      <c r="BR53" s="186">
        <f t="shared" si="84"/>
        <v>0</v>
      </c>
      <c r="BS53" s="189">
        <v>0</v>
      </c>
      <c r="BT53" s="191">
        <v>0</v>
      </c>
      <c r="BU53" s="191">
        <v>0</v>
      </c>
      <c r="BV53" s="191">
        <v>0</v>
      </c>
      <c r="BW53" s="186">
        <f t="shared" si="85"/>
        <v>0</v>
      </c>
      <c r="BX53" s="191">
        <v>0</v>
      </c>
      <c r="BY53" s="186">
        <f t="shared" si="86"/>
        <v>4</v>
      </c>
      <c r="BZ53" s="189">
        <v>1</v>
      </c>
      <c r="CA53" s="191">
        <v>0</v>
      </c>
      <c r="CB53" s="191">
        <v>3</v>
      </c>
      <c r="CC53" s="191">
        <v>0</v>
      </c>
      <c r="CD53" s="191">
        <v>0</v>
      </c>
      <c r="CE53" s="191">
        <v>0</v>
      </c>
      <c r="CF53" s="191">
        <v>0</v>
      </c>
      <c r="CG53" s="269">
        <v>0</v>
      </c>
    </row>
    <row r="54" spans="1:85" ht="15.5" x14ac:dyDescent="0.35">
      <c r="A54" s="125" t="s">
        <v>126</v>
      </c>
      <c r="B54" s="169">
        <f t="shared" si="67"/>
        <v>293</v>
      </c>
      <c r="C54" s="170">
        <f t="shared" si="76"/>
        <v>147</v>
      </c>
      <c r="D54" s="171">
        <v>75</v>
      </c>
      <c r="E54" s="171">
        <v>0</v>
      </c>
      <c r="F54" s="172">
        <v>66</v>
      </c>
      <c r="G54" s="172">
        <v>0</v>
      </c>
      <c r="H54" s="172">
        <v>0</v>
      </c>
      <c r="I54" s="172">
        <v>6</v>
      </c>
      <c r="J54" s="174">
        <v>0</v>
      </c>
      <c r="K54" s="172">
        <v>0</v>
      </c>
      <c r="L54" s="172">
        <v>0</v>
      </c>
      <c r="M54" s="170">
        <f t="shared" si="77"/>
        <v>4</v>
      </c>
      <c r="N54" s="174">
        <v>3</v>
      </c>
      <c r="O54" s="172">
        <v>0</v>
      </c>
      <c r="P54" s="172">
        <v>0</v>
      </c>
      <c r="Q54" s="172">
        <v>0</v>
      </c>
      <c r="R54" s="172">
        <v>1</v>
      </c>
      <c r="S54" s="172">
        <v>0</v>
      </c>
      <c r="T54" s="172">
        <v>0</v>
      </c>
      <c r="U54" s="170">
        <f t="shared" si="78"/>
        <v>130</v>
      </c>
      <c r="V54" s="172">
        <v>95</v>
      </c>
      <c r="W54" s="172">
        <v>0</v>
      </c>
      <c r="X54" s="172">
        <v>28</v>
      </c>
      <c r="Y54" s="172">
        <v>0</v>
      </c>
      <c r="Z54" s="172">
        <v>0</v>
      </c>
      <c r="AA54" s="172">
        <v>7</v>
      </c>
      <c r="AB54" s="172">
        <v>0</v>
      </c>
      <c r="AC54" s="172">
        <v>0</v>
      </c>
      <c r="AD54" s="172">
        <v>0</v>
      </c>
      <c r="AE54" s="170">
        <f>SUM(AF54:AI54)</f>
        <v>3</v>
      </c>
      <c r="AF54" s="172">
        <v>1</v>
      </c>
      <c r="AG54" s="172">
        <v>0</v>
      </c>
      <c r="AH54" s="172">
        <v>0</v>
      </c>
      <c r="AI54" s="172">
        <v>2</v>
      </c>
      <c r="AJ54" s="170">
        <f t="shared" si="79"/>
        <v>0</v>
      </c>
      <c r="AK54" s="172">
        <v>0</v>
      </c>
      <c r="AL54" s="172">
        <v>0</v>
      </c>
      <c r="AM54" s="172">
        <v>0</v>
      </c>
      <c r="AN54" s="170">
        <f t="shared" si="80"/>
        <v>2</v>
      </c>
      <c r="AO54" s="172">
        <v>1</v>
      </c>
      <c r="AP54" s="172">
        <v>0</v>
      </c>
      <c r="AQ54" s="172">
        <v>1</v>
      </c>
      <c r="AR54" s="172">
        <v>0</v>
      </c>
      <c r="AS54" s="172">
        <v>0</v>
      </c>
      <c r="AT54" s="172">
        <v>0</v>
      </c>
      <c r="AU54" s="172">
        <v>0</v>
      </c>
      <c r="AV54" s="170">
        <f t="shared" si="81"/>
        <v>0</v>
      </c>
      <c r="AW54" s="172">
        <v>0</v>
      </c>
      <c r="AX54" s="172">
        <v>0</v>
      </c>
      <c r="AY54" s="172">
        <v>0</v>
      </c>
      <c r="AZ54" s="172">
        <v>0</v>
      </c>
      <c r="BA54" s="169">
        <v>0</v>
      </c>
      <c r="BB54" s="170">
        <f t="shared" si="82"/>
        <v>1</v>
      </c>
      <c r="BC54" s="172">
        <v>0</v>
      </c>
      <c r="BD54" s="172">
        <v>0</v>
      </c>
      <c r="BE54" s="172">
        <v>1</v>
      </c>
      <c r="BF54" s="172">
        <v>0</v>
      </c>
      <c r="BG54" s="172">
        <v>0</v>
      </c>
      <c r="BH54" s="169">
        <v>0</v>
      </c>
      <c r="BI54" s="186">
        <f t="shared" si="70"/>
        <v>0</v>
      </c>
      <c r="BJ54" s="189">
        <v>0</v>
      </c>
      <c r="BK54" s="191">
        <v>0</v>
      </c>
      <c r="BL54" s="191">
        <v>0</v>
      </c>
      <c r="BM54" s="191">
        <v>0</v>
      </c>
      <c r="BN54" s="191">
        <v>0</v>
      </c>
      <c r="BO54" s="186">
        <f t="shared" si="83"/>
        <v>0</v>
      </c>
      <c r="BP54" s="189">
        <v>0</v>
      </c>
      <c r="BQ54" s="191">
        <v>0</v>
      </c>
      <c r="BR54" s="186">
        <f t="shared" si="84"/>
        <v>0</v>
      </c>
      <c r="BS54" s="189">
        <v>0</v>
      </c>
      <c r="BT54" s="191">
        <v>0</v>
      </c>
      <c r="BU54" s="191">
        <v>0</v>
      </c>
      <c r="BV54" s="191">
        <v>0</v>
      </c>
      <c r="BW54" s="186">
        <f t="shared" si="85"/>
        <v>0</v>
      </c>
      <c r="BX54" s="191">
        <v>0</v>
      </c>
      <c r="BY54" s="186">
        <f t="shared" si="86"/>
        <v>6</v>
      </c>
      <c r="BZ54" s="189">
        <v>2</v>
      </c>
      <c r="CA54" s="191">
        <v>0</v>
      </c>
      <c r="CB54" s="191">
        <v>4</v>
      </c>
      <c r="CC54" s="191">
        <v>0</v>
      </c>
      <c r="CD54" s="191">
        <v>0</v>
      </c>
      <c r="CE54" s="191">
        <v>0</v>
      </c>
      <c r="CF54" s="191">
        <v>0</v>
      </c>
      <c r="CG54" s="269">
        <v>0</v>
      </c>
    </row>
    <row r="55" spans="1:85" ht="15.5" x14ac:dyDescent="0.35">
      <c r="A55" s="134"/>
      <c r="B55" s="169"/>
      <c r="C55" s="170"/>
      <c r="D55" s="171"/>
      <c r="E55" s="171"/>
      <c r="F55" s="172"/>
      <c r="G55" s="172"/>
      <c r="H55" s="172"/>
      <c r="I55" s="172"/>
      <c r="J55" s="174"/>
      <c r="K55" s="172"/>
      <c r="L55" s="174"/>
      <c r="M55" s="170"/>
      <c r="N55" s="174"/>
      <c r="O55" s="172"/>
      <c r="P55" s="172"/>
      <c r="Q55" s="172"/>
      <c r="R55" s="172"/>
      <c r="S55" s="172"/>
      <c r="T55" s="172"/>
      <c r="U55" s="170"/>
      <c r="V55" s="172"/>
      <c r="W55" s="172"/>
      <c r="X55" s="172"/>
      <c r="Y55" s="172"/>
      <c r="Z55" s="172"/>
      <c r="AA55" s="172"/>
      <c r="AB55" s="172"/>
      <c r="AC55" s="172"/>
      <c r="AD55" s="172"/>
      <c r="AE55" s="170"/>
      <c r="AF55" s="172"/>
      <c r="AG55" s="172"/>
      <c r="AH55" s="172"/>
      <c r="AI55" s="172"/>
      <c r="AJ55" s="170"/>
      <c r="AK55" s="172"/>
      <c r="AL55" s="172"/>
      <c r="AM55" s="172"/>
      <c r="AN55" s="170"/>
      <c r="AO55" s="172"/>
      <c r="AP55" s="172"/>
      <c r="AQ55" s="172"/>
      <c r="AR55" s="172"/>
      <c r="AS55" s="172"/>
      <c r="AT55" s="172"/>
      <c r="AU55" s="172"/>
      <c r="AV55" s="170"/>
      <c r="AW55" s="172"/>
      <c r="AX55" s="172"/>
      <c r="AY55" s="172"/>
      <c r="AZ55" s="172"/>
      <c r="BA55" s="169"/>
      <c r="BB55" s="170"/>
      <c r="BC55" s="172"/>
      <c r="BD55" s="172"/>
      <c r="BE55" s="172"/>
      <c r="BF55" s="172"/>
      <c r="BG55" s="172"/>
      <c r="BH55" s="169"/>
      <c r="BI55" s="186"/>
      <c r="BJ55" s="189"/>
      <c r="BK55" s="191"/>
      <c r="BL55" s="191"/>
      <c r="BM55" s="191"/>
      <c r="BN55" s="191"/>
      <c r="BO55" s="186"/>
      <c r="BP55" s="189"/>
      <c r="BQ55" s="191"/>
      <c r="BR55" s="186"/>
      <c r="BS55" s="189"/>
      <c r="BT55" s="191"/>
      <c r="BU55" s="191"/>
      <c r="BV55" s="191"/>
      <c r="BW55" s="186"/>
      <c r="BX55" s="191"/>
      <c r="BY55" s="186"/>
      <c r="BZ55" s="189"/>
      <c r="CA55" s="191"/>
      <c r="CB55" s="191"/>
      <c r="CC55" s="191"/>
      <c r="CD55" s="191"/>
      <c r="CE55" s="191"/>
      <c r="CF55" s="191"/>
      <c r="CG55" s="269"/>
    </row>
    <row r="56" spans="1:85" ht="15" x14ac:dyDescent="0.3">
      <c r="A56" s="131" t="s">
        <v>127</v>
      </c>
      <c r="B56" s="175">
        <f t="shared" ref="B56:B63" si="87">+C56+M56+U56+AE56+AJ56+AN56+AV56+BB56+BI56+BO56+BR56+BW56+BY56</f>
        <v>3270</v>
      </c>
      <c r="C56" s="167">
        <f t="shared" ref="C56:AH56" si="88">SUM(C57:C63)</f>
        <v>1963</v>
      </c>
      <c r="D56" s="168">
        <f t="shared" si="88"/>
        <v>1095</v>
      </c>
      <c r="E56" s="168">
        <f t="shared" si="88"/>
        <v>101</v>
      </c>
      <c r="F56" s="168">
        <f t="shared" si="88"/>
        <v>646</v>
      </c>
      <c r="G56" s="168">
        <f t="shared" si="88"/>
        <v>15</v>
      </c>
      <c r="H56" s="168">
        <f t="shared" si="88"/>
        <v>1</v>
      </c>
      <c r="I56" s="168">
        <f t="shared" si="88"/>
        <v>15</v>
      </c>
      <c r="J56" s="168">
        <f t="shared" si="88"/>
        <v>0</v>
      </c>
      <c r="K56" s="168">
        <f t="shared" si="88"/>
        <v>5</v>
      </c>
      <c r="L56" s="175">
        <f t="shared" si="88"/>
        <v>85</v>
      </c>
      <c r="M56" s="167">
        <f t="shared" si="88"/>
        <v>29</v>
      </c>
      <c r="N56" s="181">
        <f t="shared" si="88"/>
        <v>18</v>
      </c>
      <c r="O56" s="176">
        <f t="shared" si="88"/>
        <v>0</v>
      </c>
      <c r="P56" s="176">
        <f>SUM(P57:P63)</f>
        <v>9</v>
      </c>
      <c r="Q56" s="176">
        <f t="shared" si="88"/>
        <v>0</v>
      </c>
      <c r="R56" s="176">
        <f t="shared" si="88"/>
        <v>0</v>
      </c>
      <c r="S56" s="176">
        <f t="shared" si="88"/>
        <v>0</v>
      </c>
      <c r="T56" s="176">
        <f t="shared" si="88"/>
        <v>2</v>
      </c>
      <c r="U56" s="167">
        <f t="shared" si="88"/>
        <v>1210</v>
      </c>
      <c r="V56" s="176">
        <f t="shared" si="88"/>
        <v>820</v>
      </c>
      <c r="W56" s="176">
        <f t="shared" si="88"/>
        <v>43</v>
      </c>
      <c r="X56" s="176">
        <f t="shared" si="88"/>
        <v>220</v>
      </c>
      <c r="Y56" s="176">
        <f t="shared" si="88"/>
        <v>7</v>
      </c>
      <c r="Z56" s="176">
        <f t="shared" si="88"/>
        <v>0</v>
      </c>
      <c r="AA56" s="176">
        <f t="shared" si="88"/>
        <v>22</v>
      </c>
      <c r="AB56" s="176">
        <f t="shared" si="88"/>
        <v>3</v>
      </c>
      <c r="AC56" s="176">
        <f t="shared" si="88"/>
        <v>12</v>
      </c>
      <c r="AD56" s="176">
        <f t="shared" si="88"/>
        <v>83</v>
      </c>
      <c r="AE56" s="167">
        <f t="shared" si="88"/>
        <v>6</v>
      </c>
      <c r="AF56" s="176">
        <f t="shared" si="88"/>
        <v>1</v>
      </c>
      <c r="AG56" s="176">
        <f t="shared" si="88"/>
        <v>0</v>
      </c>
      <c r="AH56" s="176">
        <f t="shared" si="88"/>
        <v>2</v>
      </c>
      <c r="AI56" s="176">
        <f>SUM(AI57:AI63)</f>
        <v>3</v>
      </c>
      <c r="AJ56" s="167">
        <f t="shared" ref="AJ56:BI56" si="89">SUM(AJ57:AJ63)</f>
        <v>1</v>
      </c>
      <c r="AK56" s="176">
        <f t="shared" si="89"/>
        <v>1</v>
      </c>
      <c r="AL56" s="176">
        <f t="shared" si="89"/>
        <v>0</v>
      </c>
      <c r="AM56" s="176">
        <f t="shared" si="89"/>
        <v>0</v>
      </c>
      <c r="AN56" s="167">
        <f t="shared" si="89"/>
        <v>32</v>
      </c>
      <c r="AO56" s="176">
        <f t="shared" si="89"/>
        <v>19</v>
      </c>
      <c r="AP56" s="176">
        <f t="shared" si="89"/>
        <v>2</v>
      </c>
      <c r="AQ56" s="176">
        <f t="shared" si="89"/>
        <v>4</v>
      </c>
      <c r="AR56" s="176">
        <f t="shared" si="89"/>
        <v>0</v>
      </c>
      <c r="AS56" s="176">
        <f t="shared" si="89"/>
        <v>0</v>
      </c>
      <c r="AT56" s="176">
        <f t="shared" si="89"/>
        <v>0</v>
      </c>
      <c r="AU56" s="176">
        <f t="shared" si="89"/>
        <v>7</v>
      </c>
      <c r="AV56" s="167">
        <f t="shared" si="89"/>
        <v>1</v>
      </c>
      <c r="AW56" s="176">
        <f t="shared" si="89"/>
        <v>1</v>
      </c>
      <c r="AX56" s="176">
        <f t="shared" si="89"/>
        <v>0</v>
      </c>
      <c r="AY56" s="176">
        <f t="shared" si="89"/>
        <v>0</v>
      </c>
      <c r="AZ56" s="176">
        <f t="shared" si="89"/>
        <v>0</v>
      </c>
      <c r="BA56" s="175">
        <f t="shared" si="89"/>
        <v>0</v>
      </c>
      <c r="BB56" s="167">
        <f t="shared" si="89"/>
        <v>1</v>
      </c>
      <c r="BC56" s="176">
        <f t="shared" si="89"/>
        <v>0</v>
      </c>
      <c r="BD56" s="176">
        <f t="shared" si="89"/>
        <v>0</v>
      </c>
      <c r="BE56" s="176">
        <f t="shared" si="89"/>
        <v>1</v>
      </c>
      <c r="BF56" s="176">
        <f t="shared" si="89"/>
        <v>0</v>
      </c>
      <c r="BG56" s="176">
        <f t="shared" si="89"/>
        <v>0</v>
      </c>
      <c r="BH56" s="175">
        <f t="shared" si="89"/>
        <v>0</v>
      </c>
      <c r="BI56" s="186">
        <f t="shared" si="89"/>
        <v>0</v>
      </c>
      <c r="BJ56" s="187">
        <f>SUM(BJ57:BJ63)</f>
        <v>0</v>
      </c>
      <c r="BK56" s="188">
        <f t="shared" ref="BK56:BO56" si="90">SUM(BK57:BK63)</f>
        <v>0</v>
      </c>
      <c r="BL56" s="188">
        <f t="shared" si="90"/>
        <v>0</v>
      </c>
      <c r="BM56" s="188">
        <f t="shared" si="90"/>
        <v>0</v>
      </c>
      <c r="BN56" s="187">
        <f t="shared" si="90"/>
        <v>0</v>
      </c>
      <c r="BO56" s="186">
        <f t="shared" si="90"/>
        <v>1</v>
      </c>
      <c r="BP56" s="187">
        <f>SUM(BP57:BP63)</f>
        <v>1</v>
      </c>
      <c r="BQ56" s="188">
        <f t="shared" ref="BQ56:BR56" si="91">SUM(BQ57:BQ63)</f>
        <v>0</v>
      </c>
      <c r="BR56" s="186">
        <f t="shared" si="91"/>
        <v>0</v>
      </c>
      <c r="BS56" s="187">
        <f>SUM(BS57:BS63)</f>
        <v>0</v>
      </c>
      <c r="BT56" s="188">
        <f t="shared" ref="BT56:BW56" si="92">SUM(BT57:BT63)</f>
        <v>0</v>
      </c>
      <c r="BU56" s="188">
        <f t="shared" si="92"/>
        <v>0</v>
      </c>
      <c r="BV56" s="187">
        <f t="shared" si="92"/>
        <v>0</v>
      </c>
      <c r="BW56" s="186">
        <f t="shared" si="92"/>
        <v>0</v>
      </c>
      <c r="BX56" s="187">
        <f t="shared" ref="BX56:BY56" si="93">SUM(BX57:BX63)</f>
        <v>0</v>
      </c>
      <c r="BY56" s="186">
        <f t="shared" si="93"/>
        <v>26</v>
      </c>
      <c r="BZ56" s="187">
        <f>SUM(BZ57:BZ63)</f>
        <v>2</v>
      </c>
      <c r="CA56" s="188">
        <f t="shared" ref="CA56:CG56" si="94">SUM(CA57:CA63)</f>
        <v>0</v>
      </c>
      <c r="CB56" s="188">
        <f t="shared" si="94"/>
        <v>24</v>
      </c>
      <c r="CC56" s="188">
        <f t="shared" si="94"/>
        <v>0</v>
      </c>
      <c r="CD56" s="188">
        <f t="shared" si="94"/>
        <v>0</v>
      </c>
      <c r="CE56" s="188">
        <f t="shared" si="94"/>
        <v>0</v>
      </c>
      <c r="CF56" s="188">
        <f t="shared" si="94"/>
        <v>0</v>
      </c>
      <c r="CG56" s="187">
        <f t="shared" si="94"/>
        <v>0</v>
      </c>
    </row>
    <row r="57" spans="1:85" ht="15.5" x14ac:dyDescent="0.35">
      <c r="A57" s="132" t="s">
        <v>200</v>
      </c>
      <c r="B57" s="169">
        <f t="shared" si="87"/>
        <v>1742</v>
      </c>
      <c r="C57" s="170">
        <f t="shared" ref="C57:C63" si="95">SUM(D57:L57)</f>
        <v>905</v>
      </c>
      <c r="D57" s="171">
        <v>417</v>
      </c>
      <c r="E57" s="171">
        <v>100</v>
      </c>
      <c r="F57" s="172">
        <v>288</v>
      </c>
      <c r="G57" s="172">
        <v>15</v>
      </c>
      <c r="H57" s="172">
        <v>0</v>
      </c>
      <c r="I57" s="172">
        <v>5</v>
      </c>
      <c r="J57" s="174">
        <v>0</v>
      </c>
      <c r="K57" s="172">
        <v>4</v>
      </c>
      <c r="L57" s="172">
        <v>76</v>
      </c>
      <c r="M57" s="170">
        <f t="shared" ref="M57:M63" si="96">SUM(N57:T57)</f>
        <v>5</v>
      </c>
      <c r="N57" s="174">
        <v>4</v>
      </c>
      <c r="O57" s="172">
        <v>0</v>
      </c>
      <c r="P57" s="172">
        <v>1</v>
      </c>
      <c r="Q57" s="172">
        <v>0</v>
      </c>
      <c r="R57" s="172">
        <v>0</v>
      </c>
      <c r="S57" s="172">
        <v>0</v>
      </c>
      <c r="T57" s="172">
        <v>0</v>
      </c>
      <c r="U57" s="170">
        <f t="shared" ref="U57:U63" si="97">SUM(V57:AD57)</f>
        <v>799</v>
      </c>
      <c r="V57" s="172">
        <v>539</v>
      </c>
      <c r="W57" s="172">
        <v>41</v>
      </c>
      <c r="X57" s="172">
        <v>127</v>
      </c>
      <c r="Y57" s="172">
        <v>7</v>
      </c>
      <c r="Z57" s="172">
        <v>0</v>
      </c>
      <c r="AA57" s="172">
        <v>12</v>
      </c>
      <c r="AB57" s="172">
        <v>2</v>
      </c>
      <c r="AC57" s="172">
        <v>7</v>
      </c>
      <c r="AD57" s="172">
        <v>64</v>
      </c>
      <c r="AE57" s="170">
        <f>SUM(AF57:AI57)</f>
        <v>6</v>
      </c>
      <c r="AF57" s="172">
        <v>1</v>
      </c>
      <c r="AG57" s="172">
        <v>0</v>
      </c>
      <c r="AH57" s="172">
        <v>2</v>
      </c>
      <c r="AI57" s="172">
        <v>3</v>
      </c>
      <c r="AJ57" s="170">
        <f t="shared" ref="AJ57:AJ63" si="98">SUM(AK57:AM57)</f>
        <v>0</v>
      </c>
      <c r="AK57" s="172">
        <v>0</v>
      </c>
      <c r="AL57" s="172">
        <v>0</v>
      </c>
      <c r="AM57" s="172">
        <v>0</v>
      </c>
      <c r="AN57" s="170">
        <f t="shared" ref="AN57:AN63" si="99">SUM(AO57:AU57)</f>
        <v>10</v>
      </c>
      <c r="AO57" s="172">
        <v>5</v>
      </c>
      <c r="AP57" s="172">
        <v>2</v>
      </c>
      <c r="AQ57" s="172">
        <v>1</v>
      </c>
      <c r="AR57" s="172">
        <v>0</v>
      </c>
      <c r="AS57" s="172">
        <v>0</v>
      </c>
      <c r="AT57" s="172">
        <v>0</v>
      </c>
      <c r="AU57" s="172">
        <v>2</v>
      </c>
      <c r="AV57" s="170">
        <f t="shared" ref="AV57:AV63" si="100">SUM(AW57:BA57)</f>
        <v>0</v>
      </c>
      <c r="AW57" s="172">
        <v>0</v>
      </c>
      <c r="AX57" s="172">
        <v>0</v>
      </c>
      <c r="AY57" s="172">
        <v>0</v>
      </c>
      <c r="AZ57" s="172">
        <v>0</v>
      </c>
      <c r="BA57" s="169">
        <v>0</v>
      </c>
      <c r="BB57" s="170">
        <f t="shared" ref="BB57:BB63" si="101">SUM(BC57:BH57)</f>
        <v>0</v>
      </c>
      <c r="BC57" s="172">
        <v>0</v>
      </c>
      <c r="BD57" s="172">
        <v>0</v>
      </c>
      <c r="BE57" s="172">
        <v>0</v>
      </c>
      <c r="BF57" s="172">
        <v>0</v>
      </c>
      <c r="BG57" s="172">
        <v>0</v>
      </c>
      <c r="BH57" s="169">
        <v>0</v>
      </c>
      <c r="BI57" s="186">
        <f t="shared" ref="BI57:BI63" si="102">SUM(BJ57:BN57)</f>
        <v>0</v>
      </c>
      <c r="BJ57" s="189">
        <v>0</v>
      </c>
      <c r="BK57" s="191">
        <v>0</v>
      </c>
      <c r="BL57" s="191">
        <v>0</v>
      </c>
      <c r="BM57" s="191">
        <v>0</v>
      </c>
      <c r="BN57" s="191">
        <v>0</v>
      </c>
      <c r="BO57" s="186">
        <f t="shared" ref="BO57:BO63" si="103">SUM(BP57:BQ57)</f>
        <v>0</v>
      </c>
      <c r="BP57" s="189">
        <v>0</v>
      </c>
      <c r="BQ57" s="191">
        <v>0</v>
      </c>
      <c r="BR57" s="186">
        <f t="shared" ref="BR57:BR63" si="104">SUM(BS57:BV57)</f>
        <v>0</v>
      </c>
      <c r="BS57" s="189">
        <v>0</v>
      </c>
      <c r="BT57" s="191">
        <v>0</v>
      </c>
      <c r="BU57" s="191">
        <v>0</v>
      </c>
      <c r="BV57" s="191">
        <v>0</v>
      </c>
      <c r="BW57" s="186">
        <f t="shared" ref="BW57:BW63" si="105">SUM(BX57:BX57)</f>
        <v>0</v>
      </c>
      <c r="BX57" s="191">
        <v>0</v>
      </c>
      <c r="BY57" s="186">
        <f t="shared" ref="BY57:BY63" si="106">SUM(BZ57:CG57)</f>
        <v>17</v>
      </c>
      <c r="BZ57" s="189">
        <v>1</v>
      </c>
      <c r="CA57" s="191">
        <v>0</v>
      </c>
      <c r="CB57" s="191">
        <v>16</v>
      </c>
      <c r="CC57" s="191">
        <v>0</v>
      </c>
      <c r="CD57" s="191">
        <v>0</v>
      </c>
      <c r="CE57" s="191">
        <v>0</v>
      </c>
      <c r="CF57" s="191">
        <v>0</v>
      </c>
      <c r="CG57" s="269">
        <v>0</v>
      </c>
    </row>
    <row r="58" spans="1:85" ht="15.5" x14ac:dyDescent="0.35">
      <c r="A58" s="132" t="s">
        <v>201</v>
      </c>
      <c r="B58" s="169">
        <f t="shared" si="87"/>
        <v>949</v>
      </c>
      <c r="C58" s="170">
        <f t="shared" si="95"/>
        <v>633</v>
      </c>
      <c r="D58" s="171">
        <v>419</v>
      </c>
      <c r="E58" s="171">
        <v>1</v>
      </c>
      <c r="F58" s="172">
        <v>212</v>
      </c>
      <c r="G58" s="172">
        <v>0</v>
      </c>
      <c r="H58" s="172">
        <v>0</v>
      </c>
      <c r="I58" s="172">
        <v>1</v>
      </c>
      <c r="J58" s="174">
        <v>0</v>
      </c>
      <c r="K58" s="172">
        <v>0</v>
      </c>
      <c r="L58" s="172">
        <v>0</v>
      </c>
      <c r="M58" s="170">
        <f t="shared" si="96"/>
        <v>6</v>
      </c>
      <c r="N58" s="174">
        <v>3</v>
      </c>
      <c r="O58" s="172">
        <v>0</v>
      </c>
      <c r="P58" s="172">
        <v>3</v>
      </c>
      <c r="Q58" s="172">
        <v>0</v>
      </c>
      <c r="R58" s="172">
        <v>0</v>
      </c>
      <c r="S58" s="172">
        <v>0</v>
      </c>
      <c r="T58" s="172">
        <v>0</v>
      </c>
      <c r="U58" s="170">
        <f t="shared" si="97"/>
        <v>294</v>
      </c>
      <c r="V58" s="172">
        <v>205</v>
      </c>
      <c r="W58" s="172">
        <v>2</v>
      </c>
      <c r="X58" s="172">
        <v>61</v>
      </c>
      <c r="Y58" s="172">
        <v>0</v>
      </c>
      <c r="Z58" s="172">
        <v>0</v>
      </c>
      <c r="AA58" s="172">
        <v>8</v>
      </c>
      <c r="AB58" s="172">
        <v>1</v>
      </c>
      <c r="AC58" s="172">
        <v>5</v>
      </c>
      <c r="AD58" s="172">
        <v>12</v>
      </c>
      <c r="AE58" s="170">
        <f t="shared" ref="AE58:AE63" si="107">SUM(AF58:AH58)</f>
        <v>0</v>
      </c>
      <c r="AF58" s="172">
        <v>0</v>
      </c>
      <c r="AG58" s="172">
        <v>0</v>
      </c>
      <c r="AH58" s="172">
        <v>0</v>
      </c>
      <c r="AI58" s="172">
        <v>0</v>
      </c>
      <c r="AJ58" s="170">
        <f t="shared" si="98"/>
        <v>1</v>
      </c>
      <c r="AK58" s="172">
        <v>1</v>
      </c>
      <c r="AL58" s="172">
        <v>0</v>
      </c>
      <c r="AM58" s="172">
        <v>0</v>
      </c>
      <c r="AN58" s="170">
        <f t="shared" si="99"/>
        <v>9</v>
      </c>
      <c r="AO58" s="172">
        <v>4</v>
      </c>
      <c r="AP58" s="172">
        <v>0</v>
      </c>
      <c r="AQ58" s="172">
        <v>1</v>
      </c>
      <c r="AR58" s="172">
        <v>0</v>
      </c>
      <c r="AS58" s="172">
        <v>0</v>
      </c>
      <c r="AT58" s="172">
        <v>0</v>
      </c>
      <c r="AU58" s="172">
        <v>4</v>
      </c>
      <c r="AV58" s="170">
        <f t="shared" si="100"/>
        <v>0</v>
      </c>
      <c r="AW58" s="172">
        <v>0</v>
      </c>
      <c r="AX58" s="172">
        <v>0</v>
      </c>
      <c r="AY58" s="172">
        <v>0</v>
      </c>
      <c r="AZ58" s="172">
        <v>0</v>
      </c>
      <c r="BA58" s="169">
        <v>0</v>
      </c>
      <c r="BB58" s="170">
        <f t="shared" si="101"/>
        <v>0</v>
      </c>
      <c r="BC58" s="172">
        <v>0</v>
      </c>
      <c r="BD58" s="172">
        <v>0</v>
      </c>
      <c r="BE58" s="172">
        <v>0</v>
      </c>
      <c r="BF58" s="172">
        <v>0</v>
      </c>
      <c r="BG58" s="172">
        <v>0</v>
      </c>
      <c r="BH58" s="169">
        <v>0</v>
      </c>
      <c r="BI58" s="186">
        <f t="shared" si="102"/>
        <v>0</v>
      </c>
      <c r="BJ58" s="189">
        <v>0</v>
      </c>
      <c r="BK58" s="191">
        <v>0</v>
      </c>
      <c r="BL58" s="191">
        <v>0</v>
      </c>
      <c r="BM58" s="191">
        <v>0</v>
      </c>
      <c r="BN58" s="191">
        <v>0</v>
      </c>
      <c r="BO58" s="186">
        <f t="shared" si="103"/>
        <v>0</v>
      </c>
      <c r="BP58" s="189">
        <v>0</v>
      </c>
      <c r="BQ58" s="191">
        <v>0</v>
      </c>
      <c r="BR58" s="186">
        <f t="shared" si="104"/>
        <v>0</v>
      </c>
      <c r="BS58" s="189">
        <v>0</v>
      </c>
      <c r="BT58" s="191">
        <v>0</v>
      </c>
      <c r="BU58" s="191">
        <v>0</v>
      </c>
      <c r="BV58" s="191">
        <v>0</v>
      </c>
      <c r="BW58" s="186">
        <f t="shared" si="105"/>
        <v>0</v>
      </c>
      <c r="BX58" s="191">
        <v>0</v>
      </c>
      <c r="BY58" s="186">
        <f t="shared" si="106"/>
        <v>6</v>
      </c>
      <c r="BZ58" s="189">
        <v>0</v>
      </c>
      <c r="CA58" s="191">
        <v>0</v>
      </c>
      <c r="CB58" s="191">
        <v>6</v>
      </c>
      <c r="CC58" s="191">
        <v>0</v>
      </c>
      <c r="CD58" s="191">
        <v>0</v>
      </c>
      <c r="CE58" s="191">
        <v>0</v>
      </c>
      <c r="CF58" s="191">
        <v>0</v>
      </c>
      <c r="CG58" s="269">
        <v>0</v>
      </c>
    </row>
    <row r="59" spans="1:85" ht="15.5" x14ac:dyDescent="0.35">
      <c r="A59" s="125" t="s">
        <v>128</v>
      </c>
      <c r="B59" s="169">
        <f t="shared" si="87"/>
        <v>24</v>
      </c>
      <c r="C59" s="170">
        <f t="shared" si="95"/>
        <v>12</v>
      </c>
      <c r="D59" s="171">
        <v>8</v>
      </c>
      <c r="E59" s="171">
        <v>0</v>
      </c>
      <c r="F59" s="172">
        <v>4</v>
      </c>
      <c r="G59" s="172">
        <v>0</v>
      </c>
      <c r="H59" s="172">
        <v>0</v>
      </c>
      <c r="I59" s="172">
        <v>0</v>
      </c>
      <c r="J59" s="174">
        <v>0</v>
      </c>
      <c r="K59" s="172">
        <v>0</v>
      </c>
      <c r="L59" s="169">
        <v>0</v>
      </c>
      <c r="M59" s="170">
        <f t="shared" si="96"/>
        <v>8</v>
      </c>
      <c r="N59" s="174">
        <v>4</v>
      </c>
      <c r="O59" s="172">
        <v>0</v>
      </c>
      <c r="P59" s="172">
        <v>4</v>
      </c>
      <c r="Q59" s="172">
        <v>0</v>
      </c>
      <c r="R59" s="172">
        <v>0</v>
      </c>
      <c r="S59" s="172">
        <v>0</v>
      </c>
      <c r="T59" s="172">
        <v>0</v>
      </c>
      <c r="U59" s="170">
        <f t="shared" si="97"/>
        <v>4</v>
      </c>
      <c r="V59" s="172">
        <v>3</v>
      </c>
      <c r="W59" s="172">
        <v>0</v>
      </c>
      <c r="X59" s="172">
        <v>1</v>
      </c>
      <c r="Y59" s="172">
        <v>0</v>
      </c>
      <c r="Z59" s="172">
        <v>0</v>
      </c>
      <c r="AA59" s="172">
        <v>0</v>
      </c>
      <c r="AB59" s="172">
        <v>0</v>
      </c>
      <c r="AC59" s="172">
        <v>0</v>
      </c>
      <c r="AD59" s="172">
        <v>0</v>
      </c>
      <c r="AE59" s="170">
        <f t="shared" si="107"/>
        <v>0</v>
      </c>
      <c r="AF59" s="172">
        <v>0</v>
      </c>
      <c r="AG59" s="172">
        <v>0</v>
      </c>
      <c r="AH59" s="172">
        <v>0</v>
      </c>
      <c r="AI59" s="172">
        <v>0</v>
      </c>
      <c r="AJ59" s="170">
        <f t="shared" si="98"/>
        <v>0</v>
      </c>
      <c r="AK59" s="172">
        <v>0</v>
      </c>
      <c r="AL59" s="172">
        <v>0</v>
      </c>
      <c r="AM59" s="172">
        <v>0</v>
      </c>
      <c r="AN59" s="170">
        <f t="shared" si="99"/>
        <v>0</v>
      </c>
      <c r="AO59" s="172">
        <v>0</v>
      </c>
      <c r="AP59" s="172">
        <v>0</v>
      </c>
      <c r="AQ59" s="172">
        <v>0</v>
      </c>
      <c r="AR59" s="172">
        <v>0</v>
      </c>
      <c r="AS59" s="172">
        <v>0</v>
      </c>
      <c r="AT59" s="172">
        <v>0</v>
      </c>
      <c r="AU59" s="172">
        <v>0</v>
      </c>
      <c r="AV59" s="170">
        <f t="shared" si="100"/>
        <v>0</v>
      </c>
      <c r="AW59" s="172">
        <v>0</v>
      </c>
      <c r="AX59" s="172">
        <v>0</v>
      </c>
      <c r="AY59" s="172">
        <v>0</v>
      </c>
      <c r="AZ59" s="172">
        <v>0</v>
      </c>
      <c r="BA59" s="169">
        <v>0</v>
      </c>
      <c r="BB59" s="170">
        <f t="shared" si="101"/>
        <v>0</v>
      </c>
      <c r="BC59" s="172">
        <v>0</v>
      </c>
      <c r="BD59" s="172">
        <v>0</v>
      </c>
      <c r="BE59" s="172">
        <v>0</v>
      </c>
      <c r="BF59" s="172">
        <v>0</v>
      </c>
      <c r="BG59" s="172">
        <v>0</v>
      </c>
      <c r="BH59" s="169">
        <v>0</v>
      </c>
      <c r="BI59" s="186">
        <f t="shared" si="102"/>
        <v>0</v>
      </c>
      <c r="BJ59" s="189">
        <v>0</v>
      </c>
      <c r="BK59" s="191">
        <v>0</v>
      </c>
      <c r="BL59" s="191">
        <v>0</v>
      </c>
      <c r="BM59" s="191">
        <v>0</v>
      </c>
      <c r="BN59" s="191">
        <v>0</v>
      </c>
      <c r="BO59" s="186">
        <f t="shared" si="103"/>
        <v>0</v>
      </c>
      <c r="BP59" s="189">
        <v>0</v>
      </c>
      <c r="BQ59" s="191">
        <v>0</v>
      </c>
      <c r="BR59" s="186">
        <f t="shared" si="104"/>
        <v>0</v>
      </c>
      <c r="BS59" s="189">
        <v>0</v>
      </c>
      <c r="BT59" s="191">
        <v>0</v>
      </c>
      <c r="BU59" s="191">
        <v>0</v>
      </c>
      <c r="BV59" s="191">
        <v>0</v>
      </c>
      <c r="BW59" s="186">
        <f t="shared" si="105"/>
        <v>0</v>
      </c>
      <c r="BX59" s="191">
        <v>0</v>
      </c>
      <c r="BY59" s="186">
        <f t="shared" si="106"/>
        <v>0</v>
      </c>
      <c r="BZ59" s="189">
        <v>0</v>
      </c>
      <c r="CA59" s="191">
        <v>0</v>
      </c>
      <c r="CB59" s="191">
        <v>0</v>
      </c>
      <c r="CC59" s="191">
        <v>0</v>
      </c>
      <c r="CD59" s="191">
        <v>0</v>
      </c>
      <c r="CE59" s="191">
        <v>0</v>
      </c>
      <c r="CF59" s="191">
        <v>0</v>
      </c>
      <c r="CG59" s="269">
        <v>0</v>
      </c>
    </row>
    <row r="60" spans="1:85" ht="15.5" x14ac:dyDescent="0.35">
      <c r="A60" s="125" t="s">
        <v>129</v>
      </c>
      <c r="B60" s="169">
        <f t="shared" si="87"/>
        <v>76</v>
      </c>
      <c r="C60" s="170">
        <f t="shared" si="95"/>
        <v>41</v>
      </c>
      <c r="D60" s="171">
        <v>27</v>
      </c>
      <c r="E60" s="171">
        <v>0</v>
      </c>
      <c r="F60" s="172">
        <v>10</v>
      </c>
      <c r="G60" s="172">
        <v>0</v>
      </c>
      <c r="H60" s="172">
        <v>0</v>
      </c>
      <c r="I60" s="172">
        <v>0</v>
      </c>
      <c r="J60" s="174">
        <v>0</v>
      </c>
      <c r="K60" s="172">
        <v>0</v>
      </c>
      <c r="L60" s="172">
        <v>4</v>
      </c>
      <c r="M60" s="170">
        <f t="shared" si="96"/>
        <v>0</v>
      </c>
      <c r="N60" s="172">
        <v>0</v>
      </c>
      <c r="O60" s="172">
        <v>0</v>
      </c>
      <c r="P60" s="172">
        <v>0</v>
      </c>
      <c r="Q60" s="172">
        <v>0</v>
      </c>
      <c r="R60" s="172">
        <v>0</v>
      </c>
      <c r="S60" s="172">
        <v>0</v>
      </c>
      <c r="T60" s="172">
        <v>0</v>
      </c>
      <c r="U60" s="170">
        <f t="shared" si="97"/>
        <v>34</v>
      </c>
      <c r="V60" s="172">
        <v>18</v>
      </c>
      <c r="W60" s="172">
        <v>0</v>
      </c>
      <c r="X60" s="172">
        <v>13</v>
      </c>
      <c r="Y60" s="172">
        <v>0</v>
      </c>
      <c r="Z60" s="172">
        <v>0</v>
      </c>
      <c r="AA60" s="172">
        <v>1</v>
      </c>
      <c r="AB60" s="172">
        <v>0</v>
      </c>
      <c r="AC60" s="172">
        <v>0</v>
      </c>
      <c r="AD60" s="172">
        <v>2</v>
      </c>
      <c r="AE60" s="170">
        <f t="shared" si="107"/>
        <v>0</v>
      </c>
      <c r="AF60" s="172">
        <v>0</v>
      </c>
      <c r="AG60" s="172">
        <v>0</v>
      </c>
      <c r="AH60" s="172">
        <v>0</v>
      </c>
      <c r="AI60" s="172">
        <v>0</v>
      </c>
      <c r="AJ60" s="170">
        <f t="shared" si="98"/>
        <v>0</v>
      </c>
      <c r="AK60" s="172">
        <v>0</v>
      </c>
      <c r="AL60" s="172">
        <v>0</v>
      </c>
      <c r="AM60" s="172">
        <v>0</v>
      </c>
      <c r="AN60" s="170">
        <f t="shared" si="99"/>
        <v>0</v>
      </c>
      <c r="AO60" s="172">
        <v>0</v>
      </c>
      <c r="AP60" s="172">
        <v>0</v>
      </c>
      <c r="AQ60" s="172">
        <v>0</v>
      </c>
      <c r="AR60" s="172">
        <v>0</v>
      </c>
      <c r="AS60" s="172">
        <v>0</v>
      </c>
      <c r="AT60" s="172">
        <v>0</v>
      </c>
      <c r="AU60" s="172">
        <v>0</v>
      </c>
      <c r="AV60" s="170">
        <f t="shared" si="100"/>
        <v>1</v>
      </c>
      <c r="AW60" s="172">
        <v>1</v>
      </c>
      <c r="AX60" s="172">
        <v>0</v>
      </c>
      <c r="AY60" s="172">
        <v>0</v>
      </c>
      <c r="AZ60" s="172">
        <v>0</v>
      </c>
      <c r="BA60" s="169">
        <v>0</v>
      </c>
      <c r="BB60" s="170">
        <f t="shared" si="101"/>
        <v>0</v>
      </c>
      <c r="BC60" s="172">
        <v>0</v>
      </c>
      <c r="BD60" s="172">
        <v>0</v>
      </c>
      <c r="BE60" s="172">
        <v>0</v>
      </c>
      <c r="BF60" s="172">
        <v>0</v>
      </c>
      <c r="BG60" s="172">
        <v>0</v>
      </c>
      <c r="BH60" s="169">
        <v>0</v>
      </c>
      <c r="BI60" s="186">
        <f t="shared" si="102"/>
        <v>0</v>
      </c>
      <c r="BJ60" s="189">
        <v>0</v>
      </c>
      <c r="BK60" s="191">
        <v>0</v>
      </c>
      <c r="BL60" s="191">
        <v>0</v>
      </c>
      <c r="BM60" s="191">
        <v>0</v>
      </c>
      <c r="BN60" s="191">
        <v>0</v>
      </c>
      <c r="BO60" s="186">
        <f t="shared" si="103"/>
        <v>0</v>
      </c>
      <c r="BP60" s="189">
        <v>0</v>
      </c>
      <c r="BQ60" s="191">
        <v>0</v>
      </c>
      <c r="BR60" s="186">
        <f t="shared" si="104"/>
        <v>0</v>
      </c>
      <c r="BS60" s="189">
        <v>0</v>
      </c>
      <c r="BT60" s="191">
        <v>0</v>
      </c>
      <c r="BU60" s="191">
        <v>0</v>
      </c>
      <c r="BV60" s="191">
        <v>0</v>
      </c>
      <c r="BW60" s="186">
        <f t="shared" si="105"/>
        <v>0</v>
      </c>
      <c r="BX60" s="191">
        <v>0</v>
      </c>
      <c r="BY60" s="186">
        <f t="shared" si="106"/>
        <v>0</v>
      </c>
      <c r="BZ60" s="189">
        <v>0</v>
      </c>
      <c r="CA60" s="191">
        <v>0</v>
      </c>
      <c r="CB60" s="191">
        <v>0</v>
      </c>
      <c r="CC60" s="191">
        <v>0</v>
      </c>
      <c r="CD60" s="191">
        <v>0</v>
      </c>
      <c r="CE60" s="191">
        <v>0</v>
      </c>
      <c r="CF60" s="191">
        <v>0</v>
      </c>
      <c r="CG60" s="269">
        <v>0</v>
      </c>
    </row>
    <row r="61" spans="1:85" ht="18.5" x14ac:dyDescent="0.35">
      <c r="A61" s="125" t="s">
        <v>309</v>
      </c>
      <c r="B61" s="169">
        <f t="shared" si="87"/>
        <v>0</v>
      </c>
      <c r="C61" s="170">
        <f t="shared" si="95"/>
        <v>0</v>
      </c>
      <c r="D61" s="171">
        <v>0</v>
      </c>
      <c r="E61" s="171">
        <v>0</v>
      </c>
      <c r="F61" s="172">
        <v>0</v>
      </c>
      <c r="G61" s="172">
        <v>0</v>
      </c>
      <c r="H61" s="172">
        <v>0</v>
      </c>
      <c r="I61" s="172">
        <v>0</v>
      </c>
      <c r="J61" s="174">
        <v>0</v>
      </c>
      <c r="K61" s="172">
        <v>0</v>
      </c>
      <c r="L61" s="169">
        <v>0</v>
      </c>
      <c r="M61" s="170">
        <f t="shared" si="96"/>
        <v>0</v>
      </c>
      <c r="N61" s="172">
        <v>0</v>
      </c>
      <c r="O61" s="172">
        <v>0</v>
      </c>
      <c r="P61" s="172">
        <v>0</v>
      </c>
      <c r="Q61" s="172">
        <v>0</v>
      </c>
      <c r="R61" s="172">
        <v>0</v>
      </c>
      <c r="S61" s="172">
        <v>0</v>
      </c>
      <c r="T61" s="172">
        <v>0</v>
      </c>
      <c r="U61" s="170">
        <f t="shared" si="97"/>
        <v>0</v>
      </c>
      <c r="V61" s="172">
        <v>0</v>
      </c>
      <c r="W61" s="172">
        <v>0</v>
      </c>
      <c r="X61" s="172">
        <v>0</v>
      </c>
      <c r="Y61" s="172">
        <v>0</v>
      </c>
      <c r="Z61" s="172">
        <v>0</v>
      </c>
      <c r="AA61" s="172">
        <v>0</v>
      </c>
      <c r="AB61" s="172">
        <v>0</v>
      </c>
      <c r="AC61" s="172">
        <v>0</v>
      </c>
      <c r="AD61" s="172">
        <v>0</v>
      </c>
      <c r="AE61" s="170">
        <f t="shared" si="107"/>
        <v>0</v>
      </c>
      <c r="AF61" s="172">
        <v>0</v>
      </c>
      <c r="AG61" s="172">
        <v>0</v>
      </c>
      <c r="AH61" s="172">
        <v>0</v>
      </c>
      <c r="AI61" s="172">
        <v>0</v>
      </c>
      <c r="AJ61" s="170">
        <f t="shared" si="98"/>
        <v>0</v>
      </c>
      <c r="AK61" s="172">
        <v>0</v>
      </c>
      <c r="AL61" s="172">
        <v>0</v>
      </c>
      <c r="AM61" s="172">
        <v>0</v>
      </c>
      <c r="AN61" s="170">
        <f t="shared" si="99"/>
        <v>0</v>
      </c>
      <c r="AO61" s="172">
        <v>0</v>
      </c>
      <c r="AP61" s="172">
        <v>0</v>
      </c>
      <c r="AQ61" s="172">
        <v>0</v>
      </c>
      <c r="AR61" s="172">
        <v>0</v>
      </c>
      <c r="AS61" s="172">
        <v>0</v>
      </c>
      <c r="AT61" s="172">
        <v>0</v>
      </c>
      <c r="AU61" s="172">
        <v>0</v>
      </c>
      <c r="AV61" s="170">
        <f t="shared" si="100"/>
        <v>0</v>
      </c>
      <c r="AW61" s="172">
        <v>0</v>
      </c>
      <c r="AX61" s="172">
        <v>0</v>
      </c>
      <c r="AY61" s="172">
        <v>0</v>
      </c>
      <c r="AZ61" s="172">
        <v>0</v>
      </c>
      <c r="BA61" s="169">
        <v>0</v>
      </c>
      <c r="BB61" s="170">
        <f t="shared" si="101"/>
        <v>0</v>
      </c>
      <c r="BC61" s="172">
        <v>0</v>
      </c>
      <c r="BD61" s="172">
        <v>0</v>
      </c>
      <c r="BE61" s="172">
        <v>0</v>
      </c>
      <c r="BF61" s="172">
        <v>0</v>
      </c>
      <c r="BG61" s="172">
        <v>0</v>
      </c>
      <c r="BH61" s="169">
        <v>0</v>
      </c>
      <c r="BI61" s="186">
        <f t="shared" si="102"/>
        <v>0</v>
      </c>
      <c r="BJ61" s="189">
        <v>0</v>
      </c>
      <c r="BK61" s="191">
        <v>0</v>
      </c>
      <c r="BL61" s="191">
        <v>0</v>
      </c>
      <c r="BM61" s="191">
        <v>0</v>
      </c>
      <c r="BN61" s="191">
        <v>0</v>
      </c>
      <c r="BO61" s="186">
        <f t="shared" si="103"/>
        <v>0</v>
      </c>
      <c r="BP61" s="189">
        <v>0</v>
      </c>
      <c r="BQ61" s="191">
        <v>0</v>
      </c>
      <c r="BR61" s="186">
        <f t="shared" si="104"/>
        <v>0</v>
      </c>
      <c r="BS61" s="189">
        <v>0</v>
      </c>
      <c r="BT61" s="191">
        <v>0</v>
      </c>
      <c r="BU61" s="191">
        <v>0</v>
      </c>
      <c r="BV61" s="191">
        <v>0</v>
      </c>
      <c r="BW61" s="186">
        <f t="shared" si="105"/>
        <v>0</v>
      </c>
      <c r="BX61" s="191">
        <v>0</v>
      </c>
      <c r="BY61" s="186">
        <f t="shared" si="106"/>
        <v>0</v>
      </c>
      <c r="BZ61" s="189">
        <v>0</v>
      </c>
      <c r="CA61" s="191">
        <v>0</v>
      </c>
      <c r="CB61" s="191">
        <v>0</v>
      </c>
      <c r="CC61" s="191">
        <v>0</v>
      </c>
      <c r="CD61" s="191">
        <v>0</v>
      </c>
      <c r="CE61" s="191">
        <v>0</v>
      </c>
      <c r="CF61" s="191">
        <v>0</v>
      </c>
      <c r="CG61" s="269">
        <v>0</v>
      </c>
    </row>
    <row r="62" spans="1:85" ht="15.5" x14ac:dyDescent="0.35">
      <c r="A62" s="125" t="s">
        <v>130</v>
      </c>
      <c r="B62" s="169">
        <f t="shared" si="87"/>
        <v>115</v>
      </c>
      <c r="C62" s="170">
        <f t="shared" si="95"/>
        <v>56</v>
      </c>
      <c r="D62" s="171">
        <v>42</v>
      </c>
      <c r="E62" s="171">
        <v>0</v>
      </c>
      <c r="F62" s="172">
        <v>11</v>
      </c>
      <c r="G62" s="172">
        <v>0</v>
      </c>
      <c r="H62" s="172">
        <v>0</v>
      </c>
      <c r="I62" s="172">
        <v>0</v>
      </c>
      <c r="J62" s="174">
        <v>0</v>
      </c>
      <c r="K62" s="172">
        <v>0</v>
      </c>
      <c r="L62" s="169">
        <v>3</v>
      </c>
      <c r="M62" s="170">
        <f t="shared" si="96"/>
        <v>8</v>
      </c>
      <c r="N62" s="174">
        <v>5</v>
      </c>
      <c r="O62" s="172">
        <v>0</v>
      </c>
      <c r="P62" s="172">
        <v>1</v>
      </c>
      <c r="Q62" s="172">
        <v>0</v>
      </c>
      <c r="R62" s="172">
        <v>0</v>
      </c>
      <c r="S62" s="172">
        <v>0</v>
      </c>
      <c r="T62" s="172">
        <v>2</v>
      </c>
      <c r="U62" s="170">
        <f t="shared" si="97"/>
        <v>42</v>
      </c>
      <c r="V62" s="172">
        <v>28</v>
      </c>
      <c r="W62" s="172">
        <v>0</v>
      </c>
      <c r="X62" s="172">
        <v>10</v>
      </c>
      <c r="Y62" s="172">
        <v>0</v>
      </c>
      <c r="Z62" s="172">
        <v>0</v>
      </c>
      <c r="AA62" s="172">
        <v>0</v>
      </c>
      <c r="AB62" s="172">
        <v>0</v>
      </c>
      <c r="AC62" s="172">
        <v>0</v>
      </c>
      <c r="AD62" s="172">
        <v>4</v>
      </c>
      <c r="AE62" s="170">
        <f t="shared" si="107"/>
        <v>0</v>
      </c>
      <c r="AF62" s="172">
        <v>0</v>
      </c>
      <c r="AG62" s="172">
        <v>0</v>
      </c>
      <c r="AH62" s="172">
        <v>0</v>
      </c>
      <c r="AI62" s="172">
        <v>0</v>
      </c>
      <c r="AJ62" s="170">
        <f t="shared" si="98"/>
        <v>0</v>
      </c>
      <c r="AK62" s="172">
        <v>0</v>
      </c>
      <c r="AL62" s="172">
        <v>0</v>
      </c>
      <c r="AM62" s="172">
        <v>0</v>
      </c>
      <c r="AN62" s="170">
        <f t="shared" si="99"/>
        <v>8</v>
      </c>
      <c r="AO62" s="172">
        <v>6</v>
      </c>
      <c r="AP62" s="172">
        <v>0</v>
      </c>
      <c r="AQ62" s="172">
        <v>1</v>
      </c>
      <c r="AR62" s="172">
        <v>0</v>
      </c>
      <c r="AS62" s="172">
        <v>0</v>
      </c>
      <c r="AT62" s="172">
        <v>0</v>
      </c>
      <c r="AU62" s="172">
        <v>1</v>
      </c>
      <c r="AV62" s="170">
        <f t="shared" si="100"/>
        <v>0</v>
      </c>
      <c r="AW62" s="172">
        <v>0</v>
      </c>
      <c r="AX62" s="172">
        <v>0</v>
      </c>
      <c r="AY62" s="172">
        <v>0</v>
      </c>
      <c r="AZ62" s="172">
        <v>0</v>
      </c>
      <c r="BA62" s="169">
        <v>0</v>
      </c>
      <c r="BB62" s="170">
        <f t="shared" si="101"/>
        <v>0</v>
      </c>
      <c r="BC62" s="172">
        <v>0</v>
      </c>
      <c r="BD62" s="172">
        <v>0</v>
      </c>
      <c r="BE62" s="172">
        <v>0</v>
      </c>
      <c r="BF62" s="172">
        <v>0</v>
      </c>
      <c r="BG62" s="172">
        <v>0</v>
      </c>
      <c r="BH62" s="169">
        <v>0</v>
      </c>
      <c r="BI62" s="186">
        <f t="shared" si="102"/>
        <v>0</v>
      </c>
      <c r="BJ62" s="189">
        <v>0</v>
      </c>
      <c r="BK62" s="191">
        <v>0</v>
      </c>
      <c r="BL62" s="191">
        <v>0</v>
      </c>
      <c r="BM62" s="191">
        <v>0</v>
      </c>
      <c r="BN62" s="191">
        <v>0</v>
      </c>
      <c r="BO62" s="186">
        <f t="shared" si="103"/>
        <v>0</v>
      </c>
      <c r="BP62" s="189">
        <v>0</v>
      </c>
      <c r="BQ62" s="191">
        <v>0</v>
      </c>
      <c r="BR62" s="186">
        <f t="shared" si="104"/>
        <v>0</v>
      </c>
      <c r="BS62" s="189">
        <v>0</v>
      </c>
      <c r="BT62" s="191">
        <v>0</v>
      </c>
      <c r="BU62" s="191">
        <v>0</v>
      </c>
      <c r="BV62" s="191">
        <v>0</v>
      </c>
      <c r="BW62" s="186">
        <f t="shared" si="105"/>
        <v>0</v>
      </c>
      <c r="BX62" s="191">
        <v>0</v>
      </c>
      <c r="BY62" s="186">
        <f t="shared" si="106"/>
        <v>1</v>
      </c>
      <c r="BZ62" s="189">
        <v>0</v>
      </c>
      <c r="CA62" s="191">
        <v>0</v>
      </c>
      <c r="CB62" s="191">
        <v>1</v>
      </c>
      <c r="CC62" s="191">
        <v>0</v>
      </c>
      <c r="CD62" s="191">
        <v>0</v>
      </c>
      <c r="CE62" s="191">
        <v>0</v>
      </c>
      <c r="CF62" s="191">
        <v>0</v>
      </c>
      <c r="CG62" s="269">
        <v>0</v>
      </c>
    </row>
    <row r="63" spans="1:85" ht="15.5" x14ac:dyDescent="0.35">
      <c r="A63" s="125" t="s">
        <v>131</v>
      </c>
      <c r="B63" s="169">
        <f t="shared" si="87"/>
        <v>364</v>
      </c>
      <c r="C63" s="170">
        <f t="shared" si="95"/>
        <v>316</v>
      </c>
      <c r="D63" s="171">
        <v>182</v>
      </c>
      <c r="E63" s="171">
        <v>0</v>
      </c>
      <c r="F63" s="172">
        <v>121</v>
      </c>
      <c r="G63" s="172">
        <v>0</v>
      </c>
      <c r="H63" s="172">
        <v>1</v>
      </c>
      <c r="I63" s="172">
        <v>9</v>
      </c>
      <c r="J63" s="174">
        <v>0</v>
      </c>
      <c r="K63" s="172">
        <v>1</v>
      </c>
      <c r="L63" s="172">
        <v>2</v>
      </c>
      <c r="M63" s="170">
        <f t="shared" si="96"/>
        <v>2</v>
      </c>
      <c r="N63" s="174">
        <v>2</v>
      </c>
      <c r="O63" s="172">
        <v>0</v>
      </c>
      <c r="P63" s="172">
        <v>0</v>
      </c>
      <c r="Q63" s="172">
        <v>0</v>
      </c>
      <c r="R63" s="172">
        <v>0</v>
      </c>
      <c r="S63" s="172">
        <v>0</v>
      </c>
      <c r="T63" s="172">
        <v>0</v>
      </c>
      <c r="U63" s="170">
        <f t="shared" si="97"/>
        <v>37</v>
      </c>
      <c r="V63" s="172">
        <v>27</v>
      </c>
      <c r="W63" s="172">
        <v>0</v>
      </c>
      <c r="X63" s="172">
        <v>8</v>
      </c>
      <c r="Y63" s="172">
        <v>0</v>
      </c>
      <c r="Z63" s="172">
        <v>0</v>
      </c>
      <c r="AA63" s="172">
        <v>1</v>
      </c>
      <c r="AB63" s="172">
        <v>0</v>
      </c>
      <c r="AC63" s="172">
        <v>0</v>
      </c>
      <c r="AD63" s="172">
        <v>1</v>
      </c>
      <c r="AE63" s="170">
        <f t="shared" si="107"/>
        <v>0</v>
      </c>
      <c r="AF63" s="172">
        <v>0</v>
      </c>
      <c r="AG63" s="172">
        <v>0</v>
      </c>
      <c r="AH63" s="172">
        <v>0</v>
      </c>
      <c r="AI63" s="172">
        <v>0</v>
      </c>
      <c r="AJ63" s="170">
        <f t="shared" si="98"/>
        <v>0</v>
      </c>
      <c r="AK63" s="172">
        <v>0</v>
      </c>
      <c r="AL63" s="172">
        <v>0</v>
      </c>
      <c r="AM63" s="172">
        <v>0</v>
      </c>
      <c r="AN63" s="170">
        <f t="shared" si="99"/>
        <v>5</v>
      </c>
      <c r="AO63" s="172">
        <v>4</v>
      </c>
      <c r="AP63" s="172">
        <v>0</v>
      </c>
      <c r="AQ63" s="172">
        <v>1</v>
      </c>
      <c r="AR63" s="172">
        <v>0</v>
      </c>
      <c r="AS63" s="172">
        <v>0</v>
      </c>
      <c r="AT63" s="172">
        <v>0</v>
      </c>
      <c r="AU63" s="172">
        <v>0</v>
      </c>
      <c r="AV63" s="170">
        <f t="shared" si="100"/>
        <v>0</v>
      </c>
      <c r="AW63" s="172">
        <v>0</v>
      </c>
      <c r="AX63" s="172">
        <v>0</v>
      </c>
      <c r="AY63" s="172">
        <v>0</v>
      </c>
      <c r="AZ63" s="172">
        <v>0</v>
      </c>
      <c r="BA63" s="169">
        <v>0</v>
      </c>
      <c r="BB63" s="170">
        <f t="shared" si="101"/>
        <v>1</v>
      </c>
      <c r="BC63" s="172">
        <v>0</v>
      </c>
      <c r="BD63" s="172">
        <v>0</v>
      </c>
      <c r="BE63" s="172">
        <v>1</v>
      </c>
      <c r="BF63" s="172">
        <v>0</v>
      </c>
      <c r="BG63" s="172">
        <v>0</v>
      </c>
      <c r="BH63" s="169">
        <v>0</v>
      </c>
      <c r="BI63" s="186">
        <f t="shared" si="102"/>
        <v>0</v>
      </c>
      <c r="BJ63" s="189">
        <v>0</v>
      </c>
      <c r="BK63" s="191">
        <v>0</v>
      </c>
      <c r="BL63" s="191">
        <v>0</v>
      </c>
      <c r="BM63" s="191">
        <v>0</v>
      </c>
      <c r="BN63" s="191">
        <v>0</v>
      </c>
      <c r="BO63" s="186">
        <f t="shared" si="103"/>
        <v>1</v>
      </c>
      <c r="BP63" s="189">
        <v>1</v>
      </c>
      <c r="BQ63" s="191">
        <v>0</v>
      </c>
      <c r="BR63" s="186">
        <f t="shared" si="104"/>
        <v>0</v>
      </c>
      <c r="BS63" s="189">
        <v>0</v>
      </c>
      <c r="BT63" s="191">
        <v>0</v>
      </c>
      <c r="BU63" s="191">
        <v>0</v>
      </c>
      <c r="BV63" s="191">
        <v>0</v>
      </c>
      <c r="BW63" s="186">
        <f t="shared" si="105"/>
        <v>0</v>
      </c>
      <c r="BX63" s="191">
        <v>0</v>
      </c>
      <c r="BY63" s="186">
        <f t="shared" si="106"/>
        <v>2</v>
      </c>
      <c r="BZ63" s="189">
        <v>1</v>
      </c>
      <c r="CA63" s="191">
        <v>0</v>
      </c>
      <c r="CB63" s="191">
        <v>1</v>
      </c>
      <c r="CC63" s="191">
        <v>0</v>
      </c>
      <c r="CD63" s="191">
        <v>0</v>
      </c>
      <c r="CE63" s="191">
        <v>0</v>
      </c>
      <c r="CF63" s="191">
        <v>0</v>
      </c>
      <c r="CG63" s="269">
        <v>0</v>
      </c>
    </row>
    <row r="64" spans="1:85" ht="15.5" x14ac:dyDescent="0.35">
      <c r="A64" s="133"/>
      <c r="B64" s="169"/>
      <c r="C64" s="170"/>
      <c r="D64" s="171"/>
      <c r="E64" s="171"/>
      <c r="F64" s="172"/>
      <c r="G64" s="172"/>
      <c r="H64" s="172"/>
      <c r="I64" s="172"/>
      <c r="J64" s="174"/>
      <c r="K64" s="172"/>
      <c r="L64" s="174"/>
      <c r="M64" s="170"/>
      <c r="N64" s="174"/>
      <c r="O64" s="172"/>
      <c r="P64" s="172"/>
      <c r="Q64" s="172"/>
      <c r="R64" s="172"/>
      <c r="S64" s="172"/>
      <c r="T64" s="172"/>
      <c r="U64" s="170"/>
      <c r="V64" s="172"/>
      <c r="W64" s="172"/>
      <c r="X64" s="172"/>
      <c r="Y64" s="172"/>
      <c r="Z64" s="172"/>
      <c r="AA64" s="172"/>
      <c r="AB64" s="172"/>
      <c r="AC64" s="172"/>
      <c r="AD64" s="172"/>
      <c r="AE64" s="170"/>
      <c r="AF64" s="172"/>
      <c r="AG64" s="172"/>
      <c r="AH64" s="172"/>
      <c r="AI64" s="172"/>
      <c r="AJ64" s="170"/>
      <c r="AK64" s="172"/>
      <c r="AL64" s="172"/>
      <c r="AM64" s="172"/>
      <c r="AN64" s="170"/>
      <c r="AO64" s="172"/>
      <c r="AP64" s="172"/>
      <c r="AQ64" s="172"/>
      <c r="AR64" s="172"/>
      <c r="AS64" s="172"/>
      <c r="AT64" s="172"/>
      <c r="AU64" s="172"/>
      <c r="AV64" s="170"/>
      <c r="AW64" s="172"/>
      <c r="AX64" s="172"/>
      <c r="AY64" s="172"/>
      <c r="AZ64" s="172"/>
      <c r="BA64" s="169"/>
      <c r="BB64" s="170"/>
      <c r="BC64" s="172"/>
      <c r="BD64" s="172"/>
      <c r="BE64" s="172"/>
      <c r="BF64" s="172"/>
      <c r="BG64" s="172"/>
      <c r="BH64" s="169"/>
      <c r="BI64" s="186"/>
      <c r="BJ64" s="189"/>
      <c r="BK64" s="191"/>
      <c r="BL64" s="191"/>
      <c r="BM64" s="191"/>
      <c r="BN64" s="191"/>
      <c r="BO64" s="186"/>
      <c r="BP64" s="189"/>
      <c r="BQ64" s="191"/>
      <c r="BR64" s="186"/>
      <c r="BS64" s="189"/>
      <c r="BT64" s="191"/>
      <c r="BU64" s="191"/>
      <c r="BV64" s="191"/>
      <c r="BW64" s="186"/>
      <c r="BX64" s="191"/>
      <c r="BY64" s="186"/>
      <c r="BZ64" s="189"/>
      <c r="CA64" s="191"/>
      <c r="CB64" s="191"/>
      <c r="CC64" s="191"/>
      <c r="CD64" s="191"/>
      <c r="CE64" s="191"/>
      <c r="CF64" s="191"/>
      <c r="CG64" s="269"/>
    </row>
    <row r="65" spans="1:85" ht="15" x14ac:dyDescent="0.3">
      <c r="A65" s="131" t="s">
        <v>132</v>
      </c>
      <c r="B65" s="175">
        <f t="shared" ref="B65:B71" si="108">+C65+M65+U65+AE65+AJ65+AN65+AV65+BB65+BI65+BO65+BR65+BW65+BY65</f>
        <v>3471</v>
      </c>
      <c r="C65" s="167">
        <f t="shared" ref="C65:AH65" si="109">SUM(C66:C71)</f>
        <v>2119</v>
      </c>
      <c r="D65" s="168">
        <f t="shared" si="109"/>
        <v>1188</v>
      </c>
      <c r="E65" s="168">
        <f t="shared" si="109"/>
        <v>5</v>
      </c>
      <c r="F65" s="168">
        <f t="shared" si="109"/>
        <v>798</v>
      </c>
      <c r="G65" s="168">
        <f t="shared" si="109"/>
        <v>5</v>
      </c>
      <c r="H65" s="168">
        <f t="shared" si="109"/>
        <v>0</v>
      </c>
      <c r="I65" s="168">
        <f t="shared" si="109"/>
        <v>10</v>
      </c>
      <c r="J65" s="168">
        <f t="shared" si="109"/>
        <v>0</v>
      </c>
      <c r="K65" s="168">
        <f t="shared" si="109"/>
        <v>4</v>
      </c>
      <c r="L65" s="168">
        <f t="shared" si="109"/>
        <v>109</v>
      </c>
      <c r="M65" s="167">
        <f t="shared" si="109"/>
        <v>41</v>
      </c>
      <c r="N65" s="181">
        <f t="shared" si="109"/>
        <v>28</v>
      </c>
      <c r="O65" s="176">
        <f t="shared" si="109"/>
        <v>0</v>
      </c>
      <c r="P65" s="176">
        <f t="shared" si="109"/>
        <v>1</v>
      </c>
      <c r="Q65" s="176">
        <f t="shared" si="109"/>
        <v>0</v>
      </c>
      <c r="R65" s="176">
        <f t="shared" si="109"/>
        <v>3</v>
      </c>
      <c r="S65" s="176">
        <f t="shared" si="109"/>
        <v>1</v>
      </c>
      <c r="T65" s="176">
        <f t="shared" si="109"/>
        <v>8</v>
      </c>
      <c r="U65" s="167">
        <f t="shared" si="109"/>
        <v>1215</v>
      </c>
      <c r="V65" s="176">
        <f t="shared" si="109"/>
        <v>752</v>
      </c>
      <c r="W65" s="176">
        <f t="shared" si="109"/>
        <v>8</v>
      </c>
      <c r="X65" s="176">
        <f t="shared" si="109"/>
        <v>279</v>
      </c>
      <c r="Y65" s="176">
        <f t="shared" si="109"/>
        <v>8</v>
      </c>
      <c r="Z65" s="176">
        <f t="shared" si="109"/>
        <v>0</v>
      </c>
      <c r="AA65" s="176">
        <f t="shared" si="109"/>
        <v>62</v>
      </c>
      <c r="AB65" s="176">
        <f t="shared" si="109"/>
        <v>0</v>
      </c>
      <c r="AC65" s="176">
        <f t="shared" si="109"/>
        <v>34</v>
      </c>
      <c r="AD65" s="176">
        <f t="shared" si="109"/>
        <v>72</v>
      </c>
      <c r="AE65" s="167">
        <f t="shared" si="109"/>
        <v>0</v>
      </c>
      <c r="AF65" s="176">
        <f t="shared" si="109"/>
        <v>0</v>
      </c>
      <c r="AG65" s="176">
        <f t="shared" si="109"/>
        <v>0</v>
      </c>
      <c r="AH65" s="176">
        <f t="shared" si="109"/>
        <v>0</v>
      </c>
      <c r="AI65" s="176">
        <f>SUM(AI66:AI71)</f>
        <v>0</v>
      </c>
      <c r="AJ65" s="167">
        <f t="shared" ref="AJ65:BI65" si="110">SUM(AJ66:AJ71)</f>
        <v>4</v>
      </c>
      <c r="AK65" s="176">
        <f t="shared" si="110"/>
        <v>1</v>
      </c>
      <c r="AL65" s="176">
        <f t="shared" si="110"/>
        <v>2</v>
      </c>
      <c r="AM65" s="176">
        <f t="shared" si="110"/>
        <v>1</v>
      </c>
      <c r="AN65" s="167">
        <f t="shared" si="110"/>
        <v>21</v>
      </c>
      <c r="AO65" s="176">
        <f t="shared" si="110"/>
        <v>13</v>
      </c>
      <c r="AP65" s="176">
        <f t="shared" si="110"/>
        <v>0</v>
      </c>
      <c r="AQ65" s="176">
        <f t="shared" si="110"/>
        <v>3</v>
      </c>
      <c r="AR65" s="176">
        <f t="shared" si="110"/>
        <v>0</v>
      </c>
      <c r="AS65" s="176">
        <f t="shared" si="110"/>
        <v>1</v>
      </c>
      <c r="AT65" s="176">
        <f t="shared" si="110"/>
        <v>1</v>
      </c>
      <c r="AU65" s="176">
        <f t="shared" si="110"/>
        <v>3</v>
      </c>
      <c r="AV65" s="167">
        <f t="shared" si="110"/>
        <v>22</v>
      </c>
      <c r="AW65" s="176">
        <f t="shared" si="110"/>
        <v>10</v>
      </c>
      <c r="AX65" s="176">
        <f t="shared" si="110"/>
        <v>10</v>
      </c>
      <c r="AY65" s="176">
        <f t="shared" si="110"/>
        <v>0</v>
      </c>
      <c r="AZ65" s="176">
        <f t="shared" si="110"/>
        <v>0</v>
      </c>
      <c r="BA65" s="175">
        <f t="shared" si="110"/>
        <v>2</v>
      </c>
      <c r="BB65" s="167">
        <f t="shared" si="110"/>
        <v>37</v>
      </c>
      <c r="BC65" s="176">
        <f t="shared" si="110"/>
        <v>22</v>
      </c>
      <c r="BD65" s="176">
        <f t="shared" si="110"/>
        <v>0</v>
      </c>
      <c r="BE65" s="176">
        <f t="shared" si="110"/>
        <v>4</v>
      </c>
      <c r="BF65" s="176">
        <f t="shared" si="110"/>
        <v>1</v>
      </c>
      <c r="BG65" s="176">
        <f t="shared" si="110"/>
        <v>0</v>
      </c>
      <c r="BH65" s="175">
        <f t="shared" si="110"/>
        <v>10</v>
      </c>
      <c r="BI65" s="186">
        <f t="shared" si="110"/>
        <v>0</v>
      </c>
      <c r="BJ65" s="187">
        <f>SUM(BJ66:BJ71)</f>
        <v>0</v>
      </c>
      <c r="BK65" s="188">
        <f t="shared" ref="BK65:BO65" si="111">SUM(BK66:BK71)</f>
        <v>0</v>
      </c>
      <c r="BL65" s="188">
        <f t="shared" si="111"/>
        <v>0</v>
      </c>
      <c r="BM65" s="188">
        <f t="shared" si="111"/>
        <v>0</v>
      </c>
      <c r="BN65" s="187">
        <f t="shared" si="111"/>
        <v>0</v>
      </c>
      <c r="BO65" s="186">
        <f t="shared" si="111"/>
        <v>0</v>
      </c>
      <c r="BP65" s="187">
        <f>SUM(BP66:BP71)</f>
        <v>0</v>
      </c>
      <c r="BQ65" s="188">
        <f t="shared" ref="BQ65:BR65" si="112">SUM(BQ66:BQ71)</f>
        <v>0</v>
      </c>
      <c r="BR65" s="186">
        <f t="shared" si="112"/>
        <v>0</v>
      </c>
      <c r="BS65" s="187">
        <f>SUM(BS66:BS71)</f>
        <v>0</v>
      </c>
      <c r="BT65" s="188">
        <f t="shared" ref="BT65:BW65" si="113">SUM(BT66:BT71)</f>
        <v>0</v>
      </c>
      <c r="BU65" s="188">
        <f t="shared" si="113"/>
        <v>0</v>
      </c>
      <c r="BV65" s="187">
        <f t="shared" si="113"/>
        <v>0</v>
      </c>
      <c r="BW65" s="186">
        <f t="shared" si="113"/>
        <v>0</v>
      </c>
      <c r="BX65" s="187">
        <f t="shared" ref="BX65:BY65" si="114">SUM(BX66:BX71)</f>
        <v>0</v>
      </c>
      <c r="BY65" s="186">
        <f t="shared" si="114"/>
        <v>12</v>
      </c>
      <c r="BZ65" s="187">
        <f>SUM(BZ66:BZ71)</f>
        <v>1</v>
      </c>
      <c r="CA65" s="188">
        <f t="shared" ref="CA65:CG65" si="115">SUM(CA66:CA71)</f>
        <v>0</v>
      </c>
      <c r="CB65" s="188">
        <f t="shared" si="115"/>
        <v>11</v>
      </c>
      <c r="CC65" s="188">
        <f t="shared" si="115"/>
        <v>0</v>
      </c>
      <c r="CD65" s="188">
        <f t="shared" si="115"/>
        <v>0</v>
      </c>
      <c r="CE65" s="188">
        <f t="shared" si="115"/>
        <v>0</v>
      </c>
      <c r="CF65" s="188">
        <f t="shared" si="115"/>
        <v>0</v>
      </c>
      <c r="CG65" s="187">
        <f t="shared" si="115"/>
        <v>0</v>
      </c>
    </row>
    <row r="66" spans="1:85" ht="15.5" x14ac:dyDescent="0.35">
      <c r="A66" s="125" t="s">
        <v>133</v>
      </c>
      <c r="B66" s="169">
        <f t="shared" si="108"/>
        <v>1247</v>
      </c>
      <c r="C66" s="170">
        <f t="shared" ref="C66:C71" si="116">SUM(D66:L66)</f>
        <v>819</v>
      </c>
      <c r="D66" s="171">
        <v>438</v>
      </c>
      <c r="E66" s="171">
        <v>1</v>
      </c>
      <c r="F66" s="172">
        <v>375</v>
      </c>
      <c r="G66" s="172">
        <v>1</v>
      </c>
      <c r="H66" s="172">
        <v>0</v>
      </c>
      <c r="I66" s="172">
        <v>3</v>
      </c>
      <c r="J66" s="174">
        <v>0</v>
      </c>
      <c r="K66" s="172">
        <v>0</v>
      </c>
      <c r="L66" s="169">
        <v>1</v>
      </c>
      <c r="M66" s="170">
        <f t="shared" ref="M66:M71" si="117">SUM(N66:T66)</f>
        <v>0</v>
      </c>
      <c r="N66" s="172">
        <v>0</v>
      </c>
      <c r="O66" s="172">
        <v>0</v>
      </c>
      <c r="P66" s="172">
        <v>0</v>
      </c>
      <c r="Q66" s="172">
        <v>0</v>
      </c>
      <c r="R66" s="172">
        <v>0</v>
      </c>
      <c r="S66" s="172">
        <v>0</v>
      </c>
      <c r="T66" s="172">
        <v>0</v>
      </c>
      <c r="U66" s="170">
        <f t="shared" ref="U66:U71" si="118">SUM(V66:AD66)</f>
        <v>391</v>
      </c>
      <c r="V66" s="172">
        <v>275</v>
      </c>
      <c r="W66" s="172">
        <v>0</v>
      </c>
      <c r="X66" s="172">
        <v>94</v>
      </c>
      <c r="Y66" s="172">
        <v>2</v>
      </c>
      <c r="Z66" s="172">
        <v>0</v>
      </c>
      <c r="AA66" s="172">
        <v>4</v>
      </c>
      <c r="AB66" s="172">
        <v>0</v>
      </c>
      <c r="AC66" s="172">
        <v>1</v>
      </c>
      <c r="AD66" s="172">
        <v>15</v>
      </c>
      <c r="AE66" s="170">
        <f t="shared" ref="AE66:AE71" si="119">SUM(AF66:AH66)</f>
        <v>0</v>
      </c>
      <c r="AF66" s="172">
        <v>0</v>
      </c>
      <c r="AG66" s="172">
        <v>0</v>
      </c>
      <c r="AH66" s="172">
        <v>0</v>
      </c>
      <c r="AI66" s="172">
        <v>0</v>
      </c>
      <c r="AJ66" s="170">
        <f t="shared" ref="AJ66:AJ71" si="120">SUM(AK66:AM66)</f>
        <v>0</v>
      </c>
      <c r="AK66" s="172">
        <v>0</v>
      </c>
      <c r="AL66" s="172">
        <v>0</v>
      </c>
      <c r="AM66" s="172">
        <v>0</v>
      </c>
      <c r="AN66" s="170">
        <f t="shared" ref="AN66:AN71" si="121">SUM(AO66:AU66)</f>
        <v>3</v>
      </c>
      <c r="AO66" s="172">
        <v>3</v>
      </c>
      <c r="AP66" s="172">
        <v>0</v>
      </c>
      <c r="AQ66" s="172">
        <v>0</v>
      </c>
      <c r="AR66" s="172">
        <v>0</v>
      </c>
      <c r="AS66" s="172">
        <v>0</v>
      </c>
      <c r="AT66" s="172">
        <v>0</v>
      </c>
      <c r="AU66" s="172">
        <v>0</v>
      </c>
      <c r="AV66" s="170">
        <f t="shared" ref="AV66:AV71" si="122">SUM(AW66:BA66)</f>
        <v>17</v>
      </c>
      <c r="AW66" s="172">
        <v>7</v>
      </c>
      <c r="AX66" s="172">
        <v>9</v>
      </c>
      <c r="AY66" s="172">
        <v>0</v>
      </c>
      <c r="AZ66" s="172">
        <v>0</v>
      </c>
      <c r="BA66" s="169">
        <v>1</v>
      </c>
      <c r="BB66" s="170">
        <f t="shared" ref="BB66:BB71" si="123">SUM(BC66:BH66)</f>
        <v>12</v>
      </c>
      <c r="BC66" s="172">
        <v>11</v>
      </c>
      <c r="BD66" s="172">
        <v>0</v>
      </c>
      <c r="BE66" s="172">
        <v>1</v>
      </c>
      <c r="BF66" s="172">
        <v>0</v>
      </c>
      <c r="BG66" s="172">
        <v>0</v>
      </c>
      <c r="BH66" s="169">
        <v>0</v>
      </c>
      <c r="BI66" s="186">
        <f t="shared" ref="BI66:BI71" si="124">SUM(BJ66:BN66)</f>
        <v>0</v>
      </c>
      <c r="BJ66" s="189">
        <v>0</v>
      </c>
      <c r="BK66" s="191">
        <v>0</v>
      </c>
      <c r="BL66" s="191">
        <v>0</v>
      </c>
      <c r="BM66" s="191">
        <v>0</v>
      </c>
      <c r="BN66" s="191">
        <v>0</v>
      </c>
      <c r="BO66" s="186">
        <f t="shared" ref="BO66:BO71" si="125">SUM(BP66:BQ66)</f>
        <v>0</v>
      </c>
      <c r="BP66" s="189">
        <v>0</v>
      </c>
      <c r="BQ66" s="191">
        <v>0</v>
      </c>
      <c r="BR66" s="186">
        <f t="shared" ref="BR66:BR71" si="126">SUM(BS66:BV66)</f>
        <v>0</v>
      </c>
      <c r="BS66" s="189">
        <v>0</v>
      </c>
      <c r="BT66" s="191">
        <v>0</v>
      </c>
      <c r="BU66" s="191">
        <v>0</v>
      </c>
      <c r="BV66" s="191">
        <v>0</v>
      </c>
      <c r="BW66" s="186">
        <f t="shared" ref="BW66:BW71" si="127">SUM(BX66:BX66)</f>
        <v>0</v>
      </c>
      <c r="BX66" s="191">
        <v>0</v>
      </c>
      <c r="BY66" s="186">
        <f t="shared" ref="BY66:BY71" si="128">SUM(BZ66:CG66)</f>
        <v>5</v>
      </c>
      <c r="BZ66" s="189">
        <v>0</v>
      </c>
      <c r="CA66" s="191">
        <v>0</v>
      </c>
      <c r="CB66" s="191">
        <v>5</v>
      </c>
      <c r="CC66" s="191">
        <v>0</v>
      </c>
      <c r="CD66" s="191">
        <v>0</v>
      </c>
      <c r="CE66" s="191">
        <v>0</v>
      </c>
      <c r="CF66" s="191">
        <v>0</v>
      </c>
      <c r="CG66" s="269">
        <v>0</v>
      </c>
    </row>
    <row r="67" spans="1:85" ht="15.5" x14ac:dyDescent="0.35">
      <c r="A67" s="125" t="s">
        <v>134</v>
      </c>
      <c r="B67" s="169">
        <f t="shared" si="108"/>
        <v>252</v>
      </c>
      <c r="C67" s="170">
        <f t="shared" si="116"/>
        <v>118</v>
      </c>
      <c r="D67" s="171">
        <v>56</v>
      </c>
      <c r="E67" s="171">
        <v>0</v>
      </c>
      <c r="F67" s="172">
        <v>43</v>
      </c>
      <c r="G67" s="172">
        <v>1</v>
      </c>
      <c r="H67" s="172">
        <v>0</v>
      </c>
      <c r="I67" s="172">
        <v>0</v>
      </c>
      <c r="J67" s="174">
        <v>0</v>
      </c>
      <c r="K67" s="172">
        <v>0</v>
      </c>
      <c r="L67" s="169">
        <v>18</v>
      </c>
      <c r="M67" s="170">
        <f t="shared" si="117"/>
        <v>12</v>
      </c>
      <c r="N67" s="174">
        <v>6</v>
      </c>
      <c r="O67" s="172">
        <v>0</v>
      </c>
      <c r="P67" s="172">
        <v>0</v>
      </c>
      <c r="Q67" s="172">
        <v>0</v>
      </c>
      <c r="R67" s="172">
        <v>0</v>
      </c>
      <c r="S67" s="172">
        <v>0</v>
      </c>
      <c r="T67" s="172">
        <v>6</v>
      </c>
      <c r="U67" s="170">
        <f t="shared" si="118"/>
        <v>99</v>
      </c>
      <c r="V67" s="172">
        <v>50</v>
      </c>
      <c r="W67" s="172">
        <v>0</v>
      </c>
      <c r="X67" s="172">
        <v>21</v>
      </c>
      <c r="Y67" s="172">
        <v>0</v>
      </c>
      <c r="Z67" s="172">
        <v>0</v>
      </c>
      <c r="AA67" s="172">
        <v>4</v>
      </c>
      <c r="AB67" s="172">
        <v>0</v>
      </c>
      <c r="AC67" s="172">
        <v>2</v>
      </c>
      <c r="AD67" s="172">
        <v>22</v>
      </c>
      <c r="AE67" s="170">
        <f t="shared" si="119"/>
        <v>0</v>
      </c>
      <c r="AF67" s="172">
        <v>0</v>
      </c>
      <c r="AG67" s="172">
        <v>0</v>
      </c>
      <c r="AH67" s="172">
        <v>0</v>
      </c>
      <c r="AI67" s="172">
        <v>0</v>
      </c>
      <c r="AJ67" s="170">
        <f t="shared" si="120"/>
        <v>1</v>
      </c>
      <c r="AK67" s="172">
        <v>0</v>
      </c>
      <c r="AL67" s="172">
        <v>1</v>
      </c>
      <c r="AM67" s="172">
        <v>0</v>
      </c>
      <c r="AN67" s="170">
        <f t="shared" si="121"/>
        <v>6</v>
      </c>
      <c r="AO67" s="172">
        <v>2</v>
      </c>
      <c r="AP67" s="172">
        <v>0</v>
      </c>
      <c r="AQ67" s="172">
        <v>2</v>
      </c>
      <c r="AR67" s="172">
        <v>0</v>
      </c>
      <c r="AS67" s="172">
        <v>0</v>
      </c>
      <c r="AT67" s="172">
        <v>0</v>
      </c>
      <c r="AU67" s="172">
        <v>2</v>
      </c>
      <c r="AV67" s="170">
        <f t="shared" si="122"/>
        <v>2</v>
      </c>
      <c r="AW67" s="172">
        <v>1</v>
      </c>
      <c r="AX67" s="172">
        <v>1</v>
      </c>
      <c r="AY67" s="172">
        <v>0</v>
      </c>
      <c r="AZ67" s="172">
        <v>0</v>
      </c>
      <c r="BA67" s="169">
        <v>0</v>
      </c>
      <c r="BB67" s="170">
        <f t="shared" si="123"/>
        <v>13</v>
      </c>
      <c r="BC67" s="172">
        <v>1</v>
      </c>
      <c r="BD67" s="172">
        <v>0</v>
      </c>
      <c r="BE67" s="172">
        <v>2</v>
      </c>
      <c r="BF67" s="172">
        <v>0</v>
      </c>
      <c r="BG67" s="172">
        <v>0</v>
      </c>
      <c r="BH67" s="169">
        <v>10</v>
      </c>
      <c r="BI67" s="186">
        <f t="shared" si="124"/>
        <v>0</v>
      </c>
      <c r="BJ67" s="189">
        <v>0</v>
      </c>
      <c r="BK67" s="191">
        <v>0</v>
      </c>
      <c r="BL67" s="191">
        <v>0</v>
      </c>
      <c r="BM67" s="191">
        <v>0</v>
      </c>
      <c r="BN67" s="191">
        <v>0</v>
      </c>
      <c r="BO67" s="186">
        <f t="shared" si="125"/>
        <v>0</v>
      </c>
      <c r="BP67" s="189">
        <v>0</v>
      </c>
      <c r="BQ67" s="191">
        <v>0</v>
      </c>
      <c r="BR67" s="186">
        <f t="shared" si="126"/>
        <v>0</v>
      </c>
      <c r="BS67" s="189">
        <v>0</v>
      </c>
      <c r="BT67" s="191">
        <v>0</v>
      </c>
      <c r="BU67" s="191">
        <v>0</v>
      </c>
      <c r="BV67" s="191">
        <v>0</v>
      </c>
      <c r="BW67" s="186">
        <f t="shared" si="127"/>
        <v>0</v>
      </c>
      <c r="BX67" s="191">
        <v>0</v>
      </c>
      <c r="BY67" s="186">
        <f t="shared" si="128"/>
        <v>1</v>
      </c>
      <c r="BZ67" s="189">
        <v>1</v>
      </c>
      <c r="CA67" s="191">
        <v>0</v>
      </c>
      <c r="CB67" s="191">
        <v>0</v>
      </c>
      <c r="CC67" s="191">
        <v>0</v>
      </c>
      <c r="CD67" s="191">
        <v>0</v>
      </c>
      <c r="CE67" s="191">
        <v>0</v>
      </c>
      <c r="CF67" s="191">
        <v>0</v>
      </c>
      <c r="CG67" s="269">
        <v>0</v>
      </c>
    </row>
    <row r="68" spans="1:85" ht="15.5" x14ac:dyDescent="0.35">
      <c r="A68" s="125" t="s">
        <v>135</v>
      </c>
      <c r="B68" s="169">
        <f t="shared" si="108"/>
        <v>217</v>
      </c>
      <c r="C68" s="170">
        <f t="shared" si="116"/>
        <v>116</v>
      </c>
      <c r="D68" s="171">
        <v>80</v>
      </c>
      <c r="E68" s="171">
        <v>0</v>
      </c>
      <c r="F68" s="172">
        <v>29</v>
      </c>
      <c r="G68" s="172">
        <v>0</v>
      </c>
      <c r="H68" s="172">
        <v>0</v>
      </c>
      <c r="I68" s="172">
        <v>5</v>
      </c>
      <c r="J68" s="174">
        <v>0</v>
      </c>
      <c r="K68" s="172">
        <v>1</v>
      </c>
      <c r="L68" s="169">
        <v>1</v>
      </c>
      <c r="M68" s="170">
        <f t="shared" si="117"/>
        <v>3</v>
      </c>
      <c r="N68" s="174">
        <v>2</v>
      </c>
      <c r="O68" s="172">
        <v>0</v>
      </c>
      <c r="P68" s="172">
        <v>0</v>
      </c>
      <c r="Q68" s="172">
        <v>0</v>
      </c>
      <c r="R68" s="172">
        <v>0</v>
      </c>
      <c r="S68" s="172">
        <v>0</v>
      </c>
      <c r="T68" s="172">
        <v>1</v>
      </c>
      <c r="U68" s="170">
        <f t="shared" si="118"/>
        <v>94</v>
      </c>
      <c r="V68" s="172">
        <v>53</v>
      </c>
      <c r="W68" s="172">
        <v>0</v>
      </c>
      <c r="X68" s="172">
        <v>23</v>
      </c>
      <c r="Y68" s="172">
        <v>0</v>
      </c>
      <c r="Z68" s="172">
        <v>0</v>
      </c>
      <c r="AA68" s="172">
        <v>17</v>
      </c>
      <c r="AB68" s="172">
        <v>0</v>
      </c>
      <c r="AC68" s="172">
        <v>1</v>
      </c>
      <c r="AD68" s="172">
        <v>0</v>
      </c>
      <c r="AE68" s="170">
        <f t="shared" si="119"/>
        <v>0</v>
      </c>
      <c r="AF68" s="172">
        <v>0</v>
      </c>
      <c r="AG68" s="172">
        <v>0</v>
      </c>
      <c r="AH68" s="172">
        <v>0</v>
      </c>
      <c r="AI68" s="172">
        <v>0</v>
      </c>
      <c r="AJ68" s="170">
        <f t="shared" si="120"/>
        <v>0</v>
      </c>
      <c r="AK68" s="172">
        <v>0</v>
      </c>
      <c r="AL68" s="172">
        <v>0</v>
      </c>
      <c r="AM68" s="172">
        <v>0</v>
      </c>
      <c r="AN68" s="170">
        <f t="shared" si="121"/>
        <v>2</v>
      </c>
      <c r="AO68" s="172">
        <v>1</v>
      </c>
      <c r="AP68" s="172">
        <v>0</v>
      </c>
      <c r="AQ68" s="172">
        <v>0</v>
      </c>
      <c r="AR68" s="172">
        <v>0</v>
      </c>
      <c r="AS68" s="172">
        <v>1</v>
      </c>
      <c r="AT68" s="172">
        <v>0</v>
      </c>
      <c r="AU68" s="172">
        <v>0</v>
      </c>
      <c r="AV68" s="170">
        <f t="shared" si="122"/>
        <v>2</v>
      </c>
      <c r="AW68" s="172">
        <v>1</v>
      </c>
      <c r="AX68" s="172">
        <v>0</v>
      </c>
      <c r="AY68" s="172">
        <v>0</v>
      </c>
      <c r="AZ68" s="172">
        <v>0</v>
      </c>
      <c r="BA68" s="169">
        <v>1</v>
      </c>
      <c r="BB68" s="170">
        <f t="shared" si="123"/>
        <v>0</v>
      </c>
      <c r="BC68" s="172">
        <v>0</v>
      </c>
      <c r="BD68" s="172">
        <v>0</v>
      </c>
      <c r="BE68" s="172">
        <v>0</v>
      </c>
      <c r="BF68" s="172">
        <v>0</v>
      </c>
      <c r="BG68" s="172">
        <v>0</v>
      </c>
      <c r="BH68" s="169">
        <v>0</v>
      </c>
      <c r="BI68" s="186">
        <f t="shared" si="124"/>
        <v>0</v>
      </c>
      <c r="BJ68" s="189">
        <v>0</v>
      </c>
      <c r="BK68" s="191">
        <v>0</v>
      </c>
      <c r="BL68" s="191">
        <v>0</v>
      </c>
      <c r="BM68" s="191">
        <v>0</v>
      </c>
      <c r="BN68" s="191">
        <v>0</v>
      </c>
      <c r="BO68" s="186">
        <f t="shared" si="125"/>
        <v>0</v>
      </c>
      <c r="BP68" s="189">
        <v>0</v>
      </c>
      <c r="BQ68" s="191">
        <v>0</v>
      </c>
      <c r="BR68" s="186">
        <f t="shared" si="126"/>
        <v>0</v>
      </c>
      <c r="BS68" s="189">
        <v>0</v>
      </c>
      <c r="BT68" s="191">
        <v>0</v>
      </c>
      <c r="BU68" s="191">
        <v>0</v>
      </c>
      <c r="BV68" s="191">
        <v>0</v>
      </c>
      <c r="BW68" s="186">
        <f t="shared" si="127"/>
        <v>0</v>
      </c>
      <c r="BX68" s="191">
        <v>0</v>
      </c>
      <c r="BY68" s="186">
        <f t="shared" si="128"/>
        <v>0</v>
      </c>
      <c r="BZ68" s="189">
        <v>0</v>
      </c>
      <c r="CA68" s="191">
        <v>0</v>
      </c>
      <c r="CB68" s="191">
        <v>0</v>
      </c>
      <c r="CC68" s="191">
        <v>0</v>
      </c>
      <c r="CD68" s="191">
        <v>0</v>
      </c>
      <c r="CE68" s="191">
        <v>0</v>
      </c>
      <c r="CF68" s="191">
        <v>0</v>
      </c>
      <c r="CG68" s="269">
        <v>0</v>
      </c>
    </row>
    <row r="69" spans="1:85" ht="15.5" x14ac:dyDescent="0.35">
      <c r="A69" s="125" t="s">
        <v>136</v>
      </c>
      <c r="B69" s="169">
        <f t="shared" si="108"/>
        <v>731</v>
      </c>
      <c r="C69" s="170">
        <f t="shared" si="116"/>
        <v>396</v>
      </c>
      <c r="D69" s="171">
        <v>280</v>
      </c>
      <c r="E69" s="171">
        <v>0</v>
      </c>
      <c r="F69" s="172">
        <v>114</v>
      </c>
      <c r="G69" s="172">
        <v>0</v>
      </c>
      <c r="H69" s="172">
        <v>0</v>
      </c>
      <c r="I69" s="172">
        <v>1</v>
      </c>
      <c r="J69" s="174">
        <v>0</v>
      </c>
      <c r="K69" s="172">
        <v>0</v>
      </c>
      <c r="L69" s="169">
        <v>1</v>
      </c>
      <c r="M69" s="170">
        <f t="shared" si="117"/>
        <v>20</v>
      </c>
      <c r="N69" s="174">
        <v>15</v>
      </c>
      <c r="O69" s="172">
        <v>0</v>
      </c>
      <c r="P69" s="172">
        <v>1</v>
      </c>
      <c r="Q69" s="172">
        <v>0</v>
      </c>
      <c r="R69" s="172">
        <v>3</v>
      </c>
      <c r="S69" s="172">
        <v>1</v>
      </c>
      <c r="T69" s="172">
        <v>0</v>
      </c>
      <c r="U69" s="170">
        <f t="shared" si="118"/>
        <v>300</v>
      </c>
      <c r="V69" s="172">
        <v>190</v>
      </c>
      <c r="W69" s="172">
        <v>2</v>
      </c>
      <c r="X69" s="172">
        <v>55</v>
      </c>
      <c r="Y69" s="172">
        <v>2</v>
      </c>
      <c r="Z69" s="172">
        <v>0</v>
      </c>
      <c r="AA69" s="172">
        <v>31</v>
      </c>
      <c r="AB69" s="172">
        <v>0</v>
      </c>
      <c r="AC69" s="172">
        <v>19</v>
      </c>
      <c r="AD69" s="172">
        <v>1</v>
      </c>
      <c r="AE69" s="170">
        <f t="shared" si="119"/>
        <v>0</v>
      </c>
      <c r="AF69" s="172">
        <v>0</v>
      </c>
      <c r="AG69" s="172">
        <v>0</v>
      </c>
      <c r="AH69" s="172">
        <v>0</v>
      </c>
      <c r="AI69" s="172">
        <v>0</v>
      </c>
      <c r="AJ69" s="170">
        <f t="shared" si="120"/>
        <v>2</v>
      </c>
      <c r="AK69" s="172">
        <v>1</v>
      </c>
      <c r="AL69" s="172">
        <v>1</v>
      </c>
      <c r="AM69" s="172">
        <v>0</v>
      </c>
      <c r="AN69" s="170">
        <f t="shared" si="121"/>
        <v>2</v>
      </c>
      <c r="AO69" s="172">
        <v>2</v>
      </c>
      <c r="AP69" s="172">
        <v>0</v>
      </c>
      <c r="AQ69" s="172">
        <v>0</v>
      </c>
      <c r="AR69" s="172">
        <v>0</v>
      </c>
      <c r="AS69" s="172">
        <v>0</v>
      </c>
      <c r="AT69" s="172">
        <v>0</v>
      </c>
      <c r="AU69" s="172">
        <v>0</v>
      </c>
      <c r="AV69" s="170">
        <f t="shared" si="122"/>
        <v>1</v>
      </c>
      <c r="AW69" s="172">
        <v>1</v>
      </c>
      <c r="AX69" s="172">
        <v>0</v>
      </c>
      <c r="AY69" s="172">
        <v>0</v>
      </c>
      <c r="AZ69" s="172">
        <v>0</v>
      </c>
      <c r="BA69" s="169">
        <v>0</v>
      </c>
      <c r="BB69" s="170">
        <f t="shared" si="123"/>
        <v>9</v>
      </c>
      <c r="BC69" s="172">
        <v>8</v>
      </c>
      <c r="BD69" s="172">
        <v>0</v>
      </c>
      <c r="BE69" s="172">
        <v>0</v>
      </c>
      <c r="BF69" s="172">
        <v>1</v>
      </c>
      <c r="BG69" s="172">
        <v>0</v>
      </c>
      <c r="BH69" s="169">
        <v>0</v>
      </c>
      <c r="BI69" s="186">
        <f t="shared" si="124"/>
        <v>0</v>
      </c>
      <c r="BJ69" s="189">
        <v>0</v>
      </c>
      <c r="BK69" s="191">
        <v>0</v>
      </c>
      <c r="BL69" s="191">
        <v>0</v>
      </c>
      <c r="BM69" s="191">
        <v>0</v>
      </c>
      <c r="BN69" s="191">
        <v>0</v>
      </c>
      <c r="BO69" s="186">
        <f t="shared" si="125"/>
        <v>0</v>
      </c>
      <c r="BP69" s="189">
        <v>0</v>
      </c>
      <c r="BQ69" s="191">
        <v>0</v>
      </c>
      <c r="BR69" s="186">
        <f t="shared" si="126"/>
        <v>0</v>
      </c>
      <c r="BS69" s="189">
        <v>0</v>
      </c>
      <c r="BT69" s="191">
        <v>0</v>
      </c>
      <c r="BU69" s="191">
        <v>0</v>
      </c>
      <c r="BV69" s="191">
        <v>0</v>
      </c>
      <c r="BW69" s="186">
        <f t="shared" si="127"/>
        <v>0</v>
      </c>
      <c r="BX69" s="191">
        <v>0</v>
      </c>
      <c r="BY69" s="186">
        <f t="shared" si="128"/>
        <v>1</v>
      </c>
      <c r="BZ69" s="189">
        <v>0</v>
      </c>
      <c r="CA69" s="191">
        <v>0</v>
      </c>
      <c r="CB69" s="191">
        <v>1</v>
      </c>
      <c r="CC69" s="191">
        <v>0</v>
      </c>
      <c r="CD69" s="191">
        <v>0</v>
      </c>
      <c r="CE69" s="191">
        <v>0</v>
      </c>
      <c r="CF69" s="191">
        <v>0</v>
      </c>
      <c r="CG69" s="269">
        <v>0</v>
      </c>
    </row>
    <row r="70" spans="1:85" ht="15.5" x14ac:dyDescent="0.35">
      <c r="A70" s="125" t="s">
        <v>137</v>
      </c>
      <c r="B70" s="169">
        <f t="shared" si="108"/>
        <v>748</v>
      </c>
      <c r="C70" s="170">
        <f t="shared" si="116"/>
        <v>470</v>
      </c>
      <c r="D70" s="171">
        <v>258</v>
      </c>
      <c r="E70" s="171">
        <v>3</v>
      </c>
      <c r="F70" s="172">
        <v>190</v>
      </c>
      <c r="G70" s="172">
        <v>3</v>
      </c>
      <c r="H70" s="172">
        <v>0</v>
      </c>
      <c r="I70" s="172">
        <v>1</v>
      </c>
      <c r="J70" s="174">
        <v>0</v>
      </c>
      <c r="K70" s="172">
        <v>3</v>
      </c>
      <c r="L70" s="169">
        <v>12</v>
      </c>
      <c r="M70" s="170">
        <f t="shared" si="117"/>
        <v>4</v>
      </c>
      <c r="N70" s="174">
        <v>4</v>
      </c>
      <c r="O70" s="172">
        <v>0</v>
      </c>
      <c r="P70" s="172">
        <v>0</v>
      </c>
      <c r="Q70" s="172">
        <v>0</v>
      </c>
      <c r="R70" s="172">
        <v>0</v>
      </c>
      <c r="S70" s="172">
        <v>0</v>
      </c>
      <c r="T70" s="172">
        <v>0</v>
      </c>
      <c r="U70" s="170">
        <f t="shared" si="118"/>
        <v>260</v>
      </c>
      <c r="V70" s="172">
        <v>157</v>
      </c>
      <c r="W70" s="172">
        <v>6</v>
      </c>
      <c r="X70" s="172">
        <v>75</v>
      </c>
      <c r="Y70" s="172">
        <v>4</v>
      </c>
      <c r="Z70" s="172">
        <v>0</v>
      </c>
      <c r="AA70" s="172">
        <v>4</v>
      </c>
      <c r="AB70" s="172">
        <v>0</v>
      </c>
      <c r="AC70" s="172">
        <v>11</v>
      </c>
      <c r="AD70" s="172">
        <v>3</v>
      </c>
      <c r="AE70" s="170">
        <f t="shared" si="119"/>
        <v>0</v>
      </c>
      <c r="AF70" s="172">
        <v>0</v>
      </c>
      <c r="AG70" s="172">
        <v>0</v>
      </c>
      <c r="AH70" s="172">
        <v>0</v>
      </c>
      <c r="AI70" s="172">
        <v>0</v>
      </c>
      <c r="AJ70" s="170">
        <f t="shared" si="120"/>
        <v>1</v>
      </c>
      <c r="AK70" s="172">
        <v>0</v>
      </c>
      <c r="AL70" s="172">
        <v>0</v>
      </c>
      <c r="AM70" s="172">
        <v>1</v>
      </c>
      <c r="AN70" s="170">
        <f t="shared" si="121"/>
        <v>6</v>
      </c>
      <c r="AO70" s="172">
        <v>5</v>
      </c>
      <c r="AP70" s="172">
        <v>0</v>
      </c>
      <c r="AQ70" s="172">
        <v>0</v>
      </c>
      <c r="AR70" s="172">
        <v>0</v>
      </c>
      <c r="AS70" s="172">
        <v>0</v>
      </c>
      <c r="AT70" s="172">
        <v>1</v>
      </c>
      <c r="AU70" s="172">
        <v>0</v>
      </c>
      <c r="AV70" s="170">
        <f t="shared" si="122"/>
        <v>0</v>
      </c>
      <c r="AW70" s="172">
        <v>0</v>
      </c>
      <c r="AX70" s="172">
        <v>0</v>
      </c>
      <c r="AY70" s="172">
        <v>0</v>
      </c>
      <c r="AZ70" s="172">
        <v>0</v>
      </c>
      <c r="BA70" s="169">
        <v>0</v>
      </c>
      <c r="BB70" s="170">
        <f t="shared" si="123"/>
        <v>3</v>
      </c>
      <c r="BC70" s="172">
        <v>2</v>
      </c>
      <c r="BD70" s="172">
        <v>0</v>
      </c>
      <c r="BE70" s="172">
        <v>1</v>
      </c>
      <c r="BF70" s="172">
        <v>0</v>
      </c>
      <c r="BG70" s="172">
        <v>0</v>
      </c>
      <c r="BH70" s="169">
        <v>0</v>
      </c>
      <c r="BI70" s="186">
        <f t="shared" si="124"/>
        <v>0</v>
      </c>
      <c r="BJ70" s="189">
        <v>0</v>
      </c>
      <c r="BK70" s="191">
        <v>0</v>
      </c>
      <c r="BL70" s="191">
        <v>0</v>
      </c>
      <c r="BM70" s="191">
        <v>0</v>
      </c>
      <c r="BN70" s="191">
        <v>0</v>
      </c>
      <c r="BO70" s="186">
        <f t="shared" si="125"/>
        <v>0</v>
      </c>
      <c r="BP70" s="189">
        <v>0</v>
      </c>
      <c r="BQ70" s="191">
        <v>0</v>
      </c>
      <c r="BR70" s="186">
        <f t="shared" si="126"/>
        <v>0</v>
      </c>
      <c r="BS70" s="189">
        <v>0</v>
      </c>
      <c r="BT70" s="191">
        <v>0</v>
      </c>
      <c r="BU70" s="191">
        <v>0</v>
      </c>
      <c r="BV70" s="191">
        <v>0</v>
      </c>
      <c r="BW70" s="186">
        <f t="shared" si="127"/>
        <v>0</v>
      </c>
      <c r="BX70" s="191">
        <v>0</v>
      </c>
      <c r="BY70" s="186">
        <f t="shared" si="128"/>
        <v>4</v>
      </c>
      <c r="BZ70" s="189">
        <v>0</v>
      </c>
      <c r="CA70" s="191">
        <v>0</v>
      </c>
      <c r="CB70" s="191">
        <v>4</v>
      </c>
      <c r="CC70" s="191">
        <v>0</v>
      </c>
      <c r="CD70" s="191">
        <v>0</v>
      </c>
      <c r="CE70" s="191">
        <v>0</v>
      </c>
      <c r="CF70" s="191">
        <v>0</v>
      </c>
      <c r="CG70" s="269">
        <v>0</v>
      </c>
    </row>
    <row r="71" spans="1:85" ht="15.5" x14ac:dyDescent="0.35">
      <c r="A71" s="125" t="s">
        <v>138</v>
      </c>
      <c r="B71" s="169">
        <f t="shared" si="108"/>
        <v>276</v>
      </c>
      <c r="C71" s="170">
        <f t="shared" si="116"/>
        <v>200</v>
      </c>
      <c r="D71" s="171">
        <v>76</v>
      </c>
      <c r="E71" s="171">
        <v>1</v>
      </c>
      <c r="F71" s="172">
        <v>47</v>
      </c>
      <c r="G71" s="172">
        <v>0</v>
      </c>
      <c r="H71" s="172">
        <v>0</v>
      </c>
      <c r="I71" s="172">
        <v>0</v>
      </c>
      <c r="J71" s="174">
        <v>0</v>
      </c>
      <c r="K71" s="172">
        <v>0</v>
      </c>
      <c r="L71" s="169">
        <v>76</v>
      </c>
      <c r="M71" s="170">
        <f t="shared" si="117"/>
        <v>2</v>
      </c>
      <c r="N71" s="174">
        <v>1</v>
      </c>
      <c r="O71" s="172">
        <v>0</v>
      </c>
      <c r="P71" s="172">
        <v>0</v>
      </c>
      <c r="Q71" s="172">
        <v>0</v>
      </c>
      <c r="R71" s="172">
        <v>0</v>
      </c>
      <c r="S71" s="172">
        <v>0</v>
      </c>
      <c r="T71" s="172">
        <v>1</v>
      </c>
      <c r="U71" s="170">
        <f t="shared" si="118"/>
        <v>71</v>
      </c>
      <c r="V71" s="172">
        <v>27</v>
      </c>
      <c r="W71" s="172">
        <v>0</v>
      </c>
      <c r="X71" s="172">
        <v>11</v>
      </c>
      <c r="Y71" s="172">
        <v>0</v>
      </c>
      <c r="Z71" s="172">
        <v>0</v>
      </c>
      <c r="AA71" s="172">
        <v>2</v>
      </c>
      <c r="AB71" s="172">
        <v>0</v>
      </c>
      <c r="AC71" s="172">
        <v>0</v>
      </c>
      <c r="AD71" s="172">
        <v>31</v>
      </c>
      <c r="AE71" s="170">
        <f t="shared" si="119"/>
        <v>0</v>
      </c>
      <c r="AF71" s="172">
        <v>0</v>
      </c>
      <c r="AG71" s="172">
        <v>0</v>
      </c>
      <c r="AH71" s="172">
        <v>0</v>
      </c>
      <c r="AI71" s="172">
        <v>0</v>
      </c>
      <c r="AJ71" s="170">
        <f t="shared" si="120"/>
        <v>0</v>
      </c>
      <c r="AK71" s="172">
        <v>0</v>
      </c>
      <c r="AL71" s="172">
        <v>0</v>
      </c>
      <c r="AM71" s="172">
        <v>0</v>
      </c>
      <c r="AN71" s="170">
        <f t="shared" si="121"/>
        <v>2</v>
      </c>
      <c r="AO71" s="172">
        <v>0</v>
      </c>
      <c r="AP71" s="172">
        <v>0</v>
      </c>
      <c r="AQ71" s="172">
        <v>1</v>
      </c>
      <c r="AR71" s="172">
        <v>0</v>
      </c>
      <c r="AS71" s="172">
        <v>0</v>
      </c>
      <c r="AT71" s="172">
        <v>0</v>
      </c>
      <c r="AU71" s="172">
        <v>1</v>
      </c>
      <c r="AV71" s="170">
        <f t="shared" si="122"/>
        <v>0</v>
      </c>
      <c r="AW71" s="172">
        <v>0</v>
      </c>
      <c r="AX71" s="172">
        <v>0</v>
      </c>
      <c r="AY71" s="172">
        <v>0</v>
      </c>
      <c r="AZ71" s="172">
        <v>0</v>
      </c>
      <c r="BA71" s="169">
        <v>0</v>
      </c>
      <c r="BB71" s="170">
        <f t="shared" si="123"/>
        <v>0</v>
      </c>
      <c r="BC71" s="172">
        <v>0</v>
      </c>
      <c r="BD71" s="172">
        <v>0</v>
      </c>
      <c r="BE71" s="172">
        <v>0</v>
      </c>
      <c r="BF71" s="172">
        <v>0</v>
      </c>
      <c r="BG71" s="172">
        <v>0</v>
      </c>
      <c r="BH71" s="169">
        <v>0</v>
      </c>
      <c r="BI71" s="186">
        <f t="shared" si="124"/>
        <v>0</v>
      </c>
      <c r="BJ71" s="189">
        <v>0</v>
      </c>
      <c r="BK71" s="191">
        <v>0</v>
      </c>
      <c r="BL71" s="191">
        <v>0</v>
      </c>
      <c r="BM71" s="191">
        <v>0</v>
      </c>
      <c r="BN71" s="191">
        <v>0</v>
      </c>
      <c r="BO71" s="186">
        <f t="shared" si="125"/>
        <v>0</v>
      </c>
      <c r="BP71" s="189">
        <v>0</v>
      </c>
      <c r="BQ71" s="191">
        <v>0</v>
      </c>
      <c r="BR71" s="186">
        <f t="shared" si="126"/>
        <v>0</v>
      </c>
      <c r="BS71" s="189">
        <v>0</v>
      </c>
      <c r="BT71" s="191">
        <v>0</v>
      </c>
      <c r="BU71" s="191">
        <v>0</v>
      </c>
      <c r="BV71" s="191">
        <v>0</v>
      </c>
      <c r="BW71" s="186">
        <f t="shared" si="127"/>
        <v>0</v>
      </c>
      <c r="BX71" s="191">
        <v>0</v>
      </c>
      <c r="BY71" s="186">
        <f t="shared" si="128"/>
        <v>1</v>
      </c>
      <c r="BZ71" s="189">
        <v>0</v>
      </c>
      <c r="CA71" s="191">
        <v>0</v>
      </c>
      <c r="CB71" s="191">
        <v>1</v>
      </c>
      <c r="CC71" s="191">
        <v>0</v>
      </c>
      <c r="CD71" s="191">
        <v>0</v>
      </c>
      <c r="CE71" s="191">
        <v>0</v>
      </c>
      <c r="CF71" s="191">
        <v>0</v>
      </c>
      <c r="CG71" s="269">
        <v>0</v>
      </c>
    </row>
    <row r="72" spans="1:85" ht="15.5" x14ac:dyDescent="0.35">
      <c r="A72" s="133"/>
      <c r="B72" s="169"/>
      <c r="C72" s="170"/>
      <c r="D72" s="171"/>
      <c r="E72" s="171"/>
      <c r="F72" s="172"/>
      <c r="G72" s="172"/>
      <c r="H72" s="172"/>
      <c r="I72" s="172"/>
      <c r="J72" s="174"/>
      <c r="K72" s="172"/>
      <c r="L72" s="174"/>
      <c r="M72" s="170"/>
      <c r="N72" s="174"/>
      <c r="O72" s="172"/>
      <c r="P72" s="172"/>
      <c r="Q72" s="172"/>
      <c r="R72" s="172"/>
      <c r="S72" s="172"/>
      <c r="T72" s="172"/>
      <c r="U72" s="170"/>
      <c r="V72" s="172"/>
      <c r="W72" s="172"/>
      <c r="X72" s="172"/>
      <c r="Y72" s="172"/>
      <c r="Z72" s="172"/>
      <c r="AA72" s="172"/>
      <c r="AB72" s="172"/>
      <c r="AC72" s="172"/>
      <c r="AD72" s="172"/>
      <c r="AE72" s="170"/>
      <c r="AF72" s="172"/>
      <c r="AG72" s="172"/>
      <c r="AH72" s="172"/>
      <c r="AI72" s="172"/>
      <c r="AJ72" s="170"/>
      <c r="AK72" s="172"/>
      <c r="AL72" s="172"/>
      <c r="AM72" s="172"/>
      <c r="AN72" s="170"/>
      <c r="AO72" s="172"/>
      <c r="AP72" s="172"/>
      <c r="AQ72" s="172"/>
      <c r="AR72" s="172"/>
      <c r="AS72" s="172"/>
      <c r="AT72" s="172"/>
      <c r="AU72" s="172"/>
      <c r="AV72" s="170"/>
      <c r="AW72" s="172"/>
      <c r="AX72" s="172"/>
      <c r="AY72" s="172"/>
      <c r="AZ72" s="172"/>
      <c r="BA72" s="169"/>
      <c r="BB72" s="170"/>
      <c r="BC72" s="172"/>
      <c r="BD72" s="172"/>
      <c r="BE72" s="172"/>
      <c r="BF72" s="172"/>
      <c r="BG72" s="172"/>
      <c r="BH72" s="169"/>
      <c r="BI72" s="186"/>
      <c r="BJ72" s="189"/>
      <c r="BK72" s="191"/>
      <c r="BL72" s="191"/>
      <c r="BM72" s="191"/>
      <c r="BN72" s="191"/>
      <c r="BO72" s="186"/>
      <c r="BP72" s="189"/>
      <c r="BQ72" s="191"/>
      <c r="BR72" s="186"/>
      <c r="BS72" s="189"/>
      <c r="BT72" s="191"/>
      <c r="BU72" s="191"/>
      <c r="BV72" s="191"/>
      <c r="BW72" s="186"/>
      <c r="BX72" s="191"/>
      <c r="BY72" s="186"/>
      <c r="BZ72" s="189"/>
      <c r="CA72" s="191"/>
      <c r="CB72" s="191"/>
      <c r="CC72" s="191"/>
      <c r="CD72" s="191"/>
      <c r="CE72" s="191"/>
      <c r="CF72" s="191"/>
      <c r="CG72" s="269"/>
    </row>
    <row r="73" spans="1:85" ht="15" x14ac:dyDescent="0.3">
      <c r="A73" s="131" t="s">
        <v>139</v>
      </c>
      <c r="B73" s="175">
        <f t="shared" ref="B73:B79" si="129">+C73+M73+U73+AE73+AJ73+AN73+AV73+BB73+BI73+BO73+BR73+BW73+BY73</f>
        <v>1796</v>
      </c>
      <c r="C73" s="167">
        <f t="shared" ref="C73:AH73" si="130">SUM(C74:C79)</f>
        <v>1000</v>
      </c>
      <c r="D73" s="168">
        <f t="shared" si="130"/>
        <v>580</v>
      </c>
      <c r="E73" s="168">
        <f t="shared" si="130"/>
        <v>13</v>
      </c>
      <c r="F73" s="168">
        <f t="shared" si="130"/>
        <v>148</v>
      </c>
      <c r="G73" s="168">
        <f t="shared" si="130"/>
        <v>2</v>
      </c>
      <c r="H73" s="168">
        <f t="shared" si="130"/>
        <v>1</v>
      </c>
      <c r="I73" s="168">
        <f t="shared" si="130"/>
        <v>2</v>
      </c>
      <c r="J73" s="168">
        <f t="shared" si="130"/>
        <v>1</v>
      </c>
      <c r="K73" s="168">
        <f t="shared" si="130"/>
        <v>20</v>
      </c>
      <c r="L73" s="168">
        <f t="shared" si="130"/>
        <v>233</v>
      </c>
      <c r="M73" s="167">
        <f t="shared" si="130"/>
        <v>239</v>
      </c>
      <c r="N73" s="181">
        <f t="shared" si="130"/>
        <v>40</v>
      </c>
      <c r="O73" s="176">
        <f t="shared" si="130"/>
        <v>0</v>
      </c>
      <c r="P73" s="176">
        <f>SUM(P74:P79)</f>
        <v>33</v>
      </c>
      <c r="Q73" s="176">
        <f t="shared" si="130"/>
        <v>1</v>
      </c>
      <c r="R73" s="176">
        <f t="shared" si="130"/>
        <v>1</v>
      </c>
      <c r="S73" s="176">
        <f t="shared" si="130"/>
        <v>5</v>
      </c>
      <c r="T73" s="176">
        <f t="shared" si="130"/>
        <v>159</v>
      </c>
      <c r="U73" s="167">
        <f t="shared" si="130"/>
        <v>391</v>
      </c>
      <c r="V73" s="176">
        <f t="shared" si="130"/>
        <v>263</v>
      </c>
      <c r="W73" s="176">
        <f t="shared" si="130"/>
        <v>4</v>
      </c>
      <c r="X73" s="176">
        <f t="shared" si="130"/>
        <v>56</v>
      </c>
      <c r="Y73" s="176">
        <f t="shared" si="130"/>
        <v>2</v>
      </c>
      <c r="Z73" s="176">
        <f t="shared" si="130"/>
        <v>0</v>
      </c>
      <c r="AA73" s="176">
        <f t="shared" si="130"/>
        <v>3</v>
      </c>
      <c r="AB73" s="176">
        <f t="shared" si="130"/>
        <v>0</v>
      </c>
      <c r="AC73" s="176">
        <f t="shared" si="130"/>
        <v>13</v>
      </c>
      <c r="AD73" s="176">
        <f t="shared" si="130"/>
        <v>50</v>
      </c>
      <c r="AE73" s="167">
        <f t="shared" si="130"/>
        <v>0</v>
      </c>
      <c r="AF73" s="176">
        <f t="shared" si="130"/>
        <v>0</v>
      </c>
      <c r="AG73" s="176">
        <f t="shared" si="130"/>
        <v>0</v>
      </c>
      <c r="AH73" s="176">
        <f t="shared" si="130"/>
        <v>0</v>
      </c>
      <c r="AI73" s="176">
        <f>SUM(AI74:AI79)</f>
        <v>0</v>
      </c>
      <c r="AJ73" s="167">
        <f t="shared" ref="AJ73:BI73" si="131">SUM(AJ74:AJ79)</f>
        <v>0</v>
      </c>
      <c r="AK73" s="176">
        <f t="shared" si="131"/>
        <v>0</v>
      </c>
      <c r="AL73" s="176">
        <f t="shared" si="131"/>
        <v>0</v>
      </c>
      <c r="AM73" s="176">
        <f t="shared" si="131"/>
        <v>0</v>
      </c>
      <c r="AN73" s="167">
        <f t="shared" si="131"/>
        <v>42</v>
      </c>
      <c r="AO73" s="176">
        <f t="shared" si="131"/>
        <v>25</v>
      </c>
      <c r="AP73" s="176">
        <f t="shared" si="131"/>
        <v>3</v>
      </c>
      <c r="AQ73" s="176">
        <f t="shared" si="131"/>
        <v>3</v>
      </c>
      <c r="AR73" s="176">
        <f t="shared" si="131"/>
        <v>0</v>
      </c>
      <c r="AS73" s="176">
        <f t="shared" si="131"/>
        <v>0</v>
      </c>
      <c r="AT73" s="176">
        <f t="shared" si="131"/>
        <v>2</v>
      </c>
      <c r="AU73" s="176">
        <f t="shared" si="131"/>
        <v>9</v>
      </c>
      <c r="AV73" s="167">
        <f t="shared" si="131"/>
        <v>4</v>
      </c>
      <c r="AW73" s="176">
        <f t="shared" si="131"/>
        <v>2</v>
      </c>
      <c r="AX73" s="176">
        <f t="shared" si="131"/>
        <v>2</v>
      </c>
      <c r="AY73" s="176">
        <f t="shared" si="131"/>
        <v>0</v>
      </c>
      <c r="AZ73" s="176">
        <f t="shared" si="131"/>
        <v>0</v>
      </c>
      <c r="BA73" s="175">
        <f t="shared" si="131"/>
        <v>0</v>
      </c>
      <c r="BB73" s="167">
        <f t="shared" si="131"/>
        <v>12</v>
      </c>
      <c r="BC73" s="176">
        <f t="shared" si="131"/>
        <v>4</v>
      </c>
      <c r="BD73" s="176">
        <f t="shared" si="131"/>
        <v>0</v>
      </c>
      <c r="BE73" s="176">
        <f t="shared" si="131"/>
        <v>3</v>
      </c>
      <c r="BF73" s="176">
        <f t="shared" si="131"/>
        <v>0</v>
      </c>
      <c r="BG73" s="176">
        <f t="shared" si="131"/>
        <v>0</v>
      </c>
      <c r="BH73" s="175">
        <f t="shared" si="131"/>
        <v>5</v>
      </c>
      <c r="BI73" s="186">
        <f t="shared" si="131"/>
        <v>37</v>
      </c>
      <c r="BJ73" s="187">
        <f t="shared" ref="BJ73:BP73" si="132">SUM(BJ74:BJ79)</f>
        <v>24</v>
      </c>
      <c r="BK73" s="188">
        <f t="shared" si="132"/>
        <v>1</v>
      </c>
      <c r="BL73" s="188">
        <f t="shared" si="132"/>
        <v>4</v>
      </c>
      <c r="BM73" s="188">
        <f t="shared" si="132"/>
        <v>3</v>
      </c>
      <c r="BN73" s="187">
        <f t="shared" si="132"/>
        <v>5</v>
      </c>
      <c r="BO73" s="186">
        <f t="shared" si="132"/>
        <v>1</v>
      </c>
      <c r="BP73" s="187">
        <f t="shared" si="132"/>
        <v>1</v>
      </c>
      <c r="BQ73" s="188">
        <f t="shared" ref="BQ73:BR73" si="133">SUM(BQ74:BQ79)</f>
        <v>0</v>
      </c>
      <c r="BR73" s="186">
        <f t="shared" si="133"/>
        <v>0</v>
      </c>
      <c r="BS73" s="187">
        <f>SUM(BS74:BS79)</f>
        <v>0</v>
      </c>
      <c r="BT73" s="188">
        <f t="shared" ref="BT73:BW73" si="134">SUM(BT74:BT79)</f>
        <v>0</v>
      </c>
      <c r="BU73" s="188">
        <f t="shared" si="134"/>
        <v>0</v>
      </c>
      <c r="BV73" s="187">
        <f t="shared" si="134"/>
        <v>0</v>
      </c>
      <c r="BW73" s="186">
        <f t="shared" si="134"/>
        <v>1</v>
      </c>
      <c r="BX73" s="187">
        <f t="shared" ref="BX73:BY73" si="135">SUM(BX74:BX79)</f>
        <v>1</v>
      </c>
      <c r="BY73" s="186">
        <f t="shared" si="135"/>
        <v>69</v>
      </c>
      <c r="BZ73" s="187">
        <f>SUM(BZ74:BZ79)</f>
        <v>50</v>
      </c>
      <c r="CA73" s="188">
        <f t="shared" ref="CA73:CG73" si="136">SUM(CA74:CA79)</f>
        <v>4</v>
      </c>
      <c r="CB73" s="188">
        <f t="shared" si="136"/>
        <v>7</v>
      </c>
      <c r="CC73" s="188">
        <f t="shared" si="136"/>
        <v>0</v>
      </c>
      <c r="CD73" s="188">
        <f t="shared" si="136"/>
        <v>2</v>
      </c>
      <c r="CE73" s="188">
        <f t="shared" si="136"/>
        <v>4</v>
      </c>
      <c r="CF73" s="188">
        <f t="shared" si="136"/>
        <v>2</v>
      </c>
      <c r="CG73" s="187">
        <f t="shared" si="136"/>
        <v>0</v>
      </c>
    </row>
    <row r="74" spans="1:85" ht="15.5" x14ac:dyDescent="0.35">
      <c r="A74" s="125" t="s">
        <v>204</v>
      </c>
      <c r="B74" s="169">
        <f t="shared" si="129"/>
        <v>716</v>
      </c>
      <c r="C74" s="170">
        <f t="shared" ref="C74:C79" si="137">SUM(D74:L74)</f>
        <v>366</v>
      </c>
      <c r="D74" s="171">
        <v>148</v>
      </c>
      <c r="E74" s="171">
        <v>1</v>
      </c>
      <c r="F74" s="172">
        <v>39</v>
      </c>
      <c r="G74" s="172">
        <v>0</v>
      </c>
      <c r="H74" s="172">
        <v>0</v>
      </c>
      <c r="I74" s="172">
        <v>0</v>
      </c>
      <c r="J74" s="174">
        <v>0</v>
      </c>
      <c r="K74" s="172">
        <v>6</v>
      </c>
      <c r="L74" s="169">
        <v>172</v>
      </c>
      <c r="M74" s="170">
        <f t="shared" ref="M74:M79" si="138">SUM(N74:T74)</f>
        <v>216</v>
      </c>
      <c r="N74" s="174">
        <v>23</v>
      </c>
      <c r="O74" s="172">
        <v>0</v>
      </c>
      <c r="P74" s="172">
        <v>30</v>
      </c>
      <c r="Q74" s="172">
        <v>1</v>
      </c>
      <c r="R74" s="172">
        <v>1</v>
      </c>
      <c r="S74" s="172">
        <v>5</v>
      </c>
      <c r="T74" s="172">
        <v>156</v>
      </c>
      <c r="U74" s="170">
        <f t="shared" ref="U74:U79" si="139">SUM(V74:AD74)</f>
        <v>11</v>
      </c>
      <c r="V74" s="172">
        <v>5</v>
      </c>
      <c r="W74" s="172">
        <v>0</v>
      </c>
      <c r="X74" s="172">
        <v>2</v>
      </c>
      <c r="Y74" s="172">
        <v>0</v>
      </c>
      <c r="Z74" s="172">
        <v>0</v>
      </c>
      <c r="AA74" s="172">
        <v>1</v>
      </c>
      <c r="AB74" s="172">
        <v>0</v>
      </c>
      <c r="AC74" s="172">
        <v>1</v>
      </c>
      <c r="AD74" s="172">
        <v>2</v>
      </c>
      <c r="AE74" s="170">
        <f t="shared" ref="AE74:AE79" si="140">SUM(AF74:AH74)</f>
        <v>0</v>
      </c>
      <c r="AF74" s="172">
        <v>0</v>
      </c>
      <c r="AG74" s="172">
        <v>0</v>
      </c>
      <c r="AH74" s="172">
        <v>0</v>
      </c>
      <c r="AI74" s="172">
        <v>0</v>
      </c>
      <c r="AJ74" s="170">
        <f t="shared" ref="AJ74:AJ79" si="141">SUM(AK74:AM74)</f>
        <v>0</v>
      </c>
      <c r="AK74" s="172">
        <v>0</v>
      </c>
      <c r="AL74" s="172">
        <v>0</v>
      </c>
      <c r="AM74" s="172">
        <v>0</v>
      </c>
      <c r="AN74" s="170">
        <f t="shared" ref="AN74:AN79" si="142">SUM(AO74:AU74)</f>
        <v>16</v>
      </c>
      <c r="AO74" s="172">
        <v>6</v>
      </c>
      <c r="AP74" s="172">
        <v>1</v>
      </c>
      <c r="AQ74" s="172">
        <v>1</v>
      </c>
      <c r="AR74" s="172">
        <v>0</v>
      </c>
      <c r="AS74" s="172">
        <v>0</v>
      </c>
      <c r="AT74" s="172">
        <v>0</v>
      </c>
      <c r="AU74" s="172">
        <v>8</v>
      </c>
      <c r="AV74" s="170">
        <f t="shared" ref="AV74:AV79" si="143">SUM(AW74:BA74)</f>
        <v>1</v>
      </c>
      <c r="AW74" s="172">
        <v>1</v>
      </c>
      <c r="AX74" s="172">
        <v>0</v>
      </c>
      <c r="AY74" s="172">
        <v>0</v>
      </c>
      <c r="AZ74" s="172">
        <v>0</v>
      </c>
      <c r="BA74" s="169">
        <v>0</v>
      </c>
      <c r="BB74" s="170">
        <f t="shared" ref="BB74:BB79" si="144">SUM(BC74:BH74)</f>
        <v>3</v>
      </c>
      <c r="BC74" s="172">
        <v>1</v>
      </c>
      <c r="BD74" s="172">
        <v>0</v>
      </c>
      <c r="BE74" s="172">
        <v>0</v>
      </c>
      <c r="BF74" s="172">
        <v>0</v>
      </c>
      <c r="BG74" s="172">
        <v>0</v>
      </c>
      <c r="BH74" s="169">
        <v>2</v>
      </c>
      <c r="BI74" s="186">
        <f t="shared" ref="BI74:BI79" si="145">SUM(BJ74:BN74)</f>
        <v>37</v>
      </c>
      <c r="BJ74" s="189">
        <v>24</v>
      </c>
      <c r="BK74" s="191">
        <v>1</v>
      </c>
      <c r="BL74" s="191">
        <v>4</v>
      </c>
      <c r="BM74" s="191">
        <v>3</v>
      </c>
      <c r="BN74" s="191">
        <v>5</v>
      </c>
      <c r="BO74" s="186">
        <f t="shared" ref="BO74:BO79" si="146">SUM(BP74:BQ74)</f>
        <v>0</v>
      </c>
      <c r="BP74" s="189">
        <v>0</v>
      </c>
      <c r="BQ74" s="191">
        <v>0</v>
      </c>
      <c r="BR74" s="186">
        <f t="shared" ref="BR74:BR79" si="147">SUM(BS74:BV74)</f>
        <v>0</v>
      </c>
      <c r="BS74" s="189">
        <v>0</v>
      </c>
      <c r="BT74" s="191">
        <v>0</v>
      </c>
      <c r="BU74" s="191">
        <v>0</v>
      </c>
      <c r="BV74" s="191">
        <v>0</v>
      </c>
      <c r="BW74" s="186">
        <f t="shared" ref="BW74:BW79" si="148">SUM(BX74:BX74)</f>
        <v>1</v>
      </c>
      <c r="BX74" s="191">
        <v>1</v>
      </c>
      <c r="BY74" s="186">
        <f t="shared" ref="BY74:BY79" si="149">SUM(BZ74:CG74)</f>
        <v>65</v>
      </c>
      <c r="BZ74" s="189">
        <v>47</v>
      </c>
      <c r="CA74" s="191">
        <v>4</v>
      </c>
      <c r="CB74" s="191">
        <v>6</v>
      </c>
      <c r="CC74" s="191">
        <v>0</v>
      </c>
      <c r="CD74" s="191">
        <v>2</v>
      </c>
      <c r="CE74" s="191">
        <v>4</v>
      </c>
      <c r="CF74" s="191">
        <v>2</v>
      </c>
      <c r="CG74" s="269">
        <v>0</v>
      </c>
    </row>
    <row r="75" spans="1:85" ht="15.5" x14ac:dyDescent="0.35">
      <c r="A75" s="125" t="s">
        <v>140</v>
      </c>
      <c r="B75" s="169">
        <f t="shared" si="129"/>
        <v>230</v>
      </c>
      <c r="C75" s="170">
        <f t="shared" si="137"/>
        <v>110</v>
      </c>
      <c r="D75" s="171">
        <v>87</v>
      </c>
      <c r="E75" s="171">
        <v>0</v>
      </c>
      <c r="F75" s="172">
        <v>9</v>
      </c>
      <c r="G75" s="172">
        <v>0</v>
      </c>
      <c r="H75" s="172">
        <v>0</v>
      </c>
      <c r="I75" s="172">
        <v>0</v>
      </c>
      <c r="J75" s="174">
        <v>0</v>
      </c>
      <c r="K75" s="172">
        <v>13</v>
      </c>
      <c r="L75" s="172">
        <v>1</v>
      </c>
      <c r="M75" s="170">
        <f t="shared" si="138"/>
        <v>6</v>
      </c>
      <c r="N75" s="174">
        <v>5</v>
      </c>
      <c r="O75" s="172">
        <v>0</v>
      </c>
      <c r="P75" s="172">
        <v>0</v>
      </c>
      <c r="Q75" s="172">
        <v>0</v>
      </c>
      <c r="R75" s="172">
        <v>0</v>
      </c>
      <c r="S75" s="172">
        <v>0</v>
      </c>
      <c r="T75" s="172">
        <v>1</v>
      </c>
      <c r="U75" s="170">
        <f t="shared" si="139"/>
        <v>105</v>
      </c>
      <c r="V75" s="172">
        <v>75</v>
      </c>
      <c r="W75" s="172">
        <v>0</v>
      </c>
      <c r="X75" s="172">
        <v>12</v>
      </c>
      <c r="Y75" s="172">
        <v>0</v>
      </c>
      <c r="Z75" s="172">
        <v>0</v>
      </c>
      <c r="AA75" s="172">
        <v>1</v>
      </c>
      <c r="AB75" s="172">
        <v>0</v>
      </c>
      <c r="AC75" s="172">
        <v>11</v>
      </c>
      <c r="AD75" s="172">
        <v>6</v>
      </c>
      <c r="AE75" s="170">
        <f t="shared" si="140"/>
        <v>0</v>
      </c>
      <c r="AF75" s="172">
        <v>0</v>
      </c>
      <c r="AG75" s="172">
        <v>0</v>
      </c>
      <c r="AH75" s="172">
        <v>0</v>
      </c>
      <c r="AI75" s="172">
        <v>0</v>
      </c>
      <c r="AJ75" s="170">
        <f t="shared" si="141"/>
        <v>0</v>
      </c>
      <c r="AK75" s="172">
        <v>0</v>
      </c>
      <c r="AL75" s="172">
        <v>0</v>
      </c>
      <c r="AM75" s="172">
        <v>0</v>
      </c>
      <c r="AN75" s="170">
        <f t="shared" si="142"/>
        <v>6</v>
      </c>
      <c r="AO75" s="172">
        <v>3</v>
      </c>
      <c r="AP75" s="172">
        <v>1</v>
      </c>
      <c r="AQ75" s="172">
        <v>0</v>
      </c>
      <c r="AR75" s="172">
        <v>0</v>
      </c>
      <c r="AS75" s="172">
        <v>0</v>
      </c>
      <c r="AT75" s="172">
        <v>2</v>
      </c>
      <c r="AU75" s="172">
        <v>0</v>
      </c>
      <c r="AV75" s="170">
        <f t="shared" si="143"/>
        <v>0</v>
      </c>
      <c r="AW75" s="172">
        <v>0</v>
      </c>
      <c r="AX75" s="172">
        <v>0</v>
      </c>
      <c r="AY75" s="172">
        <v>0</v>
      </c>
      <c r="AZ75" s="172">
        <v>0</v>
      </c>
      <c r="BA75" s="169">
        <v>0</v>
      </c>
      <c r="BB75" s="170">
        <f t="shared" si="144"/>
        <v>0</v>
      </c>
      <c r="BC75" s="172">
        <v>0</v>
      </c>
      <c r="BD75" s="172">
        <v>0</v>
      </c>
      <c r="BE75" s="172">
        <v>0</v>
      </c>
      <c r="BF75" s="172">
        <v>0</v>
      </c>
      <c r="BG75" s="172">
        <v>0</v>
      </c>
      <c r="BH75" s="169">
        <v>0</v>
      </c>
      <c r="BI75" s="186">
        <f t="shared" si="145"/>
        <v>0</v>
      </c>
      <c r="BJ75" s="189">
        <v>0</v>
      </c>
      <c r="BK75" s="191">
        <v>0</v>
      </c>
      <c r="BL75" s="191">
        <v>0</v>
      </c>
      <c r="BM75" s="191">
        <v>0</v>
      </c>
      <c r="BN75" s="191">
        <v>0</v>
      </c>
      <c r="BO75" s="186">
        <f t="shared" si="146"/>
        <v>0</v>
      </c>
      <c r="BP75" s="189">
        <v>0</v>
      </c>
      <c r="BQ75" s="191">
        <v>0</v>
      </c>
      <c r="BR75" s="186">
        <f t="shared" si="147"/>
        <v>0</v>
      </c>
      <c r="BS75" s="189">
        <v>0</v>
      </c>
      <c r="BT75" s="191">
        <v>0</v>
      </c>
      <c r="BU75" s="191">
        <v>0</v>
      </c>
      <c r="BV75" s="191">
        <v>0</v>
      </c>
      <c r="BW75" s="186">
        <f t="shared" si="148"/>
        <v>0</v>
      </c>
      <c r="BX75" s="191">
        <v>0</v>
      </c>
      <c r="BY75" s="186">
        <f t="shared" si="149"/>
        <v>3</v>
      </c>
      <c r="BZ75" s="189">
        <v>3</v>
      </c>
      <c r="CA75" s="191">
        <v>0</v>
      </c>
      <c r="CB75" s="191">
        <v>0</v>
      </c>
      <c r="CC75" s="191">
        <v>0</v>
      </c>
      <c r="CD75" s="191">
        <v>0</v>
      </c>
      <c r="CE75" s="191">
        <v>0</v>
      </c>
      <c r="CF75" s="191">
        <v>0</v>
      </c>
      <c r="CG75" s="269">
        <v>0</v>
      </c>
    </row>
    <row r="76" spans="1:85" ht="15.5" x14ac:dyDescent="0.35">
      <c r="A76" s="125" t="s">
        <v>141</v>
      </c>
      <c r="B76" s="169">
        <f t="shared" si="129"/>
        <v>118</v>
      </c>
      <c r="C76" s="170">
        <f t="shared" si="137"/>
        <v>69</v>
      </c>
      <c r="D76" s="171">
        <v>26</v>
      </c>
      <c r="E76" s="171">
        <v>0</v>
      </c>
      <c r="F76" s="172">
        <v>12</v>
      </c>
      <c r="G76" s="172">
        <v>0</v>
      </c>
      <c r="H76" s="172">
        <v>0</v>
      </c>
      <c r="I76" s="172">
        <v>0</v>
      </c>
      <c r="J76" s="174">
        <v>0</v>
      </c>
      <c r="K76" s="172">
        <v>0</v>
      </c>
      <c r="L76" s="169">
        <v>31</v>
      </c>
      <c r="M76" s="170">
        <f t="shared" si="138"/>
        <v>4</v>
      </c>
      <c r="N76" s="174">
        <v>1</v>
      </c>
      <c r="O76" s="172">
        <v>0</v>
      </c>
      <c r="P76" s="172">
        <v>2</v>
      </c>
      <c r="Q76" s="172">
        <v>0</v>
      </c>
      <c r="R76" s="172">
        <v>0</v>
      </c>
      <c r="S76" s="172">
        <v>0</v>
      </c>
      <c r="T76" s="172">
        <v>1</v>
      </c>
      <c r="U76" s="170">
        <f t="shared" si="139"/>
        <v>35</v>
      </c>
      <c r="V76" s="172">
        <v>9</v>
      </c>
      <c r="W76" s="172">
        <v>0</v>
      </c>
      <c r="X76" s="172">
        <v>7</v>
      </c>
      <c r="Y76" s="172">
        <v>0</v>
      </c>
      <c r="Z76" s="172">
        <v>0</v>
      </c>
      <c r="AA76" s="172">
        <v>0</v>
      </c>
      <c r="AB76" s="172">
        <v>0</v>
      </c>
      <c r="AC76" s="172">
        <v>0</v>
      </c>
      <c r="AD76" s="172">
        <v>19</v>
      </c>
      <c r="AE76" s="170">
        <f t="shared" si="140"/>
        <v>0</v>
      </c>
      <c r="AF76" s="172">
        <v>0</v>
      </c>
      <c r="AG76" s="172">
        <v>0</v>
      </c>
      <c r="AH76" s="172">
        <v>0</v>
      </c>
      <c r="AI76" s="172">
        <v>0</v>
      </c>
      <c r="AJ76" s="170">
        <f t="shared" si="141"/>
        <v>0</v>
      </c>
      <c r="AK76" s="172">
        <v>0</v>
      </c>
      <c r="AL76" s="172">
        <v>0</v>
      </c>
      <c r="AM76" s="172">
        <v>0</v>
      </c>
      <c r="AN76" s="170">
        <f t="shared" si="142"/>
        <v>2</v>
      </c>
      <c r="AO76" s="172">
        <v>0</v>
      </c>
      <c r="AP76" s="172">
        <v>0</v>
      </c>
      <c r="AQ76" s="172">
        <v>1</v>
      </c>
      <c r="AR76" s="172">
        <v>0</v>
      </c>
      <c r="AS76" s="172">
        <v>0</v>
      </c>
      <c r="AT76" s="172">
        <v>0</v>
      </c>
      <c r="AU76" s="172">
        <v>1</v>
      </c>
      <c r="AV76" s="170">
        <f t="shared" si="143"/>
        <v>0</v>
      </c>
      <c r="AW76" s="172">
        <v>0</v>
      </c>
      <c r="AX76" s="172">
        <v>0</v>
      </c>
      <c r="AY76" s="172">
        <v>0</v>
      </c>
      <c r="AZ76" s="172">
        <v>0</v>
      </c>
      <c r="BA76" s="169">
        <v>0</v>
      </c>
      <c r="BB76" s="170">
        <f t="shared" si="144"/>
        <v>8</v>
      </c>
      <c r="BC76" s="172">
        <v>2</v>
      </c>
      <c r="BD76" s="172">
        <v>0</v>
      </c>
      <c r="BE76" s="172">
        <v>3</v>
      </c>
      <c r="BF76" s="172">
        <v>0</v>
      </c>
      <c r="BG76" s="172">
        <v>0</v>
      </c>
      <c r="BH76" s="169">
        <v>3</v>
      </c>
      <c r="BI76" s="186">
        <f t="shared" si="145"/>
        <v>0</v>
      </c>
      <c r="BJ76" s="189">
        <v>0</v>
      </c>
      <c r="BK76" s="191">
        <v>0</v>
      </c>
      <c r="BL76" s="191">
        <v>0</v>
      </c>
      <c r="BM76" s="191">
        <v>0</v>
      </c>
      <c r="BN76" s="191">
        <v>0</v>
      </c>
      <c r="BO76" s="186">
        <f t="shared" si="146"/>
        <v>0</v>
      </c>
      <c r="BP76" s="189">
        <v>0</v>
      </c>
      <c r="BQ76" s="191">
        <v>0</v>
      </c>
      <c r="BR76" s="186">
        <f t="shared" si="147"/>
        <v>0</v>
      </c>
      <c r="BS76" s="189">
        <v>0</v>
      </c>
      <c r="BT76" s="191">
        <v>0</v>
      </c>
      <c r="BU76" s="191">
        <v>0</v>
      </c>
      <c r="BV76" s="191">
        <v>0</v>
      </c>
      <c r="BW76" s="186">
        <f t="shared" si="148"/>
        <v>0</v>
      </c>
      <c r="BX76" s="191">
        <v>0</v>
      </c>
      <c r="BY76" s="186">
        <f t="shared" si="149"/>
        <v>0</v>
      </c>
      <c r="BZ76" s="189">
        <v>0</v>
      </c>
      <c r="CA76" s="191">
        <v>0</v>
      </c>
      <c r="CB76" s="191">
        <v>0</v>
      </c>
      <c r="CC76" s="191">
        <v>0</v>
      </c>
      <c r="CD76" s="191">
        <v>0</v>
      </c>
      <c r="CE76" s="191">
        <v>0</v>
      </c>
      <c r="CF76" s="191">
        <v>0</v>
      </c>
      <c r="CG76" s="269">
        <v>0</v>
      </c>
    </row>
    <row r="77" spans="1:85" ht="15.5" x14ac:dyDescent="0.35">
      <c r="A77" s="125" t="s">
        <v>205</v>
      </c>
      <c r="B77" s="169">
        <f t="shared" si="129"/>
        <v>321</v>
      </c>
      <c r="C77" s="170">
        <f t="shared" si="137"/>
        <v>196</v>
      </c>
      <c r="D77" s="171">
        <v>139</v>
      </c>
      <c r="E77" s="171">
        <v>0</v>
      </c>
      <c r="F77" s="172">
        <v>51</v>
      </c>
      <c r="G77" s="172">
        <v>1</v>
      </c>
      <c r="H77" s="172">
        <v>0</v>
      </c>
      <c r="I77" s="172">
        <v>1</v>
      </c>
      <c r="J77" s="174">
        <v>0</v>
      </c>
      <c r="K77" s="172">
        <v>1</v>
      </c>
      <c r="L77" s="169">
        <v>3</v>
      </c>
      <c r="M77" s="170">
        <f t="shared" si="138"/>
        <v>0</v>
      </c>
      <c r="N77" s="172">
        <v>0</v>
      </c>
      <c r="O77" s="172">
        <v>0</v>
      </c>
      <c r="P77" s="172">
        <v>0</v>
      </c>
      <c r="Q77" s="172">
        <v>0</v>
      </c>
      <c r="R77" s="172">
        <v>0</v>
      </c>
      <c r="S77" s="172">
        <v>0</v>
      </c>
      <c r="T77" s="172">
        <v>0</v>
      </c>
      <c r="U77" s="170">
        <f t="shared" si="139"/>
        <v>117</v>
      </c>
      <c r="V77" s="172">
        <v>97</v>
      </c>
      <c r="W77" s="172">
        <v>0</v>
      </c>
      <c r="X77" s="172">
        <v>18</v>
      </c>
      <c r="Y77" s="172">
        <v>0</v>
      </c>
      <c r="Z77" s="172">
        <v>0</v>
      </c>
      <c r="AA77" s="172">
        <v>1</v>
      </c>
      <c r="AB77" s="172">
        <v>0</v>
      </c>
      <c r="AC77" s="172">
        <v>0</v>
      </c>
      <c r="AD77" s="172">
        <v>1</v>
      </c>
      <c r="AE77" s="170">
        <f t="shared" si="140"/>
        <v>0</v>
      </c>
      <c r="AF77" s="172">
        <v>0</v>
      </c>
      <c r="AG77" s="172">
        <v>0</v>
      </c>
      <c r="AH77" s="172">
        <v>0</v>
      </c>
      <c r="AI77" s="172">
        <v>0</v>
      </c>
      <c r="AJ77" s="170">
        <f t="shared" si="141"/>
        <v>0</v>
      </c>
      <c r="AK77" s="172">
        <v>0</v>
      </c>
      <c r="AL77" s="172">
        <v>0</v>
      </c>
      <c r="AM77" s="172">
        <v>0</v>
      </c>
      <c r="AN77" s="170">
        <f t="shared" si="142"/>
        <v>6</v>
      </c>
      <c r="AO77" s="172">
        <v>5</v>
      </c>
      <c r="AP77" s="172">
        <v>0</v>
      </c>
      <c r="AQ77" s="172">
        <v>1</v>
      </c>
      <c r="AR77" s="172">
        <v>0</v>
      </c>
      <c r="AS77" s="172">
        <v>0</v>
      </c>
      <c r="AT77" s="172">
        <v>0</v>
      </c>
      <c r="AU77" s="172">
        <v>0</v>
      </c>
      <c r="AV77" s="170">
        <f t="shared" si="143"/>
        <v>1</v>
      </c>
      <c r="AW77" s="172">
        <v>1</v>
      </c>
      <c r="AX77" s="172">
        <v>0</v>
      </c>
      <c r="AY77" s="172">
        <v>0</v>
      </c>
      <c r="AZ77" s="172">
        <v>0</v>
      </c>
      <c r="BA77" s="169">
        <v>0</v>
      </c>
      <c r="BB77" s="170">
        <f t="shared" si="144"/>
        <v>1</v>
      </c>
      <c r="BC77" s="172">
        <v>1</v>
      </c>
      <c r="BD77" s="172">
        <v>0</v>
      </c>
      <c r="BE77" s="172">
        <v>0</v>
      </c>
      <c r="BF77" s="172">
        <v>0</v>
      </c>
      <c r="BG77" s="172">
        <v>0</v>
      </c>
      <c r="BH77" s="169">
        <v>0</v>
      </c>
      <c r="BI77" s="186">
        <f t="shared" si="145"/>
        <v>0</v>
      </c>
      <c r="BJ77" s="189">
        <v>0</v>
      </c>
      <c r="BK77" s="191">
        <v>0</v>
      </c>
      <c r="BL77" s="191">
        <v>0</v>
      </c>
      <c r="BM77" s="191">
        <v>0</v>
      </c>
      <c r="BN77" s="191">
        <v>0</v>
      </c>
      <c r="BO77" s="186">
        <f t="shared" si="146"/>
        <v>0</v>
      </c>
      <c r="BP77" s="189">
        <v>0</v>
      </c>
      <c r="BQ77" s="191">
        <v>0</v>
      </c>
      <c r="BR77" s="186">
        <f t="shared" si="147"/>
        <v>0</v>
      </c>
      <c r="BS77" s="189">
        <v>0</v>
      </c>
      <c r="BT77" s="191">
        <v>0</v>
      </c>
      <c r="BU77" s="191">
        <v>0</v>
      </c>
      <c r="BV77" s="191">
        <v>0</v>
      </c>
      <c r="BW77" s="186">
        <f t="shared" si="148"/>
        <v>0</v>
      </c>
      <c r="BX77" s="191">
        <v>0</v>
      </c>
      <c r="BY77" s="186">
        <f t="shared" si="149"/>
        <v>0</v>
      </c>
      <c r="BZ77" s="189">
        <v>0</v>
      </c>
      <c r="CA77" s="191">
        <v>0</v>
      </c>
      <c r="CB77" s="191">
        <v>0</v>
      </c>
      <c r="CC77" s="191">
        <v>0</v>
      </c>
      <c r="CD77" s="191">
        <v>0</v>
      </c>
      <c r="CE77" s="191">
        <v>0</v>
      </c>
      <c r="CF77" s="191">
        <v>0</v>
      </c>
      <c r="CG77" s="269">
        <v>0</v>
      </c>
    </row>
    <row r="78" spans="1:85" ht="15.5" x14ac:dyDescent="0.35">
      <c r="A78" s="125" t="s">
        <v>142</v>
      </c>
      <c r="B78" s="169">
        <f t="shared" si="129"/>
        <v>204</v>
      </c>
      <c r="C78" s="170">
        <f t="shared" si="137"/>
        <v>138</v>
      </c>
      <c r="D78" s="171">
        <v>90</v>
      </c>
      <c r="E78" s="171">
        <v>12</v>
      </c>
      <c r="F78" s="172">
        <v>29</v>
      </c>
      <c r="G78" s="172">
        <v>1</v>
      </c>
      <c r="H78" s="172">
        <v>1</v>
      </c>
      <c r="I78" s="172">
        <v>1</v>
      </c>
      <c r="J78" s="174">
        <v>1</v>
      </c>
      <c r="K78" s="172">
        <v>0</v>
      </c>
      <c r="L78" s="169">
        <v>3</v>
      </c>
      <c r="M78" s="170">
        <f t="shared" si="138"/>
        <v>10</v>
      </c>
      <c r="N78" s="174">
        <v>9</v>
      </c>
      <c r="O78" s="172">
        <v>0</v>
      </c>
      <c r="P78" s="172">
        <v>1</v>
      </c>
      <c r="Q78" s="172">
        <v>0</v>
      </c>
      <c r="R78" s="172">
        <v>0</v>
      </c>
      <c r="S78" s="172">
        <v>0</v>
      </c>
      <c r="T78" s="172">
        <v>0</v>
      </c>
      <c r="U78" s="170">
        <f t="shared" si="139"/>
        <v>48</v>
      </c>
      <c r="V78" s="172">
        <v>31</v>
      </c>
      <c r="W78" s="172">
        <v>4</v>
      </c>
      <c r="X78" s="172">
        <v>11</v>
      </c>
      <c r="Y78" s="172">
        <v>2</v>
      </c>
      <c r="Z78" s="172">
        <v>0</v>
      </c>
      <c r="AA78" s="172">
        <v>0</v>
      </c>
      <c r="AB78" s="172">
        <v>0</v>
      </c>
      <c r="AC78" s="172">
        <v>0</v>
      </c>
      <c r="AD78" s="172">
        <v>0</v>
      </c>
      <c r="AE78" s="170">
        <f t="shared" si="140"/>
        <v>0</v>
      </c>
      <c r="AF78" s="172">
        <v>0</v>
      </c>
      <c r="AG78" s="172">
        <v>0</v>
      </c>
      <c r="AH78" s="172">
        <v>0</v>
      </c>
      <c r="AI78" s="172">
        <v>0</v>
      </c>
      <c r="AJ78" s="170">
        <f t="shared" si="141"/>
        <v>0</v>
      </c>
      <c r="AK78" s="172">
        <v>0</v>
      </c>
      <c r="AL78" s="172">
        <v>0</v>
      </c>
      <c r="AM78" s="172">
        <v>0</v>
      </c>
      <c r="AN78" s="170">
        <f t="shared" si="142"/>
        <v>6</v>
      </c>
      <c r="AO78" s="172">
        <v>5</v>
      </c>
      <c r="AP78" s="172">
        <v>1</v>
      </c>
      <c r="AQ78" s="172">
        <v>0</v>
      </c>
      <c r="AR78" s="172">
        <v>0</v>
      </c>
      <c r="AS78" s="172">
        <v>0</v>
      </c>
      <c r="AT78" s="172">
        <v>0</v>
      </c>
      <c r="AU78" s="172">
        <v>0</v>
      </c>
      <c r="AV78" s="170">
        <f t="shared" si="143"/>
        <v>2</v>
      </c>
      <c r="AW78" s="172">
        <v>0</v>
      </c>
      <c r="AX78" s="172">
        <v>2</v>
      </c>
      <c r="AY78" s="172">
        <v>0</v>
      </c>
      <c r="AZ78" s="172">
        <v>0</v>
      </c>
      <c r="BA78" s="169">
        <v>0</v>
      </c>
      <c r="BB78" s="170">
        <f t="shared" si="144"/>
        <v>0</v>
      </c>
      <c r="BC78" s="172">
        <v>0</v>
      </c>
      <c r="BD78" s="172">
        <v>0</v>
      </c>
      <c r="BE78" s="172">
        <v>0</v>
      </c>
      <c r="BF78" s="172">
        <v>0</v>
      </c>
      <c r="BG78" s="172">
        <v>0</v>
      </c>
      <c r="BH78" s="169">
        <v>0</v>
      </c>
      <c r="BI78" s="186">
        <f t="shared" si="145"/>
        <v>0</v>
      </c>
      <c r="BJ78" s="189">
        <v>0</v>
      </c>
      <c r="BK78" s="191">
        <v>0</v>
      </c>
      <c r="BL78" s="191">
        <v>0</v>
      </c>
      <c r="BM78" s="191">
        <v>0</v>
      </c>
      <c r="BN78" s="191">
        <v>0</v>
      </c>
      <c r="BO78" s="186">
        <f t="shared" si="146"/>
        <v>0</v>
      </c>
      <c r="BP78" s="189">
        <v>0</v>
      </c>
      <c r="BQ78" s="191">
        <v>0</v>
      </c>
      <c r="BR78" s="186">
        <f t="shared" si="147"/>
        <v>0</v>
      </c>
      <c r="BS78" s="189">
        <v>0</v>
      </c>
      <c r="BT78" s="191">
        <v>0</v>
      </c>
      <c r="BU78" s="191">
        <v>0</v>
      </c>
      <c r="BV78" s="191">
        <v>0</v>
      </c>
      <c r="BW78" s="186">
        <f t="shared" si="148"/>
        <v>0</v>
      </c>
      <c r="BX78" s="191">
        <v>0</v>
      </c>
      <c r="BY78" s="186">
        <f t="shared" si="149"/>
        <v>0</v>
      </c>
      <c r="BZ78" s="189">
        <v>0</v>
      </c>
      <c r="CA78" s="191">
        <v>0</v>
      </c>
      <c r="CB78" s="191">
        <v>0</v>
      </c>
      <c r="CC78" s="191">
        <v>0</v>
      </c>
      <c r="CD78" s="191">
        <v>0</v>
      </c>
      <c r="CE78" s="191">
        <v>0</v>
      </c>
      <c r="CF78" s="191">
        <v>0</v>
      </c>
      <c r="CG78" s="269">
        <v>0</v>
      </c>
    </row>
    <row r="79" spans="1:85" ht="15.5" x14ac:dyDescent="0.35">
      <c r="A79" s="125" t="s">
        <v>207</v>
      </c>
      <c r="B79" s="169">
        <f t="shared" si="129"/>
        <v>207</v>
      </c>
      <c r="C79" s="170">
        <f t="shared" si="137"/>
        <v>121</v>
      </c>
      <c r="D79" s="171">
        <v>90</v>
      </c>
      <c r="E79" s="171">
        <v>0</v>
      </c>
      <c r="F79" s="172">
        <v>8</v>
      </c>
      <c r="G79" s="171">
        <v>0</v>
      </c>
      <c r="H79" s="171">
        <v>0</v>
      </c>
      <c r="I79" s="171">
        <v>0</v>
      </c>
      <c r="J79" s="171">
        <v>0</v>
      </c>
      <c r="K79" s="171">
        <v>0</v>
      </c>
      <c r="L79" s="169">
        <v>23</v>
      </c>
      <c r="M79" s="170">
        <f t="shared" si="138"/>
        <v>3</v>
      </c>
      <c r="N79" s="174">
        <v>2</v>
      </c>
      <c r="O79" s="172">
        <v>0</v>
      </c>
      <c r="P79" s="172">
        <v>0</v>
      </c>
      <c r="Q79" s="172">
        <v>0</v>
      </c>
      <c r="R79" s="172">
        <v>0</v>
      </c>
      <c r="S79" s="172">
        <v>0</v>
      </c>
      <c r="T79" s="172">
        <v>1</v>
      </c>
      <c r="U79" s="170">
        <f t="shared" si="139"/>
        <v>75</v>
      </c>
      <c r="V79" s="172">
        <v>46</v>
      </c>
      <c r="W79" s="172">
        <v>0</v>
      </c>
      <c r="X79" s="172">
        <v>6</v>
      </c>
      <c r="Y79" s="172">
        <v>0</v>
      </c>
      <c r="Z79" s="172">
        <v>0</v>
      </c>
      <c r="AA79" s="172">
        <v>0</v>
      </c>
      <c r="AB79" s="172">
        <v>0</v>
      </c>
      <c r="AC79" s="172">
        <v>1</v>
      </c>
      <c r="AD79" s="172">
        <v>22</v>
      </c>
      <c r="AE79" s="170">
        <f t="shared" si="140"/>
        <v>0</v>
      </c>
      <c r="AF79" s="172">
        <v>0</v>
      </c>
      <c r="AG79" s="172">
        <v>0</v>
      </c>
      <c r="AH79" s="172">
        <v>0</v>
      </c>
      <c r="AI79" s="172">
        <v>0</v>
      </c>
      <c r="AJ79" s="170">
        <f t="shared" si="141"/>
        <v>0</v>
      </c>
      <c r="AK79" s="172">
        <v>0</v>
      </c>
      <c r="AL79" s="172">
        <v>0</v>
      </c>
      <c r="AM79" s="172">
        <v>0</v>
      </c>
      <c r="AN79" s="170">
        <f t="shared" si="142"/>
        <v>6</v>
      </c>
      <c r="AO79" s="172">
        <v>6</v>
      </c>
      <c r="AP79" s="172">
        <v>0</v>
      </c>
      <c r="AQ79" s="172">
        <v>0</v>
      </c>
      <c r="AR79" s="172">
        <v>0</v>
      </c>
      <c r="AS79" s="172">
        <v>0</v>
      </c>
      <c r="AT79" s="172">
        <v>0</v>
      </c>
      <c r="AU79" s="172">
        <v>0</v>
      </c>
      <c r="AV79" s="170">
        <f t="shared" si="143"/>
        <v>0</v>
      </c>
      <c r="AW79" s="172">
        <v>0</v>
      </c>
      <c r="AX79" s="172">
        <v>0</v>
      </c>
      <c r="AY79" s="172">
        <v>0</v>
      </c>
      <c r="AZ79" s="172">
        <v>0</v>
      </c>
      <c r="BA79" s="169">
        <v>0</v>
      </c>
      <c r="BB79" s="170">
        <f t="shared" si="144"/>
        <v>0</v>
      </c>
      <c r="BC79" s="172">
        <v>0</v>
      </c>
      <c r="BD79" s="172">
        <v>0</v>
      </c>
      <c r="BE79" s="172">
        <v>0</v>
      </c>
      <c r="BF79" s="172">
        <v>0</v>
      </c>
      <c r="BG79" s="172">
        <v>0</v>
      </c>
      <c r="BH79" s="169">
        <v>0</v>
      </c>
      <c r="BI79" s="186">
        <f t="shared" si="145"/>
        <v>0</v>
      </c>
      <c r="BJ79" s="189">
        <v>0</v>
      </c>
      <c r="BK79" s="191">
        <v>0</v>
      </c>
      <c r="BL79" s="191">
        <v>0</v>
      </c>
      <c r="BM79" s="191">
        <v>0</v>
      </c>
      <c r="BN79" s="191">
        <v>0</v>
      </c>
      <c r="BO79" s="186">
        <f t="shared" si="146"/>
        <v>1</v>
      </c>
      <c r="BP79" s="189">
        <v>1</v>
      </c>
      <c r="BQ79" s="191">
        <v>0</v>
      </c>
      <c r="BR79" s="186">
        <f t="shared" si="147"/>
        <v>0</v>
      </c>
      <c r="BS79" s="189">
        <v>0</v>
      </c>
      <c r="BT79" s="191">
        <v>0</v>
      </c>
      <c r="BU79" s="191">
        <v>0</v>
      </c>
      <c r="BV79" s="191">
        <v>0</v>
      </c>
      <c r="BW79" s="186">
        <f t="shared" si="148"/>
        <v>0</v>
      </c>
      <c r="BX79" s="191">
        <v>0</v>
      </c>
      <c r="BY79" s="186">
        <f t="shared" si="149"/>
        <v>1</v>
      </c>
      <c r="BZ79" s="189">
        <v>0</v>
      </c>
      <c r="CA79" s="191">
        <v>0</v>
      </c>
      <c r="CB79" s="191">
        <v>1</v>
      </c>
      <c r="CC79" s="191">
        <v>0</v>
      </c>
      <c r="CD79" s="191">
        <v>0</v>
      </c>
      <c r="CE79" s="191">
        <v>0</v>
      </c>
      <c r="CF79" s="191">
        <v>0</v>
      </c>
      <c r="CG79" s="269">
        <v>0</v>
      </c>
    </row>
    <row r="80" spans="1:85" ht="15.5" x14ac:dyDescent="0.35">
      <c r="A80" s="133"/>
      <c r="B80" s="169"/>
      <c r="C80" s="170"/>
      <c r="D80" s="171"/>
      <c r="E80" s="171"/>
      <c r="F80" s="172"/>
      <c r="G80" s="172"/>
      <c r="H80" s="172"/>
      <c r="I80" s="172"/>
      <c r="J80" s="174"/>
      <c r="K80" s="172"/>
      <c r="L80" s="174"/>
      <c r="M80" s="170"/>
      <c r="N80" s="174"/>
      <c r="O80" s="172"/>
      <c r="P80" s="172"/>
      <c r="Q80" s="172"/>
      <c r="R80" s="172"/>
      <c r="S80" s="172"/>
      <c r="T80" s="172"/>
      <c r="U80" s="170"/>
      <c r="V80" s="172"/>
      <c r="W80" s="172"/>
      <c r="X80" s="172"/>
      <c r="Y80" s="172"/>
      <c r="Z80" s="172"/>
      <c r="AA80" s="172"/>
      <c r="AB80" s="172"/>
      <c r="AC80" s="172"/>
      <c r="AD80" s="172"/>
      <c r="AE80" s="170"/>
      <c r="AF80" s="172"/>
      <c r="AG80" s="172"/>
      <c r="AH80" s="172"/>
      <c r="AI80" s="172"/>
      <c r="AJ80" s="170"/>
      <c r="AK80" s="172"/>
      <c r="AL80" s="172"/>
      <c r="AM80" s="172"/>
      <c r="AN80" s="170"/>
      <c r="AO80" s="172"/>
      <c r="AP80" s="172"/>
      <c r="AQ80" s="172"/>
      <c r="AR80" s="172"/>
      <c r="AS80" s="172"/>
      <c r="AT80" s="172"/>
      <c r="AU80" s="172"/>
      <c r="AV80" s="170"/>
      <c r="AW80" s="172"/>
      <c r="AX80" s="172"/>
      <c r="AY80" s="172"/>
      <c r="AZ80" s="172"/>
      <c r="BA80" s="169"/>
      <c r="BB80" s="170"/>
      <c r="BC80" s="172"/>
      <c r="BD80" s="172"/>
      <c r="BE80" s="172"/>
      <c r="BF80" s="172"/>
      <c r="BG80" s="172"/>
      <c r="BH80" s="169"/>
      <c r="BI80" s="186"/>
      <c r="BJ80" s="189"/>
      <c r="BK80" s="191"/>
      <c r="BL80" s="191"/>
      <c r="BM80" s="191"/>
      <c r="BN80" s="191"/>
      <c r="BO80" s="186"/>
      <c r="BP80" s="189"/>
      <c r="BQ80" s="191"/>
      <c r="BR80" s="186"/>
      <c r="BS80" s="189"/>
      <c r="BT80" s="191"/>
      <c r="BU80" s="191"/>
      <c r="BV80" s="191"/>
      <c r="BW80" s="186"/>
      <c r="BX80" s="191"/>
      <c r="BY80" s="186"/>
      <c r="BZ80" s="189"/>
      <c r="CA80" s="191"/>
      <c r="CB80" s="191"/>
      <c r="CC80" s="191"/>
      <c r="CD80" s="191"/>
      <c r="CE80" s="191"/>
      <c r="CF80" s="191"/>
      <c r="CG80" s="269"/>
    </row>
    <row r="81" spans="1:85" ht="15" x14ac:dyDescent="0.3">
      <c r="A81" s="131" t="s">
        <v>143</v>
      </c>
      <c r="B81" s="175">
        <f t="shared" ref="B81:B87" si="150">+C81+M81+U81+AE81+AJ81+AN81+AV81+BB81+BI81+BO81+BR81+BW81+BY81</f>
        <v>1428</v>
      </c>
      <c r="C81" s="167">
        <f t="shared" ref="C81:AH81" si="151">SUM(C82:C87)</f>
        <v>905</v>
      </c>
      <c r="D81" s="168">
        <f t="shared" si="151"/>
        <v>510</v>
      </c>
      <c r="E81" s="168">
        <f t="shared" si="151"/>
        <v>16</v>
      </c>
      <c r="F81" s="168">
        <f t="shared" si="151"/>
        <v>164</v>
      </c>
      <c r="G81" s="168">
        <f t="shared" si="151"/>
        <v>2</v>
      </c>
      <c r="H81" s="168">
        <f t="shared" si="151"/>
        <v>0</v>
      </c>
      <c r="I81" s="168">
        <f t="shared" si="151"/>
        <v>4</v>
      </c>
      <c r="J81" s="168">
        <f t="shared" si="151"/>
        <v>0</v>
      </c>
      <c r="K81" s="168">
        <f t="shared" si="151"/>
        <v>3</v>
      </c>
      <c r="L81" s="168">
        <f t="shared" si="151"/>
        <v>206</v>
      </c>
      <c r="M81" s="167">
        <f t="shared" si="151"/>
        <v>85</v>
      </c>
      <c r="N81" s="181">
        <f t="shared" si="151"/>
        <v>23</v>
      </c>
      <c r="O81" s="176">
        <f t="shared" si="151"/>
        <v>0</v>
      </c>
      <c r="P81" s="176">
        <f>SUM(P82:P87)</f>
        <v>21</v>
      </c>
      <c r="Q81" s="176">
        <f t="shared" si="151"/>
        <v>0</v>
      </c>
      <c r="R81" s="176">
        <f t="shared" si="151"/>
        <v>0</v>
      </c>
      <c r="S81" s="176">
        <f t="shared" si="151"/>
        <v>2</v>
      </c>
      <c r="T81" s="176">
        <f t="shared" si="151"/>
        <v>39</v>
      </c>
      <c r="U81" s="167">
        <f t="shared" si="151"/>
        <v>320</v>
      </c>
      <c r="V81" s="176">
        <f t="shared" si="151"/>
        <v>175</v>
      </c>
      <c r="W81" s="176">
        <f t="shared" si="151"/>
        <v>7</v>
      </c>
      <c r="X81" s="176">
        <f t="shared" si="151"/>
        <v>43</v>
      </c>
      <c r="Y81" s="176">
        <f t="shared" si="151"/>
        <v>2</v>
      </c>
      <c r="Z81" s="176">
        <f t="shared" si="151"/>
        <v>0</v>
      </c>
      <c r="AA81" s="176">
        <f t="shared" si="151"/>
        <v>9</v>
      </c>
      <c r="AB81" s="176">
        <f t="shared" si="151"/>
        <v>0</v>
      </c>
      <c r="AC81" s="176">
        <f t="shared" si="151"/>
        <v>6</v>
      </c>
      <c r="AD81" s="176">
        <f t="shared" si="151"/>
        <v>78</v>
      </c>
      <c r="AE81" s="167">
        <f t="shared" si="151"/>
        <v>0</v>
      </c>
      <c r="AF81" s="176">
        <f t="shared" si="151"/>
        <v>0</v>
      </c>
      <c r="AG81" s="176">
        <f t="shared" si="151"/>
        <v>0</v>
      </c>
      <c r="AH81" s="176">
        <f t="shared" si="151"/>
        <v>0</v>
      </c>
      <c r="AI81" s="176">
        <f>SUM(AI82:AI87)</f>
        <v>0</v>
      </c>
      <c r="AJ81" s="167">
        <f t="shared" ref="AJ81:BH81" si="152">SUM(AJ82:AJ87)</f>
        <v>1</v>
      </c>
      <c r="AK81" s="176">
        <f t="shared" si="152"/>
        <v>1</v>
      </c>
      <c r="AL81" s="176">
        <f t="shared" si="152"/>
        <v>0</v>
      </c>
      <c r="AM81" s="176">
        <f t="shared" si="152"/>
        <v>0</v>
      </c>
      <c r="AN81" s="167">
        <f t="shared" si="152"/>
        <v>25</v>
      </c>
      <c r="AO81" s="176">
        <f t="shared" si="152"/>
        <v>13</v>
      </c>
      <c r="AP81" s="176">
        <f t="shared" si="152"/>
        <v>0</v>
      </c>
      <c r="AQ81" s="176">
        <f t="shared" si="152"/>
        <v>5</v>
      </c>
      <c r="AR81" s="176">
        <f t="shared" si="152"/>
        <v>0</v>
      </c>
      <c r="AS81" s="176">
        <f t="shared" si="152"/>
        <v>1</v>
      </c>
      <c r="AT81" s="176">
        <f t="shared" si="152"/>
        <v>1</v>
      </c>
      <c r="AU81" s="176">
        <f t="shared" si="152"/>
        <v>5</v>
      </c>
      <c r="AV81" s="167">
        <f t="shared" si="152"/>
        <v>0</v>
      </c>
      <c r="AW81" s="176">
        <f t="shared" si="152"/>
        <v>0</v>
      </c>
      <c r="AX81" s="176">
        <f t="shared" si="152"/>
        <v>0</v>
      </c>
      <c r="AY81" s="176">
        <f t="shared" si="152"/>
        <v>0</v>
      </c>
      <c r="AZ81" s="176">
        <f t="shared" si="152"/>
        <v>0</v>
      </c>
      <c r="BA81" s="175">
        <f t="shared" si="152"/>
        <v>0</v>
      </c>
      <c r="BB81" s="167">
        <f t="shared" si="152"/>
        <v>9</v>
      </c>
      <c r="BC81" s="176">
        <f t="shared" si="152"/>
        <v>4</v>
      </c>
      <c r="BD81" s="176">
        <f t="shared" si="152"/>
        <v>0</v>
      </c>
      <c r="BE81" s="176">
        <f t="shared" si="152"/>
        <v>2</v>
      </c>
      <c r="BF81" s="176">
        <f t="shared" si="152"/>
        <v>0</v>
      </c>
      <c r="BG81" s="176">
        <f t="shared" si="152"/>
        <v>1</v>
      </c>
      <c r="BH81" s="175">
        <f t="shared" si="152"/>
        <v>2</v>
      </c>
      <c r="BI81" s="186">
        <f t="shared" ref="BI81:BI87" si="153">SUM(BJ81:BN81)</f>
        <v>41</v>
      </c>
      <c r="BJ81" s="187">
        <f t="shared" ref="BJ81:BN81" si="154">SUM(BJ82:BJ87)</f>
        <v>15</v>
      </c>
      <c r="BK81" s="188">
        <f t="shared" si="154"/>
        <v>1</v>
      </c>
      <c r="BL81" s="188">
        <f t="shared" si="154"/>
        <v>10</v>
      </c>
      <c r="BM81" s="188">
        <f t="shared" si="154"/>
        <v>1</v>
      </c>
      <c r="BN81" s="187">
        <f t="shared" si="154"/>
        <v>14</v>
      </c>
      <c r="BO81" s="186">
        <f t="shared" ref="BO81:BO87" si="155">SUM(BP81:BQ81)</f>
        <v>0</v>
      </c>
      <c r="BP81" s="187">
        <f>SUM(BP82:BP87)</f>
        <v>0</v>
      </c>
      <c r="BQ81" s="188">
        <f t="shared" ref="BQ81" si="156">SUM(BQ82:BQ87)</f>
        <v>0</v>
      </c>
      <c r="BR81" s="186">
        <f t="shared" ref="BR81:BR87" si="157">SUM(BS81:BV81)</f>
        <v>0</v>
      </c>
      <c r="BS81" s="187">
        <f>SUM(BS82:BS87)</f>
        <v>0</v>
      </c>
      <c r="BT81" s="188">
        <f t="shared" ref="BT81:BV81" si="158">SUM(BT82:BT87)</f>
        <v>0</v>
      </c>
      <c r="BU81" s="188">
        <f t="shared" si="158"/>
        <v>0</v>
      </c>
      <c r="BV81" s="187">
        <f t="shared" si="158"/>
        <v>0</v>
      </c>
      <c r="BW81" s="186">
        <f t="shared" ref="BW81:BW87" si="159">SUM(BX81:BX81)</f>
        <v>0</v>
      </c>
      <c r="BX81" s="187">
        <f t="shared" ref="BX81" si="160">SUM(BX82:BX87)</f>
        <v>0</v>
      </c>
      <c r="BY81" s="186">
        <f t="shared" ref="BY81:BY87" si="161">SUM(BZ81:CG81)</f>
        <v>42</v>
      </c>
      <c r="BZ81" s="187">
        <f>SUM(BZ82:BZ87)</f>
        <v>22</v>
      </c>
      <c r="CA81" s="188">
        <f t="shared" ref="CA81:CG81" si="162">SUM(CA82:CA87)</f>
        <v>1</v>
      </c>
      <c r="CB81" s="188">
        <f t="shared" si="162"/>
        <v>11</v>
      </c>
      <c r="CC81" s="188">
        <f t="shared" si="162"/>
        <v>2</v>
      </c>
      <c r="CD81" s="188">
        <f t="shared" si="162"/>
        <v>0</v>
      </c>
      <c r="CE81" s="188">
        <f t="shared" si="162"/>
        <v>3</v>
      </c>
      <c r="CF81" s="188">
        <f t="shared" si="162"/>
        <v>3</v>
      </c>
      <c r="CG81" s="187">
        <f t="shared" si="162"/>
        <v>0</v>
      </c>
    </row>
    <row r="82" spans="1:85" ht="15.5" x14ac:dyDescent="0.35">
      <c r="A82" s="125" t="s">
        <v>208</v>
      </c>
      <c r="B82" s="169">
        <f t="shared" si="150"/>
        <v>379</v>
      </c>
      <c r="C82" s="170">
        <f t="shared" ref="C82:C87" si="163">SUM(D82:L82)</f>
        <v>192</v>
      </c>
      <c r="D82" s="171">
        <v>148</v>
      </c>
      <c r="E82" s="171">
        <v>7</v>
      </c>
      <c r="F82" s="172">
        <v>10</v>
      </c>
      <c r="G82" s="172">
        <v>1</v>
      </c>
      <c r="H82" s="171">
        <v>0</v>
      </c>
      <c r="I82" s="172">
        <v>3</v>
      </c>
      <c r="J82" s="171">
        <v>0</v>
      </c>
      <c r="K82" s="171">
        <v>0</v>
      </c>
      <c r="L82" s="172">
        <v>23</v>
      </c>
      <c r="M82" s="170">
        <f t="shared" ref="M82:M87" si="164">SUM(N82:T82)</f>
        <v>3</v>
      </c>
      <c r="N82" s="174">
        <v>3</v>
      </c>
      <c r="O82" s="172">
        <v>0</v>
      </c>
      <c r="P82" s="172">
        <v>0</v>
      </c>
      <c r="Q82" s="172">
        <v>0</v>
      </c>
      <c r="R82" s="172">
        <v>0</v>
      </c>
      <c r="S82" s="172">
        <v>0</v>
      </c>
      <c r="T82" s="172">
        <v>0</v>
      </c>
      <c r="U82" s="170">
        <f t="shared" ref="U82:U87" si="165">SUM(V82:AD82)</f>
        <v>178</v>
      </c>
      <c r="V82" s="172">
        <v>112</v>
      </c>
      <c r="W82" s="172">
        <v>6</v>
      </c>
      <c r="X82" s="172">
        <v>22</v>
      </c>
      <c r="Y82" s="172">
        <v>1</v>
      </c>
      <c r="Z82" s="172">
        <v>0</v>
      </c>
      <c r="AA82" s="172">
        <v>5</v>
      </c>
      <c r="AB82" s="172">
        <v>0</v>
      </c>
      <c r="AC82" s="172">
        <v>5</v>
      </c>
      <c r="AD82" s="172">
        <v>27</v>
      </c>
      <c r="AE82" s="170">
        <f t="shared" ref="AE82:AE87" si="166">SUM(AF82:AH82)</f>
        <v>0</v>
      </c>
      <c r="AF82" s="172">
        <v>0</v>
      </c>
      <c r="AG82" s="172">
        <v>0</v>
      </c>
      <c r="AH82" s="172">
        <v>0</v>
      </c>
      <c r="AI82" s="172">
        <v>0</v>
      </c>
      <c r="AJ82" s="170">
        <f t="shared" ref="AJ82:AJ87" si="167">SUM(AK82:AM82)</f>
        <v>0</v>
      </c>
      <c r="AK82" s="172">
        <v>0</v>
      </c>
      <c r="AL82" s="172">
        <v>0</v>
      </c>
      <c r="AM82" s="172">
        <v>0</v>
      </c>
      <c r="AN82" s="170">
        <f t="shared" ref="AN82:AN87" si="168">SUM(AO82:AU82)</f>
        <v>5</v>
      </c>
      <c r="AO82" s="172">
        <v>4</v>
      </c>
      <c r="AP82" s="172">
        <v>0</v>
      </c>
      <c r="AQ82" s="172">
        <v>0</v>
      </c>
      <c r="AR82" s="172">
        <v>0</v>
      </c>
      <c r="AS82" s="172">
        <v>0</v>
      </c>
      <c r="AT82" s="172">
        <v>0</v>
      </c>
      <c r="AU82" s="172">
        <v>1</v>
      </c>
      <c r="AV82" s="170">
        <f t="shared" ref="AV82:AV87" si="169">SUM(AW82:BA82)</f>
        <v>0</v>
      </c>
      <c r="AW82" s="172">
        <v>0</v>
      </c>
      <c r="AX82" s="172">
        <v>0</v>
      </c>
      <c r="AY82" s="172">
        <v>0</v>
      </c>
      <c r="AZ82" s="172">
        <v>0</v>
      </c>
      <c r="BA82" s="169">
        <v>0</v>
      </c>
      <c r="BB82" s="170">
        <f t="shared" ref="BB82:BB87" si="170">SUM(BC82:BH82)</f>
        <v>1</v>
      </c>
      <c r="BC82" s="172">
        <v>1</v>
      </c>
      <c r="BD82" s="172">
        <v>0</v>
      </c>
      <c r="BE82" s="172">
        <v>0</v>
      </c>
      <c r="BF82" s="172">
        <v>0</v>
      </c>
      <c r="BG82" s="172">
        <v>0</v>
      </c>
      <c r="BH82" s="169">
        <v>0</v>
      </c>
      <c r="BI82" s="186">
        <f t="shared" si="153"/>
        <v>0</v>
      </c>
      <c r="BJ82" s="189">
        <v>0</v>
      </c>
      <c r="BK82" s="191">
        <v>0</v>
      </c>
      <c r="BL82" s="191">
        <v>0</v>
      </c>
      <c r="BM82" s="191">
        <v>0</v>
      </c>
      <c r="BN82" s="191">
        <v>0</v>
      </c>
      <c r="BO82" s="186">
        <f t="shared" si="155"/>
        <v>0</v>
      </c>
      <c r="BP82" s="189">
        <v>0</v>
      </c>
      <c r="BQ82" s="191">
        <v>0</v>
      </c>
      <c r="BR82" s="186">
        <f t="shared" si="157"/>
        <v>0</v>
      </c>
      <c r="BS82" s="189">
        <v>0</v>
      </c>
      <c r="BT82" s="191">
        <v>0</v>
      </c>
      <c r="BU82" s="191">
        <v>0</v>
      </c>
      <c r="BV82" s="191">
        <v>0</v>
      </c>
      <c r="BW82" s="186">
        <f t="shared" si="159"/>
        <v>0</v>
      </c>
      <c r="BX82" s="191">
        <v>0</v>
      </c>
      <c r="BY82" s="186">
        <f t="shared" si="161"/>
        <v>0</v>
      </c>
      <c r="BZ82" s="189">
        <v>0</v>
      </c>
      <c r="CA82" s="191">
        <v>0</v>
      </c>
      <c r="CB82" s="191">
        <v>0</v>
      </c>
      <c r="CC82" s="191">
        <v>0</v>
      </c>
      <c r="CD82" s="191">
        <v>0</v>
      </c>
      <c r="CE82" s="191">
        <v>0</v>
      </c>
      <c r="CF82" s="191">
        <v>0</v>
      </c>
      <c r="CG82" s="269">
        <v>0</v>
      </c>
    </row>
    <row r="83" spans="1:85" ht="15.5" x14ac:dyDescent="0.35">
      <c r="A83" s="125" t="s">
        <v>144</v>
      </c>
      <c r="B83" s="169">
        <f t="shared" si="150"/>
        <v>40</v>
      </c>
      <c r="C83" s="170">
        <f t="shared" si="163"/>
        <v>11</v>
      </c>
      <c r="D83" s="171">
        <v>5</v>
      </c>
      <c r="E83" s="171">
        <v>0</v>
      </c>
      <c r="F83" s="172">
        <v>5</v>
      </c>
      <c r="G83" s="171">
        <v>0</v>
      </c>
      <c r="H83" s="171">
        <v>0</v>
      </c>
      <c r="I83" s="172">
        <v>1</v>
      </c>
      <c r="J83" s="171">
        <v>0</v>
      </c>
      <c r="K83" s="171">
        <v>0</v>
      </c>
      <c r="L83" s="171">
        <v>0</v>
      </c>
      <c r="M83" s="170">
        <f t="shared" si="164"/>
        <v>1</v>
      </c>
      <c r="N83" s="174">
        <v>0</v>
      </c>
      <c r="O83" s="172">
        <v>0</v>
      </c>
      <c r="P83" s="172">
        <v>1</v>
      </c>
      <c r="Q83" s="172">
        <v>0</v>
      </c>
      <c r="R83" s="172">
        <v>0</v>
      </c>
      <c r="S83" s="172">
        <v>0</v>
      </c>
      <c r="T83" s="172">
        <v>0</v>
      </c>
      <c r="U83" s="170">
        <f t="shared" si="165"/>
        <v>27</v>
      </c>
      <c r="V83" s="172">
        <v>21</v>
      </c>
      <c r="W83" s="172">
        <v>0</v>
      </c>
      <c r="X83" s="172">
        <v>3</v>
      </c>
      <c r="Y83" s="172">
        <v>0</v>
      </c>
      <c r="Z83" s="172">
        <v>0</v>
      </c>
      <c r="AA83" s="172">
        <v>3</v>
      </c>
      <c r="AB83" s="172">
        <v>0</v>
      </c>
      <c r="AC83" s="172">
        <v>0</v>
      </c>
      <c r="AD83" s="172">
        <v>0</v>
      </c>
      <c r="AE83" s="170">
        <f t="shared" si="166"/>
        <v>0</v>
      </c>
      <c r="AF83" s="172">
        <v>0</v>
      </c>
      <c r="AG83" s="172">
        <v>0</v>
      </c>
      <c r="AH83" s="172">
        <v>0</v>
      </c>
      <c r="AI83" s="172">
        <v>0</v>
      </c>
      <c r="AJ83" s="170">
        <f t="shared" si="167"/>
        <v>0</v>
      </c>
      <c r="AK83" s="172">
        <v>0</v>
      </c>
      <c r="AL83" s="172">
        <v>0</v>
      </c>
      <c r="AM83" s="172">
        <v>0</v>
      </c>
      <c r="AN83" s="170">
        <f t="shared" si="168"/>
        <v>1</v>
      </c>
      <c r="AO83" s="172">
        <v>1</v>
      </c>
      <c r="AP83" s="172">
        <v>0</v>
      </c>
      <c r="AQ83" s="172">
        <v>0</v>
      </c>
      <c r="AR83" s="172">
        <v>0</v>
      </c>
      <c r="AS83" s="172">
        <v>0</v>
      </c>
      <c r="AT83" s="172">
        <v>0</v>
      </c>
      <c r="AU83" s="172">
        <v>0</v>
      </c>
      <c r="AV83" s="170">
        <f t="shared" si="169"/>
        <v>0</v>
      </c>
      <c r="AW83" s="172">
        <v>0</v>
      </c>
      <c r="AX83" s="172">
        <v>0</v>
      </c>
      <c r="AY83" s="172">
        <v>0</v>
      </c>
      <c r="AZ83" s="172">
        <v>0</v>
      </c>
      <c r="BA83" s="169">
        <v>0</v>
      </c>
      <c r="BB83" s="170">
        <f t="shared" si="170"/>
        <v>0</v>
      </c>
      <c r="BC83" s="172">
        <v>0</v>
      </c>
      <c r="BD83" s="172">
        <v>0</v>
      </c>
      <c r="BE83" s="172">
        <v>0</v>
      </c>
      <c r="BF83" s="172">
        <v>0</v>
      </c>
      <c r="BG83" s="172">
        <v>0</v>
      </c>
      <c r="BH83" s="169">
        <v>0</v>
      </c>
      <c r="BI83" s="186">
        <f t="shared" si="153"/>
        <v>0</v>
      </c>
      <c r="BJ83" s="189">
        <v>0</v>
      </c>
      <c r="BK83" s="191">
        <v>0</v>
      </c>
      <c r="BL83" s="191">
        <v>0</v>
      </c>
      <c r="BM83" s="191">
        <v>0</v>
      </c>
      <c r="BN83" s="191">
        <v>0</v>
      </c>
      <c r="BO83" s="186">
        <f t="shared" si="155"/>
        <v>0</v>
      </c>
      <c r="BP83" s="189">
        <v>0</v>
      </c>
      <c r="BQ83" s="191">
        <v>0</v>
      </c>
      <c r="BR83" s="186">
        <f t="shared" si="157"/>
        <v>0</v>
      </c>
      <c r="BS83" s="189">
        <v>0</v>
      </c>
      <c r="BT83" s="191">
        <v>0</v>
      </c>
      <c r="BU83" s="191">
        <v>0</v>
      </c>
      <c r="BV83" s="191">
        <v>0</v>
      </c>
      <c r="BW83" s="186">
        <f t="shared" si="159"/>
        <v>0</v>
      </c>
      <c r="BX83" s="191">
        <v>0</v>
      </c>
      <c r="BY83" s="186">
        <f t="shared" si="161"/>
        <v>0</v>
      </c>
      <c r="BZ83" s="189">
        <v>0</v>
      </c>
      <c r="CA83" s="191">
        <v>0</v>
      </c>
      <c r="CB83" s="191">
        <v>0</v>
      </c>
      <c r="CC83" s="191">
        <v>0</v>
      </c>
      <c r="CD83" s="191">
        <v>0</v>
      </c>
      <c r="CE83" s="191">
        <v>0</v>
      </c>
      <c r="CF83" s="191">
        <v>0</v>
      </c>
      <c r="CG83" s="269">
        <v>0</v>
      </c>
    </row>
    <row r="84" spans="1:85" ht="15.5" x14ac:dyDescent="0.35">
      <c r="A84" s="125" t="s">
        <v>209</v>
      </c>
      <c r="B84" s="169">
        <f t="shared" si="150"/>
        <v>562</v>
      </c>
      <c r="C84" s="170">
        <f t="shared" si="163"/>
        <v>402</v>
      </c>
      <c r="D84" s="171">
        <v>206</v>
      </c>
      <c r="E84" s="171">
        <v>3</v>
      </c>
      <c r="F84" s="172">
        <v>104</v>
      </c>
      <c r="G84" s="172">
        <v>1</v>
      </c>
      <c r="H84" s="171">
        <v>0</v>
      </c>
      <c r="I84" s="171">
        <v>0</v>
      </c>
      <c r="J84" s="171">
        <v>0</v>
      </c>
      <c r="K84" s="172">
        <v>2</v>
      </c>
      <c r="L84" s="169">
        <v>86</v>
      </c>
      <c r="M84" s="170">
        <f t="shared" si="164"/>
        <v>61</v>
      </c>
      <c r="N84" s="174">
        <v>17</v>
      </c>
      <c r="O84" s="172">
        <v>0</v>
      </c>
      <c r="P84" s="172">
        <v>12</v>
      </c>
      <c r="Q84" s="172">
        <v>0</v>
      </c>
      <c r="R84" s="172">
        <v>0</v>
      </c>
      <c r="S84" s="172">
        <v>2</v>
      </c>
      <c r="T84" s="172">
        <v>30</v>
      </c>
      <c r="U84" s="170">
        <f t="shared" si="165"/>
        <v>0</v>
      </c>
      <c r="V84" s="172">
        <v>0</v>
      </c>
      <c r="W84" s="172">
        <v>0</v>
      </c>
      <c r="X84" s="172">
        <v>0</v>
      </c>
      <c r="Y84" s="172">
        <v>0</v>
      </c>
      <c r="Z84" s="172">
        <v>0</v>
      </c>
      <c r="AA84" s="172">
        <v>0</v>
      </c>
      <c r="AB84" s="172">
        <v>0</v>
      </c>
      <c r="AC84" s="172">
        <v>0</v>
      </c>
      <c r="AD84" s="172">
        <v>0</v>
      </c>
      <c r="AE84" s="170">
        <f t="shared" si="166"/>
        <v>0</v>
      </c>
      <c r="AF84" s="172">
        <v>0</v>
      </c>
      <c r="AG84" s="172">
        <v>0</v>
      </c>
      <c r="AH84" s="172">
        <v>0</v>
      </c>
      <c r="AI84" s="172">
        <v>0</v>
      </c>
      <c r="AJ84" s="170">
        <f t="shared" si="167"/>
        <v>0</v>
      </c>
      <c r="AK84" s="172">
        <v>0</v>
      </c>
      <c r="AL84" s="172">
        <v>0</v>
      </c>
      <c r="AM84" s="172">
        <v>0</v>
      </c>
      <c r="AN84" s="170">
        <f t="shared" si="168"/>
        <v>8</v>
      </c>
      <c r="AO84" s="172">
        <v>3</v>
      </c>
      <c r="AP84" s="172">
        <v>0</v>
      </c>
      <c r="AQ84" s="172">
        <v>2</v>
      </c>
      <c r="AR84" s="172">
        <v>0</v>
      </c>
      <c r="AS84" s="172">
        <v>0</v>
      </c>
      <c r="AT84" s="172">
        <v>1</v>
      </c>
      <c r="AU84" s="172">
        <v>2</v>
      </c>
      <c r="AV84" s="170">
        <f t="shared" si="169"/>
        <v>0</v>
      </c>
      <c r="AW84" s="172">
        <v>0</v>
      </c>
      <c r="AX84" s="172">
        <v>0</v>
      </c>
      <c r="AY84" s="172">
        <v>0</v>
      </c>
      <c r="AZ84" s="172">
        <v>0</v>
      </c>
      <c r="BA84" s="169">
        <v>0</v>
      </c>
      <c r="BB84" s="170">
        <f t="shared" si="170"/>
        <v>8</v>
      </c>
      <c r="BC84" s="172">
        <v>3</v>
      </c>
      <c r="BD84" s="172">
        <v>0</v>
      </c>
      <c r="BE84" s="172">
        <v>2</v>
      </c>
      <c r="BF84" s="172">
        <v>0</v>
      </c>
      <c r="BG84" s="172">
        <v>1</v>
      </c>
      <c r="BH84" s="169">
        <v>2</v>
      </c>
      <c r="BI84" s="186">
        <f t="shared" si="153"/>
        <v>41</v>
      </c>
      <c r="BJ84" s="189">
        <v>15</v>
      </c>
      <c r="BK84" s="191">
        <v>1</v>
      </c>
      <c r="BL84" s="191">
        <v>10</v>
      </c>
      <c r="BM84" s="191">
        <v>1</v>
      </c>
      <c r="BN84" s="191">
        <v>14</v>
      </c>
      <c r="BO84" s="186">
        <f t="shared" si="155"/>
        <v>0</v>
      </c>
      <c r="BP84" s="189">
        <v>0</v>
      </c>
      <c r="BQ84" s="191">
        <v>0</v>
      </c>
      <c r="BR84" s="186">
        <f t="shared" si="157"/>
        <v>0</v>
      </c>
      <c r="BS84" s="189">
        <v>0</v>
      </c>
      <c r="BT84" s="191">
        <v>0</v>
      </c>
      <c r="BU84" s="191">
        <v>0</v>
      </c>
      <c r="BV84" s="191">
        <v>0</v>
      </c>
      <c r="BW84" s="186">
        <f t="shared" si="159"/>
        <v>0</v>
      </c>
      <c r="BX84" s="191">
        <v>0</v>
      </c>
      <c r="BY84" s="186">
        <f t="shared" si="161"/>
        <v>42</v>
      </c>
      <c r="BZ84" s="189">
        <v>22</v>
      </c>
      <c r="CA84" s="191">
        <v>1</v>
      </c>
      <c r="CB84" s="191">
        <v>11</v>
      </c>
      <c r="CC84" s="191">
        <v>2</v>
      </c>
      <c r="CD84" s="191">
        <v>0</v>
      </c>
      <c r="CE84" s="191">
        <v>3</v>
      </c>
      <c r="CF84" s="191">
        <v>3</v>
      </c>
      <c r="CG84" s="269">
        <v>0</v>
      </c>
    </row>
    <row r="85" spans="1:85" ht="15.5" x14ac:dyDescent="0.35">
      <c r="A85" s="125" t="s">
        <v>210</v>
      </c>
      <c r="B85" s="169">
        <f t="shared" si="150"/>
        <v>272</v>
      </c>
      <c r="C85" s="170">
        <f t="shared" si="163"/>
        <v>178</v>
      </c>
      <c r="D85" s="171">
        <v>60</v>
      </c>
      <c r="E85" s="171">
        <v>0</v>
      </c>
      <c r="F85" s="172">
        <v>21</v>
      </c>
      <c r="G85" s="171">
        <v>0</v>
      </c>
      <c r="H85" s="171">
        <v>0</v>
      </c>
      <c r="I85" s="171">
        <v>0</v>
      </c>
      <c r="J85" s="171">
        <v>0</v>
      </c>
      <c r="K85" s="171">
        <v>0</v>
      </c>
      <c r="L85" s="172">
        <v>97</v>
      </c>
      <c r="M85" s="170">
        <f t="shared" si="164"/>
        <v>12</v>
      </c>
      <c r="N85" s="174">
        <v>0</v>
      </c>
      <c r="O85" s="172">
        <v>0</v>
      </c>
      <c r="P85" s="172">
        <v>3</v>
      </c>
      <c r="Q85" s="172">
        <v>0</v>
      </c>
      <c r="R85" s="172">
        <v>0</v>
      </c>
      <c r="S85" s="172">
        <v>0</v>
      </c>
      <c r="T85" s="172">
        <v>9</v>
      </c>
      <c r="U85" s="170">
        <f t="shared" si="165"/>
        <v>73</v>
      </c>
      <c r="V85" s="172">
        <v>9</v>
      </c>
      <c r="W85" s="172">
        <v>0</v>
      </c>
      <c r="X85" s="172">
        <v>12</v>
      </c>
      <c r="Y85" s="172">
        <v>0</v>
      </c>
      <c r="Z85" s="172">
        <v>0</v>
      </c>
      <c r="AA85" s="172">
        <v>1</v>
      </c>
      <c r="AB85" s="172">
        <v>0</v>
      </c>
      <c r="AC85" s="172">
        <v>1</v>
      </c>
      <c r="AD85" s="172">
        <v>50</v>
      </c>
      <c r="AE85" s="170">
        <f t="shared" si="166"/>
        <v>0</v>
      </c>
      <c r="AF85" s="172">
        <v>0</v>
      </c>
      <c r="AG85" s="172">
        <v>0</v>
      </c>
      <c r="AH85" s="172">
        <v>0</v>
      </c>
      <c r="AI85" s="172">
        <v>0</v>
      </c>
      <c r="AJ85" s="170">
        <f t="shared" si="167"/>
        <v>0</v>
      </c>
      <c r="AK85" s="172">
        <v>0</v>
      </c>
      <c r="AL85" s="172">
        <v>0</v>
      </c>
      <c r="AM85" s="172">
        <v>0</v>
      </c>
      <c r="AN85" s="170">
        <f t="shared" si="168"/>
        <v>9</v>
      </c>
      <c r="AO85" s="172">
        <v>3</v>
      </c>
      <c r="AP85" s="172">
        <v>0</v>
      </c>
      <c r="AQ85" s="172">
        <v>3</v>
      </c>
      <c r="AR85" s="172">
        <v>0</v>
      </c>
      <c r="AS85" s="172">
        <v>1</v>
      </c>
      <c r="AT85" s="172">
        <v>0</v>
      </c>
      <c r="AU85" s="172">
        <v>2</v>
      </c>
      <c r="AV85" s="170">
        <f t="shared" si="169"/>
        <v>0</v>
      </c>
      <c r="AW85" s="172">
        <v>0</v>
      </c>
      <c r="AX85" s="172">
        <v>0</v>
      </c>
      <c r="AY85" s="172">
        <v>0</v>
      </c>
      <c r="AZ85" s="172">
        <v>0</v>
      </c>
      <c r="BA85" s="169">
        <v>0</v>
      </c>
      <c r="BB85" s="170">
        <f t="shared" si="170"/>
        <v>0</v>
      </c>
      <c r="BC85" s="172">
        <v>0</v>
      </c>
      <c r="BD85" s="172">
        <v>0</v>
      </c>
      <c r="BE85" s="172">
        <v>0</v>
      </c>
      <c r="BF85" s="172">
        <v>0</v>
      </c>
      <c r="BG85" s="172">
        <v>0</v>
      </c>
      <c r="BH85" s="169">
        <v>0</v>
      </c>
      <c r="BI85" s="186">
        <f t="shared" si="153"/>
        <v>0</v>
      </c>
      <c r="BJ85" s="189">
        <v>0</v>
      </c>
      <c r="BK85" s="191">
        <v>0</v>
      </c>
      <c r="BL85" s="191">
        <v>0</v>
      </c>
      <c r="BM85" s="191">
        <v>0</v>
      </c>
      <c r="BN85" s="191">
        <v>0</v>
      </c>
      <c r="BO85" s="186">
        <f t="shared" si="155"/>
        <v>0</v>
      </c>
      <c r="BP85" s="189">
        <v>0</v>
      </c>
      <c r="BQ85" s="191">
        <v>0</v>
      </c>
      <c r="BR85" s="186">
        <f t="shared" si="157"/>
        <v>0</v>
      </c>
      <c r="BS85" s="189">
        <v>0</v>
      </c>
      <c r="BT85" s="191">
        <v>0</v>
      </c>
      <c r="BU85" s="191">
        <v>0</v>
      </c>
      <c r="BV85" s="191">
        <v>0</v>
      </c>
      <c r="BW85" s="186">
        <f t="shared" si="159"/>
        <v>0</v>
      </c>
      <c r="BX85" s="191">
        <v>0</v>
      </c>
      <c r="BY85" s="186">
        <f t="shared" si="161"/>
        <v>0</v>
      </c>
      <c r="BZ85" s="189">
        <v>0</v>
      </c>
      <c r="CA85" s="191">
        <v>0</v>
      </c>
      <c r="CB85" s="191">
        <v>0</v>
      </c>
      <c r="CC85" s="191">
        <v>0</v>
      </c>
      <c r="CD85" s="191">
        <v>0</v>
      </c>
      <c r="CE85" s="191">
        <v>0</v>
      </c>
      <c r="CF85" s="191">
        <v>0</v>
      </c>
      <c r="CG85" s="269">
        <v>0</v>
      </c>
    </row>
    <row r="86" spans="1:85" ht="15.5" x14ac:dyDescent="0.35">
      <c r="A86" s="125" t="s">
        <v>145</v>
      </c>
      <c r="B86" s="169">
        <f t="shared" si="150"/>
        <v>70</v>
      </c>
      <c r="C86" s="170">
        <f t="shared" si="163"/>
        <v>58</v>
      </c>
      <c r="D86" s="171">
        <v>44</v>
      </c>
      <c r="E86" s="171">
        <v>6</v>
      </c>
      <c r="F86" s="172">
        <v>8</v>
      </c>
      <c r="G86" s="171">
        <v>0</v>
      </c>
      <c r="H86" s="171">
        <v>0</v>
      </c>
      <c r="I86" s="171">
        <v>0</v>
      </c>
      <c r="J86" s="171">
        <v>0</v>
      </c>
      <c r="K86" s="171">
        <v>0</v>
      </c>
      <c r="L86" s="171">
        <v>0</v>
      </c>
      <c r="M86" s="170">
        <f t="shared" si="164"/>
        <v>1</v>
      </c>
      <c r="N86" s="174">
        <v>1</v>
      </c>
      <c r="O86" s="172">
        <v>0</v>
      </c>
      <c r="P86" s="172">
        <v>0</v>
      </c>
      <c r="Q86" s="172">
        <v>0</v>
      </c>
      <c r="R86" s="172">
        <v>0</v>
      </c>
      <c r="S86" s="172">
        <v>0</v>
      </c>
      <c r="T86" s="172">
        <v>0</v>
      </c>
      <c r="U86" s="170">
        <f t="shared" si="165"/>
        <v>10</v>
      </c>
      <c r="V86" s="172">
        <v>5</v>
      </c>
      <c r="W86" s="172">
        <v>1</v>
      </c>
      <c r="X86" s="172">
        <v>3</v>
      </c>
      <c r="Y86" s="172">
        <v>1</v>
      </c>
      <c r="Z86" s="172">
        <v>0</v>
      </c>
      <c r="AA86" s="172">
        <v>0</v>
      </c>
      <c r="AB86" s="172">
        <v>0</v>
      </c>
      <c r="AC86" s="172">
        <v>0</v>
      </c>
      <c r="AD86" s="172">
        <v>0</v>
      </c>
      <c r="AE86" s="170">
        <f t="shared" si="166"/>
        <v>0</v>
      </c>
      <c r="AF86" s="172">
        <v>0</v>
      </c>
      <c r="AG86" s="172">
        <v>0</v>
      </c>
      <c r="AH86" s="172">
        <v>0</v>
      </c>
      <c r="AI86" s="172">
        <v>0</v>
      </c>
      <c r="AJ86" s="170">
        <f t="shared" si="167"/>
        <v>0</v>
      </c>
      <c r="AK86" s="172">
        <v>0</v>
      </c>
      <c r="AL86" s="172">
        <v>0</v>
      </c>
      <c r="AM86" s="172">
        <v>0</v>
      </c>
      <c r="AN86" s="170">
        <f t="shared" si="168"/>
        <v>1</v>
      </c>
      <c r="AO86" s="172">
        <v>1</v>
      </c>
      <c r="AP86" s="172">
        <v>0</v>
      </c>
      <c r="AQ86" s="172">
        <v>0</v>
      </c>
      <c r="AR86" s="172">
        <v>0</v>
      </c>
      <c r="AS86" s="172">
        <v>0</v>
      </c>
      <c r="AT86" s="172">
        <v>0</v>
      </c>
      <c r="AU86" s="172">
        <v>0</v>
      </c>
      <c r="AV86" s="170">
        <f t="shared" si="169"/>
        <v>0</v>
      </c>
      <c r="AW86" s="172">
        <v>0</v>
      </c>
      <c r="AX86" s="172">
        <v>0</v>
      </c>
      <c r="AY86" s="172">
        <v>0</v>
      </c>
      <c r="AZ86" s="172">
        <v>0</v>
      </c>
      <c r="BA86" s="169">
        <v>0</v>
      </c>
      <c r="BB86" s="170">
        <f t="shared" si="170"/>
        <v>0</v>
      </c>
      <c r="BC86" s="172">
        <v>0</v>
      </c>
      <c r="BD86" s="172">
        <v>0</v>
      </c>
      <c r="BE86" s="172">
        <v>0</v>
      </c>
      <c r="BF86" s="172">
        <v>0</v>
      </c>
      <c r="BG86" s="172">
        <v>0</v>
      </c>
      <c r="BH86" s="169">
        <v>0</v>
      </c>
      <c r="BI86" s="186">
        <f t="shared" si="153"/>
        <v>0</v>
      </c>
      <c r="BJ86" s="189">
        <v>0</v>
      </c>
      <c r="BK86" s="191">
        <v>0</v>
      </c>
      <c r="BL86" s="191">
        <v>0</v>
      </c>
      <c r="BM86" s="191">
        <v>0</v>
      </c>
      <c r="BN86" s="191">
        <v>0</v>
      </c>
      <c r="BO86" s="186">
        <f t="shared" si="155"/>
        <v>0</v>
      </c>
      <c r="BP86" s="189">
        <v>0</v>
      </c>
      <c r="BQ86" s="191">
        <v>0</v>
      </c>
      <c r="BR86" s="186">
        <f t="shared" si="157"/>
        <v>0</v>
      </c>
      <c r="BS86" s="189">
        <v>0</v>
      </c>
      <c r="BT86" s="191">
        <v>0</v>
      </c>
      <c r="BU86" s="191">
        <v>0</v>
      </c>
      <c r="BV86" s="191">
        <v>0</v>
      </c>
      <c r="BW86" s="186">
        <f t="shared" si="159"/>
        <v>0</v>
      </c>
      <c r="BX86" s="191">
        <v>0</v>
      </c>
      <c r="BY86" s="186">
        <f t="shared" si="161"/>
        <v>0</v>
      </c>
      <c r="BZ86" s="189">
        <v>0</v>
      </c>
      <c r="CA86" s="191">
        <v>0</v>
      </c>
      <c r="CB86" s="191">
        <v>0</v>
      </c>
      <c r="CC86" s="191">
        <v>0</v>
      </c>
      <c r="CD86" s="191">
        <v>0</v>
      </c>
      <c r="CE86" s="191">
        <v>0</v>
      </c>
      <c r="CF86" s="191">
        <v>0</v>
      </c>
      <c r="CG86" s="269">
        <v>0</v>
      </c>
    </row>
    <row r="87" spans="1:85" ht="15.5" x14ac:dyDescent="0.35">
      <c r="A87" s="125" t="s">
        <v>146</v>
      </c>
      <c r="B87" s="169">
        <f t="shared" si="150"/>
        <v>105</v>
      </c>
      <c r="C87" s="170">
        <f t="shared" si="163"/>
        <v>64</v>
      </c>
      <c r="D87" s="171">
        <v>47</v>
      </c>
      <c r="E87" s="171">
        <v>0</v>
      </c>
      <c r="F87" s="172">
        <v>16</v>
      </c>
      <c r="G87" s="171">
        <v>0</v>
      </c>
      <c r="H87" s="171">
        <v>0</v>
      </c>
      <c r="I87" s="171">
        <v>0</v>
      </c>
      <c r="J87" s="171">
        <v>0</v>
      </c>
      <c r="K87" s="172">
        <v>1</v>
      </c>
      <c r="L87" s="171">
        <v>0</v>
      </c>
      <c r="M87" s="170">
        <f t="shared" si="164"/>
        <v>7</v>
      </c>
      <c r="N87" s="174">
        <v>2</v>
      </c>
      <c r="O87" s="172">
        <v>0</v>
      </c>
      <c r="P87" s="172">
        <v>5</v>
      </c>
      <c r="Q87" s="172">
        <v>0</v>
      </c>
      <c r="R87" s="172">
        <v>0</v>
      </c>
      <c r="S87" s="172">
        <v>0</v>
      </c>
      <c r="T87" s="172">
        <v>0</v>
      </c>
      <c r="U87" s="170">
        <f t="shared" si="165"/>
        <v>32</v>
      </c>
      <c r="V87" s="172">
        <v>28</v>
      </c>
      <c r="W87" s="172">
        <v>0</v>
      </c>
      <c r="X87" s="172">
        <v>3</v>
      </c>
      <c r="Y87" s="172">
        <v>0</v>
      </c>
      <c r="Z87" s="172">
        <v>0</v>
      </c>
      <c r="AA87" s="172">
        <v>0</v>
      </c>
      <c r="AB87" s="172">
        <v>0</v>
      </c>
      <c r="AC87" s="172">
        <v>0</v>
      </c>
      <c r="AD87" s="172">
        <v>1</v>
      </c>
      <c r="AE87" s="170">
        <f t="shared" si="166"/>
        <v>0</v>
      </c>
      <c r="AF87" s="172">
        <v>0</v>
      </c>
      <c r="AG87" s="172">
        <v>0</v>
      </c>
      <c r="AH87" s="172">
        <v>0</v>
      </c>
      <c r="AI87" s="172">
        <v>0</v>
      </c>
      <c r="AJ87" s="170">
        <f t="shared" si="167"/>
        <v>1</v>
      </c>
      <c r="AK87" s="172">
        <v>1</v>
      </c>
      <c r="AL87" s="172">
        <v>0</v>
      </c>
      <c r="AM87" s="172">
        <v>0</v>
      </c>
      <c r="AN87" s="170">
        <f t="shared" si="168"/>
        <v>1</v>
      </c>
      <c r="AO87" s="172">
        <v>1</v>
      </c>
      <c r="AP87" s="172">
        <v>0</v>
      </c>
      <c r="AQ87" s="172">
        <v>0</v>
      </c>
      <c r="AR87" s="172">
        <v>0</v>
      </c>
      <c r="AS87" s="172">
        <v>0</v>
      </c>
      <c r="AT87" s="172">
        <v>0</v>
      </c>
      <c r="AU87" s="172">
        <v>0</v>
      </c>
      <c r="AV87" s="170">
        <f t="shared" si="169"/>
        <v>0</v>
      </c>
      <c r="AW87" s="172">
        <v>0</v>
      </c>
      <c r="AX87" s="172">
        <v>0</v>
      </c>
      <c r="AY87" s="172">
        <v>0</v>
      </c>
      <c r="AZ87" s="172">
        <v>0</v>
      </c>
      <c r="BA87" s="169">
        <v>0</v>
      </c>
      <c r="BB87" s="170">
        <f t="shared" si="170"/>
        <v>0</v>
      </c>
      <c r="BC87" s="172">
        <v>0</v>
      </c>
      <c r="BD87" s="172">
        <v>0</v>
      </c>
      <c r="BE87" s="172">
        <v>0</v>
      </c>
      <c r="BF87" s="172">
        <v>0</v>
      </c>
      <c r="BG87" s="172">
        <v>0</v>
      </c>
      <c r="BH87" s="169">
        <v>0</v>
      </c>
      <c r="BI87" s="186">
        <f t="shared" si="153"/>
        <v>0</v>
      </c>
      <c r="BJ87" s="189">
        <v>0</v>
      </c>
      <c r="BK87" s="191">
        <v>0</v>
      </c>
      <c r="BL87" s="191">
        <v>0</v>
      </c>
      <c r="BM87" s="191">
        <v>0</v>
      </c>
      <c r="BN87" s="191">
        <v>0</v>
      </c>
      <c r="BO87" s="186">
        <f t="shared" si="155"/>
        <v>0</v>
      </c>
      <c r="BP87" s="189">
        <v>0</v>
      </c>
      <c r="BQ87" s="191">
        <v>0</v>
      </c>
      <c r="BR87" s="186">
        <f t="shared" si="157"/>
        <v>0</v>
      </c>
      <c r="BS87" s="189">
        <v>0</v>
      </c>
      <c r="BT87" s="191">
        <v>0</v>
      </c>
      <c r="BU87" s="191">
        <v>0</v>
      </c>
      <c r="BV87" s="191">
        <v>0</v>
      </c>
      <c r="BW87" s="186">
        <f t="shared" si="159"/>
        <v>0</v>
      </c>
      <c r="BX87" s="191">
        <v>0</v>
      </c>
      <c r="BY87" s="186">
        <f t="shared" si="161"/>
        <v>0</v>
      </c>
      <c r="BZ87" s="189">
        <v>0</v>
      </c>
      <c r="CA87" s="191">
        <v>0</v>
      </c>
      <c r="CB87" s="191">
        <v>0</v>
      </c>
      <c r="CC87" s="191">
        <v>0</v>
      </c>
      <c r="CD87" s="191">
        <v>0</v>
      </c>
      <c r="CE87" s="191">
        <v>0</v>
      </c>
      <c r="CF87" s="191">
        <v>0</v>
      </c>
      <c r="CG87" s="269">
        <v>0</v>
      </c>
    </row>
    <row r="88" spans="1:85" ht="15.5" x14ac:dyDescent="0.35">
      <c r="A88" s="133"/>
      <c r="B88" s="169"/>
      <c r="C88" s="170"/>
      <c r="D88" s="171"/>
      <c r="E88" s="171"/>
      <c r="F88" s="172"/>
      <c r="G88" s="172"/>
      <c r="H88" s="172"/>
      <c r="I88" s="172"/>
      <c r="J88" s="174"/>
      <c r="K88" s="172"/>
      <c r="L88" s="174"/>
      <c r="M88" s="170"/>
      <c r="N88" s="174"/>
      <c r="O88" s="172"/>
      <c r="P88" s="172"/>
      <c r="Q88" s="172"/>
      <c r="R88" s="172"/>
      <c r="S88" s="172"/>
      <c r="T88" s="172"/>
      <c r="U88" s="170"/>
      <c r="V88" s="172"/>
      <c r="W88" s="172"/>
      <c r="X88" s="172"/>
      <c r="Y88" s="172"/>
      <c r="Z88" s="172"/>
      <c r="AA88" s="172"/>
      <c r="AB88" s="172"/>
      <c r="AC88" s="172"/>
      <c r="AD88" s="172"/>
      <c r="AE88" s="170"/>
      <c r="AF88" s="172"/>
      <c r="AG88" s="172"/>
      <c r="AH88" s="172"/>
      <c r="AI88" s="172"/>
      <c r="AJ88" s="170"/>
      <c r="AK88" s="172"/>
      <c r="AL88" s="172"/>
      <c r="AM88" s="172"/>
      <c r="AN88" s="170"/>
      <c r="AO88" s="172"/>
      <c r="AP88" s="172"/>
      <c r="AQ88" s="172"/>
      <c r="AR88" s="172"/>
      <c r="AS88" s="172"/>
      <c r="AT88" s="172"/>
      <c r="AU88" s="172"/>
      <c r="AV88" s="170"/>
      <c r="AW88" s="172"/>
      <c r="AX88" s="172"/>
      <c r="AY88" s="172"/>
      <c r="AZ88" s="172"/>
      <c r="BA88" s="169"/>
      <c r="BB88" s="170"/>
      <c r="BC88" s="172"/>
      <c r="BD88" s="172"/>
      <c r="BE88" s="172"/>
      <c r="BF88" s="172"/>
      <c r="BG88" s="172"/>
      <c r="BH88" s="169"/>
      <c r="BI88" s="186"/>
      <c r="BJ88" s="189"/>
      <c r="BK88" s="191"/>
      <c r="BL88" s="191"/>
      <c r="BM88" s="191"/>
      <c r="BN88" s="191"/>
      <c r="BO88" s="186"/>
      <c r="BP88" s="189"/>
      <c r="BQ88" s="191"/>
      <c r="BR88" s="186"/>
      <c r="BS88" s="189"/>
      <c r="BT88" s="191"/>
      <c r="BU88" s="191"/>
      <c r="BV88" s="191"/>
      <c r="BW88" s="186"/>
      <c r="BX88" s="191"/>
      <c r="BY88" s="186"/>
      <c r="BZ88" s="189"/>
      <c r="CA88" s="191"/>
      <c r="CB88" s="191"/>
      <c r="CC88" s="191"/>
      <c r="CD88" s="191"/>
      <c r="CE88" s="191"/>
      <c r="CF88" s="191"/>
      <c r="CG88" s="269"/>
    </row>
    <row r="89" spans="1:85" ht="15" x14ac:dyDescent="0.3">
      <c r="A89" s="131" t="s">
        <v>147</v>
      </c>
      <c r="B89" s="175">
        <f t="shared" ref="B89:B97" si="171">+C89+M89+U89+AE89+AJ89+AN89+AV89+BB89+BI89+BO89+BR89+BW89+BY89</f>
        <v>2360</v>
      </c>
      <c r="C89" s="167">
        <f t="shared" ref="C89:AH89" si="172">SUM(C90:C97)</f>
        <v>1586</v>
      </c>
      <c r="D89" s="168">
        <f t="shared" si="172"/>
        <v>932</v>
      </c>
      <c r="E89" s="168">
        <f t="shared" si="172"/>
        <v>18</v>
      </c>
      <c r="F89" s="168">
        <f t="shared" si="172"/>
        <v>536</v>
      </c>
      <c r="G89" s="168">
        <f t="shared" si="172"/>
        <v>7</v>
      </c>
      <c r="H89" s="168">
        <f t="shared" si="172"/>
        <v>0</v>
      </c>
      <c r="I89" s="168">
        <f t="shared" si="172"/>
        <v>10</v>
      </c>
      <c r="J89" s="168">
        <f t="shared" si="172"/>
        <v>0</v>
      </c>
      <c r="K89" s="168">
        <f t="shared" si="172"/>
        <v>12</v>
      </c>
      <c r="L89" s="168">
        <f t="shared" si="172"/>
        <v>71</v>
      </c>
      <c r="M89" s="167">
        <f t="shared" si="172"/>
        <v>81</v>
      </c>
      <c r="N89" s="181">
        <f t="shared" si="172"/>
        <v>57</v>
      </c>
      <c r="O89" s="176">
        <f t="shared" si="172"/>
        <v>1</v>
      </c>
      <c r="P89" s="176">
        <f>SUM(P90:P97)</f>
        <v>17</v>
      </c>
      <c r="Q89" s="176">
        <f t="shared" si="172"/>
        <v>0</v>
      </c>
      <c r="R89" s="176">
        <f t="shared" si="172"/>
        <v>4</v>
      </c>
      <c r="S89" s="176">
        <f t="shared" si="172"/>
        <v>1</v>
      </c>
      <c r="T89" s="176">
        <f t="shared" si="172"/>
        <v>1</v>
      </c>
      <c r="U89" s="167">
        <f t="shared" si="172"/>
        <v>653</v>
      </c>
      <c r="V89" s="176">
        <f t="shared" si="172"/>
        <v>365</v>
      </c>
      <c r="W89" s="176">
        <f t="shared" si="172"/>
        <v>25</v>
      </c>
      <c r="X89" s="176">
        <f t="shared" si="172"/>
        <v>183</v>
      </c>
      <c r="Y89" s="176">
        <f t="shared" si="172"/>
        <v>3</v>
      </c>
      <c r="Z89" s="176">
        <f t="shared" si="172"/>
        <v>1</v>
      </c>
      <c r="AA89" s="176">
        <f t="shared" si="172"/>
        <v>29</v>
      </c>
      <c r="AB89" s="176">
        <f t="shared" si="172"/>
        <v>0</v>
      </c>
      <c r="AC89" s="176">
        <f t="shared" si="172"/>
        <v>17</v>
      </c>
      <c r="AD89" s="176">
        <f t="shared" si="172"/>
        <v>30</v>
      </c>
      <c r="AE89" s="167">
        <f t="shared" si="172"/>
        <v>0</v>
      </c>
      <c r="AF89" s="176">
        <f t="shared" si="172"/>
        <v>0</v>
      </c>
      <c r="AG89" s="176">
        <f t="shared" si="172"/>
        <v>0</v>
      </c>
      <c r="AH89" s="176">
        <f t="shared" si="172"/>
        <v>0</v>
      </c>
      <c r="AI89" s="176">
        <f>SUM(AI90:AI97)</f>
        <v>0</v>
      </c>
      <c r="AJ89" s="167">
        <f t="shared" ref="AJ89:BH89" si="173">SUM(AJ90:AJ97)</f>
        <v>2</v>
      </c>
      <c r="AK89" s="176">
        <f t="shared" si="173"/>
        <v>1</v>
      </c>
      <c r="AL89" s="176">
        <f t="shared" si="173"/>
        <v>1</v>
      </c>
      <c r="AM89" s="176">
        <f t="shared" si="173"/>
        <v>0</v>
      </c>
      <c r="AN89" s="167">
        <f t="shared" si="173"/>
        <v>15</v>
      </c>
      <c r="AO89" s="176">
        <f t="shared" si="173"/>
        <v>12</v>
      </c>
      <c r="AP89" s="176">
        <f t="shared" si="173"/>
        <v>0</v>
      </c>
      <c r="AQ89" s="176">
        <f t="shared" si="173"/>
        <v>2</v>
      </c>
      <c r="AR89" s="176">
        <f t="shared" si="173"/>
        <v>0</v>
      </c>
      <c r="AS89" s="176">
        <f t="shared" si="173"/>
        <v>1</v>
      </c>
      <c r="AT89" s="176">
        <f t="shared" si="173"/>
        <v>0</v>
      </c>
      <c r="AU89" s="176">
        <f t="shared" si="173"/>
        <v>0</v>
      </c>
      <c r="AV89" s="167">
        <f t="shared" si="173"/>
        <v>5</v>
      </c>
      <c r="AW89" s="176">
        <f t="shared" si="173"/>
        <v>4</v>
      </c>
      <c r="AX89" s="176">
        <f t="shared" si="173"/>
        <v>1</v>
      </c>
      <c r="AY89" s="176">
        <f t="shared" si="173"/>
        <v>0</v>
      </c>
      <c r="AZ89" s="176">
        <f t="shared" si="173"/>
        <v>0</v>
      </c>
      <c r="BA89" s="175">
        <f t="shared" si="173"/>
        <v>0</v>
      </c>
      <c r="BB89" s="167">
        <f t="shared" si="173"/>
        <v>5</v>
      </c>
      <c r="BC89" s="176">
        <f t="shared" si="173"/>
        <v>3</v>
      </c>
      <c r="BD89" s="176">
        <f t="shared" si="173"/>
        <v>1</v>
      </c>
      <c r="BE89" s="176">
        <f t="shared" si="173"/>
        <v>0</v>
      </c>
      <c r="BF89" s="176">
        <f t="shared" si="173"/>
        <v>0</v>
      </c>
      <c r="BG89" s="176">
        <f t="shared" si="173"/>
        <v>0</v>
      </c>
      <c r="BH89" s="175">
        <f t="shared" si="173"/>
        <v>1</v>
      </c>
      <c r="BI89" s="186">
        <f t="shared" ref="BI89:BI97" si="174">SUM(BJ89:BN89)</f>
        <v>0</v>
      </c>
      <c r="BJ89" s="187">
        <f>SUM(BJ90:BJ97)</f>
        <v>0</v>
      </c>
      <c r="BK89" s="188">
        <f t="shared" ref="BK89:BN89" si="175">SUM(BK90:BK97)</f>
        <v>0</v>
      </c>
      <c r="BL89" s="188">
        <f t="shared" si="175"/>
        <v>0</v>
      </c>
      <c r="BM89" s="188">
        <f t="shared" si="175"/>
        <v>0</v>
      </c>
      <c r="BN89" s="187">
        <f t="shared" si="175"/>
        <v>0</v>
      </c>
      <c r="BO89" s="186">
        <f t="shared" ref="BO89:BO97" si="176">SUM(BP89:BQ89)</f>
        <v>0</v>
      </c>
      <c r="BP89" s="187">
        <f>SUM(BP90:BP97)</f>
        <v>0</v>
      </c>
      <c r="BQ89" s="188">
        <f t="shared" ref="BQ89" si="177">SUM(BQ90:BQ97)</f>
        <v>0</v>
      </c>
      <c r="BR89" s="186">
        <f t="shared" ref="BR89:BR97" si="178">SUM(BS89:BV89)</f>
        <v>0</v>
      </c>
      <c r="BS89" s="187">
        <f>SUM(BS90:BS97)</f>
        <v>0</v>
      </c>
      <c r="BT89" s="188">
        <f t="shared" ref="BT89:BV89" si="179">SUM(BT90:BT97)</f>
        <v>0</v>
      </c>
      <c r="BU89" s="188">
        <f t="shared" si="179"/>
        <v>0</v>
      </c>
      <c r="BV89" s="187">
        <f t="shared" si="179"/>
        <v>0</v>
      </c>
      <c r="BW89" s="186">
        <f t="shared" ref="BW89:BW97" si="180">SUM(BX89:BX89)</f>
        <v>0</v>
      </c>
      <c r="BX89" s="187">
        <f t="shared" ref="BX89" si="181">SUM(BX90:BX97)</f>
        <v>0</v>
      </c>
      <c r="BY89" s="186">
        <f t="shared" ref="BY89:BY97" si="182">SUM(BZ89:CG89)</f>
        <v>13</v>
      </c>
      <c r="BZ89" s="187">
        <f>SUM(BZ90:BZ97)</f>
        <v>1</v>
      </c>
      <c r="CA89" s="188">
        <f t="shared" ref="CA89:CG89" si="183">SUM(CA90:CA97)</f>
        <v>0</v>
      </c>
      <c r="CB89" s="188">
        <f t="shared" si="183"/>
        <v>12</v>
      </c>
      <c r="CC89" s="188">
        <f t="shared" si="183"/>
        <v>0</v>
      </c>
      <c r="CD89" s="188">
        <f t="shared" si="183"/>
        <v>0</v>
      </c>
      <c r="CE89" s="188">
        <f t="shared" si="183"/>
        <v>0</v>
      </c>
      <c r="CF89" s="188">
        <f t="shared" si="183"/>
        <v>0</v>
      </c>
      <c r="CG89" s="187">
        <f t="shared" si="183"/>
        <v>0</v>
      </c>
    </row>
    <row r="90" spans="1:85" ht="15.5" x14ac:dyDescent="0.35">
      <c r="A90" s="132" t="s">
        <v>148</v>
      </c>
      <c r="B90" s="169">
        <f t="shared" si="171"/>
        <v>940</v>
      </c>
      <c r="C90" s="170">
        <f t="shared" ref="C90:C97" si="184">SUM(D90:L90)</f>
        <v>661</v>
      </c>
      <c r="D90" s="171">
        <v>385</v>
      </c>
      <c r="E90" s="171">
        <v>6</v>
      </c>
      <c r="F90" s="172">
        <v>203</v>
      </c>
      <c r="G90" s="172">
        <v>4</v>
      </c>
      <c r="H90" s="171">
        <v>0</v>
      </c>
      <c r="I90" s="171">
        <v>0</v>
      </c>
      <c r="J90" s="171">
        <v>0</v>
      </c>
      <c r="K90" s="172">
        <v>2</v>
      </c>
      <c r="L90" s="172">
        <v>61</v>
      </c>
      <c r="M90" s="170">
        <f t="shared" ref="M90:M97" si="185">SUM(N90:T90)</f>
        <v>0</v>
      </c>
      <c r="N90" s="174">
        <v>0</v>
      </c>
      <c r="O90" s="172">
        <v>0</v>
      </c>
      <c r="P90" s="172">
        <v>0</v>
      </c>
      <c r="Q90" s="172">
        <v>0</v>
      </c>
      <c r="R90" s="172">
        <v>0</v>
      </c>
      <c r="S90" s="172">
        <v>0</v>
      </c>
      <c r="T90" s="172">
        <v>0</v>
      </c>
      <c r="U90" s="170">
        <f t="shared" ref="U90:U97" si="186">SUM(V90:AD90)</f>
        <v>269</v>
      </c>
      <c r="V90" s="172">
        <v>151</v>
      </c>
      <c r="W90" s="172">
        <v>15</v>
      </c>
      <c r="X90" s="172">
        <v>62</v>
      </c>
      <c r="Y90" s="172">
        <v>0</v>
      </c>
      <c r="Z90" s="172">
        <v>0</v>
      </c>
      <c r="AA90" s="172">
        <v>9</v>
      </c>
      <c r="AB90" s="172">
        <v>0</v>
      </c>
      <c r="AC90" s="172">
        <v>5</v>
      </c>
      <c r="AD90" s="172">
        <v>27</v>
      </c>
      <c r="AE90" s="170">
        <f t="shared" ref="AE90:AE97" si="187">SUM(AF90:AH90)</f>
        <v>0</v>
      </c>
      <c r="AF90" s="172">
        <v>0</v>
      </c>
      <c r="AG90" s="172">
        <v>0</v>
      </c>
      <c r="AH90" s="172">
        <v>0</v>
      </c>
      <c r="AI90" s="172">
        <v>0</v>
      </c>
      <c r="AJ90" s="170">
        <f t="shared" ref="AJ90:AJ97" si="188">SUM(AK90:AM90)</f>
        <v>0</v>
      </c>
      <c r="AK90" s="172">
        <v>0</v>
      </c>
      <c r="AL90" s="172">
        <v>0</v>
      </c>
      <c r="AM90" s="172">
        <v>0</v>
      </c>
      <c r="AN90" s="170">
        <f t="shared" ref="AN90:AN97" si="189">SUM(AO90:AU90)</f>
        <v>1</v>
      </c>
      <c r="AO90" s="172">
        <v>1</v>
      </c>
      <c r="AP90" s="172">
        <v>0</v>
      </c>
      <c r="AQ90" s="172">
        <v>0</v>
      </c>
      <c r="AR90" s="172">
        <v>0</v>
      </c>
      <c r="AS90" s="172">
        <v>0</v>
      </c>
      <c r="AT90" s="172">
        <v>0</v>
      </c>
      <c r="AU90" s="172">
        <v>0</v>
      </c>
      <c r="AV90" s="170">
        <f t="shared" ref="AV90:AV97" si="190">SUM(AW90:BA90)</f>
        <v>1</v>
      </c>
      <c r="AW90" s="172">
        <v>1</v>
      </c>
      <c r="AX90" s="172">
        <v>0</v>
      </c>
      <c r="AY90" s="172">
        <v>0</v>
      </c>
      <c r="AZ90" s="172">
        <v>0</v>
      </c>
      <c r="BA90" s="169">
        <v>0</v>
      </c>
      <c r="BB90" s="170">
        <f t="shared" ref="BB90:BB97" si="191">SUM(BC90:BH90)</f>
        <v>1</v>
      </c>
      <c r="BC90" s="172">
        <v>0</v>
      </c>
      <c r="BD90" s="172">
        <v>0</v>
      </c>
      <c r="BE90" s="172">
        <v>0</v>
      </c>
      <c r="BF90" s="172">
        <v>0</v>
      </c>
      <c r="BG90" s="172">
        <v>0</v>
      </c>
      <c r="BH90" s="169">
        <v>1</v>
      </c>
      <c r="BI90" s="186">
        <f t="shared" si="174"/>
        <v>0</v>
      </c>
      <c r="BJ90" s="189">
        <v>0</v>
      </c>
      <c r="BK90" s="191">
        <v>0</v>
      </c>
      <c r="BL90" s="191">
        <v>0</v>
      </c>
      <c r="BM90" s="191">
        <v>0</v>
      </c>
      <c r="BN90" s="191">
        <v>0</v>
      </c>
      <c r="BO90" s="186">
        <f t="shared" si="176"/>
        <v>0</v>
      </c>
      <c r="BP90" s="189">
        <v>0</v>
      </c>
      <c r="BQ90" s="191">
        <v>0</v>
      </c>
      <c r="BR90" s="186">
        <f t="shared" si="178"/>
        <v>0</v>
      </c>
      <c r="BS90" s="189">
        <v>0</v>
      </c>
      <c r="BT90" s="191">
        <v>0</v>
      </c>
      <c r="BU90" s="191">
        <v>0</v>
      </c>
      <c r="BV90" s="191">
        <v>0</v>
      </c>
      <c r="BW90" s="186">
        <f t="shared" si="180"/>
        <v>0</v>
      </c>
      <c r="BX90" s="191">
        <v>0</v>
      </c>
      <c r="BY90" s="186">
        <f t="shared" si="182"/>
        <v>7</v>
      </c>
      <c r="BZ90" s="189">
        <v>1</v>
      </c>
      <c r="CA90" s="191">
        <v>0</v>
      </c>
      <c r="CB90" s="191">
        <v>6</v>
      </c>
      <c r="CC90" s="191">
        <v>0</v>
      </c>
      <c r="CD90" s="191">
        <v>0</v>
      </c>
      <c r="CE90" s="191">
        <v>0</v>
      </c>
      <c r="CF90" s="191">
        <v>0</v>
      </c>
      <c r="CG90" s="269">
        <v>0</v>
      </c>
    </row>
    <row r="91" spans="1:85" ht="15.5" x14ac:dyDescent="0.35">
      <c r="A91" s="125" t="s">
        <v>211</v>
      </c>
      <c r="B91" s="169">
        <f t="shared" si="171"/>
        <v>430</v>
      </c>
      <c r="C91" s="170">
        <f t="shared" si="184"/>
        <v>304</v>
      </c>
      <c r="D91" s="171">
        <v>181</v>
      </c>
      <c r="E91" s="171">
        <v>0</v>
      </c>
      <c r="F91" s="172">
        <v>121</v>
      </c>
      <c r="G91" s="171">
        <v>0</v>
      </c>
      <c r="H91" s="171">
        <v>0</v>
      </c>
      <c r="I91" s="171">
        <v>0</v>
      </c>
      <c r="J91" s="171">
        <v>0</v>
      </c>
      <c r="K91" s="172">
        <v>1</v>
      </c>
      <c r="L91" s="172">
        <v>1</v>
      </c>
      <c r="M91" s="170">
        <f t="shared" si="185"/>
        <v>31</v>
      </c>
      <c r="N91" s="174">
        <v>24</v>
      </c>
      <c r="O91" s="172">
        <v>0</v>
      </c>
      <c r="P91" s="172">
        <v>7</v>
      </c>
      <c r="Q91" s="172">
        <v>0</v>
      </c>
      <c r="R91" s="172">
        <v>0</v>
      </c>
      <c r="S91" s="172">
        <v>0</v>
      </c>
      <c r="T91" s="172">
        <v>0</v>
      </c>
      <c r="U91" s="170">
        <f t="shared" si="186"/>
        <v>90</v>
      </c>
      <c r="V91" s="172">
        <v>60</v>
      </c>
      <c r="W91" s="172">
        <v>0</v>
      </c>
      <c r="X91" s="172">
        <v>29</v>
      </c>
      <c r="Y91" s="172">
        <v>0</v>
      </c>
      <c r="Z91" s="172">
        <v>0</v>
      </c>
      <c r="AA91" s="172">
        <v>0</v>
      </c>
      <c r="AB91" s="172">
        <v>0</v>
      </c>
      <c r="AC91" s="172">
        <v>1</v>
      </c>
      <c r="AD91" s="172">
        <v>0</v>
      </c>
      <c r="AE91" s="170">
        <f t="shared" si="187"/>
        <v>0</v>
      </c>
      <c r="AF91" s="172">
        <v>0</v>
      </c>
      <c r="AG91" s="172">
        <v>0</v>
      </c>
      <c r="AH91" s="172">
        <v>0</v>
      </c>
      <c r="AI91" s="172">
        <v>0</v>
      </c>
      <c r="AJ91" s="170">
        <f t="shared" si="188"/>
        <v>0</v>
      </c>
      <c r="AK91" s="172">
        <v>0</v>
      </c>
      <c r="AL91" s="172">
        <v>0</v>
      </c>
      <c r="AM91" s="172">
        <v>0</v>
      </c>
      <c r="AN91" s="170">
        <f t="shared" si="189"/>
        <v>3</v>
      </c>
      <c r="AO91" s="172">
        <v>3</v>
      </c>
      <c r="AP91" s="172">
        <v>0</v>
      </c>
      <c r="AQ91" s="172">
        <v>0</v>
      </c>
      <c r="AR91" s="172">
        <v>0</v>
      </c>
      <c r="AS91" s="172">
        <v>0</v>
      </c>
      <c r="AT91" s="172">
        <v>0</v>
      </c>
      <c r="AU91" s="172">
        <v>0</v>
      </c>
      <c r="AV91" s="170">
        <f t="shared" si="190"/>
        <v>0</v>
      </c>
      <c r="AW91" s="172">
        <v>0</v>
      </c>
      <c r="AX91" s="172">
        <v>0</v>
      </c>
      <c r="AY91" s="172">
        <v>0</v>
      </c>
      <c r="AZ91" s="172">
        <v>0</v>
      </c>
      <c r="BA91" s="169">
        <v>0</v>
      </c>
      <c r="BB91" s="170">
        <f t="shared" si="191"/>
        <v>0</v>
      </c>
      <c r="BC91" s="172">
        <v>0</v>
      </c>
      <c r="BD91" s="172">
        <v>0</v>
      </c>
      <c r="BE91" s="172">
        <v>0</v>
      </c>
      <c r="BF91" s="172">
        <v>0</v>
      </c>
      <c r="BG91" s="172">
        <v>0</v>
      </c>
      <c r="BH91" s="169">
        <v>0</v>
      </c>
      <c r="BI91" s="186">
        <f t="shared" si="174"/>
        <v>0</v>
      </c>
      <c r="BJ91" s="189">
        <v>0</v>
      </c>
      <c r="BK91" s="191">
        <v>0</v>
      </c>
      <c r="BL91" s="191">
        <v>0</v>
      </c>
      <c r="BM91" s="191">
        <v>0</v>
      </c>
      <c r="BN91" s="191">
        <v>0</v>
      </c>
      <c r="BO91" s="186">
        <f t="shared" si="176"/>
        <v>0</v>
      </c>
      <c r="BP91" s="189">
        <v>0</v>
      </c>
      <c r="BQ91" s="191">
        <v>0</v>
      </c>
      <c r="BR91" s="186">
        <f t="shared" si="178"/>
        <v>0</v>
      </c>
      <c r="BS91" s="189">
        <v>0</v>
      </c>
      <c r="BT91" s="191">
        <v>0</v>
      </c>
      <c r="BU91" s="191">
        <v>0</v>
      </c>
      <c r="BV91" s="191">
        <v>0</v>
      </c>
      <c r="BW91" s="186">
        <f t="shared" si="180"/>
        <v>0</v>
      </c>
      <c r="BX91" s="191">
        <v>0</v>
      </c>
      <c r="BY91" s="186">
        <f t="shared" si="182"/>
        <v>2</v>
      </c>
      <c r="BZ91" s="189">
        <v>0</v>
      </c>
      <c r="CA91" s="191">
        <v>0</v>
      </c>
      <c r="CB91" s="191">
        <v>2</v>
      </c>
      <c r="CC91" s="191">
        <v>0</v>
      </c>
      <c r="CD91" s="191">
        <v>0</v>
      </c>
      <c r="CE91" s="191">
        <v>0</v>
      </c>
      <c r="CF91" s="191">
        <v>0</v>
      </c>
      <c r="CG91" s="269">
        <v>0</v>
      </c>
    </row>
    <row r="92" spans="1:85" ht="15.5" x14ac:dyDescent="0.35">
      <c r="A92" s="125" t="s">
        <v>149</v>
      </c>
      <c r="B92" s="169">
        <f t="shared" si="171"/>
        <v>183</v>
      </c>
      <c r="C92" s="170">
        <f t="shared" si="184"/>
        <v>121</v>
      </c>
      <c r="D92" s="171">
        <v>77</v>
      </c>
      <c r="E92" s="171">
        <v>5</v>
      </c>
      <c r="F92" s="172">
        <v>35</v>
      </c>
      <c r="G92" s="171">
        <v>0</v>
      </c>
      <c r="H92" s="171">
        <v>0</v>
      </c>
      <c r="I92" s="172">
        <v>1</v>
      </c>
      <c r="J92" s="171">
        <v>0</v>
      </c>
      <c r="K92" s="172">
        <v>3</v>
      </c>
      <c r="L92" s="172">
        <v>0</v>
      </c>
      <c r="M92" s="170">
        <f t="shared" si="185"/>
        <v>6</v>
      </c>
      <c r="N92" s="174">
        <v>6</v>
      </c>
      <c r="O92" s="172">
        <v>0</v>
      </c>
      <c r="P92" s="172">
        <v>0</v>
      </c>
      <c r="Q92" s="172">
        <v>0</v>
      </c>
      <c r="R92" s="172">
        <v>0</v>
      </c>
      <c r="S92" s="172">
        <v>0</v>
      </c>
      <c r="T92" s="172">
        <v>0</v>
      </c>
      <c r="U92" s="170">
        <f t="shared" si="186"/>
        <v>45</v>
      </c>
      <c r="V92" s="172">
        <v>33</v>
      </c>
      <c r="W92" s="172">
        <v>5</v>
      </c>
      <c r="X92" s="172">
        <v>3</v>
      </c>
      <c r="Y92" s="172">
        <v>0</v>
      </c>
      <c r="Z92" s="172">
        <v>0</v>
      </c>
      <c r="AA92" s="172">
        <v>2</v>
      </c>
      <c r="AB92" s="172">
        <v>0</v>
      </c>
      <c r="AC92" s="172">
        <v>2</v>
      </c>
      <c r="AD92" s="172">
        <v>0</v>
      </c>
      <c r="AE92" s="170">
        <f t="shared" si="187"/>
        <v>0</v>
      </c>
      <c r="AF92" s="172">
        <v>0</v>
      </c>
      <c r="AG92" s="172">
        <v>0</v>
      </c>
      <c r="AH92" s="172">
        <v>0</v>
      </c>
      <c r="AI92" s="172">
        <v>0</v>
      </c>
      <c r="AJ92" s="170">
        <f t="shared" si="188"/>
        <v>0</v>
      </c>
      <c r="AK92" s="172">
        <v>0</v>
      </c>
      <c r="AL92" s="172">
        <v>0</v>
      </c>
      <c r="AM92" s="172">
        <v>0</v>
      </c>
      <c r="AN92" s="170">
        <f t="shared" si="189"/>
        <v>7</v>
      </c>
      <c r="AO92" s="172">
        <v>5</v>
      </c>
      <c r="AP92" s="172">
        <v>0</v>
      </c>
      <c r="AQ92" s="172">
        <v>1</v>
      </c>
      <c r="AR92" s="172">
        <v>0</v>
      </c>
      <c r="AS92" s="172">
        <v>1</v>
      </c>
      <c r="AT92" s="172">
        <v>0</v>
      </c>
      <c r="AU92" s="172">
        <v>0</v>
      </c>
      <c r="AV92" s="170">
        <f t="shared" si="190"/>
        <v>1</v>
      </c>
      <c r="AW92" s="172">
        <v>1</v>
      </c>
      <c r="AX92" s="172">
        <v>0</v>
      </c>
      <c r="AY92" s="172">
        <v>0</v>
      </c>
      <c r="AZ92" s="172">
        <v>0</v>
      </c>
      <c r="BA92" s="169">
        <v>0</v>
      </c>
      <c r="BB92" s="170">
        <f t="shared" si="191"/>
        <v>2</v>
      </c>
      <c r="BC92" s="172">
        <v>2</v>
      </c>
      <c r="BD92" s="172">
        <v>0</v>
      </c>
      <c r="BE92" s="172">
        <v>0</v>
      </c>
      <c r="BF92" s="172">
        <v>0</v>
      </c>
      <c r="BG92" s="172">
        <v>0</v>
      </c>
      <c r="BH92" s="169">
        <v>0</v>
      </c>
      <c r="BI92" s="186">
        <f t="shared" si="174"/>
        <v>0</v>
      </c>
      <c r="BJ92" s="189">
        <v>0</v>
      </c>
      <c r="BK92" s="191">
        <v>0</v>
      </c>
      <c r="BL92" s="191">
        <v>0</v>
      </c>
      <c r="BM92" s="191">
        <v>0</v>
      </c>
      <c r="BN92" s="191">
        <v>0</v>
      </c>
      <c r="BO92" s="186">
        <f t="shared" si="176"/>
        <v>0</v>
      </c>
      <c r="BP92" s="189">
        <v>0</v>
      </c>
      <c r="BQ92" s="191">
        <v>0</v>
      </c>
      <c r="BR92" s="186">
        <f t="shared" si="178"/>
        <v>0</v>
      </c>
      <c r="BS92" s="189">
        <v>0</v>
      </c>
      <c r="BT92" s="191">
        <v>0</v>
      </c>
      <c r="BU92" s="191">
        <v>0</v>
      </c>
      <c r="BV92" s="191">
        <v>0</v>
      </c>
      <c r="BW92" s="186">
        <f t="shared" si="180"/>
        <v>0</v>
      </c>
      <c r="BX92" s="191">
        <v>0</v>
      </c>
      <c r="BY92" s="186">
        <f t="shared" si="182"/>
        <v>1</v>
      </c>
      <c r="BZ92" s="189">
        <v>0</v>
      </c>
      <c r="CA92" s="191">
        <v>0</v>
      </c>
      <c r="CB92" s="191">
        <v>1</v>
      </c>
      <c r="CC92" s="191">
        <v>0</v>
      </c>
      <c r="CD92" s="191">
        <v>0</v>
      </c>
      <c r="CE92" s="191">
        <v>0</v>
      </c>
      <c r="CF92" s="191">
        <v>0</v>
      </c>
      <c r="CG92" s="269">
        <v>0</v>
      </c>
    </row>
    <row r="93" spans="1:85" ht="15.5" x14ac:dyDescent="0.35">
      <c r="A93" s="134" t="s">
        <v>150</v>
      </c>
      <c r="B93" s="169">
        <f t="shared" si="171"/>
        <v>192</v>
      </c>
      <c r="C93" s="170">
        <f t="shared" si="184"/>
        <v>116</v>
      </c>
      <c r="D93" s="171">
        <v>39</v>
      </c>
      <c r="E93" s="171">
        <v>0</v>
      </c>
      <c r="F93" s="172">
        <v>62</v>
      </c>
      <c r="G93" s="172">
        <v>1</v>
      </c>
      <c r="H93" s="171">
        <v>0</v>
      </c>
      <c r="I93" s="172">
        <v>3</v>
      </c>
      <c r="J93" s="171">
        <v>0</v>
      </c>
      <c r="K93" s="172">
        <v>4</v>
      </c>
      <c r="L93" s="172">
        <v>7</v>
      </c>
      <c r="M93" s="170">
        <f t="shared" si="185"/>
        <v>36</v>
      </c>
      <c r="N93" s="174">
        <v>19</v>
      </c>
      <c r="O93" s="172">
        <v>1</v>
      </c>
      <c r="P93" s="172">
        <v>10</v>
      </c>
      <c r="Q93" s="172">
        <v>0</v>
      </c>
      <c r="R93" s="172">
        <v>4</v>
      </c>
      <c r="S93" s="172">
        <v>1</v>
      </c>
      <c r="T93" s="172">
        <v>1</v>
      </c>
      <c r="U93" s="170">
        <f t="shared" si="186"/>
        <v>39</v>
      </c>
      <c r="V93" s="172">
        <v>18</v>
      </c>
      <c r="W93" s="172">
        <v>0</v>
      </c>
      <c r="X93" s="172">
        <v>15</v>
      </c>
      <c r="Y93" s="172">
        <v>1</v>
      </c>
      <c r="Z93" s="172">
        <v>0</v>
      </c>
      <c r="AA93" s="172">
        <v>4</v>
      </c>
      <c r="AB93" s="172">
        <v>0</v>
      </c>
      <c r="AC93" s="172">
        <v>0</v>
      </c>
      <c r="AD93" s="172">
        <v>1</v>
      </c>
      <c r="AE93" s="170">
        <f t="shared" si="187"/>
        <v>0</v>
      </c>
      <c r="AF93" s="172">
        <v>0</v>
      </c>
      <c r="AG93" s="172">
        <v>0</v>
      </c>
      <c r="AH93" s="172">
        <v>0</v>
      </c>
      <c r="AI93" s="172">
        <v>0</v>
      </c>
      <c r="AJ93" s="170">
        <f t="shared" si="188"/>
        <v>0</v>
      </c>
      <c r="AK93" s="172">
        <v>0</v>
      </c>
      <c r="AL93" s="172">
        <v>0</v>
      </c>
      <c r="AM93" s="172">
        <v>0</v>
      </c>
      <c r="AN93" s="170">
        <f t="shared" si="189"/>
        <v>0</v>
      </c>
      <c r="AO93" s="172">
        <v>0</v>
      </c>
      <c r="AP93" s="172">
        <v>0</v>
      </c>
      <c r="AQ93" s="172">
        <v>0</v>
      </c>
      <c r="AR93" s="172">
        <v>0</v>
      </c>
      <c r="AS93" s="172">
        <v>0</v>
      </c>
      <c r="AT93" s="172">
        <v>0</v>
      </c>
      <c r="AU93" s="172">
        <v>0</v>
      </c>
      <c r="AV93" s="170">
        <f t="shared" si="190"/>
        <v>1</v>
      </c>
      <c r="AW93" s="172">
        <v>1</v>
      </c>
      <c r="AX93" s="172">
        <v>0</v>
      </c>
      <c r="AY93" s="172">
        <v>0</v>
      </c>
      <c r="AZ93" s="172">
        <v>0</v>
      </c>
      <c r="BA93" s="169">
        <v>0</v>
      </c>
      <c r="BB93" s="170">
        <f t="shared" si="191"/>
        <v>0</v>
      </c>
      <c r="BC93" s="172">
        <v>0</v>
      </c>
      <c r="BD93" s="172">
        <v>0</v>
      </c>
      <c r="BE93" s="172">
        <v>0</v>
      </c>
      <c r="BF93" s="172">
        <v>0</v>
      </c>
      <c r="BG93" s="172">
        <v>0</v>
      </c>
      <c r="BH93" s="169">
        <v>0</v>
      </c>
      <c r="BI93" s="186">
        <f t="shared" si="174"/>
        <v>0</v>
      </c>
      <c r="BJ93" s="189">
        <v>0</v>
      </c>
      <c r="BK93" s="191">
        <v>0</v>
      </c>
      <c r="BL93" s="191">
        <v>0</v>
      </c>
      <c r="BM93" s="191">
        <v>0</v>
      </c>
      <c r="BN93" s="191">
        <v>0</v>
      </c>
      <c r="BO93" s="186">
        <f t="shared" si="176"/>
        <v>0</v>
      </c>
      <c r="BP93" s="189">
        <v>0</v>
      </c>
      <c r="BQ93" s="191">
        <v>0</v>
      </c>
      <c r="BR93" s="186">
        <f t="shared" si="178"/>
        <v>0</v>
      </c>
      <c r="BS93" s="189">
        <v>0</v>
      </c>
      <c r="BT93" s="191">
        <v>0</v>
      </c>
      <c r="BU93" s="191">
        <v>0</v>
      </c>
      <c r="BV93" s="191">
        <v>0</v>
      </c>
      <c r="BW93" s="186">
        <f t="shared" si="180"/>
        <v>0</v>
      </c>
      <c r="BX93" s="191">
        <v>0</v>
      </c>
      <c r="BY93" s="186">
        <f t="shared" si="182"/>
        <v>0</v>
      </c>
      <c r="BZ93" s="189">
        <v>0</v>
      </c>
      <c r="CA93" s="191">
        <v>0</v>
      </c>
      <c r="CB93" s="191">
        <v>0</v>
      </c>
      <c r="CC93" s="191">
        <v>0</v>
      </c>
      <c r="CD93" s="191">
        <v>0</v>
      </c>
      <c r="CE93" s="191">
        <v>0</v>
      </c>
      <c r="CF93" s="191">
        <v>0</v>
      </c>
      <c r="CG93" s="269">
        <v>0</v>
      </c>
    </row>
    <row r="94" spans="1:85" ht="15.5" x14ac:dyDescent="0.35">
      <c r="A94" s="125" t="s">
        <v>151</v>
      </c>
      <c r="B94" s="169">
        <f t="shared" si="171"/>
        <v>123</v>
      </c>
      <c r="C94" s="170">
        <f t="shared" si="184"/>
        <v>79</v>
      </c>
      <c r="D94" s="171">
        <v>47</v>
      </c>
      <c r="E94" s="171">
        <v>0</v>
      </c>
      <c r="F94" s="172">
        <v>29</v>
      </c>
      <c r="G94" s="171">
        <v>0</v>
      </c>
      <c r="H94" s="171">
        <v>0</v>
      </c>
      <c r="I94" s="172">
        <v>1</v>
      </c>
      <c r="J94" s="171">
        <v>0</v>
      </c>
      <c r="K94" s="172">
        <v>1</v>
      </c>
      <c r="L94" s="172">
        <v>1</v>
      </c>
      <c r="M94" s="170">
        <f t="shared" si="185"/>
        <v>2</v>
      </c>
      <c r="N94" s="174">
        <v>2</v>
      </c>
      <c r="O94" s="172">
        <v>0</v>
      </c>
      <c r="P94" s="172">
        <v>0</v>
      </c>
      <c r="Q94" s="172">
        <v>0</v>
      </c>
      <c r="R94" s="172">
        <v>0</v>
      </c>
      <c r="S94" s="172">
        <v>0</v>
      </c>
      <c r="T94" s="172">
        <v>0</v>
      </c>
      <c r="U94" s="170">
        <f t="shared" si="186"/>
        <v>38</v>
      </c>
      <c r="V94" s="172">
        <v>18</v>
      </c>
      <c r="W94" s="172">
        <v>1</v>
      </c>
      <c r="X94" s="172">
        <v>13</v>
      </c>
      <c r="Y94" s="172">
        <v>0</v>
      </c>
      <c r="Z94" s="172">
        <v>1</v>
      </c>
      <c r="AA94" s="172">
        <v>4</v>
      </c>
      <c r="AB94" s="172">
        <v>0</v>
      </c>
      <c r="AC94" s="172">
        <v>0</v>
      </c>
      <c r="AD94" s="172">
        <v>1</v>
      </c>
      <c r="AE94" s="170">
        <f t="shared" si="187"/>
        <v>0</v>
      </c>
      <c r="AF94" s="172">
        <v>0</v>
      </c>
      <c r="AG94" s="172">
        <v>0</v>
      </c>
      <c r="AH94" s="172">
        <v>0</v>
      </c>
      <c r="AI94" s="172">
        <v>0</v>
      </c>
      <c r="AJ94" s="170">
        <f t="shared" si="188"/>
        <v>0</v>
      </c>
      <c r="AK94" s="172">
        <v>0</v>
      </c>
      <c r="AL94" s="172">
        <v>0</v>
      </c>
      <c r="AM94" s="172">
        <v>0</v>
      </c>
      <c r="AN94" s="170">
        <f t="shared" si="189"/>
        <v>2</v>
      </c>
      <c r="AO94" s="172">
        <v>2</v>
      </c>
      <c r="AP94" s="172">
        <v>0</v>
      </c>
      <c r="AQ94" s="172">
        <v>0</v>
      </c>
      <c r="AR94" s="172">
        <v>0</v>
      </c>
      <c r="AS94" s="172">
        <v>0</v>
      </c>
      <c r="AT94" s="172">
        <v>0</v>
      </c>
      <c r="AU94" s="172">
        <v>0</v>
      </c>
      <c r="AV94" s="170">
        <f t="shared" si="190"/>
        <v>2</v>
      </c>
      <c r="AW94" s="172">
        <v>1</v>
      </c>
      <c r="AX94" s="172">
        <v>1</v>
      </c>
      <c r="AY94" s="172">
        <v>0</v>
      </c>
      <c r="AZ94" s="172">
        <v>0</v>
      </c>
      <c r="BA94" s="169">
        <v>0</v>
      </c>
      <c r="BB94" s="170">
        <f t="shared" si="191"/>
        <v>0</v>
      </c>
      <c r="BC94" s="172">
        <v>0</v>
      </c>
      <c r="BD94" s="172">
        <v>0</v>
      </c>
      <c r="BE94" s="172">
        <v>0</v>
      </c>
      <c r="BF94" s="172">
        <v>0</v>
      </c>
      <c r="BG94" s="172">
        <v>0</v>
      </c>
      <c r="BH94" s="169">
        <v>0</v>
      </c>
      <c r="BI94" s="186">
        <f t="shared" si="174"/>
        <v>0</v>
      </c>
      <c r="BJ94" s="189">
        <v>0</v>
      </c>
      <c r="BK94" s="191">
        <v>0</v>
      </c>
      <c r="BL94" s="191">
        <v>0</v>
      </c>
      <c r="BM94" s="191">
        <v>0</v>
      </c>
      <c r="BN94" s="191">
        <v>0</v>
      </c>
      <c r="BO94" s="186">
        <f t="shared" si="176"/>
        <v>0</v>
      </c>
      <c r="BP94" s="189">
        <v>0</v>
      </c>
      <c r="BQ94" s="191">
        <v>0</v>
      </c>
      <c r="BR94" s="186">
        <f t="shared" si="178"/>
        <v>0</v>
      </c>
      <c r="BS94" s="189">
        <v>0</v>
      </c>
      <c r="BT94" s="191">
        <v>0</v>
      </c>
      <c r="BU94" s="191">
        <v>0</v>
      </c>
      <c r="BV94" s="191">
        <v>0</v>
      </c>
      <c r="BW94" s="186">
        <f t="shared" si="180"/>
        <v>0</v>
      </c>
      <c r="BX94" s="191">
        <v>0</v>
      </c>
      <c r="BY94" s="186">
        <f t="shared" si="182"/>
        <v>0</v>
      </c>
      <c r="BZ94" s="189">
        <v>0</v>
      </c>
      <c r="CA94" s="191">
        <v>0</v>
      </c>
      <c r="CB94" s="191">
        <v>0</v>
      </c>
      <c r="CC94" s="191">
        <v>0</v>
      </c>
      <c r="CD94" s="191">
        <v>0</v>
      </c>
      <c r="CE94" s="191">
        <v>0</v>
      </c>
      <c r="CF94" s="191">
        <v>0</v>
      </c>
      <c r="CG94" s="269">
        <v>0</v>
      </c>
    </row>
    <row r="95" spans="1:85" ht="15.5" x14ac:dyDescent="0.35">
      <c r="A95" s="125" t="s">
        <v>152</v>
      </c>
      <c r="B95" s="169">
        <f t="shared" si="171"/>
        <v>216</v>
      </c>
      <c r="C95" s="170">
        <f t="shared" si="184"/>
        <v>128</v>
      </c>
      <c r="D95" s="171">
        <v>98</v>
      </c>
      <c r="E95" s="171">
        <v>1</v>
      </c>
      <c r="F95" s="172">
        <v>25</v>
      </c>
      <c r="G95" s="171">
        <v>0</v>
      </c>
      <c r="H95" s="171">
        <v>0</v>
      </c>
      <c r="I95" s="172">
        <v>4</v>
      </c>
      <c r="J95" s="171">
        <v>0</v>
      </c>
      <c r="K95" s="171">
        <v>0</v>
      </c>
      <c r="L95" s="171">
        <v>0</v>
      </c>
      <c r="M95" s="170">
        <f t="shared" si="185"/>
        <v>0</v>
      </c>
      <c r="N95" s="172">
        <v>0</v>
      </c>
      <c r="O95" s="172">
        <v>0</v>
      </c>
      <c r="P95" s="172">
        <v>0</v>
      </c>
      <c r="Q95" s="172">
        <v>0</v>
      </c>
      <c r="R95" s="172">
        <v>0</v>
      </c>
      <c r="S95" s="172">
        <v>0</v>
      </c>
      <c r="T95" s="172">
        <v>0</v>
      </c>
      <c r="U95" s="170">
        <f t="shared" si="186"/>
        <v>84</v>
      </c>
      <c r="V95" s="172">
        <v>44</v>
      </c>
      <c r="W95" s="172">
        <v>2</v>
      </c>
      <c r="X95" s="172">
        <v>29</v>
      </c>
      <c r="Y95" s="172">
        <v>1</v>
      </c>
      <c r="Z95" s="172">
        <v>0</v>
      </c>
      <c r="AA95" s="172">
        <v>7</v>
      </c>
      <c r="AB95" s="172">
        <v>0</v>
      </c>
      <c r="AC95" s="172">
        <v>0</v>
      </c>
      <c r="AD95" s="172">
        <v>1</v>
      </c>
      <c r="AE95" s="170">
        <f t="shared" si="187"/>
        <v>0</v>
      </c>
      <c r="AF95" s="172">
        <v>0</v>
      </c>
      <c r="AG95" s="172">
        <v>0</v>
      </c>
      <c r="AH95" s="172">
        <v>0</v>
      </c>
      <c r="AI95" s="172">
        <v>0</v>
      </c>
      <c r="AJ95" s="170">
        <f t="shared" si="188"/>
        <v>0</v>
      </c>
      <c r="AK95" s="172">
        <v>0</v>
      </c>
      <c r="AL95" s="172">
        <v>0</v>
      </c>
      <c r="AM95" s="172">
        <v>0</v>
      </c>
      <c r="AN95" s="170">
        <f t="shared" si="189"/>
        <v>2</v>
      </c>
      <c r="AO95" s="172">
        <v>1</v>
      </c>
      <c r="AP95" s="172">
        <v>0</v>
      </c>
      <c r="AQ95" s="172">
        <v>1</v>
      </c>
      <c r="AR95" s="172">
        <v>0</v>
      </c>
      <c r="AS95" s="172">
        <v>0</v>
      </c>
      <c r="AT95" s="172">
        <v>0</v>
      </c>
      <c r="AU95" s="172">
        <v>0</v>
      </c>
      <c r="AV95" s="170">
        <f t="shared" si="190"/>
        <v>0</v>
      </c>
      <c r="AW95" s="172">
        <v>0</v>
      </c>
      <c r="AX95" s="172">
        <v>0</v>
      </c>
      <c r="AY95" s="172">
        <v>0</v>
      </c>
      <c r="AZ95" s="172">
        <v>0</v>
      </c>
      <c r="BA95" s="169">
        <v>0</v>
      </c>
      <c r="BB95" s="170">
        <f t="shared" si="191"/>
        <v>1</v>
      </c>
      <c r="BC95" s="172">
        <v>0</v>
      </c>
      <c r="BD95" s="172">
        <v>1</v>
      </c>
      <c r="BE95" s="172">
        <v>0</v>
      </c>
      <c r="BF95" s="172">
        <v>0</v>
      </c>
      <c r="BG95" s="172">
        <v>0</v>
      </c>
      <c r="BH95" s="169">
        <v>0</v>
      </c>
      <c r="BI95" s="186">
        <f t="shared" si="174"/>
        <v>0</v>
      </c>
      <c r="BJ95" s="189">
        <v>0</v>
      </c>
      <c r="BK95" s="191">
        <v>0</v>
      </c>
      <c r="BL95" s="191">
        <v>0</v>
      </c>
      <c r="BM95" s="191">
        <v>0</v>
      </c>
      <c r="BN95" s="191">
        <v>0</v>
      </c>
      <c r="BO95" s="186">
        <f t="shared" si="176"/>
        <v>0</v>
      </c>
      <c r="BP95" s="189">
        <v>0</v>
      </c>
      <c r="BQ95" s="191">
        <v>0</v>
      </c>
      <c r="BR95" s="186">
        <f t="shared" si="178"/>
        <v>0</v>
      </c>
      <c r="BS95" s="189">
        <v>0</v>
      </c>
      <c r="BT95" s="191">
        <v>0</v>
      </c>
      <c r="BU95" s="191">
        <v>0</v>
      </c>
      <c r="BV95" s="191">
        <v>0</v>
      </c>
      <c r="BW95" s="186">
        <f t="shared" si="180"/>
        <v>0</v>
      </c>
      <c r="BX95" s="191">
        <v>0</v>
      </c>
      <c r="BY95" s="186">
        <f t="shared" si="182"/>
        <v>1</v>
      </c>
      <c r="BZ95" s="189">
        <v>0</v>
      </c>
      <c r="CA95" s="191">
        <v>0</v>
      </c>
      <c r="CB95" s="191">
        <v>1</v>
      </c>
      <c r="CC95" s="191">
        <v>0</v>
      </c>
      <c r="CD95" s="191">
        <v>0</v>
      </c>
      <c r="CE95" s="191">
        <v>0</v>
      </c>
      <c r="CF95" s="191">
        <v>0</v>
      </c>
      <c r="CG95" s="269">
        <v>0</v>
      </c>
    </row>
    <row r="96" spans="1:85" ht="15.5" x14ac:dyDescent="0.35">
      <c r="A96" s="125" t="s">
        <v>153</v>
      </c>
      <c r="B96" s="169">
        <f t="shared" si="171"/>
        <v>210</v>
      </c>
      <c r="C96" s="170">
        <f t="shared" si="184"/>
        <v>136</v>
      </c>
      <c r="D96" s="171">
        <v>83</v>
      </c>
      <c r="E96" s="171">
        <v>0</v>
      </c>
      <c r="F96" s="172">
        <v>52</v>
      </c>
      <c r="G96" s="171">
        <v>0</v>
      </c>
      <c r="H96" s="171">
        <v>0</v>
      </c>
      <c r="I96" s="171">
        <v>0</v>
      </c>
      <c r="J96" s="171">
        <v>0</v>
      </c>
      <c r="K96" s="172">
        <v>1</v>
      </c>
      <c r="L96" s="171">
        <v>0</v>
      </c>
      <c r="M96" s="170">
        <f t="shared" si="185"/>
        <v>0</v>
      </c>
      <c r="N96" s="172">
        <v>0</v>
      </c>
      <c r="O96" s="172">
        <v>0</v>
      </c>
      <c r="P96" s="172">
        <v>0</v>
      </c>
      <c r="Q96" s="172">
        <v>0</v>
      </c>
      <c r="R96" s="172">
        <v>0</v>
      </c>
      <c r="S96" s="172">
        <v>0</v>
      </c>
      <c r="T96" s="172">
        <v>0</v>
      </c>
      <c r="U96" s="170">
        <f t="shared" si="186"/>
        <v>71</v>
      </c>
      <c r="V96" s="172">
        <v>37</v>
      </c>
      <c r="W96" s="172">
        <v>0</v>
      </c>
      <c r="X96" s="172">
        <v>23</v>
      </c>
      <c r="Y96" s="172">
        <v>0</v>
      </c>
      <c r="Z96" s="172">
        <v>0</v>
      </c>
      <c r="AA96" s="172">
        <v>3</v>
      </c>
      <c r="AB96" s="172">
        <v>0</v>
      </c>
      <c r="AC96" s="172">
        <v>8</v>
      </c>
      <c r="AD96" s="172">
        <v>0</v>
      </c>
      <c r="AE96" s="170">
        <f t="shared" si="187"/>
        <v>0</v>
      </c>
      <c r="AF96" s="172">
        <v>0</v>
      </c>
      <c r="AG96" s="172">
        <v>0</v>
      </c>
      <c r="AH96" s="172">
        <v>0</v>
      </c>
      <c r="AI96" s="172">
        <v>0</v>
      </c>
      <c r="AJ96" s="170">
        <f t="shared" si="188"/>
        <v>1</v>
      </c>
      <c r="AK96" s="172">
        <v>1</v>
      </c>
      <c r="AL96" s="172">
        <v>0</v>
      </c>
      <c r="AM96" s="172">
        <v>0</v>
      </c>
      <c r="AN96" s="170">
        <f t="shared" si="189"/>
        <v>0</v>
      </c>
      <c r="AO96" s="172">
        <v>0</v>
      </c>
      <c r="AP96" s="172">
        <v>0</v>
      </c>
      <c r="AQ96" s="172">
        <v>0</v>
      </c>
      <c r="AR96" s="172">
        <v>0</v>
      </c>
      <c r="AS96" s="172">
        <v>0</v>
      </c>
      <c r="AT96" s="172">
        <v>0</v>
      </c>
      <c r="AU96" s="172">
        <v>0</v>
      </c>
      <c r="AV96" s="170">
        <f t="shared" si="190"/>
        <v>0</v>
      </c>
      <c r="AW96" s="172">
        <v>0</v>
      </c>
      <c r="AX96" s="172">
        <v>0</v>
      </c>
      <c r="AY96" s="172">
        <v>0</v>
      </c>
      <c r="AZ96" s="172">
        <v>0</v>
      </c>
      <c r="BA96" s="169">
        <v>0</v>
      </c>
      <c r="BB96" s="170">
        <f t="shared" si="191"/>
        <v>0</v>
      </c>
      <c r="BC96" s="172">
        <v>0</v>
      </c>
      <c r="BD96" s="172">
        <v>0</v>
      </c>
      <c r="BE96" s="172">
        <v>0</v>
      </c>
      <c r="BF96" s="172">
        <v>0</v>
      </c>
      <c r="BG96" s="172">
        <v>0</v>
      </c>
      <c r="BH96" s="169">
        <v>0</v>
      </c>
      <c r="BI96" s="186">
        <f t="shared" si="174"/>
        <v>0</v>
      </c>
      <c r="BJ96" s="189">
        <v>0</v>
      </c>
      <c r="BK96" s="191">
        <v>0</v>
      </c>
      <c r="BL96" s="191">
        <v>0</v>
      </c>
      <c r="BM96" s="191">
        <v>0</v>
      </c>
      <c r="BN96" s="191">
        <v>0</v>
      </c>
      <c r="BO96" s="186">
        <f t="shared" si="176"/>
        <v>0</v>
      </c>
      <c r="BP96" s="189">
        <v>0</v>
      </c>
      <c r="BQ96" s="191">
        <v>0</v>
      </c>
      <c r="BR96" s="186">
        <f t="shared" si="178"/>
        <v>0</v>
      </c>
      <c r="BS96" s="189">
        <v>0</v>
      </c>
      <c r="BT96" s="191">
        <v>0</v>
      </c>
      <c r="BU96" s="191">
        <v>0</v>
      </c>
      <c r="BV96" s="191">
        <v>0</v>
      </c>
      <c r="BW96" s="186">
        <f t="shared" si="180"/>
        <v>0</v>
      </c>
      <c r="BX96" s="191">
        <v>0</v>
      </c>
      <c r="BY96" s="186">
        <f t="shared" si="182"/>
        <v>2</v>
      </c>
      <c r="BZ96" s="189">
        <v>0</v>
      </c>
      <c r="CA96" s="191">
        <v>0</v>
      </c>
      <c r="CB96" s="191">
        <v>2</v>
      </c>
      <c r="CC96" s="191">
        <v>0</v>
      </c>
      <c r="CD96" s="191">
        <v>0</v>
      </c>
      <c r="CE96" s="191">
        <v>0</v>
      </c>
      <c r="CF96" s="191">
        <v>0</v>
      </c>
      <c r="CG96" s="269">
        <v>0</v>
      </c>
    </row>
    <row r="97" spans="1:85" ht="15.5" x14ac:dyDescent="0.35">
      <c r="A97" s="125" t="s">
        <v>154</v>
      </c>
      <c r="B97" s="169">
        <f t="shared" si="171"/>
        <v>66</v>
      </c>
      <c r="C97" s="170">
        <f t="shared" si="184"/>
        <v>41</v>
      </c>
      <c r="D97" s="171">
        <v>22</v>
      </c>
      <c r="E97" s="171">
        <v>6</v>
      </c>
      <c r="F97" s="172">
        <v>9</v>
      </c>
      <c r="G97" s="172">
        <v>2</v>
      </c>
      <c r="H97" s="171">
        <v>0</v>
      </c>
      <c r="I97" s="172">
        <v>1</v>
      </c>
      <c r="J97" s="171">
        <v>0</v>
      </c>
      <c r="K97" s="171">
        <v>0</v>
      </c>
      <c r="L97" s="172">
        <v>1</v>
      </c>
      <c r="M97" s="170">
        <f t="shared" si="185"/>
        <v>6</v>
      </c>
      <c r="N97" s="174">
        <v>6</v>
      </c>
      <c r="O97" s="172">
        <v>0</v>
      </c>
      <c r="P97" s="172">
        <v>0</v>
      </c>
      <c r="Q97" s="172">
        <v>0</v>
      </c>
      <c r="R97" s="172">
        <v>0</v>
      </c>
      <c r="S97" s="172">
        <v>0</v>
      </c>
      <c r="T97" s="172">
        <v>0</v>
      </c>
      <c r="U97" s="170">
        <f t="shared" si="186"/>
        <v>17</v>
      </c>
      <c r="V97" s="172">
        <v>4</v>
      </c>
      <c r="W97" s="172">
        <v>2</v>
      </c>
      <c r="X97" s="172">
        <v>9</v>
      </c>
      <c r="Y97" s="172">
        <v>1</v>
      </c>
      <c r="Z97" s="172">
        <v>0</v>
      </c>
      <c r="AA97" s="172">
        <v>0</v>
      </c>
      <c r="AB97" s="172">
        <v>0</v>
      </c>
      <c r="AC97" s="172">
        <v>1</v>
      </c>
      <c r="AD97" s="172">
        <v>0</v>
      </c>
      <c r="AE97" s="170">
        <f t="shared" si="187"/>
        <v>0</v>
      </c>
      <c r="AF97" s="172">
        <v>0</v>
      </c>
      <c r="AG97" s="172">
        <v>0</v>
      </c>
      <c r="AH97" s="172">
        <v>0</v>
      </c>
      <c r="AI97" s="172">
        <v>0</v>
      </c>
      <c r="AJ97" s="170">
        <f t="shared" si="188"/>
        <v>1</v>
      </c>
      <c r="AK97" s="172">
        <v>0</v>
      </c>
      <c r="AL97" s="172">
        <v>1</v>
      </c>
      <c r="AM97" s="172">
        <v>0</v>
      </c>
      <c r="AN97" s="170">
        <f t="shared" si="189"/>
        <v>0</v>
      </c>
      <c r="AO97" s="172">
        <v>0</v>
      </c>
      <c r="AP97" s="172">
        <v>0</v>
      </c>
      <c r="AQ97" s="172">
        <v>0</v>
      </c>
      <c r="AR97" s="172">
        <v>0</v>
      </c>
      <c r="AS97" s="172">
        <v>0</v>
      </c>
      <c r="AT97" s="172">
        <v>0</v>
      </c>
      <c r="AU97" s="172">
        <v>0</v>
      </c>
      <c r="AV97" s="170">
        <f t="shared" si="190"/>
        <v>0</v>
      </c>
      <c r="AW97" s="172">
        <v>0</v>
      </c>
      <c r="AX97" s="172">
        <v>0</v>
      </c>
      <c r="AY97" s="172">
        <v>0</v>
      </c>
      <c r="AZ97" s="172">
        <v>0</v>
      </c>
      <c r="BA97" s="169">
        <v>0</v>
      </c>
      <c r="BB97" s="170">
        <f t="shared" si="191"/>
        <v>1</v>
      </c>
      <c r="BC97" s="172">
        <v>1</v>
      </c>
      <c r="BD97" s="172">
        <v>0</v>
      </c>
      <c r="BE97" s="172">
        <v>0</v>
      </c>
      <c r="BF97" s="172">
        <v>0</v>
      </c>
      <c r="BG97" s="172">
        <v>0</v>
      </c>
      <c r="BH97" s="169">
        <v>0</v>
      </c>
      <c r="BI97" s="186">
        <f t="shared" si="174"/>
        <v>0</v>
      </c>
      <c r="BJ97" s="189">
        <v>0</v>
      </c>
      <c r="BK97" s="191">
        <v>0</v>
      </c>
      <c r="BL97" s="191">
        <v>0</v>
      </c>
      <c r="BM97" s="191">
        <v>0</v>
      </c>
      <c r="BN97" s="191">
        <v>0</v>
      </c>
      <c r="BO97" s="186">
        <f t="shared" si="176"/>
        <v>0</v>
      </c>
      <c r="BP97" s="189">
        <v>0</v>
      </c>
      <c r="BQ97" s="191">
        <v>0</v>
      </c>
      <c r="BR97" s="186">
        <f t="shared" si="178"/>
        <v>0</v>
      </c>
      <c r="BS97" s="189">
        <v>0</v>
      </c>
      <c r="BT97" s="191">
        <v>0</v>
      </c>
      <c r="BU97" s="191">
        <v>0</v>
      </c>
      <c r="BV97" s="191">
        <v>0</v>
      </c>
      <c r="BW97" s="186">
        <f t="shared" si="180"/>
        <v>0</v>
      </c>
      <c r="BX97" s="191">
        <v>0</v>
      </c>
      <c r="BY97" s="186">
        <f t="shared" si="182"/>
        <v>0</v>
      </c>
      <c r="BZ97" s="189">
        <v>0</v>
      </c>
      <c r="CA97" s="191">
        <v>0</v>
      </c>
      <c r="CB97" s="191">
        <v>0</v>
      </c>
      <c r="CC97" s="191">
        <v>0</v>
      </c>
      <c r="CD97" s="191">
        <v>0</v>
      </c>
      <c r="CE97" s="191">
        <v>0</v>
      </c>
      <c r="CF97" s="191">
        <v>0</v>
      </c>
      <c r="CG97" s="269">
        <v>0</v>
      </c>
    </row>
    <row r="98" spans="1:85" ht="15.5" x14ac:dyDescent="0.35">
      <c r="A98" s="133"/>
      <c r="B98" s="169"/>
      <c r="C98" s="170"/>
      <c r="D98" s="171"/>
      <c r="E98" s="171"/>
      <c r="F98" s="172"/>
      <c r="G98" s="172"/>
      <c r="H98" s="172"/>
      <c r="I98" s="172"/>
      <c r="J98" s="174"/>
      <c r="K98" s="172"/>
      <c r="L98" s="174"/>
      <c r="M98" s="170"/>
      <c r="N98" s="174"/>
      <c r="O98" s="172"/>
      <c r="P98" s="172"/>
      <c r="Q98" s="172"/>
      <c r="R98" s="172"/>
      <c r="S98" s="172"/>
      <c r="T98" s="172"/>
      <c r="U98" s="170"/>
      <c r="V98" s="172"/>
      <c r="W98" s="172"/>
      <c r="X98" s="172"/>
      <c r="Y98" s="172"/>
      <c r="Z98" s="172"/>
      <c r="AA98" s="172"/>
      <c r="AB98" s="172"/>
      <c r="AC98" s="172"/>
      <c r="AD98" s="172"/>
      <c r="AE98" s="170"/>
      <c r="AF98" s="172"/>
      <c r="AG98" s="172"/>
      <c r="AH98" s="172"/>
      <c r="AI98" s="172"/>
      <c r="AJ98" s="170"/>
      <c r="AK98" s="172"/>
      <c r="AL98" s="172"/>
      <c r="AM98" s="172"/>
      <c r="AN98" s="170"/>
      <c r="AO98" s="172"/>
      <c r="AP98" s="172"/>
      <c r="AQ98" s="172"/>
      <c r="AR98" s="172"/>
      <c r="AS98" s="172"/>
      <c r="AT98" s="172"/>
      <c r="AU98" s="172"/>
      <c r="AV98" s="170"/>
      <c r="AW98" s="172"/>
      <c r="AX98" s="172"/>
      <c r="AY98" s="172"/>
      <c r="AZ98" s="172"/>
      <c r="BA98" s="169"/>
      <c r="BB98" s="170"/>
      <c r="BC98" s="172"/>
      <c r="BD98" s="172"/>
      <c r="BE98" s="172"/>
      <c r="BF98" s="172"/>
      <c r="BG98" s="172"/>
      <c r="BH98" s="169"/>
      <c r="BI98" s="186"/>
      <c r="BJ98" s="189"/>
      <c r="BK98" s="191"/>
      <c r="BL98" s="191"/>
      <c r="BM98" s="191"/>
      <c r="BN98" s="191"/>
      <c r="BO98" s="186"/>
      <c r="BP98" s="189"/>
      <c r="BQ98" s="191"/>
      <c r="BR98" s="186"/>
      <c r="BS98" s="189"/>
      <c r="BT98" s="191"/>
      <c r="BU98" s="191"/>
      <c r="BV98" s="191"/>
      <c r="BW98" s="186"/>
      <c r="BX98" s="191"/>
      <c r="BY98" s="186"/>
      <c r="BZ98" s="189"/>
      <c r="CA98" s="191"/>
      <c r="CB98" s="191"/>
      <c r="CC98" s="191"/>
      <c r="CD98" s="191"/>
      <c r="CE98" s="191"/>
      <c r="CF98" s="191"/>
      <c r="CG98" s="269"/>
    </row>
    <row r="99" spans="1:85" ht="15" x14ac:dyDescent="0.3">
      <c r="A99" s="131" t="s">
        <v>155</v>
      </c>
      <c r="B99" s="175">
        <f>+C99+M99+U99+AE99+AJ99+AN99+AV99+BB99+BI99+BO99+BR99+BW99+BY99</f>
        <v>1710</v>
      </c>
      <c r="C99" s="167">
        <f t="shared" ref="C99:AH99" si="192">SUM(C100:C101)</f>
        <v>1078</v>
      </c>
      <c r="D99" s="168">
        <f t="shared" si="192"/>
        <v>636</v>
      </c>
      <c r="E99" s="168">
        <f t="shared" si="192"/>
        <v>2</v>
      </c>
      <c r="F99" s="168">
        <f t="shared" si="192"/>
        <v>410</v>
      </c>
      <c r="G99" s="168">
        <f t="shared" si="192"/>
        <v>0</v>
      </c>
      <c r="H99" s="168">
        <f t="shared" si="192"/>
        <v>0</v>
      </c>
      <c r="I99" s="168">
        <f t="shared" si="192"/>
        <v>4</v>
      </c>
      <c r="J99" s="168">
        <f t="shared" si="192"/>
        <v>0</v>
      </c>
      <c r="K99" s="168">
        <f t="shared" si="192"/>
        <v>14</v>
      </c>
      <c r="L99" s="168">
        <f t="shared" si="192"/>
        <v>12</v>
      </c>
      <c r="M99" s="167">
        <f t="shared" si="192"/>
        <v>20</v>
      </c>
      <c r="N99" s="181">
        <f t="shared" si="192"/>
        <v>8</v>
      </c>
      <c r="O99" s="176">
        <f t="shared" si="192"/>
        <v>0</v>
      </c>
      <c r="P99" s="176">
        <f>SUM(P100:P101)</f>
        <v>11</v>
      </c>
      <c r="Q99" s="176">
        <f t="shared" si="192"/>
        <v>0</v>
      </c>
      <c r="R99" s="176">
        <f t="shared" si="192"/>
        <v>0</v>
      </c>
      <c r="S99" s="176">
        <f t="shared" si="192"/>
        <v>1</v>
      </c>
      <c r="T99" s="176">
        <f t="shared" si="192"/>
        <v>0</v>
      </c>
      <c r="U99" s="167">
        <f t="shared" si="192"/>
        <v>586</v>
      </c>
      <c r="V99" s="176">
        <f t="shared" si="192"/>
        <v>346</v>
      </c>
      <c r="W99" s="176">
        <f t="shared" si="192"/>
        <v>2</v>
      </c>
      <c r="X99" s="176">
        <f t="shared" si="192"/>
        <v>206</v>
      </c>
      <c r="Y99" s="176">
        <f t="shared" si="192"/>
        <v>0</v>
      </c>
      <c r="Z99" s="176">
        <f t="shared" si="192"/>
        <v>0</v>
      </c>
      <c r="AA99" s="176">
        <f t="shared" si="192"/>
        <v>1</v>
      </c>
      <c r="AB99" s="176">
        <f t="shared" si="192"/>
        <v>0</v>
      </c>
      <c r="AC99" s="176">
        <f t="shared" si="192"/>
        <v>16</v>
      </c>
      <c r="AD99" s="176">
        <f t="shared" si="192"/>
        <v>15</v>
      </c>
      <c r="AE99" s="167">
        <f t="shared" si="192"/>
        <v>3</v>
      </c>
      <c r="AF99" s="176">
        <f t="shared" si="192"/>
        <v>0</v>
      </c>
      <c r="AG99" s="176">
        <f t="shared" si="192"/>
        <v>3</v>
      </c>
      <c r="AH99" s="176">
        <f t="shared" si="192"/>
        <v>0</v>
      </c>
      <c r="AI99" s="176">
        <f>SUM(AI100:AI101)</f>
        <v>0</v>
      </c>
      <c r="AJ99" s="167">
        <f t="shared" ref="AJ99:BH99" si="193">SUM(AJ100:AJ101)</f>
        <v>0</v>
      </c>
      <c r="AK99" s="176">
        <f t="shared" si="193"/>
        <v>0</v>
      </c>
      <c r="AL99" s="176">
        <f t="shared" si="193"/>
        <v>0</v>
      </c>
      <c r="AM99" s="176">
        <f t="shared" si="193"/>
        <v>0</v>
      </c>
      <c r="AN99" s="167">
        <f t="shared" si="193"/>
        <v>7</v>
      </c>
      <c r="AO99" s="176">
        <f t="shared" si="193"/>
        <v>5</v>
      </c>
      <c r="AP99" s="176">
        <f t="shared" si="193"/>
        <v>0</v>
      </c>
      <c r="AQ99" s="176">
        <f t="shared" si="193"/>
        <v>2</v>
      </c>
      <c r="AR99" s="176">
        <f t="shared" si="193"/>
        <v>0</v>
      </c>
      <c r="AS99" s="176">
        <f t="shared" si="193"/>
        <v>0</v>
      </c>
      <c r="AT99" s="176">
        <f t="shared" si="193"/>
        <v>0</v>
      </c>
      <c r="AU99" s="176">
        <f t="shared" si="193"/>
        <v>0</v>
      </c>
      <c r="AV99" s="167">
        <f t="shared" si="193"/>
        <v>0</v>
      </c>
      <c r="AW99" s="176">
        <f t="shared" si="193"/>
        <v>0</v>
      </c>
      <c r="AX99" s="176">
        <f t="shared" si="193"/>
        <v>0</v>
      </c>
      <c r="AY99" s="176">
        <f t="shared" si="193"/>
        <v>0</v>
      </c>
      <c r="AZ99" s="176">
        <f t="shared" si="193"/>
        <v>0</v>
      </c>
      <c r="BA99" s="175">
        <f t="shared" si="193"/>
        <v>0</v>
      </c>
      <c r="BB99" s="167">
        <f t="shared" si="193"/>
        <v>7</v>
      </c>
      <c r="BC99" s="176">
        <f t="shared" si="193"/>
        <v>3</v>
      </c>
      <c r="BD99" s="176">
        <f t="shared" si="193"/>
        <v>0</v>
      </c>
      <c r="BE99" s="176">
        <f t="shared" si="193"/>
        <v>3</v>
      </c>
      <c r="BF99" s="176">
        <f t="shared" si="193"/>
        <v>0</v>
      </c>
      <c r="BG99" s="176">
        <f t="shared" si="193"/>
        <v>1</v>
      </c>
      <c r="BH99" s="175">
        <f t="shared" si="193"/>
        <v>0</v>
      </c>
      <c r="BI99" s="186">
        <f>SUM(BJ99:BN99)</f>
        <v>0</v>
      </c>
      <c r="BJ99" s="187">
        <f>SUM(BJ100:BJ101)</f>
        <v>0</v>
      </c>
      <c r="BK99" s="188">
        <f t="shared" ref="BK99:BN99" si="194">SUM(BK100:BK101)</f>
        <v>0</v>
      </c>
      <c r="BL99" s="188">
        <f t="shared" si="194"/>
        <v>0</v>
      </c>
      <c r="BM99" s="188">
        <f t="shared" si="194"/>
        <v>0</v>
      </c>
      <c r="BN99" s="187">
        <f t="shared" si="194"/>
        <v>0</v>
      </c>
      <c r="BO99" s="186">
        <f>SUM(BP99:BQ99)</f>
        <v>0</v>
      </c>
      <c r="BP99" s="187">
        <f>SUM(BP100:BP101)</f>
        <v>0</v>
      </c>
      <c r="BQ99" s="188">
        <f t="shared" ref="BQ99" si="195">SUM(BQ100:BQ101)</f>
        <v>0</v>
      </c>
      <c r="BR99" s="186">
        <f>SUM(BS99:BV99)</f>
        <v>0</v>
      </c>
      <c r="BS99" s="187">
        <f>SUM(BS100:BS101)</f>
        <v>0</v>
      </c>
      <c r="BT99" s="188">
        <f t="shared" ref="BT99:BV99" si="196">SUM(BT100:BT101)</f>
        <v>0</v>
      </c>
      <c r="BU99" s="188">
        <f t="shared" si="196"/>
        <v>0</v>
      </c>
      <c r="BV99" s="187">
        <f t="shared" si="196"/>
        <v>0</v>
      </c>
      <c r="BW99" s="186">
        <f>SUM(BX99:BX99)</f>
        <v>0</v>
      </c>
      <c r="BX99" s="187">
        <f t="shared" ref="BX99" si="197">SUM(BX100:BX101)</f>
        <v>0</v>
      </c>
      <c r="BY99" s="186">
        <f>SUM(BZ99:CG99)</f>
        <v>9</v>
      </c>
      <c r="BZ99" s="187">
        <f>SUM(BZ100:BZ101)</f>
        <v>0</v>
      </c>
      <c r="CA99" s="188">
        <f t="shared" ref="CA99:CG99" si="198">SUM(CA100:CA101)</f>
        <v>0</v>
      </c>
      <c r="CB99" s="188">
        <f t="shared" si="198"/>
        <v>9</v>
      </c>
      <c r="CC99" s="188">
        <f t="shared" si="198"/>
        <v>0</v>
      </c>
      <c r="CD99" s="188">
        <f t="shared" si="198"/>
        <v>0</v>
      </c>
      <c r="CE99" s="188">
        <f t="shared" si="198"/>
        <v>0</v>
      </c>
      <c r="CF99" s="188">
        <f t="shared" si="198"/>
        <v>0</v>
      </c>
      <c r="CG99" s="187">
        <f t="shared" si="198"/>
        <v>0</v>
      </c>
    </row>
    <row r="100" spans="1:85" ht="15.5" x14ac:dyDescent="0.35">
      <c r="A100" s="125" t="s">
        <v>156</v>
      </c>
      <c r="B100" s="169">
        <f>+C100+M100+U100+AE100+AJ100+AN100+AV100+BB100+BI100+BO100+BR100+BW100+BY100</f>
        <v>1238</v>
      </c>
      <c r="C100" s="170">
        <f>SUM(D100:L100)</f>
        <v>794</v>
      </c>
      <c r="D100" s="171">
        <v>492</v>
      </c>
      <c r="E100" s="171">
        <v>2</v>
      </c>
      <c r="F100" s="172">
        <v>284</v>
      </c>
      <c r="G100" s="171">
        <v>0</v>
      </c>
      <c r="H100" s="171">
        <v>0</v>
      </c>
      <c r="I100" s="172">
        <v>4</v>
      </c>
      <c r="J100" s="171">
        <v>0</v>
      </c>
      <c r="K100" s="172">
        <v>9</v>
      </c>
      <c r="L100" s="172">
        <v>3</v>
      </c>
      <c r="M100" s="170">
        <f>SUM(N100:T100)</f>
        <v>11</v>
      </c>
      <c r="N100" s="174">
        <v>7</v>
      </c>
      <c r="O100" s="172">
        <v>0</v>
      </c>
      <c r="P100" s="172">
        <v>4</v>
      </c>
      <c r="Q100" s="172">
        <v>0</v>
      </c>
      <c r="R100" s="172">
        <v>0</v>
      </c>
      <c r="S100" s="172">
        <v>0</v>
      </c>
      <c r="T100" s="172">
        <v>0</v>
      </c>
      <c r="U100" s="170">
        <f>SUM(V100:AD100)</f>
        <v>419</v>
      </c>
      <c r="V100" s="172">
        <v>269</v>
      </c>
      <c r="W100" s="172">
        <v>2</v>
      </c>
      <c r="X100" s="172">
        <v>134</v>
      </c>
      <c r="Y100" s="172">
        <v>0</v>
      </c>
      <c r="Z100" s="172">
        <v>0</v>
      </c>
      <c r="AA100" s="172">
        <v>1</v>
      </c>
      <c r="AB100" s="172">
        <v>0</v>
      </c>
      <c r="AC100" s="172">
        <v>12</v>
      </c>
      <c r="AD100" s="172">
        <v>1</v>
      </c>
      <c r="AE100" s="170">
        <f>SUM(AF100:AH100)</f>
        <v>3</v>
      </c>
      <c r="AF100" s="172">
        <v>0</v>
      </c>
      <c r="AG100" s="172">
        <v>3</v>
      </c>
      <c r="AH100" s="172">
        <v>0</v>
      </c>
      <c r="AI100" s="172">
        <v>0</v>
      </c>
      <c r="AJ100" s="170">
        <f>SUM(AK100:AM100)</f>
        <v>0</v>
      </c>
      <c r="AK100" s="172">
        <v>0</v>
      </c>
      <c r="AL100" s="172">
        <v>0</v>
      </c>
      <c r="AM100" s="172">
        <v>0</v>
      </c>
      <c r="AN100" s="170">
        <f>SUM(AO100:AU100)</f>
        <v>1</v>
      </c>
      <c r="AO100" s="172">
        <v>1</v>
      </c>
      <c r="AP100" s="172">
        <v>0</v>
      </c>
      <c r="AQ100" s="172">
        <v>0</v>
      </c>
      <c r="AR100" s="172">
        <v>0</v>
      </c>
      <c r="AS100" s="172">
        <v>0</v>
      </c>
      <c r="AT100" s="172">
        <v>0</v>
      </c>
      <c r="AU100" s="172">
        <v>0</v>
      </c>
      <c r="AV100" s="170">
        <f>SUM(AW100:BA100)</f>
        <v>0</v>
      </c>
      <c r="AW100" s="172">
        <v>0</v>
      </c>
      <c r="AX100" s="172">
        <v>0</v>
      </c>
      <c r="AY100" s="172">
        <v>0</v>
      </c>
      <c r="AZ100" s="172">
        <v>0</v>
      </c>
      <c r="BA100" s="169">
        <v>0</v>
      </c>
      <c r="BB100" s="170">
        <f>SUM(BC100:BH100)</f>
        <v>2</v>
      </c>
      <c r="BC100" s="172">
        <v>1</v>
      </c>
      <c r="BD100" s="172">
        <v>0</v>
      </c>
      <c r="BE100" s="172">
        <v>0</v>
      </c>
      <c r="BF100" s="172">
        <v>0</v>
      </c>
      <c r="BG100" s="172">
        <v>1</v>
      </c>
      <c r="BH100" s="169">
        <v>0</v>
      </c>
      <c r="BI100" s="186">
        <f>SUM(BJ100:BN100)</f>
        <v>0</v>
      </c>
      <c r="BJ100" s="189">
        <v>0</v>
      </c>
      <c r="BK100" s="191">
        <v>0</v>
      </c>
      <c r="BL100" s="191">
        <v>0</v>
      </c>
      <c r="BM100" s="191">
        <v>0</v>
      </c>
      <c r="BN100" s="191">
        <v>0</v>
      </c>
      <c r="BO100" s="186">
        <f>SUM(BP100:BQ100)</f>
        <v>0</v>
      </c>
      <c r="BP100" s="189">
        <v>0</v>
      </c>
      <c r="BQ100" s="191">
        <v>0</v>
      </c>
      <c r="BR100" s="186">
        <f>SUM(BS100:BV100)</f>
        <v>0</v>
      </c>
      <c r="BS100" s="189">
        <v>0</v>
      </c>
      <c r="BT100" s="191">
        <v>0</v>
      </c>
      <c r="BU100" s="191">
        <v>0</v>
      </c>
      <c r="BV100" s="191">
        <v>0</v>
      </c>
      <c r="BW100" s="186">
        <f>SUM(BX100:BX100)</f>
        <v>0</v>
      </c>
      <c r="BX100" s="191">
        <v>0</v>
      </c>
      <c r="BY100" s="186">
        <f>SUM(BZ100:CG100)</f>
        <v>8</v>
      </c>
      <c r="BZ100" s="189">
        <v>0</v>
      </c>
      <c r="CA100" s="191">
        <v>0</v>
      </c>
      <c r="CB100" s="191">
        <v>8</v>
      </c>
      <c r="CC100" s="191">
        <v>0</v>
      </c>
      <c r="CD100" s="191">
        <v>0</v>
      </c>
      <c r="CE100" s="191">
        <v>0</v>
      </c>
      <c r="CF100" s="191">
        <v>0</v>
      </c>
      <c r="CG100" s="269">
        <v>0</v>
      </c>
    </row>
    <row r="101" spans="1:85" ht="15.5" x14ac:dyDescent="0.35">
      <c r="A101" s="125" t="s">
        <v>157</v>
      </c>
      <c r="B101" s="169">
        <f>+C101+M101+U101+AE101+AJ101+AN101+AV101+BB101+BI101+BO101+BR101+BW101+BY101</f>
        <v>472</v>
      </c>
      <c r="C101" s="170">
        <f>SUM(D101:L101)</f>
        <v>284</v>
      </c>
      <c r="D101" s="171">
        <v>144</v>
      </c>
      <c r="E101" s="171">
        <v>0</v>
      </c>
      <c r="F101" s="172">
        <v>126</v>
      </c>
      <c r="G101" s="171">
        <v>0</v>
      </c>
      <c r="H101" s="171">
        <v>0</v>
      </c>
      <c r="I101" s="171">
        <v>0</v>
      </c>
      <c r="J101" s="171">
        <v>0</v>
      </c>
      <c r="K101" s="172">
        <v>5</v>
      </c>
      <c r="L101" s="172">
        <v>9</v>
      </c>
      <c r="M101" s="170">
        <f>SUM(N101:T101)</f>
        <v>9</v>
      </c>
      <c r="N101" s="174">
        <v>1</v>
      </c>
      <c r="O101" s="172">
        <v>0</v>
      </c>
      <c r="P101" s="172">
        <v>7</v>
      </c>
      <c r="Q101" s="172">
        <v>0</v>
      </c>
      <c r="R101" s="172">
        <v>0</v>
      </c>
      <c r="S101" s="172">
        <v>1</v>
      </c>
      <c r="T101" s="172">
        <v>0</v>
      </c>
      <c r="U101" s="170">
        <f>SUM(V101:AD101)</f>
        <v>167</v>
      </c>
      <c r="V101" s="172">
        <v>77</v>
      </c>
      <c r="W101" s="172">
        <v>0</v>
      </c>
      <c r="X101" s="172">
        <v>72</v>
      </c>
      <c r="Y101" s="172">
        <v>0</v>
      </c>
      <c r="Z101" s="172">
        <v>0</v>
      </c>
      <c r="AA101" s="172">
        <v>0</v>
      </c>
      <c r="AB101" s="172">
        <v>0</v>
      </c>
      <c r="AC101" s="172">
        <v>4</v>
      </c>
      <c r="AD101" s="172">
        <v>14</v>
      </c>
      <c r="AE101" s="170">
        <f>SUM(AF101:AH101)</f>
        <v>0</v>
      </c>
      <c r="AF101" s="172">
        <v>0</v>
      </c>
      <c r="AG101" s="172">
        <v>0</v>
      </c>
      <c r="AH101" s="172">
        <v>0</v>
      </c>
      <c r="AI101" s="172">
        <v>0</v>
      </c>
      <c r="AJ101" s="170">
        <f>SUM(AK101:AM101)</f>
        <v>0</v>
      </c>
      <c r="AK101" s="172">
        <v>0</v>
      </c>
      <c r="AL101" s="172">
        <v>0</v>
      </c>
      <c r="AM101" s="172">
        <v>0</v>
      </c>
      <c r="AN101" s="170">
        <f>SUM(AO101:AU101)</f>
        <v>6</v>
      </c>
      <c r="AO101" s="172">
        <v>4</v>
      </c>
      <c r="AP101" s="172">
        <v>0</v>
      </c>
      <c r="AQ101" s="172">
        <v>2</v>
      </c>
      <c r="AR101" s="172">
        <v>0</v>
      </c>
      <c r="AS101" s="172">
        <v>0</v>
      </c>
      <c r="AT101" s="172">
        <v>0</v>
      </c>
      <c r="AU101" s="172">
        <v>0</v>
      </c>
      <c r="AV101" s="170">
        <f>SUM(AW101:BA101)</f>
        <v>0</v>
      </c>
      <c r="AW101" s="172">
        <v>0</v>
      </c>
      <c r="AX101" s="172">
        <v>0</v>
      </c>
      <c r="AY101" s="172">
        <v>0</v>
      </c>
      <c r="AZ101" s="172">
        <v>0</v>
      </c>
      <c r="BA101" s="169">
        <v>0</v>
      </c>
      <c r="BB101" s="170">
        <f>SUM(BC101:BH101)</f>
        <v>5</v>
      </c>
      <c r="BC101" s="172">
        <v>2</v>
      </c>
      <c r="BD101" s="172">
        <v>0</v>
      </c>
      <c r="BE101" s="172">
        <v>3</v>
      </c>
      <c r="BF101" s="172">
        <v>0</v>
      </c>
      <c r="BG101" s="172">
        <v>0</v>
      </c>
      <c r="BH101" s="169">
        <v>0</v>
      </c>
      <c r="BI101" s="186">
        <f>SUM(BJ101:BN101)</f>
        <v>0</v>
      </c>
      <c r="BJ101" s="189">
        <v>0</v>
      </c>
      <c r="BK101" s="191">
        <v>0</v>
      </c>
      <c r="BL101" s="191">
        <v>0</v>
      </c>
      <c r="BM101" s="191">
        <v>0</v>
      </c>
      <c r="BN101" s="191">
        <v>0</v>
      </c>
      <c r="BO101" s="186">
        <f>SUM(BP101:BQ101)</f>
        <v>0</v>
      </c>
      <c r="BP101" s="189">
        <v>0</v>
      </c>
      <c r="BQ101" s="191">
        <v>0</v>
      </c>
      <c r="BR101" s="186">
        <f>SUM(BS101:BV101)</f>
        <v>0</v>
      </c>
      <c r="BS101" s="189">
        <v>0</v>
      </c>
      <c r="BT101" s="191">
        <v>0</v>
      </c>
      <c r="BU101" s="191">
        <v>0</v>
      </c>
      <c r="BV101" s="191">
        <v>0</v>
      </c>
      <c r="BW101" s="186">
        <f>SUM(BX101:BX101)</f>
        <v>0</v>
      </c>
      <c r="BX101" s="191">
        <v>0</v>
      </c>
      <c r="BY101" s="186">
        <f>SUM(BZ101:CG101)</f>
        <v>1</v>
      </c>
      <c r="BZ101" s="189">
        <v>0</v>
      </c>
      <c r="CA101" s="191">
        <v>0</v>
      </c>
      <c r="CB101" s="191">
        <v>1</v>
      </c>
      <c r="CC101" s="191">
        <v>0</v>
      </c>
      <c r="CD101" s="191">
        <v>0</v>
      </c>
      <c r="CE101" s="191">
        <v>0</v>
      </c>
      <c r="CF101" s="191">
        <v>0</v>
      </c>
      <c r="CG101" s="269">
        <v>0</v>
      </c>
    </row>
    <row r="102" spans="1:85" ht="15.5" x14ac:dyDescent="0.35">
      <c r="A102" s="133"/>
      <c r="B102" s="169"/>
      <c r="C102" s="170"/>
      <c r="D102" s="171"/>
      <c r="E102" s="171"/>
      <c r="F102" s="172"/>
      <c r="G102" s="172"/>
      <c r="H102" s="172"/>
      <c r="I102" s="172"/>
      <c r="J102" s="174"/>
      <c r="K102" s="172"/>
      <c r="L102" s="174"/>
      <c r="M102" s="170"/>
      <c r="N102" s="174"/>
      <c r="O102" s="172"/>
      <c r="P102" s="172"/>
      <c r="Q102" s="172"/>
      <c r="R102" s="172"/>
      <c r="S102" s="172"/>
      <c r="T102" s="172"/>
      <c r="U102" s="170"/>
      <c r="V102" s="172"/>
      <c r="W102" s="172"/>
      <c r="X102" s="172"/>
      <c r="Y102" s="172"/>
      <c r="Z102" s="172"/>
      <c r="AA102" s="172"/>
      <c r="AB102" s="172"/>
      <c r="AC102" s="172"/>
      <c r="AD102" s="172"/>
      <c r="AE102" s="170"/>
      <c r="AF102" s="172"/>
      <c r="AG102" s="172"/>
      <c r="AH102" s="172"/>
      <c r="AI102" s="172"/>
      <c r="AJ102" s="170"/>
      <c r="AK102" s="172"/>
      <c r="AL102" s="172"/>
      <c r="AM102" s="172"/>
      <c r="AN102" s="170"/>
      <c r="AO102" s="172"/>
      <c r="AP102" s="172"/>
      <c r="AQ102" s="172"/>
      <c r="AR102" s="172"/>
      <c r="AS102" s="172"/>
      <c r="AT102" s="172"/>
      <c r="AU102" s="172"/>
      <c r="AV102" s="170"/>
      <c r="AW102" s="172"/>
      <c r="AX102" s="172"/>
      <c r="AY102" s="172"/>
      <c r="AZ102" s="172"/>
      <c r="BA102" s="169"/>
      <c r="BB102" s="170"/>
      <c r="BC102" s="172"/>
      <c r="BD102" s="172"/>
      <c r="BE102" s="172"/>
      <c r="BF102" s="172"/>
      <c r="BG102" s="172"/>
      <c r="BH102" s="169"/>
      <c r="BI102" s="186"/>
      <c r="BJ102" s="189"/>
      <c r="BK102" s="191"/>
      <c r="BL102" s="191"/>
      <c r="BM102" s="191"/>
      <c r="BN102" s="191"/>
      <c r="BO102" s="186"/>
      <c r="BP102" s="189"/>
      <c r="BQ102" s="191"/>
      <c r="BR102" s="186"/>
      <c r="BS102" s="189"/>
      <c r="BT102" s="191"/>
      <c r="BU102" s="191"/>
      <c r="BV102" s="191"/>
      <c r="BW102" s="186"/>
      <c r="BX102" s="191"/>
      <c r="BY102" s="186"/>
      <c r="BZ102" s="189"/>
      <c r="CA102" s="191"/>
      <c r="CB102" s="191"/>
      <c r="CC102" s="191"/>
      <c r="CD102" s="191"/>
      <c r="CE102" s="191"/>
      <c r="CF102" s="191"/>
      <c r="CG102" s="269"/>
    </row>
    <row r="103" spans="1:85" ht="15" x14ac:dyDescent="0.3">
      <c r="A103" s="131" t="s">
        <v>158</v>
      </c>
      <c r="B103" s="175">
        <f t="shared" ref="B103:B108" si="199">+C103+M103+U103+AE103+AJ103+AN103+AV103+BB103+BI103+BO103+BR103+BW103+BY103</f>
        <v>1190</v>
      </c>
      <c r="C103" s="167">
        <f t="shared" ref="C103:AH103" si="200">SUM(C104:C108)</f>
        <v>474</v>
      </c>
      <c r="D103" s="168">
        <f t="shared" si="200"/>
        <v>336</v>
      </c>
      <c r="E103" s="168">
        <f t="shared" si="200"/>
        <v>2</v>
      </c>
      <c r="F103" s="168">
        <f t="shared" si="200"/>
        <v>94</v>
      </c>
      <c r="G103" s="168">
        <f t="shared" si="200"/>
        <v>0</v>
      </c>
      <c r="H103" s="168">
        <f t="shared" si="200"/>
        <v>0</v>
      </c>
      <c r="I103" s="168">
        <f t="shared" si="200"/>
        <v>12</v>
      </c>
      <c r="J103" s="168">
        <f t="shared" si="200"/>
        <v>0</v>
      </c>
      <c r="K103" s="168">
        <f t="shared" si="200"/>
        <v>20</v>
      </c>
      <c r="L103" s="168">
        <f t="shared" si="200"/>
        <v>10</v>
      </c>
      <c r="M103" s="167">
        <f t="shared" si="200"/>
        <v>84</v>
      </c>
      <c r="N103" s="181">
        <f t="shared" si="200"/>
        <v>23</v>
      </c>
      <c r="O103" s="176">
        <f t="shared" si="200"/>
        <v>0</v>
      </c>
      <c r="P103" s="176">
        <f>SUM(P104:P108)</f>
        <v>47</v>
      </c>
      <c r="Q103" s="176">
        <f t="shared" si="200"/>
        <v>0</v>
      </c>
      <c r="R103" s="176">
        <f t="shared" si="200"/>
        <v>5</v>
      </c>
      <c r="S103" s="176">
        <f t="shared" si="200"/>
        <v>0</v>
      </c>
      <c r="T103" s="176">
        <f t="shared" si="200"/>
        <v>9</v>
      </c>
      <c r="U103" s="167">
        <f t="shared" si="200"/>
        <v>557</v>
      </c>
      <c r="V103" s="176">
        <f t="shared" si="200"/>
        <v>311</v>
      </c>
      <c r="W103" s="176">
        <f t="shared" si="200"/>
        <v>11</v>
      </c>
      <c r="X103" s="176">
        <f t="shared" si="200"/>
        <v>161</v>
      </c>
      <c r="Y103" s="176">
        <f t="shared" si="200"/>
        <v>3</v>
      </c>
      <c r="Z103" s="176">
        <f t="shared" si="200"/>
        <v>0</v>
      </c>
      <c r="AA103" s="176">
        <f t="shared" si="200"/>
        <v>25</v>
      </c>
      <c r="AB103" s="176">
        <f t="shared" si="200"/>
        <v>1</v>
      </c>
      <c r="AC103" s="176">
        <f t="shared" si="200"/>
        <v>14</v>
      </c>
      <c r="AD103" s="176">
        <f t="shared" si="200"/>
        <v>31</v>
      </c>
      <c r="AE103" s="167">
        <f t="shared" si="200"/>
        <v>0</v>
      </c>
      <c r="AF103" s="176">
        <f t="shared" si="200"/>
        <v>0</v>
      </c>
      <c r="AG103" s="176">
        <f t="shared" si="200"/>
        <v>0</v>
      </c>
      <c r="AH103" s="176">
        <f t="shared" si="200"/>
        <v>0</v>
      </c>
      <c r="AI103" s="176">
        <f>SUM(AI104:AI108)</f>
        <v>0</v>
      </c>
      <c r="AJ103" s="167">
        <f t="shared" ref="AJ103:BH103" si="201">SUM(AJ104:AJ108)</f>
        <v>1</v>
      </c>
      <c r="AK103" s="176">
        <f t="shared" si="201"/>
        <v>1</v>
      </c>
      <c r="AL103" s="176">
        <f t="shared" si="201"/>
        <v>0</v>
      </c>
      <c r="AM103" s="176">
        <f t="shared" si="201"/>
        <v>0</v>
      </c>
      <c r="AN103" s="167">
        <f t="shared" si="201"/>
        <v>35</v>
      </c>
      <c r="AO103" s="176">
        <f t="shared" si="201"/>
        <v>16</v>
      </c>
      <c r="AP103" s="176">
        <f t="shared" si="201"/>
        <v>0</v>
      </c>
      <c r="AQ103" s="176">
        <f t="shared" si="201"/>
        <v>11</v>
      </c>
      <c r="AR103" s="176">
        <f t="shared" si="201"/>
        <v>1</v>
      </c>
      <c r="AS103" s="176">
        <f t="shared" si="201"/>
        <v>5</v>
      </c>
      <c r="AT103" s="176">
        <f t="shared" si="201"/>
        <v>2</v>
      </c>
      <c r="AU103" s="176">
        <f t="shared" si="201"/>
        <v>0</v>
      </c>
      <c r="AV103" s="167">
        <f t="shared" si="201"/>
        <v>0</v>
      </c>
      <c r="AW103" s="176">
        <f t="shared" si="201"/>
        <v>0</v>
      </c>
      <c r="AX103" s="176">
        <f t="shared" si="201"/>
        <v>0</v>
      </c>
      <c r="AY103" s="176">
        <f t="shared" si="201"/>
        <v>0</v>
      </c>
      <c r="AZ103" s="176">
        <f t="shared" si="201"/>
        <v>0</v>
      </c>
      <c r="BA103" s="175">
        <f t="shared" si="201"/>
        <v>0</v>
      </c>
      <c r="BB103" s="167">
        <f t="shared" si="201"/>
        <v>10</v>
      </c>
      <c r="BC103" s="176">
        <f t="shared" si="201"/>
        <v>4</v>
      </c>
      <c r="BD103" s="176">
        <f t="shared" si="201"/>
        <v>0</v>
      </c>
      <c r="BE103" s="176">
        <f t="shared" si="201"/>
        <v>0</v>
      </c>
      <c r="BF103" s="176">
        <f t="shared" si="201"/>
        <v>1</v>
      </c>
      <c r="BG103" s="176">
        <f t="shared" si="201"/>
        <v>5</v>
      </c>
      <c r="BH103" s="175">
        <f t="shared" si="201"/>
        <v>0</v>
      </c>
      <c r="BI103" s="186">
        <f t="shared" ref="BI103:BI108" si="202">SUM(BJ103:BN103)</f>
        <v>3</v>
      </c>
      <c r="BJ103" s="187">
        <f>SUM(BJ104:BJ108)</f>
        <v>1</v>
      </c>
      <c r="BK103" s="188">
        <f t="shared" ref="BK103:BN103" si="203">SUM(BK104:BK108)</f>
        <v>1</v>
      </c>
      <c r="BL103" s="188">
        <f t="shared" si="203"/>
        <v>1</v>
      </c>
      <c r="BM103" s="188">
        <f t="shared" si="203"/>
        <v>0</v>
      </c>
      <c r="BN103" s="187">
        <f t="shared" si="203"/>
        <v>0</v>
      </c>
      <c r="BO103" s="186">
        <f t="shared" ref="BO103:BO108" si="204">SUM(BP103:BQ103)</f>
        <v>1</v>
      </c>
      <c r="BP103" s="187">
        <f>SUM(BP104:BP108)</f>
        <v>1</v>
      </c>
      <c r="BQ103" s="188">
        <f t="shared" ref="BQ103" si="205">SUM(BQ104:BQ108)</f>
        <v>0</v>
      </c>
      <c r="BR103" s="186">
        <f t="shared" ref="BR103:BR108" si="206">SUM(BS103:BV103)</f>
        <v>0</v>
      </c>
      <c r="BS103" s="187">
        <f>SUM(BS104:BS108)</f>
        <v>0</v>
      </c>
      <c r="BT103" s="188">
        <f t="shared" ref="BT103:BV103" si="207">SUM(BT104:BT108)</f>
        <v>0</v>
      </c>
      <c r="BU103" s="188">
        <f t="shared" si="207"/>
        <v>0</v>
      </c>
      <c r="BV103" s="187">
        <f t="shared" si="207"/>
        <v>0</v>
      </c>
      <c r="BW103" s="186">
        <f t="shared" ref="BW103:BW108" si="208">SUM(BX103:BX103)</f>
        <v>1</v>
      </c>
      <c r="BX103" s="187">
        <f t="shared" ref="BX103" si="209">SUM(BX104:BX108)</f>
        <v>1</v>
      </c>
      <c r="BY103" s="186">
        <f t="shared" ref="BY103:BY108" si="210">SUM(BZ103:CG103)</f>
        <v>24</v>
      </c>
      <c r="BZ103" s="187">
        <f>SUM(BZ104:BZ108)</f>
        <v>16</v>
      </c>
      <c r="CA103" s="188">
        <f t="shared" ref="CA103:CG103" si="211">SUM(CA104:CA108)</f>
        <v>2</v>
      </c>
      <c r="CB103" s="188">
        <f t="shared" si="211"/>
        <v>6</v>
      </c>
      <c r="CC103" s="188">
        <f t="shared" si="211"/>
        <v>0</v>
      </c>
      <c r="CD103" s="188">
        <f t="shared" si="211"/>
        <v>0</v>
      </c>
      <c r="CE103" s="188">
        <f t="shared" si="211"/>
        <v>0</v>
      </c>
      <c r="CF103" s="188">
        <f t="shared" si="211"/>
        <v>0</v>
      </c>
      <c r="CG103" s="187">
        <f t="shared" si="211"/>
        <v>0</v>
      </c>
    </row>
    <row r="104" spans="1:85" ht="15.5" x14ac:dyDescent="0.35">
      <c r="A104" s="125" t="s">
        <v>300</v>
      </c>
      <c r="B104" s="169">
        <f t="shared" si="199"/>
        <v>126</v>
      </c>
      <c r="C104" s="170">
        <f>SUM(D104:L104)</f>
        <v>0</v>
      </c>
      <c r="D104" s="171">
        <v>0</v>
      </c>
      <c r="E104" s="171">
        <v>0</v>
      </c>
      <c r="F104" s="172">
        <v>0</v>
      </c>
      <c r="G104" s="172">
        <v>0</v>
      </c>
      <c r="H104" s="172">
        <v>0</v>
      </c>
      <c r="I104" s="172">
        <v>0</v>
      </c>
      <c r="J104" s="174">
        <v>0</v>
      </c>
      <c r="K104" s="172">
        <v>0</v>
      </c>
      <c r="L104" s="172">
        <v>0</v>
      </c>
      <c r="M104" s="170">
        <f>SUM(N104:T104)</f>
        <v>46</v>
      </c>
      <c r="N104" s="174">
        <v>18</v>
      </c>
      <c r="O104" s="172">
        <v>0</v>
      </c>
      <c r="P104" s="172">
        <v>27</v>
      </c>
      <c r="Q104" s="172">
        <v>0</v>
      </c>
      <c r="R104" s="172">
        <v>0</v>
      </c>
      <c r="S104" s="172">
        <v>0</v>
      </c>
      <c r="T104" s="172">
        <v>1</v>
      </c>
      <c r="U104" s="170">
        <f>SUM(V104:AD104)</f>
        <v>72</v>
      </c>
      <c r="V104" s="172">
        <v>38</v>
      </c>
      <c r="W104" s="172">
        <v>1</v>
      </c>
      <c r="X104" s="172">
        <v>21</v>
      </c>
      <c r="Y104" s="172">
        <v>0</v>
      </c>
      <c r="Z104" s="172">
        <v>0</v>
      </c>
      <c r="AA104" s="172">
        <v>1</v>
      </c>
      <c r="AB104" s="172">
        <v>0</v>
      </c>
      <c r="AC104" s="172">
        <v>1</v>
      </c>
      <c r="AD104" s="172">
        <v>10</v>
      </c>
      <c r="AE104" s="170">
        <f>SUM(AF104:AH104)</f>
        <v>0</v>
      </c>
      <c r="AF104" s="172">
        <v>0</v>
      </c>
      <c r="AG104" s="172">
        <v>0</v>
      </c>
      <c r="AH104" s="172">
        <v>0</v>
      </c>
      <c r="AI104" s="172">
        <v>0</v>
      </c>
      <c r="AJ104" s="170">
        <f>SUM(AK104:AM104)</f>
        <v>0</v>
      </c>
      <c r="AK104" s="172">
        <v>0</v>
      </c>
      <c r="AL104" s="172">
        <v>0</v>
      </c>
      <c r="AM104" s="172">
        <v>0</v>
      </c>
      <c r="AN104" s="170">
        <f>SUM(AO104:AU104)</f>
        <v>1</v>
      </c>
      <c r="AO104" s="172">
        <v>0</v>
      </c>
      <c r="AP104" s="172">
        <v>0</v>
      </c>
      <c r="AQ104" s="172">
        <v>0</v>
      </c>
      <c r="AR104" s="172">
        <v>0</v>
      </c>
      <c r="AS104" s="172">
        <v>0</v>
      </c>
      <c r="AT104" s="172">
        <v>1</v>
      </c>
      <c r="AU104" s="172">
        <v>0</v>
      </c>
      <c r="AV104" s="170">
        <f>SUM(AW104:BA104)</f>
        <v>0</v>
      </c>
      <c r="AW104" s="172">
        <v>0</v>
      </c>
      <c r="AX104" s="172">
        <v>0</v>
      </c>
      <c r="AY104" s="172">
        <v>0</v>
      </c>
      <c r="AZ104" s="172">
        <v>0</v>
      </c>
      <c r="BA104" s="169">
        <v>0</v>
      </c>
      <c r="BB104" s="170">
        <f>SUM(BC104:BH104)</f>
        <v>5</v>
      </c>
      <c r="BC104" s="172">
        <v>4</v>
      </c>
      <c r="BD104" s="172">
        <v>0</v>
      </c>
      <c r="BE104" s="172">
        <v>0</v>
      </c>
      <c r="BF104" s="172">
        <v>1</v>
      </c>
      <c r="BG104" s="172">
        <v>0</v>
      </c>
      <c r="BH104" s="169">
        <v>0</v>
      </c>
      <c r="BI104" s="186">
        <f t="shared" si="202"/>
        <v>0</v>
      </c>
      <c r="BJ104" s="189">
        <v>0</v>
      </c>
      <c r="BK104" s="191">
        <v>0</v>
      </c>
      <c r="BL104" s="191">
        <v>0</v>
      </c>
      <c r="BM104" s="191">
        <v>0</v>
      </c>
      <c r="BN104" s="191">
        <v>0</v>
      </c>
      <c r="BO104" s="186">
        <f t="shared" si="204"/>
        <v>0</v>
      </c>
      <c r="BP104" s="189">
        <v>0</v>
      </c>
      <c r="BQ104" s="191">
        <v>0</v>
      </c>
      <c r="BR104" s="186">
        <f t="shared" si="206"/>
        <v>0</v>
      </c>
      <c r="BS104" s="189">
        <v>0</v>
      </c>
      <c r="BT104" s="191">
        <v>0</v>
      </c>
      <c r="BU104" s="191">
        <v>0</v>
      </c>
      <c r="BV104" s="191">
        <v>0</v>
      </c>
      <c r="BW104" s="186">
        <f t="shared" si="208"/>
        <v>0</v>
      </c>
      <c r="BX104" s="191">
        <v>0</v>
      </c>
      <c r="BY104" s="186">
        <f t="shared" si="210"/>
        <v>2</v>
      </c>
      <c r="BZ104" s="189">
        <v>0</v>
      </c>
      <c r="CA104" s="191">
        <v>0</v>
      </c>
      <c r="CB104" s="191">
        <v>2</v>
      </c>
      <c r="CC104" s="191">
        <v>0</v>
      </c>
      <c r="CD104" s="191">
        <v>0</v>
      </c>
      <c r="CE104" s="191">
        <v>0</v>
      </c>
      <c r="CF104" s="191">
        <v>0</v>
      </c>
      <c r="CG104" s="269">
        <v>0</v>
      </c>
    </row>
    <row r="105" spans="1:85" ht="15.5" x14ac:dyDescent="0.35">
      <c r="A105" s="125" t="s">
        <v>159</v>
      </c>
      <c r="B105" s="169">
        <f t="shared" si="199"/>
        <v>203</v>
      </c>
      <c r="C105" s="170">
        <f>SUM(D105:L105)</f>
        <v>39</v>
      </c>
      <c r="D105" s="171">
        <v>27</v>
      </c>
      <c r="E105" s="171">
        <v>0</v>
      </c>
      <c r="F105" s="172">
        <v>5</v>
      </c>
      <c r="G105" s="171">
        <v>0</v>
      </c>
      <c r="H105" s="171">
        <v>0</v>
      </c>
      <c r="I105" s="172">
        <v>3</v>
      </c>
      <c r="J105" s="171">
        <v>0</v>
      </c>
      <c r="K105" s="172">
        <v>4</v>
      </c>
      <c r="L105" s="171">
        <v>0</v>
      </c>
      <c r="M105" s="170">
        <f>SUM(N105:T105)</f>
        <v>2</v>
      </c>
      <c r="N105" s="174">
        <v>1</v>
      </c>
      <c r="O105" s="172">
        <v>0</v>
      </c>
      <c r="P105" s="172">
        <v>1</v>
      </c>
      <c r="Q105" s="172">
        <v>0</v>
      </c>
      <c r="R105" s="172">
        <v>0</v>
      </c>
      <c r="S105" s="172">
        <v>0</v>
      </c>
      <c r="T105" s="172">
        <v>0</v>
      </c>
      <c r="U105" s="170">
        <f>SUM(V105:AD105)</f>
        <v>148</v>
      </c>
      <c r="V105" s="172">
        <v>109</v>
      </c>
      <c r="W105" s="172">
        <v>2</v>
      </c>
      <c r="X105" s="172">
        <v>20</v>
      </c>
      <c r="Y105" s="172">
        <v>0</v>
      </c>
      <c r="Z105" s="172">
        <v>0</v>
      </c>
      <c r="AA105" s="172">
        <v>12</v>
      </c>
      <c r="AB105" s="172">
        <v>0</v>
      </c>
      <c r="AC105" s="172">
        <v>1</v>
      </c>
      <c r="AD105" s="172">
        <v>4</v>
      </c>
      <c r="AE105" s="170">
        <f>SUM(AF105:AH105)</f>
        <v>0</v>
      </c>
      <c r="AF105" s="172">
        <v>0</v>
      </c>
      <c r="AG105" s="172">
        <v>0</v>
      </c>
      <c r="AH105" s="172">
        <v>0</v>
      </c>
      <c r="AI105" s="172">
        <v>0</v>
      </c>
      <c r="AJ105" s="170">
        <f>SUM(AK105:AM105)</f>
        <v>1</v>
      </c>
      <c r="AK105" s="172">
        <v>1</v>
      </c>
      <c r="AL105" s="172">
        <v>0</v>
      </c>
      <c r="AM105" s="172">
        <v>0</v>
      </c>
      <c r="AN105" s="170">
        <f>SUM(AO105:AU105)</f>
        <v>12</v>
      </c>
      <c r="AO105" s="172">
        <v>8</v>
      </c>
      <c r="AP105" s="172">
        <v>0</v>
      </c>
      <c r="AQ105" s="172">
        <v>0</v>
      </c>
      <c r="AR105" s="172">
        <v>0</v>
      </c>
      <c r="AS105" s="172">
        <v>4</v>
      </c>
      <c r="AT105" s="172">
        <v>0</v>
      </c>
      <c r="AU105" s="172">
        <v>0</v>
      </c>
      <c r="AV105" s="170">
        <f>SUM(AW105:BA105)</f>
        <v>0</v>
      </c>
      <c r="AW105" s="172">
        <v>0</v>
      </c>
      <c r="AX105" s="172">
        <v>0</v>
      </c>
      <c r="AY105" s="172">
        <v>0</v>
      </c>
      <c r="AZ105" s="172">
        <v>0</v>
      </c>
      <c r="BA105" s="169">
        <v>0</v>
      </c>
      <c r="BB105" s="170">
        <f>SUM(BC105:BH105)</f>
        <v>0</v>
      </c>
      <c r="BC105" s="172">
        <v>0</v>
      </c>
      <c r="BD105" s="172">
        <v>0</v>
      </c>
      <c r="BE105" s="172">
        <v>0</v>
      </c>
      <c r="BF105" s="172">
        <v>0</v>
      </c>
      <c r="BG105" s="172">
        <v>0</v>
      </c>
      <c r="BH105" s="169">
        <v>0</v>
      </c>
      <c r="BI105" s="186">
        <f t="shared" si="202"/>
        <v>0</v>
      </c>
      <c r="BJ105" s="189">
        <v>0</v>
      </c>
      <c r="BK105" s="191">
        <v>0</v>
      </c>
      <c r="BL105" s="191">
        <v>0</v>
      </c>
      <c r="BM105" s="191">
        <v>0</v>
      </c>
      <c r="BN105" s="191">
        <v>0</v>
      </c>
      <c r="BO105" s="186">
        <f t="shared" si="204"/>
        <v>0</v>
      </c>
      <c r="BP105" s="189">
        <v>0</v>
      </c>
      <c r="BQ105" s="191">
        <v>0</v>
      </c>
      <c r="BR105" s="186">
        <f t="shared" si="206"/>
        <v>0</v>
      </c>
      <c r="BS105" s="189">
        <v>0</v>
      </c>
      <c r="BT105" s="191">
        <v>0</v>
      </c>
      <c r="BU105" s="191">
        <v>0</v>
      </c>
      <c r="BV105" s="191">
        <v>0</v>
      </c>
      <c r="BW105" s="186">
        <f t="shared" si="208"/>
        <v>0</v>
      </c>
      <c r="BX105" s="191">
        <v>0</v>
      </c>
      <c r="BY105" s="186">
        <f t="shared" si="210"/>
        <v>1</v>
      </c>
      <c r="BZ105" s="189">
        <v>0</v>
      </c>
      <c r="CA105" s="191">
        <v>0</v>
      </c>
      <c r="CB105" s="191">
        <v>1</v>
      </c>
      <c r="CC105" s="191">
        <v>0</v>
      </c>
      <c r="CD105" s="191">
        <v>0</v>
      </c>
      <c r="CE105" s="191">
        <v>0</v>
      </c>
      <c r="CF105" s="191">
        <v>0</v>
      </c>
      <c r="CG105" s="269">
        <v>0</v>
      </c>
    </row>
    <row r="106" spans="1:85" ht="15.5" x14ac:dyDescent="0.35">
      <c r="A106" s="125" t="s">
        <v>160</v>
      </c>
      <c r="B106" s="169">
        <f t="shared" si="199"/>
        <v>451</v>
      </c>
      <c r="C106" s="170">
        <f>SUM(D106:L106)</f>
        <v>189</v>
      </c>
      <c r="D106" s="171">
        <v>150</v>
      </c>
      <c r="E106" s="171">
        <v>0</v>
      </c>
      <c r="F106" s="172">
        <v>15</v>
      </c>
      <c r="G106" s="171">
        <v>0</v>
      </c>
      <c r="H106" s="171">
        <v>0</v>
      </c>
      <c r="I106" s="172">
        <v>9</v>
      </c>
      <c r="J106" s="171">
        <v>0</v>
      </c>
      <c r="K106" s="172">
        <v>15</v>
      </c>
      <c r="L106" s="171">
        <v>0</v>
      </c>
      <c r="M106" s="170">
        <f>SUM(N106:T106)</f>
        <v>23</v>
      </c>
      <c r="N106" s="174">
        <v>2</v>
      </c>
      <c r="O106" s="172">
        <v>0</v>
      </c>
      <c r="P106" s="172">
        <v>16</v>
      </c>
      <c r="Q106" s="172">
        <v>0</v>
      </c>
      <c r="R106" s="172">
        <v>5</v>
      </c>
      <c r="S106" s="172">
        <v>0</v>
      </c>
      <c r="T106" s="172">
        <v>0</v>
      </c>
      <c r="U106" s="170">
        <f>SUM(V106:AD106)</f>
        <v>215</v>
      </c>
      <c r="V106" s="172">
        <v>97</v>
      </c>
      <c r="W106" s="172">
        <v>3</v>
      </c>
      <c r="X106" s="172">
        <v>88</v>
      </c>
      <c r="Y106" s="172">
        <v>1</v>
      </c>
      <c r="Z106" s="172">
        <v>0</v>
      </c>
      <c r="AA106" s="172">
        <v>11</v>
      </c>
      <c r="AB106" s="172">
        <v>1</v>
      </c>
      <c r="AC106" s="172">
        <v>12</v>
      </c>
      <c r="AD106" s="172">
        <v>2</v>
      </c>
      <c r="AE106" s="170">
        <f>SUM(AF106:AH106)</f>
        <v>0</v>
      </c>
      <c r="AF106" s="172">
        <v>0</v>
      </c>
      <c r="AG106" s="172">
        <v>0</v>
      </c>
      <c r="AH106" s="172">
        <v>0</v>
      </c>
      <c r="AI106" s="172">
        <v>0</v>
      </c>
      <c r="AJ106" s="170">
        <f>SUM(AK106:AM106)</f>
        <v>0</v>
      </c>
      <c r="AK106" s="172">
        <v>0</v>
      </c>
      <c r="AL106" s="172">
        <v>0</v>
      </c>
      <c r="AM106" s="172">
        <v>0</v>
      </c>
      <c r="AN106" s="170">
        <f>SUM(AO106:AU106)</f>
        <v>15</v>
      </c>
      <c r="AO106" s="172">
        <v>2</v>
      </c>
      <c r="AP106" s="172">
        <v>0</v>
      </c>
      <c r="AQ106" s="172">
        <v>10</v>
      </c>
      <c r="AR106" s="172">
        <v>1</v>
      </c>
      <c r="AS106" s="172">
        <v>1</v>
      </c>
      <c r="AT106" s="172">
        <v>1</v>
      </c>
      <c r="AU106" s="172">
        <v>0</v>
      </c>
      <c r="AV106" s="170">
        <f>SUM(AW106:BA106)</f>
        <v>0</v>
      </c>
      <c r="AW106" s="172">
        <v>0</v>
      </c>
      <c r="AX106" s="172">
        <v>0</v>
      </c>
      <c r="AY106" s="172">
        <v>0</v>
      </c>
      <c r="AZ106" s="172">
        <v>0</v>
      </c>
      <c r="BA106" s="169">
        <v>0</v>
      </c>
      <c r="BB106" s="170">
        <f>SUM(BC106:BH106)</f>
        <v>5</v>
      </c>
      <c r="BC106" s="172">
        <v>0</v>
      </c>
      <c r="BD106" s="172">
        <v>0</v>
      </c>
      <c r="BE106" s="172">
        <v>0</v>
      </c>
      <c r="BF106" s="172">
        <v>0</v>
      </c>
      <c r="BG106" s="172">
        <v>5</v>
      </c>
      <c r="BH106" s="169">
        <v>0</v>
      </c>
      <c r="BI106" s="186">
        <f t="shared" si="202"/>
        <v>1</v>
      </c>
      <c r="BJ106" s="189">
        <v>0</v>
      </c>
      <c r="BK106" s="191">
        <v>0</v>
      </c>
      <c r="BL106" s="191">
        <v>1</v>
      </c>
      <c r="BM106" s="191">
        <v>0</v>
      </c>
      <c r="BN106" s="191">
        <v>0</v>
      </c>
      <c r="BO106" s="186">
        <f t="shared" si="204"/>
        <v>0</v>
      </c>
      <c r="BP106" s="189">
        <v>0</v>
      </c>
      <c r="BQ106" s="191">
        <v>0</v>
      </c>
      <c r="BR106" s="186">
        <f t="shared" si="206"/>
        <v>0</v>
      </c>
      <c r="BS106" s="189">
        <v>0</v>
      </c>
      <c r="BT106" s="191">
        <v>0</v>
      </c>
      <c r="BU106" s="191">
        <v>0</v>
      </c>
      <c r="BV106" s="191">
        <v>0</v>
      </c>
      <c r="BW106" s="186">
        <f t="shared" si="208"/>
        <v>0</v>
      </c>
      <c r="BX106" s="191">
        <v>0</v>
      </c>
      <c r="BY106" s="186">
        <f t="shared" si="210"/>
        <v>3</v>
      </c>
      <c r="BZ106" s="189">
        <v>3</v>
      </c>
      <c r="CA106" s="191">
        <v>0</v>
      </c>
      <c r="CB106" s="191">
        <v>0</v>
      </c>
      <c r="CC106" s="191">
        <v>0</v>
      </c>
      <c r="CD106" s="191">
        <v>0</v>
      </c>
      <c r="CE106" s="191">
        <v>0</v>
      </c>
      <c r="CF106" s="191">
        <v>0</v>
      </c>
      <c r="CG106" s="269">
        <v>0</v>
      </c>
    </row>
    <row r="107" spans="1:85" ht="15.5" x14ac:dyDescent="0.35">
      <c r="A107" s="125" t="s">
        <v>161</v>
      </c>
      <c r="B107" s="169">
        <f t="shared" si="199"/>
        <v>337</v>
      </c>
      <c r="C107" s="170">
        <f>SUM(D107:L107)</f>
        <v>218</v>
      </c>
      <c r="D107" s="171">
        <v>144</v>
      </c>
      <c r="E107" s="171">
        <v>0</v>
      </c>
      <c r="F107" s="172">
        <v>70</v>
      </c>
      <c r="G107" s="171">
        <v>0</v>
      </c>
      <c r="H107" s="171">
        <v>0</v>
      </c>
      <c r="I107" s="171">
        <v>0</v>
      </c>
      <c r="J107" s="171">
        <v>0</v>
      </c>
      <c r="K107" s="172">
        <v>1</v>
      </c>
      <c r="L107" s="172">
        <v>3</v>
      </c>
      <c r="M107" s="170">
        <f>SUM(N107:T107)</f>
        <v>0</v>
      </c>
      <c r="N107" s="172">
        <v>0</v>
      </c>
      <c r="O107" s="172">
        <v>0</v>
      </c>
      <c r="P107" s="172">
        <v>0</v>
      </c>
      <c r="Q107" s="172">
        <v>0</v>
      </c>
      <c r="R107" s="172">
        <v>0</v>
      </c>
      <c r="S107" s="172">
        <v>0</v>
      </c>
      <c r="T107" s="172">
        <v>0</v>
      </c>
      <c r="U107" s="170">
        <f>SUM(V107:AD107)</f>
        <v>111</v>
      </c>
      <c r="V107" s="172">
        <v>65</v>
      </c>
      <c r="W107" s="172">
        <v>0</v>
      </c>
      <c r="X107" s="172">
        <v>32</v>
      </c>
      <c r="Y107" s="172">
        <v>0</v>
      </c>
      <c r="Z107" s="172">
        <v>0</v>
      </c>
      <c r="AA107" s="172">
        <v>1</v>
      </c>
      <c r="AB107" s="172">
        <v>0</v>
      </c>
      <c r="AC107" s="172">
        <v>0</v>
      </c>
      <c r="AD107" s="172">
        <v>13</v>
      </c>
      <c r="AE107" s="170">
        <f>SUM(AF107:AH107)</f>
        <v>0</v>
      </c>
      <c r="AF107" s="172">
        <v>0</v>
      </c>
      <c r="AG107" s="172">
        <v>0</v>
      </c>
      <c r="AH107" s="172">
        <v>0</v>
      </c>
      <c r="AI107" s="172">
        <v>0</v>
      </c>
      <c r="AJ107" s="170">
        <f>SUM(AK107:AM107)</f>
        <v>0</v>
      </c>
      <c r="AK107" s="172">
        <v>0</v>
      </c>
      <c r="AL107" s="172">
        <v>0</v>
      </c>
      <c r="AM107" s="172">
        <v>0</v>
      </c>
      <c r="AN107" s="170">
        <f>SUM(AO107:AU107)</f>
        <v>6</v>
      </c>
      <c r="AO107" s="172">
        <v>5</v>
      </c>
      <c r="AP107" s="172">
        <v>0</v>
      </c>
      <c r="AQ107" s="172">
        <v>1</v>
      </c>
      <c r="AR107" s="172">
        <v>0</v>
      </c>
      <c r="AS107" s="172">
        <v>0</v>
      </c>
      <c r="AT107" s="172">
        <v>0</v>
      </c>
      <c r="AU107" s="172">
        <v>0</v>
      </c>
      <c r="AV107" s="170">
        <f>SUM(AW107:BA107)</f>
        <v>0</v>
      </c>
      <c r="AW107" s="172">
        <v>0</v>
      </c>
      <c r="AX107" s="172">
        <v>0</v>
      </c>
      <c r="AY107" s="172">
        <v>0</v>
      </c>
      <c r="AZ107" s="172">
        <v>0</v>
      </c>
      <c r="BA107" s="169">
        <v>0</v>
      </c>
      <c r="BB107" s="170">
        <f>SUM(BC107:BH107)</f>
        <v>0</v>
      </c>
      <c r="BC107" s="172">
        <v>0</v>
      </c>
      <c r="BD107" s="172">
        <v>0</v>
      </c>
      <c r="BE107" s="172">
        <v>0</v>
      </c>
      <c r="BF107" s="172">
        <v>0</v>
      </c>
      <c r="BG107" s="172">
        <v>0</v>
      </c>
      <c r="BH107" s="169">
        <v>0</v>
      </c>
      <c r="BI107" s="186">
        <f t="shared" si="202"/>
        <v>0</v>
      </c>
      <c r="BJ107" s="189">
        <v>0</v>
      </c>
      <c r="BK107" s="191">
        <v>0</v>
      </c>
      <c r="BL107" s="191">
        <v>0</v>
      </c>
      <c r="BM107" s="191">
        <v>0</v>
      </c>
      <c r="BN107" s="191">
        <v>0</v>
      </c>
      <c r="BO107" s="186">
        <f t="shared" si="204"/>
        <v>0</v>
      </c>
      <c r="BP107" s="189">
        <v>0</v>
      </c>
      <c r="BQ107" s="191">
        <v>0</v>
      </c>
      <c r="BR107" s="186">
        <f t="shared" si="206"/>
        <v>0</v>
      </c>
      <c r="BS107" s="189">
        <v>0</v>
      </c>
      <c r="BT107" s="191">
        <v>0</v>
      </c>
      <c r="BU107" s="191">
        <v>0</v>
      </c>
      <c r="BV107" s="191">
        <v>0</v>
      </c>
      <c r="BW107" s="186">
        <f t="shared" si="208"/>
        <v>0</v>
      </c>
      <c r="BX107" s="191">
        <v>0</v>
      </c>
      <c r="BY107" s="186">
        <f t="shared" si="210"/>
        <v>2</v>
      </c>
      <c r="BZ107" s="189">
        <v>0</v>
      </c>
      <c r="CA107" s="191">
        <v>0</v>
      </c>
      <c r="CB107" s="191">
        <v>2</v>
      </c>
      <c r="CC107" s="191">
        <v>0</v>
      </c>
      <c r="CD107" s="191">
        <v>0</v>
      </c>
      <c r="CE107" s="191">
        <v>0</v>
      </c>
      <c r="CF107" s="191">
        <v>0</v>
      </c>
      <c r="CG107" s="269">
        <v>0</v>
      </c>
    </row>
    <row r="108" spans="1:85" ht="15.5" x14ac:dyDescent="0.35">
      <c r="A108" s="125" t="s">
        <v>301</v>
      </c>
      <c r="B108" s="169">
        <f t="shared" si="199"/>
        <v>73</v>
      </c>
      <c r="C108" s="170">
        <f>SUM(D108:L108)</f>
        <v>28</v>
      </c>
      <c r="D108" s="171">
        <v>15</v>
      </c>
      <c r="E108" s="171">
        <v>2</v>
      </c>
      <c r="F108" s="172">
        <v>4</v>
      </c>
      <c r="G108" s="171">
        <v>0</v>
      </c>
      <c r="H108" s="171">
        <v>0</v>
      </c>
      <c r="I108" s="171">
        <v>0</v>
      </c>
      <c r="J108" s="171">
        <v>0</v>
      </c>
      <c r="K108" s="171">
        <v>0</v>
      </c>
      <c r="L108" s="172">
        <v>7</v>
      </c>
      <c r="M108" s="170">
        <f>SUM(N108:T108)</f>
        <v>13</v>
      </c>
      <c r="N108" s="174">
        <v>2</v>
      </c>
      <c r="O108" s="172">
        <v>0</v>
      </c>
      <c r="P108" s="172">
        <v>3</v>
      </c>
      <c r="Q108" s="172">
        <v>0</v>
      </c>
      <c r="R108" s="172">
        <v>0</v>
      </c>
      <c r="S108" s="172">
        <v>0</v>
      </c>
      <c r="T108" s="172">
        <v>8</v>
      </c>
      <c r="U108" s="170">
        <f>SUM(V108:AD108)</f>
        <v>11</v>
      </c>
      <c r="V108" s="172">
        <v>2</v>
      </c>
      <c r="W108" s="172">
        <v>5</v>
      </c>
      <c r="X108" s="172">
        <v>0</v>
      </c>
      <c r="Y108" s="172">
        <v>2</v>
      </c>
      <c r="Z108" s="172">
        <v>0</v>
      </c>
      <c r="AA108" s="172">
        <v>0</v>
      </c>
      <c r="AB108" s="172">
        <v>0</v>
      </c>
      <c r="AC108" s="172">
        <v>0</v>
      </c>
      <c r="AD108" s="172">
        <v>2</v>
      </c>
      <c r="AE108" s="170">
        <f>SUM(AF108:AH108)</f>
        <v>0</v>
      </c>
      <c r="AF108" s="172">
        <v>0</v>
      </c>
      <c r="AG108" s="172">
        <v>0</v>
      </c>
      <c r="AH108" s="172">
        <v>0</v>
      </c>
      <c r="AI108" s="172">
        <v>0</v>
      </c>
      <c r="AJ108" s="170">
        <f>SUM(AK108:AM108)</f>
        <v>0</v>
      </c>
      <c r="AK108" s="172">
        <v>0</v>
      </c>
      <c r="AL108" s="172">
        <v>0</v>
      </c>
      <c r="AM108" s="172">
        <v>0</v>
      </c>
      <c r="AN108" s="170">
        <f>SUM(AO108:AU108)</f>
        <v>1</v>
      </c>
      <c r="AO108" s="172">
        <v>1</v>
      </c>
      <c r="AP108" s="172">
        <v>0</v>
      </c>
      <c r="AQ108" s="172">
        <v>0</v>
      </c>
      <c r="AR108" s="172">
        <v>0</v>
      </c>
      <c r="AS108" s="172">
        <v>0</v>
      </c>
      <c r="AT108" s="172">
        <v>0</v>
      </c>
      <c r="AU108" s="172">
        <v>0</v>
      </c>
      <c r="AV108" s="170">
        <f>SUM(AW108:BA108)</f>
        <v>0</v>
      </c>
      <c r="AW108" s="172">
        <v>0</v>
      </c>
      <c r="AX108" s="172">
        <v>0</v>
      </c>
      <c r="AY108" s="172">
        <v>0</v>
      </c>
      <c r="AZ108" s="172">
        <v>0</v>
      </c>
      <c r="BA108" s="169">
        <v>0</v>
      </c>
      <c r="BB108" s="170">
        <f>SUM(BC108:BH108)</f>
        <v>0</v>
      </c>
      <c r="BC108" s="172">
        <v>0</v>
      </c>
      <c r="BD108" s="172">
        <v>0</v>
      </c>
      <c r="BE108" s="172">
        <v>0</v>
      </c>
      <c r="BF108" s="172">
        <v>0</v>
      </c>
      <c r="BG108" s="172">
        <v>0</v>
      </c>
      <c r="BH108" s="169">
        <v>0</v>
      </c>
      <c r="BI108" s="186">
        <f t="shared" si="202"/>
        <v>2</v>
      </c>
      <c r="BJ108" s="189">
        <v>1</v>
      </c>
      <c r="BK108" s="191">
        <v>1</v>
      </c>
      <c r="BL108" s="191">
        <v>0</v>
      </c>
      <c r="BM108" s="191">
        <v>0</v>
      </c>
      <c r="BN108" s="191">
        <v>0</v>
      </c>
      <c r="BO108" s="186">
        <f t="shared" si="204"/>
        <v>1</v>
      </c>
      <c r="BP108" s="189">
        <v>1</v>
      </c>
      <c r="BQ108" s="191">
        <v>0</v>
      </c>
      <c r="BR108" s="186">
        <f t="shared" si="206"/>
        <v>0</v>
      </c>
      <c r="BS108" s="189">
        <v>0</v>
      </c>
      <c r="BT108" s="191">
        <v>0</v>
      </c>
      <c r="BU108" s="191">
        <v>0</v>
      </c>
      <c r="BV108" s="191">
        <v>0</v>
      </c>
      <c r="BW108" s="186">
        <f t="shared" si="208"/>
        <v>1</v>
      </c>
      <c r="BX108" s="191">
        <v>1</v>
      </c>
      <c r="BY108" s="186">
        <f t="shared" si="210"/>
        <v>16</v>
      </c>
      <c r="BZ108" s="189">
        <v>13</v>
      </c>
      <c r="CA108" s="191">
        <v>2</v>
      </c>
      <c r="CB108" s="191">
        <v>1</v>
      </c>
      <c r="CC108" s="191">
        <v>0</v>
      </c>
      <c r="CD108" s="191">
        <v>0</v>
      </c>
      <c r="CE108" s="191">
        <v>0</v>
      </c>
      <c r="CF108" s="191">
        <v>0</v>
      </c>
      <c r="CG108" s="269">
        <v>0</v>
      </c>
    </row>
    <row r="109" spans="1:85" ht="15.5" x14ac:dyDescent="0.35">
      <c r="A109" s="133"/>
      <c r="B109" s="169"/>
      <c r="C109" s="170"/>
      <c r="D109" s="171"/>
      <c r="E109" s="171"/>
      <c r="F109" s="172"/>
      <c r="G109" s="172"/>
      <c r="H109" s="172"/>
      <c r="I109" s="172"/>
      <c r="J109" s="174"/>
      <c r="K109" s="172"/>
      <c r="L109" s="174"/>
      <c r="M109" s="170"/>
      <c r="N109" s="174"/>
      <c r="O109" s="172"/>
      <c r="P109" s="172"/>
      <c r="Q109" s="172"/>
      <c r="R109" s="172"/>
      <c r="S109" s="172"/>
      <c r="T109" s="172"/>
      <c r="U109" s="170"/>
      <c r="V109" s="172"/>
      <c r="W109" s="172"/>
      <c r="X109" s="172"/>
      <c r="Y109" s="172"/>
      <c r="Z109" s="172"/>
      <c r="AA109" s="172"/>
      <c r="AB109" s="172"/>
      <c r="AC109" s="172"/>
      <c r="AD109" s="172"/>
      <c r="AE109" s="170"/>
      <c r="AF109" s="172"/>
      <c r="AG109" s="172"/>
      <c r="AH109" s="172"/>
      <c r="AI109" s="172"/>
      <c r="AJ109" s="170"/>
      <c r="AK109" s="172"/>
      <c r="AL109" s="172"/>
      <c r="AM109" s="172"/>
      <c r="AN109" s="170"/>
      <c r="AO109" s="172"/>
      <c r="AP109" s="172"/>
      <c r="AQ109" s="172"/>
      <c r="AR109" s="172"/>
      <c r="AS109" s="172"/>
      <c r="AT109" s="172"/>
      <c r="AU109" s="172"/>
      <c r="AV109" s="170"/>
      <c r="AW109" s="172"/>
      <c r="AX109" s="172"/>
      <c r="AY109" s="172"/>
      <c r="AZ109" s="172"/>
      <c r="BA109" s="169"/>
      <c r="BB109" s="170"/>
      <c r="BC109" s="172"/>
      <c r="BD109" s="172"/>
      <c r="BE109" s="172"/>
      <c r="BF109" s="172"/>
      <c r="BG109" s="172"/>
      <c r="BH109" s="169"/>
      <c r="BI109" s="186"/>
      <c r="BJ109" s="189"/>
      <c r="BK109" s="191"/>
      <c r="BL109" s="191"/>
      <c r="BM109" s="191"/>
      <c r="BN109" s="191"/>
      <c r="BO109" s="186"/>
      <c r="BP109" s="189"/>
      <c r="BQ109" s="191"/>
      <c r="BR109" s="186"/>
      <c r="BS109" s="189"/>
      <c r="BT109" s="191"/>
      <c r="BU109" s="191"/>
      <c r="BV109" s="191"/>
      <c r="BW109" s="186"/>
      <c r="BX109" s="191"/>
      <c r="BY109" s="186"/>
      <c r="BZ109" s="189"/>
      <c r="CA109" s="191"/>
      <c r="CB109" s="191"/>
      <c r="CC109" s="191"/>
      <c r="CD109" s="191"/>
      <c r="CE109" s="191"/>
      <c r="CF109" s="191"/>
      <c r="CG109" s="269"/>
    </row>
    <row r="110" spans="1:85" ht="15" x14ac:dyDescent="0.3">
      <c r="A110" s="131" t="s">
        <v>163</v>
      </c>
      <c r="B110" s="175">
        <f>+C110+M110+U110+AE110+AJ110+AN110+AV110+BB110+BI110+BO110+BR110+BW110+BY110</f>
        <v>1680</v>
      </c>
      <c r="C110" s="167">
        <f t="shared" ref="C110:AH110" si="212">SUM(C111:C113)</f>
        <v>780</v>
      </c>
      <c r="D110" s="168">
        <f t="shared" si="212"/>
        <v>447</v>
      </c>
      <c r="E110" s="168">
        <f t="shared" si="212"/>
        <v>4</v>
      </c>
      <c r="F110" s="168">
        <f t="shared" si="212"/>
        <v>327</v>
      </c>
      <c r="G110" s="168">
        <f t="shared" si="212"/>
        <v>0</v>
      </c>
      <c r="H110" s="168">
        <f t="shared" si="212"/>
        <v>0</v>
      </c>
      <c r="I110" s="168">
        <f t="shared" si="212"/>
        <v>1</v>
      </c>
      <c r="J110" s="168">
        <f t="shared" si="212"/>
        <v>0</v>
      </c>
      <c r="K110" s="168">
        <f t="shared" si="212"/>
        <v>1</v>
      </c>
      <c r="L110" s="168">
        <f t="shared" si="212"/>
        <v>0</v>
      </c>
      <c r="M110" s="167">
        <f t="shared" si="212"/>
        <v>27</v>
      </c>
      <c r="N110" s="181">
        <f t="shared" si="212"/>
        <v>23</v>
      </c>
      <c r="O110" s="176">
        <f t="shared" si="212"/>
        <v>0</v>
      </c>
      <c r="P110" s="176">
        <f>SUM(P111:P113)</f>
        <v>4</v>
      </c>
      <c r="Q110" s="176">
        <f t="shared" si="212"/>
        <v>0</v>
      </c>
      <c r="R110" s="176">
        <f t="shared" si="212"/>
        <v>0</v>
      </c>
      <c r="S110" s="176">
        <f t="shared" si="212"/>
        <v>0</v>
      </c>
      <c r="T110" s="176">
        <f t="shared" si="212"/>
        <v>0</v>
      </c>
      <c r="U110" s="167">
        <f t="shared" si="212"/>
        <v>838</v>
      </c>
      <c r="V110" s="176">
        <f t="shared" si="212"/>
        <v>545</v>
      </c>
      <c r="W110" s="176">
        <f t="shared" si="212"/>
        <v>9</v>
      </c>
      <c r="X110" s="176">
        <f t="shared" si="212"/>
        <v>226</v>
      </c>
      <c r="Y110" s="176">
        <f t="shared" si="212"/>
        <v>3</v>
      </c>
      <c r="Z110" s="176">
        <f t="shared" si="212"/>
        <v>0</v>
      </c>
      <c r="AA110" s="176">
        <f t="shared" si="212"/>
        <v>24</v>
      </c>
      <c r="AB110" s="176">
        <f t="shared" si="212"/>
        <v>0</v>
      </c>
      <c r="AC110" s="176">
        <f t="shared" si="212"/>
        <v>16</v>
      </c>
      <c r="AD110" s="176">
        <f t="shared" si="212"/>
        <v>15</v>
      </c>
      <c r="AE110" s="167">
        <f t="shared" si="212"/>
        <v>0</v>
      </c>
      <c r="AF110" s="176">
        <f t="shared" si="212"/>
        <v>0</v>
      </c>
      <c r="AG110" s="176">
        <f t="shared" si="212"/>
        <v>0</v>
      </c>
      <c r="AH110" s="176">
        <f t="shared" si="212"/>
        <v>0</v>
      </c>
      <c r="AI110" s="176">
        <f>SUM(AI111:AI113)</f>
        <v>0</v>
      </c>
      <c r="AJ110" s="167">
        <f t="shared" ref="AJ110:BH110" si="213">SUM(AJ111:AJ113)</f>
        <v>0</v>
      </c>
      <c r="AK110" s="176">
        <f t="shared" si="213"/>
        <v>0</v>
      </c>
      <c r="AL110" s="176">
        <f t="shared" si="213"/>
        <v>0</v>
      </c>
      <c r="AM110" s="176">
        <f t="shared" si="213"/>
        <v>0</v>
      </c>
      <c r="AN110" s="167">
        <f t="shared" si="213"/>
        <v>20</v>
      </c>
      <c r="AO110" s="176">
        <f t="shared" si="213"/>
        <v>14</v>
      </c>
      <c r="AP110" s="176">
        <f t="shared" si="213"/>
        <v>0</v>
      </c>
      <c r="AQ110" s="176">
        <f t="shared" si="213"/>
        <v>6</v>
      </c>
      <c r="AR110" s="176">
        <f t="shared" si="213"/>
        <v>0</v>
      </c>
      <c r="AS110" s="176">
        <f t="shared" si="213"/>
        <v>0</v>
      </c>
      <c r="AT110" s="176">
        <f t="shared" si="213"/>
        <v>0</v>
      </c>
      <c r="AU110" s="176">
        <f t="shared" si="213"/>
        <v>0</v>
      </c>
      <c r="AV110" s="167">
        <f t="shared" si="213"/>
        <v>0</v>
      </c>
      <c r="AW110" s="176">
        <f t="shared" si="213"/>
        <v>0</v>
      </c>
      <c r="AX110" s="176">
        <f t="shared" si="213"/>
        <v>0</v>
      </c>
      <c r="AY110" s="176">
        <f t="shared" si="213"/>
        <v>0</v>
      </c>
      <c r="AZ110" s="176">
        <f t="shared" si="213"/>
        <v>0</v>
      </c>
      <c r="BA110" s="175">
        <f t="shared" si="213"/>
        <v>0</v>
      </c>
      <c r="BB110" s="167">
        <f t="shared" si="213"/>
        <v>2</v>
      </c>
      <c r="BC110" s="176">
        <f t="shared" si="213"/>
        <v>2</v>
      </c>
      <c r="BD110" s="176">
        <f t="shared" si="213"/>
        <v>0</v>
      </c>
      <c r="BE110" s="176">
        <f t="shared" si="213"/>
        <v>0</v>
      </c>
      <c r="BF110" s="176">
        <f t="shared" si="213"/>
        <v>0</v>
      </c>
      <c r="BG110" s="176">
        <f t="shared" si="213"/>
        <v>0</v>
      </c>
      <c r="BH110" s="175">
        <f t="shared" si="213"/>
        <v>0</v>
      </c>
      <c r="BI110" s="186">
        <f>SUM(BJ110:BN110)</f>
        <v>0</v>
      </c>
      <c r="BJ110" s="187">
        <f>SUM(BJ111:BJ113)</f>
        <v>0</v>
      </c>
      <c r="BK110" s="188">
        <f t="shared" ref="BK110:BN110" si="214">SUM(BK111:BK113)</f>
        <v>0</v>
      </c>
      <c r="BL110" s="188">
        <f t="shared" si="214"/>
        <v>0</v>
      </c>
      <c r="BM110" s="188">
        <f t="shared" si="214"/>
        <v>0</v>
      </c>
      <c r="BN110" s="187">
        <f t="shared" si="214"/>
        <v>0</v>
      </c>
      <c r="BO110" s="186">
        <f>SUM(BO111:BO113)</f>
        <v>0</v>
      </c>
      <c r="BP110" s="187">
        <f>SUM(BP111:BP113)</f>
        <v>0</v>
      </c>
      <c r="BQ110" s="188">
        <f t="shared" ref="BQ110" si="215">SUM(BQ111:BQ113)</f>
        <v>0</v>
      </c>
      <c r="BR110" s="186">
        <f>SUM(BR111:BR113)</f>
        <v>0</v>
      </c>
      <c r="BS110" s="187">
        <f>SUM(BS111:BS113)</f>
        <v>0</v>
      </c>
      <c r="BT110" s="188">
        <f t="shared" ref="BT110:BV110" si="216">SUM(BT111:BT113)</f>
        <v>0</v>
      </c>
      <c r="BU110" s="188">
        <f t="shared" si="216"/>
        <v>0</v>
      </c>
      <c r="BV110" s="187">
        <f t="shared" si="216"/>
        <v>0</v>
      </c>
      <c r="BW110" s="186">
        <f>SUM(BW111:BW113)</f>
        <v>0</v>
      </c>
      <c r="BX110" s="187">
        <f t="shared" ref="BX110" si="217">SUM(BX111:BX113)</f>
        <v>0</v>
      </c>
      <c r="BY110" s="186">
        <f>SUM(BY111:BY113)</f>
        <v>13</v>
      </c>
      <c r="BZ110" s="187">
        <f>SUM(BZ111:BZ113)</f>
        <v>0</v>
      </c>
      <c r="CA110" s="188">
        <f t="shared" ref="CA110:CG110" si="218">SUM(CA111:CA113)</f>
        <v>0</v>
      </c>
      <c r="CB110" s="188">
        <f t="shared" si="218"/>
        <v>13</v>
      </c>
      <c r="CC110" s="188">
        <f t="shared" si="218"/>
        <v>0</v>
      </c>
      <c r="CD110" s="188">
        <f t="shared" si="218"/>
        <v>0</v>
      </c>
      <c r="CE110" s="188">
        <f t="shared" si="218"/>
        <v>0</v>
      </c>
      <c r="CF110" s="188">
        <f t="shared" si="218"/>
        <v>0</v>
      </c>
      <c r="CG110" s="187">
        <f t="shared" si="218"/>
        <v>0</v>
      </c>
    </row>
    <row r="111" spans="1:85" ht="15.5" x14ac:dyDescent="0.35">
      <c r="A111" s="125" t="s">
        <v>164</v>
      </c>
      <c r="B111" s="169">
        <f>+C111+M111+U111+AE111+AJ111+AN111+AV111+BB111+BI111+BO111+BR111+BW111+BY111</f>
        <v>1082</v>
      </c>
      <c r="C111" s="170">
        <f>SUM(D111:L111)</f>
        <v>582</v>
      </c>
      <c r="D111" s="171">
        <v>346</v>
      </c>
      <c r="E111" s="171">
        <v>3</v>
      </c>
      <c r="F111" s="172">
        <v>233</v>
      </c>
      <c r="G111" s="171">
        <v>0</v>
      </c>
      <c r="H111" s="171">
        <v>0</v>
      </c>
      <c r="I111" s="171">
        <v>0</v>
      </c>
      <c r="J111" s="171">
        <v>0</v>
      </c>
      <c r="K111" s="171">
        <v>0</v>
      </c>
      <c r="L111" s="171">
        <v>0</v>
      </c>
      <c r="M111" s="170">
        <f>SUM(N111:T111)</f>
        <v>2</v>
      </c>
      <c r="N111" s="174">
        <v>1</v>
      </c>
      <c r="O111" s="172">
        <v>0</v>
      </c>
      <c r="P111" s="172">
        <v>1</v>
      </c>
      <c r="Q111" s="172">
        <v>0</v>
      </c>
      <c r="R111" s="172">
        <v>0</v>
      </c>
      <c r="S111" s="172">
        <v>0</v>
      </c>
      <c r="T111" s="172">
        <v>0</v>
      </c>
      <c r="U111" s="170">
        <f>SUM(V111:AD111)</f>
        <v>477</v>
      </c>
      <c r="V111" s="172">
        <v>310</v>
      </c>
      <c r="W111" s="172">
        <v>5</v>
      </c>
      <c r="X111" s="172">
        <v>147</v>
      </c>
      <c r="Y111" s="172">
        <v>3</v>
      </c>
      <c r="Z111" s="172">
        <v>0</v>
      </c>
      <c r="AA111" s="172">
        <v>1</v>
      </c>
      <c r="AB111" s="172">
        <v>0</v>
      </c>
      <c r="AC111" s="172">
        <v>3</v>
      </c>
      <c r="AD111" s="172">
        <v>8</v>
      </c>
      <c r="AE111" s="170">
        <f>SUM(AF111:AH111)</f>
        <v>0</v>
      </c>
      <c r="AF111" s="172">
        <v>0</v>
      </c>
      <c r="AG111" s="172">
        <v>0</v>
      </c>
      <c r="AH111" s="172">
        <v>0</v>
      </c>
      <c r="AI111" s="172">
        <v>0</v>
      </c>
      <c r="AJ111" s="170">
        <f>SUM(AK111:AM111)</f>
        <v>0</v>
      </c>
      <c r="AK111" s="172">
        <v>0</v>
      </c>
      <c r="AL111" s="172">
        <v>0</v>
      </c>
      <c r="AM111" s="172">
        <v>0</v>
      </c>
      <c r="AN111" s="170">
        <f>SUM(AO111:AU111)</f>
        <v>8</v>
      </c>
      <c r="AO111" s="172">
        <v>7</v>
      </c>
      <c r="AP111" s="172">
        <v>0</v>
      </c>
      <c r="AQ111" s="172">
        <v>1</v>
      </c>
      <c r="AR111" s="172">
        <v>0</v>
      </c>
      <c r="AS111" s="172">
        <v>0</v>
      </c>
      <c r="AT111" s="172">
        <v>0</v>
      </c>
      <c r="AU111" s="172">
        <v>0</v>
      </c>
      <c r="AV111" s="170">
        <f>SUM(AW111:BA111)</f>
        <v>0</v>
      </c>
      <c r="AW111" s="172">
        <v>0</v>
      </c>
      <c r="AX111" s="172">
        <v>0</v>
      </c>
      <c r="AY111" s="172">
        <v>0</v>
      </c>
      <c r="AZ111" s="172">
        <v>0</v>
      </c>
      <c r="BA111" s="169">
        <v>0</v>
      </c>
      <c r="BB111" s="170">
        <f>SUM(BC111:BH111)</f>
        <v>2</v>
      </c>
      <c r="BC111" s="172">
        <v>2</v>
      </c>
      <c r="BD111" s="172">
        <v>0</v>
      </c>
      <c r="BE111" s="172">
        <v>0</v>
      </c>
      <c r="BF111" s="172">
        <v>0</v>
      </c>
      <c r="BG111" s="172">
        <v>0</v>
      </c>
      <c r="BH111" s="169">
        <v>0</v>
      </c>
      <c r="BI111" s="186">
        <f>SUM(BJ111:BN111)</f>
        <v>0</v>
      </c>
      <c r="BJ111" s="189">
        <v>0</v>
      </c>
      <c r="BK111" s="191">
        <v>0</v>
      </c>
      <c r="BL111" s="191">
        <v>0</v>
      </c>
      <c r="BM111" s="191">
        <v>0</v>
      </c>
      <c r="BN111" s="191">
        <v>0</v>
      </c>
      <c r="BO111" s="186">
        <f>SUM(BP111:BQ111)</f>
        <v>0</v>
      </c>
      <c r="BP111" s="189">
        <v>0</v>
      </c>
      <c r="BQ111" s="191">
        <v>0</v>
      </c>
      <c r="BR111" s="186">
        <f>SUM(BS111:BV111)</f>
        <v>0</v>
      </c>
      <c r="BS111" s="189">
        <v>0</v>
      </c>
      <c r="BT111" s="191">
        <v>0</v>
      </c>
      <c r="BU111" s="191">
        <v>0</v>
      </c>
      <c r="BV111" s="191">
        <v>0</v>
      </c>
      <c r="BW111" s="186">
        <f>SUM(BX111:BX111)</f>
        <v>0</v>
      </c>
      <c r="BX111" s="191">
        <v>0</v>
      </c>
      <c r="BY111" s="186">
        <f>SUM(BZ111:CG111)</f>
        <v>11</v>
      </c>
      <c r="BZ111" s="189">
        <v>0</v>
      </c>
      <c r="CA111" s="191">
        <v>0</v>
      </c>
      <c r="CB111" s="191">
        <v>11</v>
      </c>
      <c r="CC111" s="191">
        <v>0</v>
      </c>
      <c r="CD111" s="191">
        <v>0</v>
      </c>
      <c r="CE111" s="191">
        <v>0</v>
      </c>
      <c r="CF111" s="191">
        <v>0</v>
      </c>
      <c r="CG111" s="269">
        <v>0</v>
      </c>
    </row>
    <row r="112" spans="1:85" ht="15.5" x14ac:dyDescent="0.35">
      <c r="A112" s="125" t="s">
        <v>165</v>
      </c>
      <c r="B112" s="169">
        <f>+C112+M112+U112+AE112+AJ112+AN112+AV112+BB112+BI112+BO112+BR112+BW112+BY112</f>
        <v>259</v>
      </c>
      <c r="C112" s="170">
        <f>SUM(D112:L112)</f>
        <v>46</v>
      </c>
      <c r="D112" s="171">
        <v>41</v>
      </c>
      <c r="E112" s="171">
        <v>1</v>
      </c>
      <c r="F112" s="172">
        <v>2</v>
      </c>
      <c r="G112" s="171">
        <v>0</v>
      </c>
      <c r="H112" s="171">
        <v>0</v>
      </c>
      <c r="I112" s="172">
        <v>1</v>
      </c>
      <c r="J112" s="172">
        <v>0</v>
      </c>
      <c r="K112" s="172">
        <v>1</v>
      </c>
      <c r="L112" s="171">
        <v>0</v>
      </c>
      <c r="M112" s="170">
        <f>SUM(N112:T112)</f>
        <v>13</v>
      </c>
      <c r="N112" s="174">
        <v>13</v>
      </c>
      <c r="O112" s="172">
        <v>0</v>
      </c>
      <c r="P112" s="172">
        <v>0</v>
      </c>
      <c r="Q112" s="172">
        <v>0</v>
      </c>
      <c r="R112" s="172">
        <v>0</v>
      </c>
      <c r="S112" s="172">
        <v>0</v>
      </c>
      <c r="T112" s="172">
        <v>0</v>
      </c>
      <c r="U112" s="170">
        <f>SUM(V112:AD112)</f>
        <v>197</v>
      </c>
      <c r="V112" s="172">
        <v>147</v>
      </c>
      <c r="W112" s="172">
        <v>4</v>
      </c>
      <c r="X112" s="172">
        <v>11</v>
      </c>
      <c r="Y112" s="172">
        <v>0</v>
      </c>
      <c r="Z112" s="172">
        <v>0</v>
      </c>
      <c r="AA112" s="172">
        <v>23</v>
      </c>
      <c r="AB112" s="172">
        <v>0</v>
      </c>
      <c r="AC112" s="172">
        <v>12</v>
      </c>
      <c r="AD112" s="172">
        <v>0</v>
      </c>
      <c r="AE112" s="170">
        <f>SUM(AF112:AH112)</f>
        <v>0</v>
      </c>
      <c r="AF112" s="172">
        <v>0</v>
      </c>
      <c r="AG112" s="172">
        <v>0</v>
      </c>
      <c r="AH112" s="172">
        <v>0</v>
      </c>
      <c r="AI112" s="172">
        <v>0</v>
      </c>
      <c r="AJ112" s="170">
        <f>SUM(AK112:AM112)</f>
        <v>0</v>
      </c>
      <c r="AK112" s="172">
        <v>0</v>
      </c>
      <c r="AL112" s="172">
        <v>0</v>
      </c>
      <c r="AM112" s="172">
        <v>0</v>
      </c>
      <c r="AN112" s="170">
        <f>SUM(AO112:AU112)</f>
        <v>3</v>
      </c>
      <c r="AO112" s="172">
        <v>3</v>
      </c>
      <c r="AP112" s="172">
        <v>0</v>
      </c>
      <c r="AQ112" s="172">
        <v>0</v>
      </c>
      <c r="AR112" s="172">
        <v>0</v>
      </c>
      <c r="AS112" s="172">
        <v>0</v>
      </c>
      <c r="AT112" s="172">
        <v>0</v>
      </c>
      <c r="AU112" s="172">
        <v>0</v>
      </c>
      <c r="AV112" s="170">
        <f>SUM(AW112:BA112)</f>
        <v>0</v>
      </c>
      <c r="AW112" s="172">
        <v>0</v>
      </c>
      <c r="AX112" s="172">
        <v>0</v>
      </c>
      <c r="AY112" s="172">
        <v>0</v>
      </c>
      <c r="AZ112" s="172">
        <v>0</v>
      </c>
      <c r="BA112" s="169">
        <v>0</v>
      </c>
      <c r="BB112" s="170">
        <f>SUM(BC112:BH112)</f>
        <v>0</v>
      </c>
      <c r="BC112" s="172">
        <v>0</v>
      </c>
      <c r="BD112" s="172">
        <v>0</v>
      </c>
      <c r="BE112" s="172">
        <v>0</v>
      </c>
      <c r="BF112" s="172">
        <v>0</v>
      </c>
      <c r="BG112" s="172">
        <v>0</v>
      </c>
      <c r="BH112" s="169">
        <v>0</v>
      </c>
      <c r="BI112" s="186">
        <f>SUM(BJ112:BN112)</f>
        <v>0</v>
      </c>
      <c r="BJ112" s="189">
        <v>0</v>
      </c>
      <c r="BK112" s="191">
        <v>0</v>
      </c>
      <c r="BL112" s="191">
        <v>0</v>
      </c>
      <c r="BM112" s="191">
        <v>0</v>
      </c>
      <c r="BN112" s="191">
        <v>0</v>
      </c>
      <c r="BO112" s="186">
        <f>SUM(BP112:BQ112)</f>
        <v>0</v>
      </c>
      <c r="BP112" s="189">
        <v>0</v>
      </c>
      <c r="BQ112" s="191">
        <v>0</v>
      </c>
      <c r="BR112" s="186">
        <f>SUM(BS112:BV112)</f>
        <v>0</v>
      </c>
      <c r="BS112" s="189">
        <v>0</v>
      </c>
      <c r="BT112" s="191">
        <v>0</v>
      </c>
      <c r="BU112" s="191">
        <v>0</v>
      </c>
      <c r="BV112" s="191">
        <v>0</v>
      </c>
      <c r="BW112" s="186">
        <f>SUM(BX112:BX112)</f>
        <v>0</v>
      </c>
      <c r="BX112" s="191">
        <v>0</v>
      </c>
      <c r="BY112" s="186">
        <f>SUM(BZ112:CG112)</f>
        <v>0</v>
      </c>
      <c r="BZ112" s="189">
        <v>0</v>
      </c>
      <c r="CA112" s="191">
        <v>0</v>
      </c>
      <c r="CB112" s="191">
        <v>0</v>
      </c>
      <c r="CC112" s="191">
        <v>0</v>
      </c>
      <c r="CD112" s="191">
        <v>0</v>
      </c>
      <c r="CE112" s="191">
        <v>0</v>
      </c>
      <c r="CF112" s="191">
        <v>0</v>
      </c>
      <c r="CG112" s="269">
        <v>0</v>
      </c>
    </row>
    <row r="113" spans="1:85" ht="15.5" x14ac:dyDescent="0.35">
      <c r="A113" s="125" t="s">
        <v>166</v>
      </c>
      <c r="B113" s="169">
        <f>+C113+M113+U113+AE113+AJ113+AN113+AV113+BB113+BI113+BO113+BR113+BW113+BY113</f>
        <v>339</v>
      </c>
      <c r="C113" s="170">
        <f>SUM(D113:L113)</f>
        <v>152</v>
      </c>
      <c r="D113" s="171">
        <v>60</v>
      </c>
      <c r="E113" s="171">
        <v>0</v>
      </c>
      <c r="F113" s="172">
        <v>92</v>
      </c>
      <c r="G113" s="171">
        <v>0</v>
      </c>
      <c r="H113" s="171">
        <v>0</v>
      </c>
      <c r="I113" s="171">
        <v>0</v>
      </c>
      <c r="J113" s="171">
        <v>0</v>
      </c>
      <c r="K113" s="171">
        <v>0</v>
      </c>
      <c r="L113" s="171">
        <v>0</v>
      </c>
      <c r="M113" s="170">
        <f>SUM(N113:T113)</f>
        <v>12</v>
      </c>
      <c r="N113" s="174">
        <v>9</v>
      </c>
      <c r="O113" s="172">
        <v>0</v>
      </c>
      <c r="P113" s="172">
        <v>3</v>
      </c>
      <c r="Q113" s="172">
        <v>0</v>
      </c>
      <c r="R113" s="172">
        <v>0</v>
      </c>
      <c r="S113" s="172">
        <v>0</v>
      </c>
      <c r="T113" s="172">
        <v>0</v>
      </c>
      <c r="U113" s="170">
        <f>SUM(V113:AD113)</f>
        <v>164</v>
      </c>
      <c r="V113" s="172">
        <v>88</v>
      </c>
      <c r="W113" s="172">
        <v>0</v>
      </c>
      <c r="X113" s="172">
        <v>68</v>
      </c>
      <c r="Y113" s="172">
        <v>0</v>
      </c>
      <c r="Z113" s="172">
        <v>0</v>
      </c>
      <c r="AA113" s="172">
        <v>0</v>
      </c>
      <c r="AB113" s="172">
        <v>0</v>
      </c>
      <c r="AC113" s="172">
        <v>1</v>
      </c>
      <c r="AD113" s="172">
        <v>7</v>
      </c>
      <c r="AE113" s="170">
        <f>SUM(AF113:AH113)</f>
        <v>0</v>
      </c>
      <c r="AF113" s="172">
        <v>0</v>
      </c>
      <c r="AG113" s="172">
        <v>0</v>
      </c>
      <c r="AH113" s="172">
        <v>0</v>
      </c>
      <c r="AI113" s="172">
        <v>0</v>
      </c>
      <c r="AJ113" s="170">
        <f>SUM(AK113:AM113)</f>
        <v>0</v>
      </c>
      <c r="AK113" s="172">
        <v>0</v>
      </c>
      <c r="AL113" s="172">
        <v>0</v>
      </c>
      <c r="AM113" s="172">
        <v>0</v>
      </c>
      <c r="AN113" s="170">
        <f>SUM(AO113:AU113)</f>
        <v>9</v>
      </c>
      <c r="AO113" s="172">
        <v>4</v>
      </c>
      <c r="AP113" s="172">
        <v>0</v>
      </c>
      <c r="AQ113" s="172">
        <v>5</v>
      </c>
      <c r="AR113" s="172">
        <v>0</v>
      </c>
      <c r="AS113" s="172">
        <v>0</v>
      </c>
      <c r="AT113" s="172">
        <v>0</v>
      </c>
      <c r="AU113" s="172">
        <v>0</v>
      </c>
      <c r="AV113" s="170">
        <f>SUM(AW113:BA113)</f>
        <v>0</v>
      </c>
      <c r="AW113" s="172">
        <v>0</v>
      </c>
      <c r="AX113" s="172">
        <v>0</v>
      </c>
      <c r="AY113" s="172">
        <v>0</v>
      </c>
      <c r="AZ113" s="172">
        <v>0</v>
      </c>
      <c r="BA113" s="169">
        <v>0</v>
      </c>
      <c r="BB113" s="170">
        <f>SUM(BC113:BH113)</f>
        <v>0</v>
      </c>
      <c r="BC113" s="172">
        <v>0</v>
      </c>
      <c r="BD113" s="172">
        <v>0</v>
      </c>
      <c r="BE113" s="172">
        <v>0</v>
      </c>
      <c r="BF113" s="172">
        <v>0</v>
      </c>
      <c r="BG113" s="172">
        <v>0</v>
      </c>
      <c r="BH113" s="169">
        <v>0</v>
      </c>
      <c r="BI113" s="186">
        <f>SUM(BJ113:BN113)</f>
        <v>0</v>
      </c>
      <c r="BJ113" s="189">
        <v>0</v>
      </c>
      <c r="BK113" s="191">
        <v>0</v>
      </c>
      <c r="BL113" s="191">
        <v>0</v>
      </c>
      <c r="BM113" s="191">
        <v>0</v>
      </c>
      <c r="BN113" s="191">
        <v>0</v>
      </c>
      <c r="BO113" s="186">
        <f>SUM(BP113:BQ113)</f>
        <v>0</v>
      </c>
      <c r="BP113" s="189">
        <v>0</v>
      </c>
      <c r="BQ113" s="191">
        <v>0</v>
      </c>
      <c r="BR113" s="186">
        <f>SUM(BS113:BV113)</f>
        <v>0</v>
      </c>
      <c r="BS113" s="189">
        <v>0</v>
      </c>
      <c r="BT113" s="191">
        <v>0</v>
      </c>
      <c r="BU113" s="191">
        <v>0</v>
      </c>
      <c r="BV113" s="191">
        <v>0</v>
      </c>
      <c r="BW113" s="186">
        <f>SUM(BX113:BX113)</f>
        <v>0</v>
      </c>
      <c r="BX113" s="191">
        <v>0</v>
      </c>
      <c r="BY113" s="186">
        <f>SUM(BZ113:CG113)</f>
        <v>2</v>
      </c>
      <c r="BZ113" s="189">
        <v>0</v>
      </c>
      <c r="CA113" s="191">
        <v>0</v>
      </c>
      <c r="CB113" s="191">
        <v>2</v>
      </c>
      <c r="CC113" s="191">
        <v>0</v>
      </c>
      <c r="CD113" s="191">
        <v>0</v>
      </c>
      <c r="CE113" s="191">
        <v>0</v>
      </c>
      <c r="CF113" s="191">
        <v>0</v>
      </c>
      <c r="CG113" s="269">
        <v>0</v>
      </c>
    </row>
    <row r="114" spans="1:85" ht="15.5" x14ac:dyDescent="0.35">
      <c r="A114" s="133"/>
      <c r="B114" s="169"/>
      <c r="C114" s="170"/>
      <c r="D114" s="171"/>
      <c r="E114" s="171"/>
      <c r="F114" s="172"/>
      <c r="G114" s="172"/>
      <c r="H114" s="172"/>
      <c r="I114" s="172"/>
      <c r="J114" s="174"/>
      <c r="K114" s="172"/>
      <c r="L114" s="174"/>
      <c r="M114" s="170"/>
      <c r="N114" s="174"/>
      <c r="O114" s="172"/>
      <c r="P114" s="172"/>
      <c r="Q114" s="172"/>
      <c r="R114" s="172"/>
      <c r="S114" s="172"/>
      <c r="T114" s="172"/>
      <c r="U114" s="170"/>
      <c r="V114" s="172"/>
      <c r="W114" s="172"/>
      <c r="X114" s="172"/>
      <c r="Y114" s="172"/>
      <c r="Z114" s="172"/>
      <c r="AA114" s="172"/>
      <c r="AB114" s="172"/>
      <c r="AC114" s="172"/>
      <c r="AD114" s="172"/>
      <c r="AE114" s="170"/>
      <c r="AF114" s="172"/>
      <c r="AG114" s="172"/>
      <c r="AH114" s="172"/>
      <c r="AI114" s="172"/>
      <c r="AJ114" s="170"/>
      <c r="AK114" s="172"/>
      <c r="AL114" s="172"/>
      <c r="AM114" s="172"/>
      <c r="AN114" s="170"/>
      <c r="AO114" s="172"/>
      <c r="AP114" s="172"/>
      <c r="AQ114" s="172"/>
      <c r="AR114" s="172"/>
      <c r="AS114" s="172"/>
      <c r="AT114" s="172"/>
      <c r="AU114" s="172"/>
      <c r="AV114" s="170"/>
      <c r="AW114" s="172"/>
      <c r="AX114" s="172"/>
      <c r="AY114" s="172"/>
      <c r="AZ114" s="172"/>
      <c r="BA114" s="169"/>
      <c r="BB114" s="170"/>
      <c r="BC114" s="172"/>
      <c r="BD114" s="172"/>
      <c r="BE114" s="172"/>
      <c r="BF114" s="172"/>
      <c r="BG114" s="172"/>
      <c r="BH114" s="169"/>
      <c r="BI114" s="186"/>
      <c r="BJ114" s="189"/>
      <c r="BK114" s="191"/>
      <c r="BL114" s="191"/>
      <c r="BM114" s="191"/>
      <c r="BN114" s="191"/>
      <c r="BO114" s="186"/>
      <c r="BP114" s="189"/>
      <c r="BQ114" s="191"/>
      <c r="BR114" s="186"/>
      <c r="BS114" s="189"/>
      <c r="BT114" s="191"/>
      <c r="BU114" s="191"/>
      <c r="BV114" s="191"/>
      <c r="BW114" s="186"/>
      <c r="BX114" s="191"/>
      <c r="BY114" s="186"/>
      <c r="BZ114" s="189"/>
      <c r="CA114" s="191"/>
      <c r="CB114" s="191"/>
      <c r="CC114" s="191"/>
      <c r="CD114" s="191"/>
      <c r="CE114" s="191"/>
      <c r="CF114" s="191"/>
      <c r="CG114" s="269"/>
    </row>
    <row r="115" spans="1:85" ht="15" x14ac:dyDescent="0.3">
      <c r="A115" s="131" t="s">
        <v>167</v>
      </c>
      <c r="B115" s="176">
        <f t="shared" ref="B115:AH115" si="219">SUM(B116:B118)</f>
        <v>1707</v>
      </c>
      <c r="C115" s="167">
        <f t="shared" si="219"/>
        <v>1158</v>
      </c>
      <c r="D115" s="168">
        <f t="shared" si="219"/>
        <v>541</v>
      </c>
      <c r="E115" s="168">
        <f t="shared" si="219"/>
        <v>34</v>
      </c>
      <c r="F115" s="168">
        <f t="shared" si="219"/>
        <v>546</v>
      </c>
      <c r="G115" s="168">
        <f t="shared" si="219"/>
        <v>5</v>
      </c>
      <c r="H115" s="168">
        <f t="shared" si="219"/>
        <v>0</v>
      </c>
      <c r="I115" s="168">
        <f t="shared" si="219"/>
        <v>20</v>
      </c>
      <c r="J115" s="168">
        <f t="shared" si="219"/>
        <v>1</v>
      </c>
      <c r="K115" s="168">
        <f t="shared" si="219"/>
        <v>4</v>
      </c>
      <c r="L115" s="168">
        <f t="shared" si="219"/>
        <v>7</v>
      </c>
      <c r="M115" s="167">
        <f t="shared" si="219"/>
        <v>20</v>
      </c>
      <c r="N115" s="181">
        <f t="shared" si="219"/>
        <v>13</v>
      </c>
      <c r="O115" s="176">
        <f t="shared" si="219"/>
        <v>1</v>
      </c>
      <c r="P115" s="176">
        <f>SUM(P116:P118)</f>
        <v>6</v>
      </c>
      <c r="Q115" s="176">
        <f t="shared" si="219"/>
        <v>0</v>
      </c>
      <c r="R115" s="176">
        <f t="shared" si="219"/>
        <v>0</v>
      </c>
      <c r="S115" s="176">
        <f t="shared" si="219"/>
        <v>0</v>
      </c>
      <c r="T115" s="176">
        <f t="shared" si="219"/>
        <v>0</v>
      </c>
      <c r="U115" s="167">
        <f t="shared" si="219"/>
        <v>493</v>
      </c>
      <c r="V115" s="176">
        <f t="shared" si="219"/>
        <v>309</v>
      </c>
      <c r="W115" s="176">
        <f t="shared" si="219"/>
        <v>15</v>
      </c>
      <c r="X115" s="176">
        <f t="shared" si="219"/>
        <v>115</v>
      </c>
      <c r="Y115" s="176">
        <f t="shared" si="219"/>
        <v>4</v>
      </c>
      <c r="Z115" s="176">
        <f t="shared" si="219"/>
        <v>5</v>
      </c>
      <c r="AA115" s="176">
        <f t="shared" si="219"/>
        <v>33</v>
      </c>
      <c r="AB115" s="176">
        <f t="shared" si="219"/>
        <v>0</v>
      </c>
      <c r="AC115" s="176">
        <f t="shared" si="219"/>
        <v>9</v>
      </c>
      <c r="AD115" s="176">
        <f t="shared" si="219"/>
        <v>3</v>
      </c>
      <c r="AE115" s="167">
        <f t="shared" si="219"/>
        <v>0</v>
      </c>
      <c r="AF115" s="176">
        <f t="shared" si="219"/>
        <v>0</v>
      </c>
      <c r="AG115" s="176">
        <f t="shared" si="219"/>
        <v>0</v>
      </c>
      <c r="AH115" s="176">
        <f t="shared" si="219"/>
        <v>0</v>
      </c>
      <c r="AI115" s="176">
        <f>SUM(AI116:AI118)</f>
        <v>0</v>
      </c>
      <c r="AJ115" s="167">
        <f t="shared" ref="AJ115:BH115" si="220">SUM(AJ116:AJ118)</f>
        <v>2</v>
      </c>
      <c r="AK115" s="176">
        <f t="shared" si="220"/>
        <v>0</v>
      </c>
      <c r="AL115" s="176">
        <f t="shared" si="220"/>
        <v>2</v>
      </c>
      <c r="AM115" s="176">
        <f t="shared" si="220"/>
        <v>0</v>
      </c>
      <c r="AN115" s="167">
        <f t="shared" si="220"/>
        <v>22</v>
      </c>
      <c r="AO115" s="176">
        <f t="shared" si="220"/>
        <v>10</v>
      </c>
      <c r="AP115" s="176">
        <f t="shared" si="220"/>
        <v>0</v>
      </c>
      <c r="AQ115" s="176">
        <f t="shared" si="220"/>
        <v>10</v>
      </c>
      <c r="AR115" s="176">
        <f t="shared" si="220"/>
        <v>1</v>
      </c>
      <c r="AS115" s="176">
        <f>SUM(AS117:AS118)</f>
        <v>0</v>
      </c>
      <c r="AT115" s="176">
        <f>SUM(AT117:AT118)</f>
        <v>0</v>
      </c>
      <c r="AU115" s="176">
        <f>SUM(AU116:AU118)</f>
        <v>1</v>
      </c>
      <c r="AV115" s="167">
        <f t="shared" si="220"/>
        <v>4</v>
      </c>
      <c r="AW115" s="176">
        <f t="shared" si="220"/>
        <v>3</v>
      </c>
      <c r="AX115" s="176">
        <f t="shared" si="220"/>
        <v>1</v>
      </c>
      <c r="AY115" s="176">
        <f t="shared" si="220"/>
        <v>0</v>
      </c>
      <c r="AZ115" s="176">
        <f t="shared" si="220"/>
        <v>0</v>
      </c>
      <c r="BA115" s="175">
        <f t="shared" si="220"/>
        <v>0</v>
      </c>
      <c r="BB115" s="167">
        <f t="shared" si="220"/>
        <v>3</v>
      </c>
      <c r="BC115" s="176">
        <f t="shared" si="220"/>
        <v>2</v>
      </c>
      <c r="BD115" s="176">
        <f t="shared" si="220"/>
        <v>0</v>
      </c>
      <c r="BE115" s="176">
        <f t="shared" si="220"/>
        <v>1</v>
      </c>
      <c r="BF115" s="176">
        <f t="shared" si="220"/>
        <v>0</v>
      </c>
      <c r="BG115" s="176">
        <f t="shared" si="220"/>
        <v>0</v>
      </c>
      <c r="BH115" s="175">
        <f t="shared" si="220"/>
        <v>0</v>
      </c>
      <c r="BI115" s="186">
        <f>SUM(BJ115:BN115)</f>
        <v>0</v>
      </c>
      <c r="BJ115" s="187">
        <f t="shared" ref="BJ115:BP115" si="221">SUM(BJ116:BJ118)</f>
        <v>0</v>
      </c>
      <c r="BK115" s="188">
        <f t="shared" si="221"/>
        <v>0</v>
      </c>
      <c r="BL115" s="188">
        <f t="shared" si="221"/>
        <v>0</v>
      </c>
      <c r="BM115" s="188">
        <f t="shared" si="221"/>
        <v>0</v>
      </c>
      <c r="BN115" s="187">
        <f t="shared" si="221"/>
        <v>0</v>
      </c>
      <c r="BO115" s="186">
        <f t="shared" si="221"/>
        <v>0</v>
      </c>
      <c r="BP115" s="187">
        <f t="shared" si="221"/>
        <v>0</v>
      </c>
      <c r="BQ115" s="188">
        <f t="shared" ref="BQ115" si="222">SUM(BQ116:BQ118)</f>
        <v>0</v>
      </c>
      <c r="BR115" s="186">
        <f>SUM(BR116:BR118)</f>
        <v>0</v>
      </c>
      <c r="BS115" s="187">
        <f>SUM(BS116:BS118)</f>
        <v>0</v>
      </c>
      <c r="BT115" s="188">
        <f t="shared" ref="BT115:BV115" si="223">SUM(BT116:BT118)</f>
        <v>0</v>
      </c>
      <c r="BU115" s="188">
        <f t="shared" si="223"/>
        <v>0</v>
      </c>
      <c r="BV115" s="187">
        <f t="shared" si="223"/>
        <v>0</v>
      </c>
      <c r="BW115" s="186">
        <f>SUM(BW116:BW118)</f>
        <v>0</v>
      </c>
      <c r="BX115" s="187">
        <f t="shared" ref="BX115" si="224">SUM(BX116:BX118)</f>
        <v>0</v>
      </c>
      <c r="BY115" s="186">
        <f>SUM(BY116:BY118)</f>
        <v>5</v>
      </c>
      <c r="BZ115" s="187">
        <f>SUM(BZ116:BZ118)</f>
        <v>0</v>
      </c>
      <c r="CA115" s="188">
        <f t="shared" ref="CA115:CG115" si="225">SUM(CA116:CA118)</f>
        <v>0</v>
      </c>
      <c r="CB115" s="188">
        <f t="shared" si="225"/>
        <v>5</v>
      </c>
      <c r="CC115" s="188">
        <f t="shared" si="225"/>
        <v>0</v>
      </c>
      <c r="CD115" s="188">
        <f t="shared" si="225"/>
        <v>0</v>
      </c>
      <c r="CE115" s="188">
        <f t="shared" si="225"/>
        <v>0</v>
      </c>
      <c r="CF115" s="188">
        <f t="shared" si="225"/>
        <v>0</v>
      </c>
      <c r="CG115" s="187">
        <f t="shared" si="225"/>
        <v>0</v>
      </c>
    </row>
    <row r="116" spans="1:85" ht="15.5" x14ac:dyDescent="0.35">
      <c r="A116" s="132" t="s">
        <v>168</v>
      </c>
      <c r="B116" s="169">
        <f>+C116+M116+U116+AE116+AJ116+AN116+AV116+BB116+BI116+BO116+BR116+BW116+BY116</f>
        <v>1570</v>
      </c>
      <c r="C116" s="170">
        <f>SUM(D116:L116)</f>
        <v>1150</v>
      </c>
      <c r="D116" s="171">
        <v>534</v>
      </c>
      <c r="E116" s="171">
        <v>34</v>
      </c>
      <c r="F116" s="172">
        <v>545</v>
      </c>
      <c r="G116" s="172">
        <v>5</v>
      </c>
      <c r="H116" s="171">
        <v>0</v>
      </c>
      <c r="I116" s="172">
        <v>20</v>
      </c>
      <c r="J116" s="174">
        <v>1</v>
      </c>
      <c r="K116" s="172">
        <v>4</v>
      </c>
      <c r="L116" s="172">
        <v>7</v>
      </c>
      <c r="M116" s="170">
        <f>SUM(N116:T116)</f>
        <v>6</v>
      </c>
      <c r="N116" s="174">
        <v>4</v>
      </c>
      <c r="O116" s="172">
        <v>1</v>
      </c>
      <c r="P116" s="172">
        <v>1</v>
      </c>
      <c r="Q116" s="172">
        <v>0</v>
      </c>
      <c r="R116" s="172">
        <v>0</v>
      </c>
      <c r="S116" s="172">
        <v>0</v>
      </c>
      <c r="T116" s="172">
        <v>0</v>
      </c>
      <c r="U116" s="170">
        <f>SUM(V116:AD116)</f>
        <v>391</v>
      </c>
      <c r="V116" s="172">
        <v>224</v>
      </c>
      <c r="W116" s="172">
        <v>14</v>
      </c>
      <c r="X116" s="172">
        <v>109</v>
      </c>
      <c r="Y116" s="172">
        <v>4</v>
      </c>
      <c r="Z116" s="172">
        <v>5</v>
      </c>
      <c r="AA116" s="172">
        <v>27</v>
      </c>
      <c r="AB116" s="172">
        <v>0</v>
      </c>
      <c r="AC116" s="172">
        <v>6</v>
      </c>
      <c r="AD116" s="172">
        <v>2</v>
      </c>
      <c r="AE116" s="170">
        <f>SUM(AF116:AH116)</f>
        <v>0</v>
      </c>
      <c r="AF116" s="172">
        <v>0</v>
      </c>
      <c r="AG116" s="172">
        <v>0</v>
      </c>
      <c r="AH116" s="172">
        <v>0</v>
      </c>
      <c r="AI116" s="172">
        <v>0</v>
      </c>
      <c r="AJ116" s="170">
        <f>SUM(AK116:AM116)</f>
        <v>2</v>
      </c>
      <c r="AK116" s="172">
        <v>0</v>
      </c>
      <c r="AL116" s="172">
        <v>2</v>
      </c>
      <c r="AM116" s="172">
        <v>0</v>
      </c>
      <c r="AN116" s="170">
        <f>SUM(AO116:AU116)</f>
        <v>12</v>
      </c>
      <c r="AO116" s="172">
        <v>4</v>
      </c>
      <c r="AP116" s="172">
        <v>0</v>
      </c>
      <c r="AQ116" s="172">
        <v>7</v>
      </c>
      <c r="AR116" s="172">
        <v>1</v>
      </c>
      <c r="AS116" s="172">
        <v>0</v>
      </c>
      <c r="AT116" s="172">
        <v>0</v>
      </c>
      <c r="AU116" s="172">
        <v>0</v>
      </c>
      <c r="AV116" s="170">
        <f>SUM(AW116:BA116)</f>
        <v>4</v>
      </c>
      <c r="AW116" s="172">
        <v>3</v>
      </c>
      <c r="AX116" s="172">
        <v>1</v>
      </c>
      <c r="AY116" s="172">
        <v>0</v>
      </c>
      <c r="AZ116" s="172">
        <v>0</v>
      </c>
      <c r="BA116" s="169">
        <v>0</v>
      </c>
      <c r="BB116" s="170">
        <f>SUM(BC116:BH116)</f>
        <v>1</v>
      </c>
      <c r="BC116" s="172">
        <v>1</v>
      </c>
      <c r="BD116" s="172">
        <v>0</v>
      </c>
      <c r="BE116" s="172">
        <v>0</v>
      </c>
      <c r="BF116" s="172">
        <v>0</v>
      </c>
      <c r="BG116" s="172">
        <v>0</v>
      </c>
      <c r="BH116" s="169">
        <v>0</v>
      </c>
      <c r="BI116" s="186">
        <f>SUM(BJ116:BN116)</f>
        <v>0</v>
      </c>
      <c r="BJ116" s="189">
        <v>0</v>
      </c>
      <c r="BK116" s="191">
        <v>0</v>
      </c>
      <c r="BL116" s="191">
        <v>0</v>
      </c>
      <c r="BM116" s="191">
        <v>0</v>
      </c>
      <c r="BN116" s="191">
        <v>0</v>
      </c>
      <c r="BO116" s="186">
        <f>SUM(BP116:BQ116)</f>
        <v>0</v>
      </c>
      <c r="BP116" s="189">
        <v>0</v>
      </c>
      <c r="BQ116" s="191">
        <v>0</v>
      </c>
      <c r="BR116" s="186">
        <f>SUM(BS116:BV116)</f>
        <v>0</v>
      </c>
      <c r="BS116" s="189">
        <v>0</v>
      </c>
      <c r="BT116" s="191">
        <v>0</v>
      </c>
      <c r="BU116" s="191">
        <v>0</v>
      </c>
      <c r="BV116" s="191">
        <v>0</v>
      </c>
      <c r="BW116" s="186">
        <f>SUM(BX116:BX116)</f>
        <v>0</v>
      </c>
      <c r="BX116" s="191">
        <v>0</v>
      </c>
      <c r="BY116" s="186">
        <f>SUM(BZ116:CG116)</f>
        <v>4</v>
      </c>
      <c r="BZ116" s="189">
        <v>0</v>
      </c>
      <c r="CA116" s="191">
        <v>0</v>
      </c>
      <c r="CB116" s="191">
        <v>4</v>
      </c>
      <c r="CC116" s="191">
        <v>0</v>
      </c>
      <c r="CD116" s="191">
        <v>0</v>
      </c>
      <c r="CE116" s="191">
        <v>0</v>
      </c>
      <c r="CF116" s="191">
        <v>0</v>
      </c>
      <c r="CG116" s="269">
        <v>0</v>
      </c>
    </row>
    <row r="117" spans="1:85" ht="15.5" x14ac:dyDescent="0.35">
      <c r="A117" s="125" t="s">
        <v>169</v>
      </c>
      <c r="B117" s="169">
        <f>+C117+M117+U117+AE117+AJ117+AN117+AV117+BB117+BI117+BO117+BR117+BW117+BY117</f>
        <v>137</v>
      </c>
      <c r="C117" s="170">
        <f>SUM(D117:L117)</f>
        <v>8</v>
      </c>
      <c r="D117" s="171">
        <v>7</v>
      </c>
      <c r="E117" s="171">
        <v>0</v>
      </c>
      <c r="F117" s="172">
        <v>1</v>
      </c>
      <c r="G117" s="171">
        <v>0</v>
      </c>
      <c r="H117" s="171">
        <v>0</v>
      </c>
      <c r="I117" s="171">
        <v>0</v>
      </c>
      <c r="J117" s="171">
        <v>0</v>
      </c>
      <c r="K117" s="171">
        <v>0</v>
      </c>
      <c r="L117" s="171">
        <v>0</v>
      </c>
      <c r="M117" s="170">
        <f>SUM(N117:T117)</f>
        <v>14</v>
      </c>
      <c r="N117" s="174">
        <v>9</v>
      </c>
      <c r="O117" s="172">
        <v>0</v>
      </c>
      <c r="P117" s="172">
        <v>5</v>
      </c>
      <c r="Q117" s="172">
        <v>0</v>
      </c>
      <c r="R117" s="172">
        <v>0</v>
      </c>
      <c r="S117" s="172">
        <v>0</v>
      </c>
      <c r="T117" s="172">
        <v>0</v>
      </c>
      <c r="U117" s="170">
        <f>SUM(V117:AD117)</f>
        <v>102</v>
      </c>
      <c r="V117" s="172">
        <v>85</v>
      </c>
      <c r="W117" s="172">
        <v>1</v>
      </c>
      <c r="X117" s="172">
        <v>6</v>
      </c>
      <c r="Y117" s="172">
        <v>0</v>
      </c>
      <c r="Z117" s="172">
        <v>0</v>
      </c>
      <c r="AA117" s="172">
        <v>6</v>
      </c>
      <c r="AB117" s="172">
        <v>0</v>
      </c>
      <c r="AC117" s="172">
        <v>3</v>
      </c>
      <c r="AD117" s="172">
        <v>1</v>
      </c>
      <c r="AE117" s="170">
        <f>SUM(AF117:AH117)</f>
        <v>0</v>
      </c>
      <c r="AF117" s="172">
        <v>0</v>
      </c>
      <c r="AG117" s="172">
        <v>0</v>
      </c>
      <c r="AH117" s="172">
        <v>0</v>
      </c>
      <c r="AI117" s="172">
        <v>0</v>
      </c>
      <c r="AJ117" s="170">
        <f>SUM(AK117:AM117)</f>
        <v>0</v>
      </c>
      <c r="AK117" s="172">
        <v>0</v>
      </c>
      <c r="AL117" s="172">
        <v>0</v>
      </c>
      <c r="AM117" s="172">
        <v>0</v>
      </c>
      <c r="AN117" s="170">
        <f>SUM(AO117:AU117)</f>
        <v>10</v>
      </c>
      <c r="AO117" s="172">
        <v>6</v>
      </c>
      <c r="AP117" s="172">
        <v>0</v>
      </c>
      <c r="AQ117" s="172">
        <v>3</v>
      </c>
      <c r="AR117" s="172">
        <v>0</v>
      </c>
      <c r="AS117" s="172">
        <v>0</v>
      </c>
      <c r="AT117" s="172">
        <v>0</v>
      </c>
      <c r="AU117" s="172">
        <v>1</v>
      </c>
      <c r="AV117" s="170">
        <f>SUM(AW117:BA117)</f>
        <v>0</v>
      </c>
      <c r="AW117" s="172">
        <v>0</v>
      </c>
      <c r="AX117" s="172">
        <v>0</v>
      </c>
      <c r="AY117" s="172">
        <v>0</v>
      </c>
      <c r="AZ117" s="172">
        <v>0</v>
      </c>
      <c r="BA117" s="169">
        <v>0</v>
      </c>
      <c r="BB117" s="170">
        <f>SUM(BC117:BH117)</f>
        <v>2</v>
      </c>
      <c r="BC117" s="172">
        <v>1</v>
      </c>
      <c r="BD117" s="172">
        <v>0</v>
      </c>
      <c r="BE117" s="172">
        <v>1</v>
      </c>
      <c r="BF117" s="172">
        <v>0</v>
      </c>
      <c r="BG117" s="172">
        <v>0</v>
      </c>
      <c r="BH117" s="169">
        <v>0</v>
      </c>
      <c r="BI117" s="186">
        <f>SUM(BJ117:BN117)</f>
        <v>0</v>
      </c>
      <c r="BJ117" s="189">
        <v>0</v>
      </c>
      <c r="BK117" s="191">
        <v>0</v>
      </c>
      <c r="BL117" s="191">
        <v>0</v>
      </c>
      <c r="BM117" s="191">
        <v>0</v>
      </c>
      <c r="BN117" s="191">
        <v>0</v>
      </c>
      <c r="BO117" s="186">
        <f>SUM(BP117:BQ117)</f>
        <v>0</v>
      </c>
      <c r="BP117" s="189">
        <v>0</v>
      </c>
      <c r="BQ117" s="191">
        <v>0</v>
      </c>
      <c r="BR117" s="186">
        <f>SUM(BS117:BV117)</f>
        <v>0</v>
      </c>
      <c r="BS117" s="189">
        <v>0</v>
      </c>
      <c r="BT117" s="191">
        <v>0</v>
      </c>
      <c r="BU117" s="191">
        <v>0</v>
      </c>
      <c r="BV117" s="191">
        <v>0</v>
      </c>
      <c r="BW117" s="186">
        <f>SUM(BX117:BX117)</f>
        <v>0</v>
      </c>
      <c r="BX117" s="191">
        <v>0</v>
      </c>
      <c r="BY117" s="186">
        <f>SUM(BZ117:CG117)</f>
        <v>1</v>
      </c>
      <c r="BZ117" s="189">
        <v>0</v>
      </c>
      <c r="CA117" s="191">
        <v>0</v>
      </c>
      <c r="CB117" s="191">
        <v>1</v>
      </c>
      <c r="CC117" s="191">
        <v>0</v>
      </c>
      <c r="CD117" s="191">
        <v>0</v>
      </c>
      <c r="CE117" s="191">
        <v>0</v>
      </c>
      <c r="CF117" s="191">
        <v>0</v>
      </c>
      <c r="CG117" s="269">
        <v>0</v>
      </c>
    </row>
    <row r="118" spans="1:85" ht="18.5" x14ac:dyDescent="0.35">
      <c r="A118" s="132" t="s">
        <v>447</v>
      </c>
      <c r="B118" s="169">
        <f>+C118+M118+U118+AE118+AJ118+AN118+AV118+BB118+BI118+BO118+BR118+BW118+BY118</f>
        <v>0</v>
      </c>
      <c r="C118" s="170">
        <f>SUM(D118:L118)</f>
        <v>0</v>
      </c>
      <c r="D118" s="171">
        <v>0</v>
      </c>
      <c r="E118" s="171">
        <v>0</v>
      </c>
      <c r="F118" s="171">
        <v>0</v>
      </c>
      <c r="G118" s="171">
        <v>0</v>
      </c>
      <c r="H118" s="171">
        <v>0</v>
      </c>
      <c r="I118" s="171">
        <v>0</v>
      </c>
      <c r="J118" s="171">
        <v>0</v>
      </c>
      <c r="K118" s="171">
        <v>0</v>
      </c>
      <c r="L118" s="171">
        <v>0</v>
      </c>
      <c r="M118" s="170">
        <f>SUM(N118:T118)</f>
        <v>0</v>
      </c>
      <c r="N118" s="174">
        <v>0</v>
      </c>
      <c r="O118" s="172">
        <v>0</v>
      </c>
      <c r="P118" s="172">
        <v>0</v>
      </c>
      <c r="Q118" s="172">
        <v>0</v>
      </c>
      <c r="R118" s="172">
        <v>0</v>
      </c>
      <c r="S118" s="172">
        <v>0</v>
      </c>
      <c r="T118" s="172">
        <v>0</v>
      </c>
      <c r="U118" s="170">
        <f>SUM(V118:AD118)</f>
        <v>0</v>
      </c>
      <c r="V118" s="172">
        <v>0</v>
      </c>
      <c r="W118" s="172">
        <v>0</v>
      </c>
      <c r="X118" s="172">
        <v>0</v>
      </c>
      <c r="Y118" s="172">
        <v>0</v>
      </c>
      <c r="Z118" s="172">
        <v>0</v>
      </c>
      <c r="AA118" s="172">
        <v>0</v>
      </c>
      <c r="AB118" s="172">
        <v>0</v>
      </c>
      <c r="AC118" s="172">
        <v>0</v>
      </c>
      <c r="AD118" s="172">
        <v>0</v>
      </c>
      <c r="AE118" s="170">
        <f>SUM(AF118:AH118)</f>
        <v>0</v>
      </c>
      <c r="AF118" s="172">
        <v>0</v>
      </c>
      <c r="AG118" s="172">
        <v>0</v>
      </c>
      <c r="AH118" s="172">
        <v>0</v>
      </c>
      <c r="AI118" s="172">
        <v>0</v>
      </c>
      <c r="AJ118" s="170">
        <f>SUM(AK118:AM118)</f>
        <v>0</v>
      </c>
      <c r="AK118" s="172">
        <v>0</v>
      </c>
      <c r="AL118" s="172">
        <v>0</v>
      </c>
      <c r="AM118" s="172">
        <v>0</v>
      </c>
      <c r="AN118" s="170">
        <f>SUM(AO118:AU118)</f>
        <v>0</v>
      </c>
      <c r="AO118" s="172">
        <v>0</v>
      </c>
      <c r="AP118" s="172">
        <v>0</v>
      </c>
      <c r="AQ118" s="172">
        <v>0</v>
      </c>
      <c r="AR118" s="172">
        <v>0</v>
      </c>
      <c r="AS118" s="172">
        <v>0</v>
      </c>
      <c r="AT118" s="172">
        <v>0</v>
      </c>
      <c r="AU118" s="172">
        <v>0</v>
      </c>
      <c r="AV118" s="170">
        <f>SUM(AW118:BA118)</f>
        <v>0</v>
      </c>
      <c r="AW118" s="172">
        <v>0</v>
      </c>
      <c r="AX118" s="172">
        <v>0</v>
      </c>
      <c r="AY118" s="172">
        <v>0</v>
      </c>
      <c r="AZ118" s="172">
        <v>0</v>
      </c>
      <c r="BA118" s="169">
        <v>0</v>
      </c>
      <c r="BB118" s="170">
        <f>SUM(BC118:BH118)</f>
        <v>0</v>
      </c>
      <c r="BC118" s="172">
        <v>0</v>
      </c>
      <c r="BD118" s="172">
        <v>0</v>
      </c>
      <c r="BE118" s="172">
        <v>0</v>
      </c>
      <c r="BF118" s="172">
        <v>0</v>
      </c>
      <c r="BG118" s="172">
        <v>0</v>
      </c>
      <c r="BH118" s="169">
        <v>0</v>
      </c>
      <c r="BI118" s="186">
        <f>SUM(BJ118:BN118)</f>
        <v>0</v>
      </c>
      <c r="BJ118" s="189">
        <v>0</v>
      </c>
      <c r="BK118" s="191">
        <v>0</v>
      </c>
      <c r="BL118" s="191">
        <v>0</v>
      </c>
      <c r="BM118" s="191">
        <v>0</v>
      </c>
      <c r="BN118" s="191">
        <v>0</v>
      </c>
      <c r="BO118" s="186">
        <f>SUM(BP118:BQ118)</f>
        <v>0</v>
      </c>
      <c r="BP118" s="189">
        <v>0</v>
      </c>
      <c r="BQ118" s="191">
        <v>0</v>
      </c>
      <c r="BR118" s="186">
        <f>SUM(BS118:BV118)</f>
        <v>0</v>
      </c>
      <c r="BS118" s="189">
        <v>0</v>
      </c>
      <c r="BT118" s="191">
        <v>0</v>
      </c>
      <c r="BU118" s="191">
        <v>0</v>
      </c>
      <c r="BV118" s="191">
        <v>0</v>
      </c>
      <c r="BW118" s="186">
        <f>SUM(BX118:BX118)</f>
        <v>0</v>
      </c>
      <c r="BX118" s="191">
        <v>0</v>
      </c>
      <c r="BY118" s="186">
        <f>SUM(BZ118:CG118)</f>
        <v>0</v>
      </c>
      <c r="BZ118" s="189">
        <v>0</v>
      </c>
      <c r="CA118" s="191">
        <v>0</v>
      </c>
      <c r="CB118" s="191">
        <v>0</v>
      </c>
      <c r="CC118" s="191">
        <v>0</v>
      </c>
      <c r="CD118" s="191">
        <v>0</v>
      </c>
      <c r="CE118" s="191">
        <v>0</v>
      </c>
      <c r="CF118" s="191">
        <v>0</v>
      </c>
      <c r="CG118" s="269">
        <v>0</v>
      </c>
    </row>
    <row r="119" spans="1:85" ht="15.5" x14ac:dyDescent="0.35">
      <c r="A119" s="135"/>
      <c r="B119" s="160"/>
      <c r="C119" s="161"/>
      <c r="D119" s="162"/>
      <c r="E119" s="162"/>
      <c r="F119" s="163"/>
      <c r="G119" s="163"/>
      <c r="H119" s="163"/>
      <c r="I119" s="163"/>
      <c r="J119" s="163"/>
      <c r="K119" s="163"/>
      <c r="L119" s="164"/>
      <c r="M119" s="161"/>
      <c r="N119" s="165"/>
      <c r="O119" s="163"/>
      <c r="P119" s="163"/>
      <c r="Q119" s="163"/>
      <c r="R119" s="163"/>
      <c r="S119" s="163"/>
      <c r="T119" s="163"/>
      <c r="U119" s="161"/>
      <c r="V119" s="163"/>
      <c r="W119" s="163"/>
      <c r="X119" s="163"/>
      <c r="Y119" s="163"/>
      <c r="Z119" s="163"/>
      <c r="AA119" s="163"/>
      <c r="AB119" s="163"/>
      <c r="AC119" s="163"/>
      <c r="AD119" s="163"/>
      <c r="AE119" s="161"/>
      <c r="AF119" s="163"/>
      <c r="AG119" s="163"/>
      <c r="AH119" s="163"/>
      <c r="AI119" s="163"/>
      <c r="AJ119" s="161"/>
      <c r="AK119" s="163"/>
      <c r="AL119" s="163"/>
      <c r="AM119" s="163"/>
      <c r="AN119" s="161"/>
      <c r="AO119" s="163"/>
      <c r="AP119" s="163"/>
      <c r="AQ119" s="163"/>
      <c r="AR119" s="163"/>
      <c r="AS119" s="163"/>
      <c r="AT119" s="163"/>
      <c r="AU119" s="163"/>
      <c r="AV119" s="161"/>
      <c r="AW119" s="163"/>
      <c r="AX119" s="163"/>
      <c r="AY119" s="163"/>
      <c r="AZ119" s="163"/>
      <c r="BA119" s="164"/>
      <c r="BB119" s="161"/>
      <c r="BC119" s="163"/>
      <c r="BD119" s="163"/>
      <c r="BE119" s="163"/>
      <c r="BF119" s="163"/>
      <c r="BG119" s="163"/>
      <c r="BH119" s="164"/>
      <c r="BI119" s="183"/>
      <c r="BJ119" s="165"/>
      <c r="BK119" s="163"/>
      <c r="BL119" s="163"/>
      <c r="BM119" s="163"/>
      <c r="BN119" s="163"/>
      <c r="BO119" s="183"/>
      <c r="BP119" s="165"/>
      <c r="BQ119" s="163"/>
      <c r="BR119" s="183"/>
      <c r="BS119" s="165"/>
      <c r="BT119" s="163"/>
      <c r="BU119" s="163"/>
      <c r="BV119" s="163"/>
      <c r="BW119" s="183"/>
      <c r="BX119" s="163"/>
      <c r="BY119" s="183"/>
      <c r="BZ119" s="165"/>
      <c r="CA119" s="163"/>
      <c r="CB119" s="163"/>
      <c r="CC119" s="163"/>
      <c r="CD119" s="163"/>
      <c r="CE119" s="163"/>
      <c r="CF119" s="163"/>
      <c r="CG119" s="164"/>
    </row>
    <row r="120" spans="1:85" ht="15.5" x14ac:dyDescent="0.35">
      <c r="A120" s="56" t="s">
        <v>446</v>
      </c>
      <c r="B120" s="288"/>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184"/>
      <c r="Y120" s="184"/>
      <c r="Z120" s="184"/>
      <c r="AA120" s="184"/>
      <c r="AB120" s="184"/>
      <c r="AC120" s="184"/>
      <c r="AD120" s="184"/>
      <c r="AE120" s="184"/>
      <c r="AF120" s="184"/>
      <c r="AG120" s="184"/>
      <c r="AH120" s="184"/>
      <c r="AI120" s="184"/>
      <c r="AJ120" s="184"/>
      <c r="AK120" s="184"/>
      <c r="AL120" s="184"/>
      <c r="AM120" s="184"/>
      <c r="AN120" s="184"/>
      <c r="AO120" s="184"/>
      <c r="AP120" s="184"/>
      <c r="AQ120" s="184"/>
      <c r="AR120" s="184"/>
      <c r="AS120" s="184"/>
      <c r="AT120" s="184"/>
      <c r="AU120" s="184"/>
      <c r="AV120" s="184"/>
      <c r="AW120" s="184"/>
      <c r="AX120" s="184"/>
      <c r="AY120" s="184"/>
      <c r="AZ120" s="184"/>
      <c r="BA120" s="184"/>
      <c r="BB120" s="184"/>
      <c r="BC120" s="184"/>
      <c r="BD120" s="184"/>
      <c r="BE120" s="184"/>
      <c r="BF120" s="184"/>
      <c r="BG120" s="184"/>
      <c r="BH120" s="184"/>
      <c r="BI120" s="180"/>
      <c r="BJ120" s="184"/>
      <c r="BK120" s="184"/>
      <c r="BL120" s="184"/>
      <c r="BM120" s="184"/>
      <c r="BN120" s="184"/>
      <c r="BO120" s="180"/>
      <c r="BP120" s="184"/>
      <c r="BQ120" s="184"/>
      <c r="BR120" s="180"/>
      <c r="BS120" s="184"/>
      <c r="BT120" s="184"/>
      <c r="BU120" s="184"/>
      <c r="BV120" s="184"/>
      <c r="BW120" s="180"/>
      <c r="BX120" s="184"/>
      <c r="BY120" s="180"/>
      <c r="BZ120" s="184"/>
      <c r="CA120" s="184"/>
      <c r="CB120" s="184"/>
      <c r="CC120" s="184"/>
      <c r="CD120" s="184"/>
      <c r="CE120" s="184"/>
      <c r="CF120" s="184"/>
      <c r="CG120" s="184"/>
    </row>
    <row r="121" spans="1:85" ht="15.5" x14ac:dyDescent="0.35">
      <c r="A121" s="56" t="s">
        <v>268</v>
      </c>
      <c r="B121" s="125"/>
      <c r="C121" s="125"/>
      <c r="D121" s="128"/>
      <c r="E121" s="128"/>
      <c r="F121" s="128"/>
      <c r="G121" s="125"/>
      <c r="H121" s="128"/>
      <c r="I121" s="128"/>
      <c r="J121" s="128"/>
      <c r="K121" s="128"/>
      <c r="L121" s="128"/>
      <c r="M121" s="128"/>
      <c r="N121" s="128"/>
      <c r="O121" s="128"/>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row>
  </sheetData>
  <mergeCells count="54">
    <mergeCell ref="BY8:CG8"/>
    <mergeCell ref="BZ9:CA9"/>
    <mergeCell ref="CB9:CC9"/>
    <mergeCell ref="CD9:CD10"/>
    <mergeCell ref="CF9:CF10"/>
    <mergeCell ref="CG9:CG10"/>
    <mergeCell ref="AE8:AH8"/>
    <mergeCell ref="BW8:BX8"/>
    <mergeCell ref="BX9:BX10"/>
    <mergeCell ref="BR8:BV8"/>
    <mergeCell ref="BV9:BV10"/>
    <mergeCell ref="BA9:BA10"/>
    <mergeCell ref="BO8:BQ8"/>
    <mergeCell ref="AV8:BA8"/>
    <mergeCell ref="BB8:BH8"/>
    <mergeCell ref="BG9:BG10"/>
    <mergeCell ref="BC9:BD9"/>
    <mergeCell ref="AM9:AM10"/>
    <mergeCell ref="AZ9:AZ10"/>
    <mergeCell ref="BI8:BN8"/>
    <mergeCell ref="BJ9:BK9"/>
    <mergeCell ref="BM9:BM10"/>
    <mergeCell ref="BN9:BN10"/>
    <mergeCell ref="BH9:BH10"/>
    <mergeCell ref="Q9:Q10"/>
    <mergeCell ref="R9:R10"/>
    <mergeCell ref="S9:S10"/>
    <mergeCell ref="T9:T10"/>
    <mergeCell ref="AH9:AH10"/>
    <mergeCell ref="AA9:AB9"/>
    <mergeCell ref="AD9:AD10"/>
    <mergeCell ref="AJ8:AM8"/>
    <mergeCell ref="AN8:AU8"/>
    <mergeCell ref="AR9:AR10"/>
    <mergeCell ref="AI9:AI10"/>
    <mergeCell ref="AT9:AT10"/>
    <mergeCell ref="AO9:AP9"/>
    <mergeCell ref="AU9:AU10"/>
    <mergeCell ref="N9:O9"/>
    <mergeCell ref="V9:W9"/>
    <mergeCell ref="X9:Y9"/>
    <mergeCell ref="A8:A10"/>
    <mergeCell ref="B8:B10"/>
    <mergeCell ref="H9:H10"/>
    <mergeCell ref="K9:K10"/>
    <mergeCell ref="L9:L10"/>
    <mergeCell ref="C8:L8"/>
    <mergeCell ref="D9:E9"/>
    <mergeCell ref="F9:G9"/>
    <mergeCell ref="I9:J9"/>
    <mergeCell ref="M8:T8"/>
    <mergeCell ref="U8:AD8"/>
    <mergeCell ref="Z9:Z10"/>
    <mergeCell ref="AC9:AC10"/>
  </mergeCells>
  <conditionalFormatting sqref="N64:O64 N109:O109 N71:O71">
    <cfRule type="cellIs" dxfId="39" priority="115" stopIfTrue="1" operator="notEqual">
      <formula>#REF!+#REF!+#REF!</formula>
    </cfRule>
  </conditionalFormatting>
  <conditionalFormatting sqref="K72 K109 K64 D64:I64 D109:I109 D72:I72">
    <cfRule type="cellIs" dxfId="38" priority="114" stopIfTrue="1" operator="notEqual">
      <formula>#REF!+#REF!+#REF!</formula>
    </cfRule>
  </conditionalFormatting>
  <conditionalFormatting sqref="P64 P109 P71">
    <cfRule type="cellIs" dxfId="37" priority="97" stopIfTrue="1" operator="notEqual">
      <formula>#REF!+#REF!+#REF!</formula>
    </cfRule>
  </conditionalFormatting>
  <conditionalFormatting sqref="Q64 Q109 Q71">
    <cfRule type="cellIs" dxfId="36" priority="95" stopIfTrue="1" operator="notEqual">
      <formula>#REF!+#REF!+#REF!</formula>
    </cfRule>
  </conditionalFormatting>
  <conditionalFormatting sqref="R64 R109 R71">
    <cfRule type="cellIs" dxfId="35" priority="94" stopIfTrue="1" operator="notEqual">
      <formula>#REF!+#REF!+#REF!</formula>
    </cfRule>
  </conditionalFormatting>
  <conditionalFormatting sqref="S64 S109 S71">
    <cfRule type="cellIs" dxfId="34" priority="92" stopIfTrue="1" operator="notEqual">
      <formula>#REF!+#REF!+#REF!</formula>
    </cfRule>
  </conditionalFormatting>
  <conditionalFormatting sqref="T64 T109 T71">
    <cfRule type="cellIs" dxfId="33" priority="91" stopIfTrue="1" operator="notEqual">
      <formula>#REF!+#REF!+#REF!</formula>
    </cfRule>
  </conditionalFormatting>
  <conditionalFormatting sqref="V64 V109 V71">
    <cfRule type="cellIs" dxfId="32" priority="90" stopIfTrue="1" operator="notEqual">
      <formula>#REF!+#REF!+#REF!</formula>
    </cfRule>
  </conditionalFormatting>
  <conditionalFormatting sqref="W64 W109">
    <cfRule type="cellIs" dxfId="31" priority="89" stopIfTrue="1" operator="notEqual">
      <formula>#REF!+#REF!+#REF!</formula>
    </cfRule>
  </conditionalFormatting>
  <conditionalFormatting sqref="X64 X109 X71">
    <cfRule type="cellIs" dxfId="30" priority="82" stopIfTrue="1" operator="notEqual">
      <formula>#REF!+#REF!+#REF!</formula>
    </cfRule>
  </conditionalFormatting>
  <conditionalFormatting sqref="Y64 Y109">
    <cfRule type="cellIs" dxfId="29" priority="81" stopIfTrue="1" operator="notEqual">
      <formula>#REF!+#REF!+#REF!</formula>
    </cfRule>
  </conditionalFormatting>
  <conditionalFormatting sqref="Z64 Z109">
    <cfRule type="cellIs" dxfId="28" priority="80" stopIfTrue="1" operator="notEqual">
      <formula>#REF!+#REF!+#REF!</formula>
    </cfRule>
  </conditionalFormatting>
  <conditionalFormatting sqref="AA64 AA109 AA71">
    <cfRule type="cellIs" dxfId="27" priority="79" stopIfTrue="1" operator="notEqual">
      <formula>#REF!+#REF!+#REF!</formula>
    </cfRule>
  </conditionalFormatting>
  <conditionalFormatting sqref="AB64 AB109">
    <cfRule type="cellIs" dxfId="26" priority="78" stopIfTrue="1" operator="notEqual">
      <formula>#REF!+#REF!+#REF!</formula>
    </cfRule>
  </conditionalFormatting>
  <conditionalFormatting sqref="AC64 AC109">
    <cfRule type="cellIs" dxfId="25" priority="77" stopIfTrue="1" operator="notEqual">
      <formula>#REF!+#REF!+#REF!</formula>
    </cfRule>
  </conditionalFormatting>
  <conditionalFormatting sqref="AD64 AD109 AD71">
    <cfRule type="cellIs" dxfId="24" priority="76" stopIfTrue="1" operator="notEqual">
      <formula>#REF!+#REF!+#REF!</formula>
    </cfRule>
  </conditionalFormatting>
  <conditionalFormatting sqref="AF64 AF109 AF71">
    <cfRule type="cellIs" dxfId="23" priority="75" stopIfTrue="1" operator="notEqual">
      <formula>#REF!+#REF!+#REF!</formula>
    </cfRule>
  </conditionalFormatting>
  <conditionalFormatting sqref="AG64 AG109 AG71">
    <cfRule type="cellIs" dxfId="22" priority="67" stopIfTrue="1" operator="notEqual">
      <formula>#REF!+#REF!+#REF!</formula>
    </cfRule>
  </conditionalFormatting>
  <conditionalFormatting sqref="AH64:AI64 AH109:AI109 AH71:AI71">
    <cfRule type="cellIs" dxfId="21" priority="64" stopIfTrue="1" operator="notEqual">
      <formula>#REF!+#REF!+#REF!</formula>
    </cfRule>
  </conditionalFormatting>
  <conditionalFormatting sqref="AK64 AK109 AK71">
    <cfRule type="cellIs" dxfId="20" priority="60" stopIfTrue="1" operator="notEqual">
      <formula>#REF!+#REF!+#REF!</formula>
    </cfRule>
  </conditionalFormatting>
  <conditionalFormatting sqref="AL64 AL109 AL71">
    <cfRule type="cellIs" dxfId="19" priority="52" stopIfTrue="1" operator="notEqual">
      <formula>#REF!+#REF!+#REF!</formula>
    </cfRule>
  </conditionalFormatting>
  <conditionalFormatting sqref="AM64 AM109 AM71">
    <cfRule type="cellIs" dxfId="18" priority="47" stopIfTrue="1" operator="notEqual">
      <formula>#REF!+#REF!+#REF!</formula>
    </cfRule>
  </conditionalFormatting>
  <conditionalFormatting sqref="BH64 BH109 BH71">
    <cfRule type="cellIs" dxfId="17" priority="1" stopIfTrue="1" operator="notEqual">
      <formula>#REF!+#REF!+#REF!</formula>
    </cfRule>
  </conditionalFormatting>
  <conditionalFormatting sqref="AO64 AO109">
    <cfRule type="cellIs" dxfId="16" priority="45" stopIfTrue="1" operator="notEqual">
      <formula>#REF!+#REF!+#REF!</formula>
    </cfRule>
  </conditionalFormatting>
  <conditionalFormatting sqref="AP64 AP109">
    <cfRule type="cellIs" dxfId="15" priority="44" stopIfTrue="1" operator="notEqual">
      <formula>#REF!+#REF!+#REF!</formula>
    </cfRule>
  </conditionalFormatting>
  <conditionalFormatting sqref="AQ64 AQ109 AQ71">
    <cfRule type="cellIs" dxfId="14" priority="37" stopIfTrue="1" operator="notEqual">
      <formula>#REF!+#REF!+#REF!</formula>
    </cfRule>
  </conditionalFormatting>
  <conditionalFormatting sqref="AR64 AR109">
    <cfRule type="cellIs" dxfId="13" priority="35" stopIfTrue="1" operator="notEqual">
      <formula>#REF!+#REF!+#REF!</formula>
    </cfRule>
  </conditionalFormatting>
  <conditionalFormatting sqref="AS64 AS109">
    <cfRule type="cellIs" dxfId="12" priority="34" stopIfTrue="1" operator="notEqual">
      <formula>#REF!+#REF!+#REF!</formula>
    </cfRule>
  </conditionalFormatting>
  <conditionalFormatting sqref="AT64 AT109">
    <cfRule type="cellIs" dxfId="11" priority="32" stopIfTrue="1" operator="notEqual">
      <formula>#REF!+#REF!+#REF!</formula>
    </cfRule>
  </conditionalFormatting>
  <conditionalFormatting sqref="AU64 AU109 AU71">
    <cfRule type="cellIs" dxfId="10" priority="31" stopIfTrue="1" operator="notEqual">
      <formula>#REF!+#REF!+#REF!</formula>
    </cfRule>
  </conditionalFormatting>
  <conditionalFormatting sqref="AW64 AW109 AW71">
    <cfRule type="cellIs" dxfId="9" priority="30" stopIfTrue="1" operator="notEqual">
      <formula>#REF!+#REF!+#REF!</formula>
    </cfRule>
  </conditionalFormatting>
  <conditionalFormatting sqref="AX64 AX109 AX71">
    <cfRule type="cellIs" dxfId="8" priority="22" stopIfTrue="1" operator="notEqual">
      <formula>#REF!+#REF!+#REF!</formula>
    </cfRule>
  </conditionalFormatting>
  <conditionalFormatting sqref="AY64 AY109 AY71">
    <cfRule type="cellIs" dxfId="7" priority="19" stopIfTrue="1" operator="notEqual">
      <formula>#REF!+#REF!+#REF!</formula>
    </cfRule>
  </conditionalFormatting>
  <conditionalFormatting sqref="AZ64 AZ109 AZ71">
    <cfRule type="cellIs" dxfId="6" priority="17" stopIfTrue="1" operator="notEqual">
      <formula>#REF!+#REF!+#REF!</formula>
    </cfRule>
  </conditionalFormatting>
  <conditionalFormatting sqref="BA64 BA109 BA71">
    <cfRule type="cellIs" dxfId="5" priority="16" stopIfTrue="1" operator="notEqual">
      <formula>#REF!+#REF!+#REF!</formula>
    </cfRule>
  </conditionalFormatting>
  <conditionalFormatting sqref="BC64 BC109 BC71">
    <cfRule type="cellIs" dxfId="4" priority="15" stopIfTrue="1" operator="notEqual">
      <formula>#REF!+#REF!+#REF!</formula>
    </cfRule>
  </conditionalFormatting>
  <conditionalFormatting sqref="BD64 BD109 BD71">
    <cfRule type="cellIs" dxfId="3" priority="14" stopIfTrue="1" operator="notEqual">
      <formula>#REF!+#REF!+#REF!</formula>
    </cfRule>
  </conditionalFormatting>
  <conditionalFormatting sqref="BE64 BE109 BE71">
    <cfRule type="cellIs" dxfId="2" priority="7" stopIfTrue="1" operator="notEqual">
      <formula>#REF!+#REF!+#REF!</formula>
    </cfRule>
  </conditionalFormatting>
  <conditionalFormatting sqref="BF64 BF109 BF71">
    <cfRule type="cellIs" dxfId="1" priority="4" stopIfTrue="1" operator="notEqual">
      <formula>#REF!+#REF!+#REF!</formula>
    </cfRule>
  </conditionalFormatting>
  <conditionalFormatting sqref="BG64 BG109 BG71">
    <cfRule type="cellIs" dxfId="0" priority="2" stopIfTrue="1" operator="notEqual">
      <formula>#REF!+#REF!+#REF!</formula>
    </cfRule>
  </conditionalFormatting>
  <pageMargins left="0.7" right="0.7" top="0.75" bottom="0.75" header="0.3" footer="0.3"/>
  <pageSetup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A9B0-C3A3-4AF7-B55D-861779B67973}">
  <dimension ref="A1:G119"/>
  <sheetViews>
    <sheetView zoomScale="70" zoomScaleNormal="70" workbookViewId="0">
      <pane ySplit="9" topLeftCell="A10" activePane="bottomLeft" state="frozen"/>
      <selection activeCell="C33" sqref="C33"/>
      <selection pane="bottomLeft" activeCell="A24" sqref="A24"/>
    </sheetView>
  </sheetViews>
  <sheetFormatPr baseColWidth="10" defaultColWidth="0" defaultRowHeight="15.5" zeroHeight="1" x14ac:dyDescent="0.35"/>
  <cols>
    <col min="1" max="1" width="75.7265625" style="49" bestFit="1" customWidth="1"/>
    <col min="2" max="7" width="17.54296875" style="49" customWidth="1"/>
    <col min="8" max="16384" width="10.90625" style="49" hidden="1"/>
  </cols>
  <sheetData>
    <row r="1" spans="1:7" ht="18" customHeight="1" x14ac:dyDescent="0.35">
      <c r="A1" s="74" t="s">
        <v>302</v>
      </c>
      <c r="B1" s="74"/>
      <c r="C1" s="271"/>
      <c r="D1" s="271"/>
      <c r="E1" s="271"/>
    </row>
    <row r="2" spans="1:7" ht="18" customHeight="1" x14ac:dyDescent="0.35">
      <c r="A2" s="272"/>
      <c r="B2" s="272"/>
      <c r="C2" s="271"/>
      <c r="D2" s="271"/>
      <c r="E2" s="271"/>
    </row>
    <row r="3" spans="1:7" ht="18" customHeight="1" x14ac:dyDescent="0.35">
      <c r="A3" s="295" t="s">
        <v>303</v>
      </c>
      <c r="B3" s="295"/>
      <c r="C3" s="295"/>
      <c r="D3" s="295"/>
      <c r="E3" s="295"/>
      <c r="F3" s="295"/>
      <c r="G3" s="295"/>
    </row>
    <row r="4" spans="1:7" ht="18" customHeight="1" x14ac:dyDescent="0.35">
      <c r="A4" s="295" t="s">
        <v>86</v>
      </c>
      <c r="B4" s="295"/>
      <c r="C4" s="295"/>
      <c r="D4" s="295"/>
      <c r="E4" s="295"/>
      <c r="F4" s="295"/>
      <c r="G4" s="295"/>
    </row>
    <row r="5" spans="1:7" ht="18" customHeight="1" x14ac:dyDescent="0.35">
      <c r="A5" s="373" t="s">
        <v>28</v>
      </c>
      <c r="B5" s="373"/>
      <c r="C5" s="373"/>
      <c r="D5" s="373"/>
      <c r="E5" s="373"/>
      <c r="F5" s="373"/>
      <c r="G5" s="373"/>
    </row>
    <row r="6" spans="1:7" ht="18" customHeight="1" x14ac:dyDescent="0.35">
      <c r="A6" s="273"/>
      <c r="B6" s="273"/>
      <c r="C6" s="271"/>
      <c r="D6" s="271"/>
      <c r="E6" s="271"/>
    </row>
    <row r="7" spans="1:7" ht="55.5" customHeight="1" x14ac:dyDescent="0.35">
      <c r="A7" s="231" t="s">
        <v>274</v>
      </c>
      <c r="B7" s="274" t="s">
        <v>304</v>
      </c>
      <c r="C7" s="275" t="s">
        <v>305</v>
      </c>
      <c r="D7" s="275" t="s">
        <v>306</v>
      </c>
      <c r="E7" s="275" t="s">
        <v>307</v>
      </c>
      <c r="F7" s="275" t="s">
        <v>308</v>
      </c>
      <c r="G7" s="276" t="s">
        <v>93</v>
      </c>
    </row>
    <row r="8" spans="1:7" ht="18" customHeight="1" x14ac:dyDescent="0.35">
      <c r="A8" s="277"/>
      <c r="B8" s="153"/>
      <c r="C8" s="192"/>
      <c r="D8" s="192"/>
      <c r="E8" s="58"/>
      <c r="F8" s="58"/>
      <c r="G8" s="278"/>
    </row>
    <row r="9" spans="1:7" ht="18" customHeight="1" x14ac:dyDescent="0.35">
      <c r="A9" s="279" t="s">
        <v>30</v>
      </c>
      <c r="B9" s="29">
        <f t="shared" ref="B9:G9" si="0">B11+B19+B22+B31+B38+B45+B53+B62+B70+B78+B86+B96+B100+B107+B112</f>
        <v>122744</v>
      </c>
      <c r="C9" s="29">
        <f t="shared" si="0"/>
        <v>22154</v>
      </c>
      <c r="D9" s="29">
        <f t="shared" si="0"/>
        <v>9406</v>
      </c>
      <c r="E9" s="29">
        <f t="shared" si="0"/>
        <v>8189</v>
      </c>
      <c r="F9" s="29">
        <f t="shared" si="0"/>
        <v>18969</v>
      </c>
      <c r="G9" s="30">
        <f t="shared" si="0"/>
        <v>127146</v>
      </c>
    </row>
    <row r="10" spans="1:7" ht="18" customHeight="1" x14ac:dyDescent="0.35">
      <c r="A10" s="75"/>
      <c r="B10" s="32"/>
      <c r="C10" s="32"/>
      <c r="D10" s="32"/>
      <c r="E10" s="32"/>
      <c r="F10" s="32"/>
      <c r="G10" s="33"/>
    </row>
    <row r="11" spans="1:7" ht="18" customHeight="1" x14ac:dyDescent="0.35">
      <c r="A11" s="60" t="s">
        <v>94</v>
      </c>
      <c r="B11" s="29">
        <f>SUM(B12:B17)</f>
        <v>7005</v>
      </c>
      <c r="C11" s="29">
        <f>SUM(C12:C17)</f>
        <v>1278</v>
      </c>
      <c r="D11" s="29">
        <f>SUM(D12:D17)</f>
        <v>573</v>
      </c>
      <c r="E11" s="29">
        <f>SUM(E12:E17)</f>
        <v>551</v>
      </c>
      <c r="F11" s="29">
        <f>SUM(F12:F17)</f>
        <v>1157</v>
      </c>
      <c r="G11" s="30">
        <f>B11+C11+D11-E11-F11</f>
        <v>7148</v>
      </c>
    </row>
    <row r="12" spans="1:7" ht="18" customHeight="1" x14ac:dyDescent="0.35">
      <c r="A12" s="49" t="s">
        <v>442</v>
      </c>
      <c r="B12" s="32">
        <v>4047</v>
      </c>
      <c r="C12" s="32">
        <v>472</v>
      </c>
      <c r="D12" s="32">
        <v>429</v>
      </c>
      <c r="E12" s="32">
        <v>308</v>
      </c>
      <c r="F12" s="32">
        <v>824</v>
      </c>
      <c r="G12" s="30">
        <f t="shared" ref="G12:G17" si="1">B12+C12+D12-E12-F12</f>
        <v>3816</v>
      </c>
    </row>
    <row r="13" spans="1:7" ht="18" customHeight="1" x14ac:dyDescent="0.35">
      <c r="A13" s="51" t="s">
        <v>96</v>
      </c>
      <c r="B13" s="32">
        <v>873</v>
      </c>
      <c r="C13" s="32">
        <v>177</v>
      </c>
      <c r="D13" s="32">
        <v>28</v>
      </c>
      <c r="E13" s="32">
        <v>64</v>
      </c>
      <c r="F13" s="32">
        <v>153</v>
      </c>
      <c r="G13" s="30">
        <f t="shared" si="1"/>
        <v>861</v>
      </c>
    </row>
    <row r="14" spans="1:7" ht="18" customHeight="1" x14ac:dyDescent="0.35">
      <c r="A14" s="49" t="s">
        <v>97</v>
      </c>
      <c r="B14" s="32">
        <v>872</v>
      </c>
      <c r="C14" s="32">
        <v>165</v>
      </c>
      <c r="D14" s="32">
        <v>28</v>
      </c>
      <c r="E14" s="32">
        <v>69</v>
      </c>
      <c r="F14" s="32">
        <v>42</v>
      </c>
      <c r="G14" s="30">
        <f t="shared" si="1"/>
        <v>954</v>
      </c>
    </row>
    <row r="15" spans="1:7" ht="18" customHeight="1" x14ac:dyDescent="0.35">
      <c r="A15" s="49" t="s">
        <v>98</v>
      </c>
      <c r="B15" s="32">
        <v>196</v>
      </c>
      <c r="C15" s="32">
        <v>37</v>
      </c>
      <c r="D15" s="32">
        <v>49</v>
      </c>
      <c r="E15" s="32">
        <v>20</v>
      </c>
      <c r="F15" s="32">
        <v>64</v>
      </c>
      <c r="G15" s="30">
        <f t="shared" si="1"/>
        <v>198</v>
      </c>
    </row>
    <row r="16" spans="1:7" ht="18" customHeight="1" x14ac:dyDescent="0.35">
      <c r="A16" s="49" t="s">
        <v>99</v>
      </c>
      <c r="B16" s="32">
        <v>934</v>
      </c>
      <c r="C16" s="32">
        <v>406</v>
      </c>
      <c r="D16" s="32">
        <v>39</v>
      </c>
      <c r="E16" s="32">
        <v>83</v>
      </c>
      <c r="F16" s="32">
        <v>73</v>
      </c>
      <c r="G16" s="30">
        <f t="shared" si="1"/>
        <v>1223</v>
      </c>
    </row>
    <row r="17" spans="1:7" ht="18" customHeight="1" x14ac:dyDescent="0.35">
      <c r="A17" s="49" t="s">
        <v>100</v>
      </c>
      <c r="B17" s="32">
        <v>83</v>
      </c>
      <c r="C17" s="32">
        <v>21</v>
      </c>
      <c r="D17" s="32">
        <v>0</v>
      </c>
      <c r="E17" s="32">
        <v>7</v>
      </c>
      <c r="F17" s="32">
        <v>1</v>
      </c>
      <c r="G17" s="30">
        <f t="shared" si="1"/>
        <v>96</v>
      </c>
    </row>
    <row r="18" spans="1:7" ht="18" customHeight="1" x14ac:dyDescent="0.35">
      <c r="A18" s="61"/>
      <c r="B18" s="32"/>
      <c r="C18" s="32"/>
      <c r="D18" s="32"/>
      <c r="E18" s="32"/>
      <c r="F18" s="32"/>
      <c r="G18" s="30"/>
    </row>
    <row r="19" spans="1:7" ht="18" customHeight="1" x14ac:dyDescent="0.35">
      <c r="A19" s="60" t="s">
        <v>101</v>
      </c>
      <c r="B19" s="29">
        <f>SUM(B20)</f>
        <v>10600</v>
      </c>
      <c r="C19" s="29">
        <f>SUM(C20)</f>
        <v>1587</v>
      </c>
      <c r="D19" s="29">
        <f>SUM(D20)</f>
        <v>1141</v>
      </c>
      <c r="E19" s="29">
        <f>SUM(E20)</f>
        <v>854</v>
      </c>
      <c r="F19" s="29">
        <f>SUM(F20)</f>
        <v>2093</v>
      </c>
      <c r="G19" s="30">
        <f t="shared" ref="G19:G75" si="2">B19+C19+D19-E19-F19</f>
        <v>10381</v>
      </c>
    </row>
    <row r="20" spans="1:7" ht="18" customHeight="1" x14ac:dyDescent="0.35">
      <c r="A20" s="51" t="s">
        <v>189</v>
      </c>
      <c r="B20" s="32">
        <v>10600</v>
      </c>
      <c r="C20" s="32">
        <v>1587</v>
      </c>
      <c r="D20" s="32">
        <v>1141</v>
      </c>
      <c r="E20" s="32">
        <v>854</v>
      </c>
      <c r="F20" s="32">
        <v>2093</v>
      </c>
      <c r="G20" s="30">
        <f t="shared" si="2"/>
        <v>10381</v>
      </c>
    </row>
    <row r="21" spans="1:7" ht="18" customHeight="1" x14ac:dyDescent="0.35">
      <c r="A21" s="61"/>
      <c r="B21" s="32"/>
      <c r="C21" s="32"/>
      <c r="D21" s="32"/>
      <c r="E21" s="32"/>
      <c r="F21" s="32"/>
      <c r="G21" s="30"/>
    </row>
    <row r="22" spans="1:7" ht="18" customHeight="1" x14ac:dyDescent="0.35">
      <c r="A22" s="60" t="s">
        <v>102</v>
      </c>
      <c r="B22" s="29">
        <f>SUM(B23:B29)</f>
        <v>12593</v>
      </c>
      <c r="C22" s="29">
        <f>SUM(C23:C29)</f>
        <v>2690</v>
      </c>
      <c r="D22" s="29">
        <f>SUM(D23:D29)</f>
        <v>1269</v>
      </c>
      <c r="E22" s="29">
        <f>SUM(E23:E29)</f>
        <v>771</v>
      </c>
      <c r="F22" s="29">
        <f>SUM(F23:F29)</f>
        <v>3025</v>
      </c>
      <c r="G22" s="30">
        <f t="shared" si="2"/>
        <v>12756</v>
      </c>
    </row>
    <row r="23" spans="1:7" ht="18" customHeight="1" x14ac:dyDescent="0.35">
      <c r="A23" s="51" t="s">
        <v>103</v>
      </c>
      <c r="B23" s="32">
        <v>2264</v>
      </c>
      <c r="C23" s="32">
        <v>255</v>
      </c>
      <c r="D23" s="32">
        <v>490</v>
      </c>
      <c r="E23" s="32">
        <v>122</v>
      </c>
      <c r="F23" s="32">
        <v>642</v>
      </c>
      <c r="G23" s="30">
        <f t="shared" si="2"/>
        <v>2245</v>
      </c>
    </row>
    <row r="24" spans="1:7" ht="18" customHeight="1" x14ac:dyDescent="0.35">
      <c r="A24" s="49" t="s">
        <v>104</v>
      </c>
      <c r="B24" s="32">
        <v>1047</v>
      </c>
      <c r="C24" s="32">
        <v>206</v>
      </c>
      <c r="D24" s="32">
        <v>164</v>
      </c>
      <c r="E24" s="32">
        <v>77</v>
      </c>
      <c r="F24" s="32">
        <v>413</v>
      </c>
      <c r="G24" s="30">
        <f t="shared" si="2"/>
        <v>927</v>
      </c>
    </row>
    <row r="25" spans="1:7" ht="18" customHeight="1" x14ac:dyDescent="0.35">
      <c r="A25" s="49" t="s">
        <v>105</v>
      </c>
      <c r="B25" s="32">
        <v>335</v>
      </c>
      <c r="C25" s="32">
        <v>134</v>
      </c>
      <c r="D25" s="32">
        <v>30</v>
      </c>
      <c r="E25" s="32">
        <v>105</v>
      </c>
      <c r="F25" s="32">
        <v>11</v>
      </c>
      <c r="G25" s="30">
        <f t="shared" si="2"/>
        <v>383</v>
      </c>
    </row>
    <row r="26" spans="1:7" ht="18" customHeight="1" x14ac:dyDescent="0.35">
      <c r="A26" s="49" t="s">
        <v>106</v>
      </c>
      <c r="B26" s="32">
        <v>1423</v>
      </c>
      <c r="C26" s="32">
        <v>376</v>
      </c>
      <c r="D26" s="32">
        <v>74</v>
      </c>
      <c r="E26" s="32">
        <v>49</v>
      </c>
      <c r="F26" s="32">
        <v>152</v>
      </c>
      <c r="G26" s="30">
        <f t="shared" si="2"/>
        <v>1672</v>
      </c>
    </row>
    <row r="27" spans="1:7" ht="18" customHeight="1" x14ac:dyDescent="0.35">
      <c r="A27" s="51" t="s">
        <v>192</v>
      </c>
      <c r="B27" s="32">
        <v>6357</v>
      </c>
      <c r="C27" s="32">
        <v>1048</v>
      </c>
      <c r="D27" s="32">
        <v>496</v>
      </c>
      <c r="E27" s="32">
        <v>353</v>
      </c>
      <c r="F27" s="32">
        <v>1769</v>
      </c>
      <c r="G27" s="30">
        <f t="shared" si="2"/>
        <v>5779</v>
      </c>
    </row>
    <row r="28" spans="1:7" ht="18" customHeight="1" x14ac:dyDescent="0.35">
      <c r="A28" s="49" t="s">
        <v>107</v>
      </c>
      <c r="B28" s="32">
        <v>880</v>
      </c>
      <c r="C28" s="32">
        <v>465</v>
      </c>
      <c r="D28" s="32">
        <v>8</v>
      </c>
      <c r="E28" s="32">
        <v>31</v>
      </c>
      <c r="F28" s="32">
        <v>13</v>
      </c>
      <c r="G28" s="30">
        <f t="shared" si="2"/>
        <v>1309</v>
      </c>
    </row>
    <row r="29" spans="1:7" ht="18" customHeight="1" x14ac:dyDescent="0.35">
      <c r="A29" s="49" t="s">
        <v>193</v>
      </c>
      <c r="B29" s="32">
        <v>287</v>
      </c>
      <c r="C29" s="32">
        <v>206</v>
      </c>
      <c r="D29" s="32">
        <v>7</v>
      </c>
      <c r="E29" s="32">
        <v>34</v>
      </c>
      <c r="F29" s="32">
        <v>25</v>
      </c>
      <c r="G29" s="30">
        <f t="shared" si="2"/>
        <v>441</v>
      </c>
    </row>
    <row r="30" spans="1:7" ht="18" customHeight="1" x14ac:dyDescent="0.35">
      <c r="A30" s="50"/>
      <c r="B30" s="32"/>
      <c r="C30" s="32"/>
      <c r="D30" s="32"/>
      <c r="E30" s="32"/>
      <c r="F30" s="32"/>
      <c r="G30" s="30"/>
    </row>
    <row r="31" spans="1:7" ht="18" customHeight="1" x14ac:dyDescent="0.35">
      <c r="A31" s="60" t="s">
        <v>108</v>
      </c>
      <c r="B31" s="29">
        <f>SUM(B32:B36)</f>
        <v>6151</v>
      </c>
      <c r="C31" s="29">
        <f>SUM(C32:C36)</f>
        <v>1348</v>
      </c>
      <c r="D31" s="29">
        <f>SUM(D32:D36)</f>
        <v>715</v>
      </c>
      <c r="E31" s="29">
        <f>SUM(E32:E36)</f>
        <v>299</v>
      </c>
      <c r="F31" s="29">
        <f>SUM(F32:F36)</f>
        <v>547</v>
      </c>
      <c r="G31" s="30">
        <f t="shared" si="2"/>
        <v>7368</v>
      </c>
    </row>
    <row r="32" spans="1:7" ht="18" customHeight="1" x14ac:dyDescent="0.35">
      <c r="A32" s="51" t="s">
        <v>109</v>
      </c>
      <c r="B32" s="32">
        <v>4280</v>
      </c>
      <c r="C32" s="32">
        <v>992</v>
      </c>
      <c r="D32" s="32">
        <v>533</v>
      </c>
      <c r="E32" s="32">
        <v>153</v>
      </c>
      <c r="F32" s="32">
        <v>344</v>
      </c>
      <c r="G32" s="30">
        <f t="shared" si="2"/>
        <v>5308</v>
      </c>
    </row>
    <row r="33" spans="1:7" ht="18" customHeight="1" x14ac:dyDescent="0.35">
      <c r="A33" s="49" t="s">
        <v>110</v>
      </c>
      <c r="B33" s="32">
        <v>637</v>
      </c>
      <c r="C33" s="32">
        <v>117</v>
      </c>
      <c r="D33" s="32">
        <v>82</v>
      </c>
      <c r="E33" s="32">
        <v>54</v>
      </c>
      <c r="F33" s="32">
        <v>80</v>
      </c>
      <c r="G33" s="30">
        <f t="shared" si="2"/>
        <v>702</v>
      </c>
    </row>
    <row r="34" spans="1:7" ht="18" customHeight="1" x14ac:dyDescent="0.35">
      <c r="A34" s="49" t="s">
        <v>111</v>
      </c>
      <c r="B34" s="32">
        <v>428</v>
      </c>
      <c r="C34" s="32">
        <v>98</v>
      </c>
      <c r="D34" s="32">
        <v>15</v>
      </c>
      <c r="E34" s="32">
        <v>25</v>
      </c>
      <c r="F34" s="32">
        <v>44</v>
      </c>
      <c r="G34" s="30">
        <v>472</v>
      </c>
    </row>
    <row r="35" spans="1:7" ht="18" customHeight="1" x14ac:dyDescent="0.35">
      <c r="A35" s="49" t="s">
        <v>112</v>
      </c>
      <c r="B35" s="32">
        <v>127</v>
      </c>
      <c r="C35" s="32">
        <v>25</v>
      </c>
      <c r="D35" s="32">
        <v>0</v>
      </c>
      <c r="E35" s="32">
        <v>1</v>
      </c>
      <c r="F35" s="32">
        <v>0</v>
      </c>
      <c r="G35" s="30">
        <f t="shared" si="2"/>
        <v>151</v>
      </c>
    </row>
    <row r="36" spans="1:7" ht="18" customHeight="1" x14ac:dyDescent="0.35">
      <c r="A36" s="49" t="s">
        <v>113</v>
      </c>
      <c r="B36" s="32">
        <v>679</v>
      </c>
      <c r="C36" s="32">
        <v>116</v>
      </c>
      <c r="D36" s="32">
        <v>85</v>
      </c>
      <c r="E36" s="32">
        <v>66</v>
      </c>
      <c r="F36" s="32">
        <v>79</v>
      </c>
      <c r="G36" s="30">
        <f t="shared" si="2"/>
        <v>735</v>
      </c>
    </row>
    <row r="37" spans="1:7" ht="18" customHeight="1" x14ac:dyDescent="0.35">
      <c r="A37" s="61"/>
      <c r="B37" s="32"/>
      <c r="C37" s="32"/>
      <c r="D37" s="32"/>
      <c r="E37" s="32"/>
      <c r="F37" s="32"/>
      <c r="G37" s="30"/>
    </row>
    <row r="38" spans="1:7" ht="18" customHeight="1" x14ac:dyDescent="0.35">
      <c r="A38" s="60" t="s">
        <v>114</v>
      </c>
      <c r="B38" s="29">
        <f>SUM(B39:B43)</f>
        <v>8406</v>
      </c>
      <c r="C38" s="29">
        <f>SUM(C39:C43)</f>
        <v>1524</v>
      </c>
      <c r="D38" s="29">
        <f>SUM(D39:D43)</f>
        <v>198</v>
      </c>
      <c r="E38" s="29">
        <f>SUM(E39:E43)</f>
        <v>462</v>
      </c>
      <c r="F38" s="29">
        <f>SUM(F39:F43)</f>
        <v>104</v>
      </c>
      <c r="G38" s="30">
        <f t="shared" si="2"/>
        <v>9562</v>
      </c>
    </row>
    <row r="39" spans="1:7" ht="18" customHeight="1" x14ac:dyDescent="0.35">
      <c r="A39" s="51" t="s">
        <v>115</v>
      </c>
      <c r="B39" s="32">
        <v>4611</v>
      </c>
      <c r="C39" s="32">
        <v>801</v>
      </c>
      <c r="D39" s="32">
        <v>104</v>
      </c>
      <c r="E39" s="32">
        <v>196</v>
      </c>
      <c r="F39" s="32">
        <v>26</v>
      </c>
      <c r="G39" s="30">
        <f t="shared" si="2"/>
        <v>5294</v>
      </c>
    </row>
    <row r="40" spans="1:7" ht="18" customHeight="1" x14ac:dyDescent="0.35">
      <c r="A40" s="49" t="s">
        <v>443</v>
      </c>
      <c r="B40" s="32">
        <v>1346</v>
      </c>
      <c r="C40" s="32">
        <v>261</v>
      </c>
      <c r="D40" s="32">
        <v>35</v>
      </c>
      <c r="E40" s="32">
        <v>108</v>
      </c>
      <c r="F40" s="32">
        <v>1</v>
      </c>
      <c r="G40" s="30">
        <f t="shared" si="2"/>
        <v>1533</v>
      </c>
    </row>
    <row r="41" spans="1:7" ht="18" customHeight="1" x14ac:dyDescent="0.35">
      <c r="A41" s="49" t="s">
        <v>117</v>
      </c>
      <c r="B41" s="32">
        <v>928</v>
      </c>
      <c r="C41" s="32">
        <v>165</v>
      </c>
      <c r="D41" s="32">
        <v>8</v>
      </c>
      <c r="E41" s="32">
        <v>57</v>
      </c>
      <c r="F41" s="32">
        <v>0</v>
      </c>
      <c r="G41" s="30">
        <f t="shared" si="2"/>
        <v>1044</v>
      </c>
    </row>
    <row r="42" spans="1:7" ht="18" customHeight="1" x14ac:dyDescent="0.35">
      <c r="A42" s="49" t="s">
        <v>118</v>
      </c>
      <c r="B42" s="32">
        <v>443</v>
      </c>
      <c r="C42" s="32">
        <v>101</v>
      </c>
      <c r="D42" s="32">
        <v>38</v>
      </c>
      <c r="E42" s="32">
        <v>49</v>
      </c>
      <c r="F42" s="32">
        <v>52</v>
      </c>
      <c r="G42" s="30">
        <f t="shared" si="2"/>
        <v>481</v>
      </c>
    </row>
    <row r="43" spans="1:7" ht="18" customHeight="1" x14ac:dyDescent="0.35">
      <c r="A43" s="49" t="s">
        <v>119</v>
      </c>
      <c r="B43" s="32">
        <v>1078</v>
      </c>
      <c r="C43" s="32">
        <v>196</v>
      </c>
      <c r="D43" s="32">
        <v>13</v>
      </c>
      <c r="E43" s="32">
        <v>52</v>
      </c>
      <c r="F43" s="32">
        <v>25</v>
      </c>
      <c r="G43" s="30">
        <f t="shared" si="2"/>
        <v>1210</v>
      </c>
    </row>
    <row r="44" spans="1:7" ht="18" customHeight="1" x14ac:dyDescent="0.35">
      <c r="A44" s="61"/>
      <c r="B44" s="32"/>
      <c r="C44" s="32"/>
      <c r="D44" s="32"/>
      <c r="E44" s="32"/>
      <c r="F44" s="32"/>
      <c r="G44" s="30"/>
    </row>
    <row r="45" spans="1:7" ht="18" customHeight="1" x14ac:dyDescent="0.35">
      <c r="A45" s="60" t="s">
        <v>120</v>
      </c>
      <c r="B45" s="29">
        <f>SUM(B46:B51)</f>
        <v>6643</v>
      </c>
      <c r="C45" s="29">
        <f>SUM(C46:C51)</f>
        <v>1224</v>
      </c>
      <c r="D45" s="29">
        <f>SUM(D46:D51)</f>
        <v>136</v>
      </c>
      <c r="E45" s="29">
        <f>SUM(E46:E51)</f>
        <v>567</v>
      </c>
      <c r="F45" s="29">
        <f>SUM(F46:F51)</f>
        <v>278</v>
      </c>
      <c r="G45" s="30">
        <f t="shared" si="2"/>
        <v>7158</v>
      </c>
    </row>
    <row r="46" spans="1:7" ht="18" customHeight="1" x14ac:dyDescent="0.35">
      <c r="A46" s="49" t="s">
        <v>444</v>
      </c>
      <c r="B46" s="32">
        <v>1030</v>
      </c>
      <c r="C46" s="32">
        <v>324</v>
      </c>
      <c r="D46" s="32">
        <v>65</v>
      </c>
      <c r="E46" s="32">
        <v>120</v>
      </c>
      <c r="F46" s="32">
        <v>192</v>
      </c>
      <c r="G46" s="30">
        <v>1107</v>
      </c>
    </row>
    <row r="47" spans="1:7" ht="18" customHeight="1" x14ac:dyDescent="0.35">
      <c r="A47" s="49" t="s">
        <v>122</v>
      </c>
      <c r="B47" s="32">
        <v>276</v>
      </c>
      <c r="C47" s="32">
        <v>54</v>
      </c>
      <c r="D47" s="32">
        <v>2</v>
      </c>
      <c r="E47" s="32">
        <v>19</v>
      </c>
      <c r="F47" s="32">
        <v>5</v>
      </c>
      <c r="G47" s="30">
        <f t="shared" si="2"/>
        <v>308</v>
      </c>
    </row>
    <row r="48" spans="1:7" ht="18" customHeight="1" x14ac:dyDescent="0.35">
      <c r="A48" s="49" t="s">
        <v>123</v>
      </c>
      <c r="B48" s="32">
        <v>489</v>
      </c>
      <c r="C48" s="32">
        <v>71</v>
      </c>
      <c r="D48" s="32">
        <v>23</v>
      </c>
      <c r="E48" s="32">
        <v>52</v>
      </c>
      <c r="F48" s="32">
        <v>12</v>
      </c>
      <c r="G48" s="30">
        <f t="shared" si="2"/>
        <v>519</v>
      </c>
    </row>
    <row r="49" spans="1:7" ht="18" customHeight="1" x14ac:dyDescent="0.35">
      <c r="A49" s="49" t="s">
        <v>124</v>
      </c>
      <c r="B49" s="32">
        <v>2727</v>
      </c>
      <c r="C49" s="32">
        <v>381</v>
      </c>
      <c r="D49" s="32">
        <v>30</v>
      </c>
      <c r="E49" s="32">
        <v>250</v>
      </c>
      <c r="F49" s="32">
        <v>8</v>
      </c>
      <c r="G49" s="30">
        <f t="shared" si="2"/>
        <v>2880</v>
      </c>
    </row>
    <row r="50" spans="1:7" ht="18" customHeight="1" x14ac:dyDescent="0.35">
      <c r="A50" s="49" t="s">
        <v>125</v>
      </c>
      <c r="B50" s="32">
        <v>1170</v>
      </c>
      <c r="C50" s="32">
        <v>202</v>
      </c>
      <c r="D50" s="32">
        <v>8</v>
      </c>
      <c r="E50" s="32">
        <v>61</v>
      </c>
      <c r="F50" s="32">
        <v>23</v>
      </c>
      <c r="G50" s="30">
        <f t="shared" si="2"/>
        <v>1296</v>
      </c>
    </row>
    <row r="51" spans="1:7" ht="18" customHeight="1" x14ac:dyDescent="0.35">
      <c r="A51" s="49" t="s">
        <v>126</v>
      </c>
      <c r="B51" s="32">
        <v>951</v>
      </c>
      <c r="C51" s="32">
        <v>192</v>
      </c>
      <c r="D51" s="32">
        <v>8</v>
      </c>
      <c r="E51" s="32">
        <v>65</v>
      </c>
      <c r="F51" s="32">
        <v>38</v>
      </c>
      <c r="G51" s="30">
        <f t="shared" si="2"/>
        <v>1048</v>
      </c>
    </row>
    <row r="52" spans="1:7" ht="18" customHeight="1" x14ac:dyDescent="0.35">
      <c r="A52" s="50"/>
      <c r="B52" s="32"/>
      <c r="C52" s="32"/>
      <c r="D52" s="32"/>
      <c r="E52" s="32"/>
      <c r="F52" s="32"/>
      <c r="G52" s="30"/>
    </row>
    <row r="53" spans="1:7" ht="18" customHeight="1" x14ac:dyDescent="0.35">
      <c r="A53" s="60" t="s">
        <v>127</v>
      </c>
      <c r="B53" s="29">
        <f>SUM(B54:B60)</f>
        <v>14608</v>
      </c>
      <c r="C53" s="29">
        <f>SUM(C54:C60)</f>
        <v>2291</v>
      </c>
      <c r="D53" s="29">
        <f>SUM(D54:D60)</f>
        <v>369</v>
      </c>
      <c r="E53" s="29">
        <f>SUM(E54:E60)</f>
        <v>639</v>
      </c>
      <c r="F53" s="29">
        <f>SUM(F54:F60)</f>
        <v>2673</v>
      </c>
      <c r="G53" s="30">
        <f t="shared" si="2"/>
        <v>13956</v>
      </c>
    </row>
    <row r="54" spans="1:7" ht="18" customHeight="1" x14ac:dyDescent="0.35">
      <c r="A54" s="51" t="s">
        <v>200</v>
      </c>
      <c r="B54" s="32">
        <v>5894</v>
      </c>
      <c r="C54" s="32">
        <v>999</v>
      </c>
      <c r="D54" s="32">
        <v>33</v>
      </c>
      <c r="E54" s="32">
        <v>192</v>
      </c>
      <c r="F54" s="32">
        <v>1335</v>
      </c>
      <c r="G54" s="30">
        <f t="shared" si="2"/>
        <v>5399</v>
      </c>
    </row>
    <row r="55" spans="1:7" ht="18" customHeight="1" x14ac:dyDescent="0.35">
      <c r="A55" s="51" t="s">
        <v>201</v>
      </c>
      <c r="B55" s="32">
        <v>3266</v>
      </c>
      <c r="C55" s="32">
        <v>404</v>
      </c>
      <c r="D55" s="32">
        <v>82</v>
      </c>
      <c r="E55" s="32">
        <v>122</v>
      </c>
      <c r="F55" s="32">
        <v>402</v>
      </c>
      <c r="G55" s="30">
        <f t="shared" si="2"/>
        <v>3228</v>
      </c>
    </row>
    <row r="56" spans="1:7" ht="18" customHeight="1" x14ac:dyDescent="0.35">
      <c r="A56" s="49" t="s">
        <v>128</v>
      </c>
      <c r="B56" s="32">
        <v>1472</v>
      </c>
      <c r="C56" s="32">
        <v>259</v>
      </c>
      <c r="D56" s="32">
        <v>105</v>
      </c>
      <c r="E56" s="32">
        <v>67</v>
      </c>
      <c r="F56" s="32">
        <v>465</v>
      </c>
      <c r="G56" s="30">
        <f t="shared" si="2"/>
        <v>1304</v>
      </c>
    </row>
    <row r="57" spans="1:7" ht="18" customHeight="1" x14ac:dyDescent="0.35">
      <c r="A57" s="49" t="s">
        <v>129</v>
      </c>
      <c r="B57" s="32">
        <v>244</v>
      </c>
      <c r="C57" s="32">
        <v>46</v>
      </c>
      <c r="D57" s="32">
        <v>4</v>
      </c>
      <c r="E57" s="32">
        <v>18</v>
      </c>
      <c r="F57" s="32"/>
      <c r="G57" s="30">
        <f t="shared" si="2"/>
        <v>276</v>
      </c>
    </row>
    <row r="58" spans="1:7" ht="18" customHeight="1" x14ac:dyDescent="0.35">
      <c r="A58" s="49" t="s">
        <v>309</v>
      </c>
      <c r="B58" s="32">
        <v>2896</v>
      </c>
      <c r="C58" s="32">
        <v>404</v>
      </c>
      <c r="D58" s="32">
        <v>58</v>
      </c>
      <c r="E58" s="32">
        <v>174</v>
      </c>
      <c r="F58" s="32">
        <v>318</v>
      </c>
      <c r="G58" s="30">
        <f t="shared" si="2"/>
        <v>2866</v>
      </c>
    </row>
    <row r="59" spans="1:7" ht="18" customHeight="1" x14ac:dyDescent="0.35">
      <c r="A59" s="49" t="s">
        <v>130</v>
      </c>
      <c r="B59" s="32">
        <v>241</v>
      </c>
      <c r="C59" s="32">
        <v>97</v>
      </c>
      <c r="D59" s="32">
        <v>4</v>
      </c>
      <c r="E59" s="32">
        <v>24</v>
      </c>
      <c r="F59" s="32">
        <v>21</v>
      </c>
      <c r="G59" s="30">
        <f t="shared" si="2"/>
        <v>297</v>
      </c>
    </row>
    <row r="60" spans="1:7" ht="18" customHeight="1" x14ac:dyDescent="0.35">
      <c r="A60" s="49" t="s">
        <v>131</v>
      </c>
      <c r="B60" s="32">
        <v>595</v>
      </c>
      <c r="C60" s="32">
        <v>82</v>
      </c>
      <c r="D60" s="32">
        <v>83</v>
      </c>
      <c r="E60" s="32">
        <v>42</v>
      </c>
      <c r="F60" s="32">
        <v>132</v>
      </c>
      <c r="G60" s="30">
        <f t="shared" si="2"/>
        <v>586</v>
      </c>
    </row>
    <row r="61" spans="1:7" ht="18" customHeight="1" x14ac:dyDescent="0.35">
      <c r="A61" s="61"/>
      <c r="B61" s="32"/>
      <c r="C61" s="32"/>
      <c r="D61" s="32"/>
      <c r="E61" s="32"/>
      <c r="F61" s="32"/>
      <c r="G61" s="30"/>
    </row>
    <row r="62" spans="1:7" ht="18" customHeight="1" x14ac:dyDescent="0.35">
      <c r="A62" s="60" t="s">
        <v>132</v>
      </c>
      <c r="B62" s="29">
        <f>SUM(B63:B68)</f>
        <v>14625</v>
      </c>
      <c r="C62" s="29">
        <f>SUM(C63:C68)</f>
        <v>1893</v>
      </c>
      <c r="D62" s="29">
        <f>SUM(D63:D68)</f>
        <v>931</v>
      </c>
      <c r="E62" s="29">
        <f>SUM(E63:E68)</f>
        <v>836</v>
      </c>
      <c r="F62" s="29">
        <f>SUM(F63:F68)</f>
        <v>2824</v>
      </c>
      <c r="G62" s="30">
        <f t="shared" si="2"/>
        <v>13789</v>
      </c>
    </row>
    <row r="63" spans="1:7" ht="18" customHeight="1" x14ac:dyDescent="0.35">
      <c r="A63" s="51" t="s">
        <v>133</v>
      </c>
      <c r="B63" s="32">
        <v>9328</v>
      </c>
      <c r="C63" s="32">
        <v>678</v>
      </c>
      <c r="D63" s="32">
        <v>606</v>
      </c>
      <c r="E63" s="32">
        <v>362</v>
      </c>
      <c r="F63" s="32">
        <v>2204</v>
      </c>
      <c r="G63" s="30">
        <f t="shared" si="2"/>
        <v>8046</v>
      </c>
    </row>
    <row r="64" spans="1:7" ht="18" customHeight="1" x14ac:dyDescent="0.35">
      <c r="A64" s="49" t="s">
        <v>134</v>
      </c>
      <c r="B64" s="32">
        <v>683</v>
      </c>
      <c r="C64" s="32">
        <v>189</v>
      </c>
      <c r="D64" s="32">
        <v>11</v>
      </c>
      <c r="E64" s="32">
        <v>45</v>
      </c>
      <c r="F64" s="32">
        <v>93</v>
      </c>
      <c r="G64" s="30">
        <f t="shared" si="2"/>
        <v>745</v>
      </c>
    </row>
    <row r="65" spans="1:7" ht="18" customHeight="1" x14ac:dyDescent="0.35">
      <c r="A65" s="49" t="s">
        <v>135</v>
      </c>
      <c r="B65" s="32">
        <v>348</v>
      </c>
      <c r="C65" s="32">
        <v>89</v>
      </c>
      <c r="D65" s="32">
        <v>35</v>
      </c>
      <c r="E65" s="32">
        <v>27</v>
      </c>
      <c r="F65" s="32">
        <v>106</v>
      </c>
      <c r="G65" s="30">
        <f t="shared" si="2"/>
        <v>339</v>
      </c>
    </row>
    <row r="66" spans="1:7" ht="18" customHeight="1" x14ac:dyDescent="0.35">
      <c r="A66" s="49" t="s">
        <v>136</v>
      </c>
      <c r="B66" s="32">
        <v>1703</v>
      </c>
      <c r="C66" s="32">
        <v>389</v>
      </c>
      <c r="D66" s="32">
        <v>120</v>
      </c>
      <c r="E66" s="32">
        <v>161</v>
      </c>
      <c r="F66" s="32">
        <v>268</v>
      </c>
      <c r="G66" s="30">
        <f t="shared" si="2"/>
        <v>1783</v>
      </c>
    </row>
    <row r="67" spans="1:7" ht="18" customHeight="1" x14ac:dyDescent="0.35">
      <c r="A67" s="49" t="s">
        <v>445</v>
      </c>
      <c r="B67" s="32">
        <v>2154</v>
      </c>
      <c r="C67" s="32">
        <v>441</v>
      </c>
      <c r="D67" s="32">
        <v>94</v>
      </c>
      <c r="E67" s="32">
        <v>207</v>
      </c>
      <c r="F67" s="32">
        <v>12</v>
      </c>
      <c r="G67" s="30">
        <f t="shared" si="2"/>
        <v>2470</v>
      </c>
    </row>
    <row r="68" spans="1:7" ht="18" customHeight="1" x14ac:dyDescent="0.35">
      <c r="A68" s="49" t="s">
        <v>138</v>
      </c>
      <c r="B68" s="32">
        <v>409</v>
      </c>
      <c r="C68" s="32">
        <v>107</v>
      </c>
      <c r="D68" s="32">
        <v>65</v>
      </c>
      <c r="E68" s="32">
        <v>34</v>
      </c>
      <c r="F68" s="32">
        <v>141</v>
      </c>
      <c r="G68" s="30">
        <f t="shared" si="2"/>
        <v>406</v>
      </c>
    </row>
    <row r="69" spans="1:7" ht="18" customHeight="1" x14ac:dyDescent="0.35">
      <c r="A69" s="61"/>
      <c r="B69" s="32"/>
      <c r="C69" s="32"/>
      <c r="D69" s="32"/>
      <c r="E69" s="32"/>
      <c r="F69" s="32"/>
      <c r="G69" s="30"/>
    </row>
    <row r="70" spans="1:7" ht="18" customHeight="1" x14ac:dyDescent="0.35">
      <c r="A70" s="60" t="s">
        <v>139</v>
      </c>
      <c r="B70" s="29">
        <f>SUM(B71:B76)</f>
        <v>6117</v>
      </c>
      <c r="C70" s="29">
        <f>SUM(C71:C76)</f>
        <v>1146</v>
      </c>
      <c r="D70" s="29">
        <f>SUM(D71:D76)</f>
        <v>468</v>
      </c>
      <c r="E70" s="29">
        <f>SUM(E71:E76)</f>
        <v>474</v>
      </c>
      <c r="F70" s="29">
        <f>SUM(F71:F76)</f>
        <v>660</v>
      </c>
      <c r="G70" s="30">
        <f t="shared" si="2"/>
        <v>6597</v>
      </c>
    </row>
    <row r="71" spans="1:7" ht="18" customHeight="1" x14ac:dyDescent="0.35">
      <c r="A71" s="49" t="s">
        <v>204</v>
      </c>
      <c r="B71" s="32">
        <v>2425</v>
      </c>
      <c r="C71" s="32">
        <v>398</v>
      </c>
      <c r="D71" s="32">
        <v>100</v>
      </c>
      <c r="E71" s="32">
        <v>150</v>
      </c>
      <c r="F71" s="32">
        <v>41</v>
      </c>
      <c r="G71" s="30">
        <f t="shared" si="2"/>
        <v>2732</v>
      </c>
    </row>
    <row r="72" spans="1:7" ht="18" customHeight="1" x14ac:dyDescent="0.35">
      <c r="A72" s="49" t="s">
        <v>140</v>
      </c>
      <c r="B72" s="32">
        <v>759</v>
      </c>
      <c r="C72" s="32">
        <v>115</v>
      </c>
      <c r="D72" s="32">
        <v>54</v>
      </c>
      <c r="E72" s="32">
        <v>80</v>
      </c>
      <c r="F72" s="32">
        <v>200</v>
      </c>
      <c r="G72" s="30">
        <f t="shared" si="2"/>
        <v>648</v>
      </c>
    </row>
    <row r="73" spans="1:7" ht="18" customHeight="1" x14ac:dyDescent="0.35">
      <c r="A73" s="49" t="s">
        <v>141</v>
      </c>
      <c r="B73" s="32">
        <v>902</v>
      </c>
      <c r="C73" s="32">
        <v>94</v>
      </c>
      <c r="D73" s="32">
        <v>17</v>
      </c>
      <c r="E73" s="32">
        <v>51</v>
      </c>
      <c r="F73" s="32">
        <v>13</v>
      </c>
      <c r="G73" s="30">
        <f t="shared" si="2"/>
        <v>949</v>
      </c>
    </row>
    <row r="74" spans="1:7" ht="18" customHeight="1" x14ac:dyDescent="0.35">
      <c r="A74" s="49" t="s">
        <v>205</v>
      </c>
      <c r="B74" s="32">
        <v>802</v>
      </c>
      <c r="C74" s="32">
        <v>301</v>
      </c>
      <c r="D74" s="32">
        <v>251</v>
      </c>
      <c r="E74" s="32">
        <v>81</v>
      </c>
      <c r="F74" s="32">
        <v>404</v>
      </c>
      <c r="G74" s="30">
        <f t="shared" si="2"/>
        <v>869</v>
      </c>
    </row>
    <row r="75" spans="1:7" ht="18" customHeight="1" x14ac:dyDescent="0.35">
      <c r="A75" s="49" t="s">
        <v>142</v>
      </c>
      <c r="B75" s="32">
        <v>732</v>
      </c>
      <c r="C75" s="32">
        <v>113</v>
      </c>
      <c r="D75" s="32">
        <v>12</v>
      </c>
      <c r="E75" s="32">
        <v>64</v>
      </c>
      <c r="F75" s="32">
        <v>0</v>
      </c>
      <c r="G75" s="30">
        <f t="shared" si="2"/>
        <v>793</v>
      </c>
    </row>
    <row r="76" spans="1:7" ht="18" customHeight="1" x14ac:dyDescent="0.35">
      <c r="A76" s="49" t="s">
        <v>207</v>
      </c>
      <c r="B76" s="32">
        <v>497</v>
      </c>
      <c r="C76" s="32">
        <v>125</v>
      </c>
      <c r="D76" s="32">
        <v>34</v>
      </c>
      <c r="E76" s="32">
        <v>48</v>
      </c>
      <c r="F76" s="32">
        <v>2</v>
      </c>
      <c r="G76" s="30">
        <f t="shared" ref="G76:G115" si="3">B76+C76+D76-E76-F76</f>
        <v>606</v>
      </c>
    </row>
    <row r="77" spans="1:7" ht="18" customHeight="1" x14ac:dyDescent="0.35">
      <c r="A77" s="61"/>
      <c r="B77" s="32"/>
      <c r="C77" s="32"/>
      <c r="D77" s="32"/>
      <c r="E77" s="32"/>
      <c r="F77" s="32"/>
      <c r="G77" s="30"/>
    </row>
    <row r="78" spans="1:7" ht="18" customHeight="1" x14ac:dyDescent="0.35">
      <c r="A78" s="60" t="s">
        <v>143</v>
      </c>
      <c r="B78" s="29">
        <f>SUM(B79:B84)</f>
        <v>5944</v>
      </c>
      <c r="C78" s="29">
        <f>SUM(C79:C84)</f>
        <v>945</v>
      </c>
      <c r="D78" s="29">
        <f>SUM(D79:D84)</f>
        <v>208</v>
      </c>
      <c r="E78" s="29">
        <f>SUM(E79:E84)</f>
        <v>327</v>
      </c>
      <c r="F78" s="29">
        <f>SUM(F79:F84)</f>
        <v>158</v>
      </c>
      <c r="G78" s="30">
        <f t="shared" si="3"/>
        <v>6612</v>
      </c>
    </row>
    <row r="79" spans="1:7" ht="18" customHeight="1" x14ac:dyDescent="0.35">
      <c r="A79" s="49" t="s">
        <v>310</v>
      </c>
      <c r="B79" s="32">
        <v>3011</v>
      </c>
      <c r="C79" s="32">
        <v>304</v>
      </c>
      <c r="D79" s="32">
        <v>25</v>
      </c>
      <c r="E79" s="32">
        <v>199</v>
      </c>
      <c r="F79" s="32">
        <v>1</v>
      </c>
      <c r="G79" s="30">
        <f t="shared" si="3"/>
        <v>3140</v>
      </c>
    </row>
    <row r="80" spans="1:7" ht="18" customHeight="1" x14ac:dyDescent="0.35">
      <c r="A80" s="49" t="s">
        <v>144</v>
      </c>
      <c r="B80" s="32">
        <v>111</v>
      </c>
      <c r="C80" s="32">
        <v>32</v>
      </c>
      <c r="D80" s="32">
        <v>63</v>
      </c>
      <c r="E80" s="32">
        <v>22</v>
      </c>
      <c r="F80" s="32">
        <v>64</v>
      </c>
      <c r="G80" s="30">
        <f t="shared" si="3"/>
        <v>120</v>
      </c>
    </row>
    <row r="81" spans="1:7" ht="18" customHeight="1" x14ac:dyDescent="0.35">
      <c r="A81" s="51" t="s">
        <v>209</v>
      </c>
      <c r="B81" s="32">
        <v>1177</v>
      </c>
      <c r="C81" s="32">
        <v>370</v>
      </c>
      <c r="D81" s="32">
        <v>22</v>
      </c>
      <c r="E81" s="32">
        <v>35</v>
      </c>
      <c r="F81" s="32">
        <v>5</v>
      </c>
      <c r="G81" s="30">
        <f t="shared" si="3"/>
        <v>1529</v>
      </c>
    </row>
    <row r="82" spans="1:7" ht="18" customHeight="1" x14ac:dyDescent="0.35">
      <c r="A82" s="49" t="s">
        <v>210</v>
      </c>
      <c r="B82" s="32">
        <v>1257</v>
      </c>
      <c r="C82" s="32">
        <v>155</v>
      </c>
      <c r="D82" s="32">
        <v>6</v>
      </c>
      <c r="E82" s="32">
        <v>35</v>
      </c>
      <c r="F82" s="32">
        <v>0</v>
      </c>
      <c r="G82" s="30">
        <f t="shared" si="3"/>
        <v>1383</v>
      </c>
    </row>
    <row r="83" spans="1:7" ht="18" customHeight="1" x14ac:dyDescent="0.35">
      <c r="A83" s="49" t="s">
        <v>145</v>
      </c>
      <c r="B83" s="32">
        <v>87</v>
      </c>
      <c r="C83" s="32">
        <v>31</v>
      </c>
      <c r="D83" s="32">
        <v>2</v>
      </c>
      <c r="E83" s="32">
        <v>8</v>
      </c>
      <c r="F83" s="32">
        <v>12</v>
      </c>
      <c r="G83" s="30">
        <f t="shared" si="3"/>
        <v>100</v>
      </c>
    </row>
    <row r="84" spans="1:7" ht="18" customHeight="1" x14ac:dyDescent="0.35">
      <c r="A84" s="49" t="s">
        <v>146</v>
      </c>
      <c r="B84" s="32">
        <v>301</v>
      </c>
      <c r="C84" s="32">
        <v>53</v>
      </c>
      <c r="D84" s="32">
        <v>90</v>
      </c>
      <c r="E84" s="32">
        <v>28</v>
      </c>
      <c r="F84" s="32">
        <v>76</v>
      </c>
      <c r="G84" s="30">
        <f t="shared" si="3"/>
        <v>340</v>
      </c>
    </row>
    <row r="85" spans="1:7" ht="18" customHeight="1" x14ac:dyDescent="0.35">
      <c r="A85" s="61"/>
      <c r="B85" s="32"/>
      <c r="C85" s="32"/>
      <c r="D85" s="32"/>
      <c r="E85" s="32"/>
      <c r="F85" s="32"/>
      <c r="G85" s="30"/>
    </row>
    <row r="86" spans="1:7" ht="18" customHeight="1" x14ac:dyDescent="0.35">
      <c r="A86" s="60" t="s">
        <v>147</v>
      </c>
      <c r="B86" s="29">
        <f>SUM(B87:B94)</f>
        <v>7151</v>
      </c>
      <c r="C86" s="29">
        <f>SUM(C87:C94)</f>
        <v>1484</v>
      </c>
      <c r="D86" s="29">
        <f>SUM(D87:D94)</f>
        <v>571</v>
      </c>
      <c r="E86" s="29">
        <f>SUM(E87:E94)</f>
        <v>545</v>
      </c>
      <c r="F86" s="29">
        <f>SUM(F87:F94)</f>
        <v>1020</v>
      </c>
      <c r="G86" s="30">
        <f t="shared" si="3"/>
        <v>7641</v>
      </c>
    </row>
    <row r="87" spans="1:7" ht="18" customHeight="1" x14ac:dyDescent="0.35">
      <c r="A87" s="51" t="s">
        <v>148</v>
      </c>
      <c r="B87" s="32">
        <v>3680</v>
      </c>
      <c r="C87" s="32">
        <v>722</v>
      </c>
      <c r="D87" s="32">
        <v>351</v>
      </c>
      <c r="E87" s="32">
        <v>233</v>
      </c>
      <c r="F87" s="32">
        <v>650</v>
      </c>
      <c r="G87" s="30">
        <f t="shared" si="3"/>
        <v>3870</v>
      </c>
    </row>
    <row r="88" spans="1:7" ht="18" customHeight="1" x14ac:dyDescent="0.35">
      <c r="A88" s="49" t="s">
        <v>211</v>
      </c>
      <c r="B88" s="32">
        <v>986</v>
      </c>
      <c r="C88" s="32">
        <v>195</v>
      </c>
      <c r="D88" s="32">
        <v>38</v>
      </c>
      <c r="E88" s="32">
        <v>82</v>
      </c>
      <c r="F88" s="32">
        <v>88</v>
      </c>
      <c r="G88" s="30">
        <f t="shared" si="3"/>
        <v>1049</v>
      </c>
    </row>
    <row r="89" spans="1:7" ht="18" customHeight="1" x14ac:dyDescent="0.35">
      <c r="A89" s="49" t="s">
        <v>149</v>
      </c>
      <c r="B89" s="32">
        <v>479</v>
      </c>
      <c r="C89" s="32">
        <v>72</v>
      </c>
      <c r="D89" s="32">
        <v>13</v>
      </c>
      <c r="E89" s="32">
        <v>29</v>
      </c>
      <c r="F89" s="32">
        <v>0</v>
      </c>
      <c r="G89" s="30">
        <f t="shared" si="3"/>
        <v>535</v>
      </c>
    </row>
    <row r="90" spans="1:7" ht="18" customHeight="1" x14ac:dyDescent="0.35">
      <c r="A90" s="50" t="s">
        <v>150</v>
      </c>
      <c r="B90" s="32">
        <v>479</v>
      </c>
      <c r="C90" s="32">
        <v>114</v>
      </c>
      <c r="D90" s="32">
        <v>88</v>
      </c>
      <c r="E90" s="32">
        <v>41</v>
      </c>
      <c r="F90" s="32">
        <v>106</v>
      </c>
      <c r="G90" s="30">
        <f t="shared" si="3"/>
        <v>534</v>
      </c>
    </row>
    <row r="91" spans="1:7" ht="18" customHeight="1" x14ac:dyDescent="0.35">
      <c r="A91" s="49" t="s">
        <v>151</v>
      </c>
      <c r="B91" s="32">
        <v>198</v>
      </c>
      <c r="C91" s="32">
        <v>70</v>
      </c>
      <c r="D91" s="32">
        <v>5</v>
      </c>
      <c r="E91" s="32">
        <v>24</v>
      </c>
      <c r="F91" s="32">
        <v>0</v>
      </c>
      <c r="G91" s="30">
        <f t="shared" si="3"/>
        <v>249</v>
      </c>
    </row>
    <row r="92" spans="1:7" ht="18" customHeight="1" x14ac:dyDescent="0.35">
      <c r="A92" s="49" t="s">
        <v>152</v>
      </c>
      <c r="B92" s="32">
        <v>799</v>
      </c>
      <c r="C92" s="32">
        <v>158</v>
      </c>
      <c r="D92" s="32">
        <v>60</v>
      </c>
      <c r="E92" s="32">
        <v>89</v>
      </c>
      <c r="F92" s="32">
        <v>165</v>
      </c>
      <c r="G92" s="30">
        <f t="shared" si="3"/>
        <v>763</v>
      </c>
    </row>
    <row r="93" spans="1:7" ht="18" customHeight="1" x14ac:dyDescent="0.35">
      <c r="A93" s="49" t="s">
        <v>153</v>
      </c>
      <c r="B93" s="32">
        <v>411</v>
      </c>
      <c r="C93" s="32">
        <v>134</v>
      </c>
      <c r="D93" s="32">
        <v>10</v>
      </c>
      <c r="E93" s="32">
        <v>36</v>
      </c>
      <c r="F93" s="32">
        <v>10</v>
      </c>
      <c r="G93" s="30">
        <f t="shared" si="3"/>
        <v>509</v>
      </c>
    </row>
    <row r="94" spans="1:7" ht="18" customHeight="1" x14ac:dyDescent="0.35">
      <c r="A94" s="49" t="s">
        <v>154</v>
      </c>
      <c r="B94" s="32">
        <v>119</v>
      </c>
      <c r="C94" s="32">
        <v>19</v>
      </c>
      <c r="D94" s="32">
        <v>6</v>
      </c>
      <c r="E94" s="32">
        <v>11</v>
      </c>
      <c r="F94" s="32">
        <v>1</v>
      </c>
      <c r="G94" s="30">
        <f t="shared" si="3"/>
        <v>132</v>
      </c>
    </row>
    <row r="95" spans="1:7" ht="18" customHeight="1" x14ac:dyDescent="0.35">
      <c r="A95" s="61"/>
      <c r="B95" s="32"/>
      <c r="C95" s="32"/>
      <c r="D95" s="32"/>
      <c r="E95" s="32"/>
      <c r="F95" s="32"/>
      <c r="G95" s="30"/>
    </row>
    <row r="96" spans="1:7" ht="18" customHeight="1" x14ac:dyDescent="0.35">
      <c r="A96" s="60" t="s">
        <v>155</v>
      </c>
      <c r="B96" s="29">
        <f>SUM(B97:B98)</f>
        <v>5050</v>
      </c>
      <c r="C96" s="29">
        <f>SUM(C97:C98)</f>
        <v>625</v>
      </c>
      <c r="D96" s="29">
        <f>SUM(D97:D98)</f>
        <v>391</v>
      </c>
      <c r="E96" s="29">
        <f>SUM(E97:E98)</f>
        <v>375</v>
      </c>
      <c r="F96" s="29">
        <f>SUM(F97:F98)</f>
        <v>1014</v>
      </c>
      <c r="G96" s="30">
        <f t="shared" si="3"/>
        <v>4677</v>
      </c>
    </row>
    <row r="97" spans="1:7" ht="18" customHeight="1" x14ac:dyDescent="0.35">
      <c r="A97" s="49" t="s">
        <v>311</v>
      </c>
      <c r="B97" s="32">
        <v>3871</v>
      </c>
      <c r="C97" s="32">
        <v>438</v>
      </c>
      <c r="D97" s="32">
        <v>354</v>
      </c>
      <c r="E97" s="32">
        <v>253</v>
      </c>
      <c r="F97" s="32">
        <v>1003</v>
      </c>
      <c r="G97" s="30">
        <f t="shared" si="3"/>
        <v>3407</v>
      </c>
    </row>
    <row r="98" spans="1:7" ht="18" customHeight="1" x14ac:dyDescent="0.35">
      <c r="A98" s="49" t="s">
        <v>157</v>
      </c>
      <c r="B98" s="32">
        <v>1179</v>
      </c>
      <c r="C98" s="32">
        <v>187</v>
      </c>
      <c r="D98" s="32">
        <v>37</v>
      </c>
      <c r="E98" s="32">
        <v>122</v>
      </c>
      <c r="F98" s="32">
        <v>11</v>
      </c>
      <c r="G98" s="30">
        <f t="shared" si="3"/>
        <v>1270</v>
      </c>
    </row>
    <row r="99" spans="1:7" ht="18" customHeight="1" x14ac:dyDescent="0.35">
      <c r="A99" s="61"/>
      <c r="B99" s="32"/>
      <c r="C99" s="32"/>
      <c r="D99" s="32"/>
      <c r="E99" s="32"/>
      <c r="F99" s="32"/>
      <c r="G99" s="30"/>
    </row>
    <row r="100" spans="1:7" ht="18" customHeight="1" x14ac:dyDescent="0.35">
      <c r="A100" s="60" t="s">
        <v>158</v>
      </c>
      <c r="B100" s="29">
        <f>SUM(B101:B105)</f>
        <v>3551</v>
      </c>
      <c r="C100" s="29">
        <f>SUM(C101:C105)</f>
        <v>936</v>
      </c>
      <c r="D100" s="29">
        <f>SUM(D101:D105)</f>
        <v>560</v>
      </c>
      <c r="E100" s="29">
        <f>SUM(E101:E105)</f>
        <v>370</v>
      </c>
      <c r="F100" s="29">
        <f>SUM(F101:F105)</f>
        <v>818</v>
      </c>
      <c r="G100" s="30">
        <f t="shared" si="3"/>
        <v>3859</v>
      </c>
    </row>
    <row r="101" spans="1:7" ht="18" customHeight="1" x14ac:dyDescent="0.35">
      <c r="A101" s="49" t="s">
        <v>300</v>
      </c>
      <c r="B101" s="32">
        <v>855</v>
      </c>
      <c r="C101" s="32">
        <v>172</v>
      </c>
      <c r="D101" s="32">
        <v>19</v>
      </c>
      <c r="E101" s="32">
        <v>111</v>
      </c>
      <c r="F101" s="32">
        <v>145</v>
      </c>
      <c r="G101" s="30">
        <f t="shared" si="3"/>
        <v>790</v>
      </c>
    </row>
    <row r="102" spans="1:7" ht="18" customHeight="1" x14ac:dyDescent="0.35">
      <c r="A102" s="49" t="s">
        <v>159</v>
      </c>
      <c r="B102" s="32">
        <v>538</v>
      </c>
      <c r="C102" s="32">
        <v>236</v>
      </c>
      <c r="D102" s="32">
        <v>31</v>
      </c>
      <c r="E102" s="32">
        <v>49</v>
      </c>
      <c r="F102" s="32">
        <v>62</v>
      </c>
      <c r="G102" s="30">
        <f t="shared" si="3"/>
        <v>694</v>
      </c>
    </row>
    <row r="103" spans="1:7" ht="18" customHeight="1" x14ac:dyDescent="0.35">
      <c r="A103" s="49" t="s">
        <v>160</v>
      </c>
      <c r="B103" s="32">
        <v>1048</v>
      </c>
      <c r="C103" s="32">
        <v>279</v>
      </c>
      <c r="D103" s="32">
        <v>260</v>
      </c>
      <c r="E103" s="32">
        <v>112</v>
      </c>
      <c r="F103" s="32">
        <v>324</v>
      </c>
      <c r="G103" s="30">
        <f t="shared" si="3"/>
        <v>1151</v>
      </c>
    </row>
    <row r="104" spans="1:7" ht="18" customHeight="1" x14ac:dyDescent="0.35">
      <c r="A104" s="49" t="s">
        <v>161</v>
      </c>
      <c r="B104" s="32">
        <v>666</v>
      </c>
      <c r="C104" s="32">
        <v>193</v>
      </c>
      <c r="D104" s="32">
        <v>244</v>
      </c>
      <c r="E104" s="32">
        <v>76</v>
      </c>
      <c r="F104" s="32">
        <v>287</v>
      </c>
      <c r="G104" s="30">
        <f t="shared" si="3"/>
        <v>740</v>
      </c>
    </row>
    <row r="105" spans="1:7" ht="18" customHeight="1" x14ac:dyDescent="0.35">
      <c r="A105" s="49" t="s">
        <v>215</v>
      </c>
      <c r="B105" s="32">
        <v>444</v>
      </c>
      <c r="C105" s="32">
        <v>56</v>
      </c>
      <c r="D105" s="32">
        <v>6</v>
      </c>
      <c r="E105" s="32">
        <v>22</v>
      </c>
      <c r="F105" s="32">
        <v>0</v>
      </c>
      <c r="G105" s="30">
        <f t="shared" si="3"/>
        <v>484</v>
      </c>
    </row>
    <row r="106" spans="1:7" ht="18" customHeight="1" x14ac:dyDescent="0.35">
      <c r="A106" s="61"/>
      <c r="B106" s="32"/>
      <c r="C106" s="32"/>
      <c r="D106" s="32"/>
      <c r="E106" s="32"/>
      <c r="F106" s="32"/>
      <c r="G106" s="30"/>
    </row>
    <row r="107" spans="1:7" ht="18" customHeight="1" x14ac:dyDescent="0.35">
      <c r="A107" s="60" t="s">
        <v>163</v>
      </c>
      <c r="B107" s="29">
        <f>SUM(B108:B110)</f>
        <v>5970</v>
      </c>
      <c r="C107" s="29">
        <f>SUM(C108:C110)</f>
        <v>1301</v>
      </c>
      <c r="D107" s="29">
        <f>SUM(D108:D110)</f>
        <v>789</v>
      </c>
      <c r="E107" s="29">
        <f>SUM(E108:E110)</f>
        <v>581</v>
      </c>
      <c r="F107" s="29">
        <f>SUM(F108:F110)</f>
        <v>1316</v>
      </c>
      <c r="G107" s="30">
        <f t="shared" si="3"/>
        <v>6163</v>
      </c>
    </row>
    <row r="108" spans="1:7" ht="18" customHeight="1" x14ac:dyDescent="0.35">
      <c r="A108" s="49" t="s">
        <v>312</v>
      </c>
      <c r="B108" s="32">
        <v>3523</v>
      </c>
      <c r="C108" s="32">
        <v>525</v>
      </c>
      <c r="D108" s="32">
        <v>399</v>
      </c>
      <c r="E108" s="32">
        <v>279</v>
      </c>
      <c r="F108" s="32">
        <v>552</v>
      </c>
      <c r="G108" s="30">
        <f t="shared" si="3"/>
        <v>3616</v>
      </c>
    </row>
    <row r="109" spans="1:7" ht="18" customHeight="1" x14ac:dyDescent="0.35">
      <c r="A109" s="49" t="s">
        <v>165</v>
      </c>
      <c r="B109" s="32">
        <v>838</v>
      </c>
      <c r="C109" s="32">
        <v>177</v>
      </c>
      <c r="D109" s="32">
        <v>163</v>
      </c>
      <c r="E109" s="32">
        <v>76</v>
      </c>
      <c r="F109" s="32">
        <v>222</v>
      </c>
      <c r="G109" s="30">
        <f t="shared" si="3"/>
        <v>880</v>
      </c>
    </row>
    <row r="110" spans="1:7" ht="18" customHeight="1" x14ac:dyDescent="0.35">
      <c r="A110" s="49" t="s">
        <v>166</v>
      </c>
      <c r="B110" s="32">
        <v>1609</v>
      </c>
      <c r="C110" s="32">
        <v>599</v>
      </c>
      <c r="D110" s="32">
        <v>227</v>
      </c>
      <c r="E110" s="32">
        <v>226</v>
      </c>
      <c r="F110" s="32">
        <v>542</v>
      </c>
      <c r="G110" s="30">
        <f t="shared" si="3"/>
        <v>1667</v>
      </c>
    </row>
    <row r="111" spans="1:7" ht="18" customHeight="1" x14ac:dyDescent="0.35">
      <c r="A111" s="61"/>
      <c r="B111" s="32"/>
      <c r="C111" s="32"/>
      <c r="D111" s="32"/>
      <c r="E111" s="32"/>
      <c r="F111" s="32"/>
      <c r="G111" s="30"/>
    </row>
    <row r="112" spans="1:7" ht="18" customHeight="1" x14ac:dyDescent="0.35">
      <c r="A112" s="60" t="s">
        <v>167</v>
      </c>
      <c r="B112" s="29">
        <f>SUM(B113:B115)</f>
        <v>8330</v>
      </c>
      <c r="C112" s="29">
        <f>SUM(C113:C115)</f>
        <v>1882</v>
      </c>
      <c r="D112" s="29">
        <f>SUM(D113:D115)</f>
        <v>1087</v>
      </c>
      <c r="E112" s="29">
        <f>SUM(E113:E115)</f>
        <v>538</v>
      </c>
      <c r="F112" s="29">
        <f>SUM(F113:F115)</f>
        <v>1282</v>
      </c>
      <c r="G112" s="30">
        <f t="shared" si="3"/>
        <v>9479</v>
      </c>
    </row>
    <row r="113" spans="1:7" ht="18" customHeight="1" x14ac:dyDescent="0.35">
      <c r="A113" s="51" t="s">
        <v>168</v>
      </c>
      <c r="B113" s="32">
        <v>4687</v>
      </c>
      <c r="C113" s="32">
        <v>966</v>
      </c>
      <c r="D113" s="32">
        <v>797</v>
      </c>
      <c r="E113" s="32">
        <v>310</v>
      </c>
      <c r="F113" s="32">
        <v>1112</v>
      </c>
      <c r="G113" s="30">
        <f t="shared" si="3"/>
        <v>5028</v>
      </c>
    </row>
    <row r="114" spans="1:7" ht="18" customHeight="1" x14ac:dyDescent="0.35">
      <c r="A114" s="49" t="s">
        <v>313</v>
      </c>
      <c r="B114" s="32">
        <v>1712</v>
      </c>
      <c r="C114" s="32">
        <v>410</v>
      </c>
      <c r="D114" s="32">
        <v>140</v>
      </c>
      <c r="E114" s="32">
        <v>105</v>
      </c>
      <c r="F114" s="32">
        <v>113</v>
      </c>
      <c r="G114" s="30">
        <f t="shared" si="3"/>
        <v>2044</v>
      </c>
    </row>
    <row r="115" spans="1:7" ht="18" customHeight="1" x14ac:dyDescent="0.35">
      <c r="A115" s="51" t="s">
        <v>216</v>
      </c>
      <c r="B115" s="32">
        <v>1931</v>
      </c>
      <c r="C115" s="32">
        <v>506</v>
      </c>
      <c r="D115" s="32">
        <v>150</v>
      </c>
      <c r="E115" s="32">
        <v>123</v>
      </c>
      <c r="F115" s="32">
        <v>57</v>
      </c>
      <c r="G115" s="30">
        <f t="shared" si="3"/>
        <v>2407</v>
      </c>
    </row>
    <row r="116" spans="1:7" ht="18" customHeight="1" x14ac:dyDescent="0.35">
      <c r="A116" s="280"/>
      <c r="B116" s="281"/>
      <c r="C116" s="281"/>
      <c r="D116" s="281"/>
      <c r="E116" s="59"/>
      <c r="F116" s="59"/>
      <c r="G116" s="59"/>
    </row>
    <row r="117" spans="1:7" ht="18" customHeight="1" x14ac:dyDescent="0.35">
      <c r="A117" s="149" t="s">
        <v>170</v>
      </c>
      <c r="B117" s="76"/>
    </row>
    <row r="118" spans="1:7" ht="18" customHeight="1" x14ac:dyDescent="0.35">
      <c r="A118" s="149" t="s">
        <v>171</v>
      </c>
      <c r="B118" s="76"/>
    </row>
    <row r="119" spans="1:7" ht="18" customHeight="1" x14ac:dyDescent="0.35">
      <c r="A119" s="56" t="s">
        <v>268</v>
      </c>
      <c r="B119" s="76"/>
    </row>
  </sheetData>
  <mergeCells count="3">
    <mergeCell ref="A3:G3"/>
    <mergeCell ref="A4:G4"/>
    <mergeCell ref="A5:G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693F-2909-4C3B-A8A2-55B9379EC899}">
  <dimension ref="A1:N119"/>
  <sheetViews>
    <sheetView zoomScale="70" zoomScaleNormal="70" workbookViewId="0">
      <pane ySplit="11" topLeftCell="A12" activePane="bottomLeft" state="frozen"/>
      <selection activeCell="C33" sqref="C33"/>
      <selection pane="bottomLeft" activeCell="B32" sqref="B32"/>
    </sheetView>
  </sheetViews>
  <sheetFormatPr baseColWidth="10" defaultColWidth="0" defaultRowHeight="15.5" zeroHeight="1" x14ac:dyDescent="0.35"/>
  <cols>
    <col min="1" max="1" width="82.7265625" style="63" bestFit="1" customWidth="1"/>
    <col min="2" max="11" width="17" style="63" customWidth="1"/>
    <col min="12" max="13" width="9.26953125" style="63" hidden="1" customWidth="1"/>
    <col min="14" max="14" width="0" style="63" hidden="1" customWidth="1"/>
    <col min="15" max="16384" width="9.26953125" style="63" hidden="1"/>
  </cols>
  <sheetData>
    <row r="1" spans="1:11" x14ac:dyDescent="0.35">
      <c r="A1" s="74" t="s">
        <v>314</v>
      </c>
    </row>
    <row r="2" spans="1:11" x14ac:dyDescent="0.35"/>
    <row r="3" spans="1:11" x14ac:dyDescent="0.35">
      <c r="A3" s="374" t="s">
        <v>315</v>
      </c>
      <c r="B3" s="374"/>
      <c r="C3" s="374"/>
      <c r="D3" s="374"/>
      <c r="E3" s="374"/>
      <c r="F3" s="374"/>
      <c r="G3" s="374"/>
      <c r="H3" s="374"/>
      <c r="I3" s="374"/>
      <c r="J3" s="374"/>
      <c r="K3" s="374"/>
    </row>
    <row r="4" spans="1:11" x14ac:dyDescent="0.35">
      <c r="A4" s="374" t="s">
        <v>86</v>
      </c>
      <c r="B4" s="374"/>
      <c r="C4" s="374"/>
      <c r="D4" s="374"/>
      <c r="E4" s="374"/>
      <c r="F4" s="374"/>
      <c r="G4" s="374"/>
      <c r="H4" s="374"/>
      <c r="I4" s="374"/>
      <c r="J4" s="374"/>
      <c r="K4" s="374"/>
    </row>
    <row r="5" spans="1:11" x14ac:dyDescent="0.35">
      <c r="A5" s="374" t="s">
        <v>316</v>
      </c>
      <c r="B5" s="374"/>
      <c r="C5" s="374"/>
      <c r="D5" s="374"/>
      <c r="E5" s="374"/>
      <c r="F5" s="374"/>
      <c r="G5" s="374"/>
      <c r="H5" s="374"/>
      <c r="I5" s="374"/>
      <c r="J5" s="374"/>
      <c r="K5" s="374"/>
    </row>
    <row r="6" spans="1:11" x14ac:dyDescent="0.35">
      <c r="A6" s="374" t="s">
        <v>273</v>
      </c>
      <c r="B6" s="374"/>
      <c r="C6" s="374"/>
      <c r="D6" s="374"/>
      <c r="E6" s="374"/>
      <c r="F6" s="374"/>
      <c r="G6" s="374"/>
      <c r="H6" s="374"/>
      <c r="I6" s="374"/>
      <c r="J6" s="374"/>
      <c r="K6" s="374"/>
    </row>
    <row r="7" spans="1:11" x14ac:dyDescent="0.35">
      <c r="A7" s="64"/>
      <c r="B7" s="66"/>
      <c r="C7" s="65"/>
      <c r="D7" s="65"/>
      <c r="E7" s="65"/>
      <c r="F7" s="65"/>
      <c r="G7" s="65"/>
      <c r="H7" s="65"/>
      <c r="I7" s="65"/>
      <c r="J7" s="65"/>
      <c r="K7" s="65"/>
    </row>
    <row r="8" spans="1:11" ht="15.65" customHeight="1" x14ac:dyDescent="0.35">
      <c r="A8" s="379" t="s">
        <v>274</v>
      </c>
      <c r="B8" s="375" t="s">
        <v>30</v>
      </c>
      <c r="C8" s="377" t="s">
        <v>317</v>
      </c>
      <c r="D8" s="378"/>
      <c r="E8" s="378"/>
      <c r="F8" s="378"/>
      <c r="G8" s="378"/>
      <c r="H8" s="378"/>
      <c r="I8" s="378"/>
      <c r="J8" s="378"/>
      <c r="K8" s="378"/>
    </row>
    <row r="9" spans="1:11" ht="74.650000000000006" customHeight="1" x14ac:dyDescent="0.35">
      <c r="A9" s="380"/>
      <c r="B9" s="376"/>
      <c r="C9" s="67" t="s">
        <v>59</v>
      </c>
      <c r="D9" s="67" t="s">
        <v>318</v>
      </c>
      <c r="E9" s="67" t="s">
        <v>62</v>
      </c>
      <c r="F9" s="67" t="s">
        <v>63</v>
      </c>
      <c r="G9" s="67" t="s">
        <v>64</v>
      </c>
      <c r="H9" s="67" t="s">
        <v>65</v>
      </c>
      <c r="I9" s="67" t="s">
        <v>319</v>
      </c>
      <c r="J9" s="67" t="s">
        <v>441</v>
      </c>
      <c r="K9" s="282" t="s">
        <v>186</v>
      </c>
    </row>
    <row r="10" spans="1:11" x14ac:dyDescent="0.35">
      <c r="A10" s="68"/>
      <c r="B10" s="220"/>
      <c r="C10" s="69"/>
      <c r="D10" s="69"/>
      <c r="E10" s="69"/>
      <c r="F10" s="69"/>
      <c r="G10" s="69"/>
      <c r="H10" s="69"/>
      <c r="I10" s="69"/>
      <c r="J10" s="69"/>
      <c r="K10" s="283"/>
    </row>
    <row r="11" spans="1:11" x14ac:dyDescent="0.35">
      <c r="A11" s="70" t="s">
        <v>30</v>
      </c>
      <c r="B11" s="78">
        <f t="shared" ref="B11:K11" si="0">B13+B21+B24+B33+B40+B47+B55+B64+B72+B80+B88+B98+B102+B109+B114</f>
        <v>22154</v>
      </c>
      <c r="C11" s="77">
        <f t="shared" si="0"/>
        <v>3454</v>
      </c>
      <c r="D11" s="77">
        <f t="shared" si="0"/>
        <v>18630</v>
      </c>
      <c r="E11" s="77">
        <f t="shared" si="0"/>
        <v>26</v>
      </c>
      <c r="F11" s="77">
        <f t="shared" ref="F11:I11" si="1">F13+F21+F24+F33+F40+F47+F55+F64+F72+F80+F88+F98+F102+F109+F114</f>
        <v>2</v>
      </c>
      <c r="G11" s="77">
        <f t="shared" si="1"/>
        <v>4</v>
      </c>
      <c r="H11" s="77">
        <f t="shared" si="1"/>
        <v>28</v>
      </c>
      <c r="I11" s="77">
        <f t="shared" si="1"/>
        <v>7</v>
      </c>
      <c r="J11" s="77">
        <f t="shared" ref="J11" si="2">J13+J21+J24+J33+J40+J47+J55+J64+J72+J80+J88+J98+J102+J109+J114</f>
        <v>1</v>
      </c>
      <c r="K11" s="104">
        <f t="shared" si="0"/>
        <v>2</v>
      </c>
    </row>
    <row r="12" spans="1:11" x14ac:dyDescent="0.35">
      <c r="A12" s="71"/>
      <c r="B12" s="95"/>
      <c r="C12" s="95"/>
      <c r="D12" s="95"/>
      <c r="E12" s="95"/>
      <c r="F12" s="95"/>
      <c r="G12" s="95"/>
      <c r="H12" s="95"/>
      <c r="I12" s="95"/>
      <c r="J12" s="95"/>
      <c r="K12" s="103"/>
    </row>
    <row r="13" spans="1:11" x14ac:dyDescent="0.35">
      <c r="A13" s="60" t="s">
        <v>94</v>
      </c>
      <c r="B13" s="78">
        <f t="shared" ref="B13:K13" si="3">SUM(B14:B19)</f>
        <v>1278</v>
      </c>
      <c r="C13" s="78">
        <f>SUM(C14:C19)</f>
        <v>101</v>
      </c>
      <c r="D13" s="78">
        <f t="shared" si="3"/>
        <v>1164</v>
      </c>
      <c r="E13" s="78">
        <f t="shared" si="3"/>
        <v>7</v>
      </c>
      <c r="F13" s="78">
        <f t="shared" ref="F13:I13" si="4">SUM(F14:F19)</f>
        <v>0</v>
      </c>
      <c r="G13" s="78">
        <f t="shared" si="4"/>
        <v>1</v>
      </c>
      <c r="H13" s="78">
        <f t="shared" si="4"/>
        <v>3</v>
      </c>
      <c r="I13" s="78">
        <f t="shared" si="4"/>
        <v>1</v>
      </c>
      <c r="J13" s="78">
        <f t="shared" ref="J13" si="5">SUM(J14:J19)</f>
        <v>0</v>
      </c>
      <c r="K13" s="104">
        <f t="shared" si="3"/>
        <v>1</v>
      </c>
    </row>
    <row r="14" spans="1:11" x14ac:dyDescent="0.35">
      <c r="A14" s="49" t="s">
        <v>95</v>
      </c>
      <c r="B14" s="95">
        <f>SUM(C14:K14)</f>
        <v>472</v>
      </c>
      <c r="C14" s="193">
        <v>20</v>
      </c>
      <c r="D14" s="193">
        <v>445</v>
      </c>
      <c r="E14" s="193">
        <v>5</v>
      </c>
      <c r="F14" s="193">
        <v>0</v>
      </c>
      <c r="G14" s="193">
        <v>0</v>
      </c>
      <c r="H14" s="193">
        <v>2</v>
      </c>
      <c r="I14" s="193">
        <v>0</v>
      </c>
      <c r="J14" s="193">
        <v>0</v>
      </c>
      <c r="K14" s="284">
        <v>0</v>
      </c>
    </row>
    <row r="15" spans="1:11" x14ac:dyDescent="0.35">
      <c r="A15" s="51" t="s">
        <v>96</v>
      </c>
      <c r="B15" s="95">
        <f t="shared" ref="B15:B19" si="6">SUM(C15:K15)</f>
        <v>177</v>
      </c>
      <c r="C15" s="193">
        <v>20</v>
      </c>
      <c r="D15" s="193">
        <v>155</v>
      </c>
      <c r="E15" s="193">
        <v>0</v>
      </c>
      <c r="F15" s="193">
        <v>0</v>
      </c>
      <c r="G15" s="193">
        <v>0</v>
      </c>
      <c r="H15" s="193">
        <v>1</v>
      </c>
      <c r="I15" s="193">
        <v>0</v>
      </c>
      <c r="J15" s="193">
        <v>0</v>
      </c>
      <c r="K15" s="284">
        <v>1</v>
      </c>
    </row>
    <row r="16" spans="1:11" x14ac:dyDescent="0.35">
      <c r="A16" s="49" t="s">
        <v>320</v>
      </c>
      <c r="B16" s="95">
        <f t="shared" si="6"/>
        <v>165</v>
      </c>
      <c r="C16" s="193">
        <v>24</v>
      </c>
      <c r="D16" s="193">
        <v>139</v>
      </c>
      <c r="E16" s="193">
        <v>1</v>
      </c>
      <c r="F16" s="193">
        <v>0</v>
      </c>
      <c r="G16" s="193">
        <v>1</v>
      </c>
      <c r="H16" s="193">
        <v>0</v>
      </c>
      <c r="I16" s="193">
        <v>0</v>
      </c>
      <c r="J16" s="193">
        <v>0</v>
      </c>
      <c r="K16" s="284">
        <v>0</v>
      </c>
    </row>
    <row r="17" spans="1:11" x14ac:dyDescent="0.35">
      <c r="A17" s="49" t="s">
        <v>321</v>
      </c>
      <c r="B17" s="95">
        <f t="shared" si="6"/>
        <v>37</v>
      </c>
      <c r="C17" s="193">
        <v>9</v>
      </c>
      <c r="D17" s="193">
        <v>26</v>
      </c>
      <c r="E17" s="193">
        <v>1</v>
      </c>
      <c r="F17" s="193">
        <v>0</v>
      </c>
      <c r="G17" s="193">
        <v>0</v>
      </c>
      <c r="H17" s="193">
        <v>0</v>
      </c>
      <c r="I17" s="193">
        <v>1</v>
      </c>
      <c r="J17" s="193">
        <v>0</v>
      </c>
      <c r="K17" s="284">
        <v>0</v>
      </c>
    </row>
    <row r="18" spans="1:11" x14ac:dyDescent="0.35">
      <c r="A18" s="49" t="s">
        <v>322</v>
      </c>
      <c r="B18" s="95">
        <f t="shared" si="6"/>
        <v>406</v>
      </c>
      <c r="C18" s="193">
        <v>20</v>
      </c>
      <c r="D18" s="193">
        <v>386</v>
      </c>
      <c r="E18" s="193">
        <v>0</v>
      </c>
      <c r="F18" s="193">
        <v>0</v>
      </c>
      <c r="G18" s="193">
        <v>0</v>
      </c>
      <c r="H18" s="193">
        <v>0</v>
      </c>
      <c r="I18" s="193">
        <v>0</v>
      </c>
      <c r="J18" s="193">
        <v>0</v>
      </c>
      <c r="K18" s="284">
        <v>0</v>
      </c>
    </row>
    <row r="19" spans="1:11" x14ac:dyDescent="0.35">
      <c r="A19" s="49" t="s">
        <v>323</v>
      </c>
      <c r="B19" s="95">
        <f t="shared" si="6"/>
        <v>21</v>
      </c>
      <c r="C19" s="193">
        <v>8</v>
      </c>
      <c r="D19" s="193">
        <v>13</v>
      </c>
      <c r="E19" s="193">
        <v>0</v>
      </c>
      <c r="F19" s="193">
        <v>0</v>
      </c>
      <c r="G19" s="193">
        <v>0</v>
      </c>
      <c r="H19" s="193">
        <v>0</v>
      </c>
      <c r="I19" s="193">
        <v>0</v>
      </c>
      <c r="J19" s="193">
        <v>0</v>
      </c>
      <c r="K19" s="284">
        <v>0</v>
      </c>
    </row>
    <row r="20" spans="1:11" x14ac:dyDescent="0.35">
      <c r="A20" s="61"/>
      <c r="B20" s="95"/>
      <c r="C20" s="193"/>
      <c r="D20" s="193"/>
      <c r="E20" s="193"/>
      <c r="F20" s="193"/>
      <c r="G20" s="193"/>
      <c r="H20" s="193"/>
      <c r="I20" s="193"/>
      <c r="J20" s="193"/>
      <c r="K20" s="284"/>
    </row>
    <row r="21" spans="1:11" x14ac:dyDescent="0.35">
      <c r="A21" s="60" t="s">
        <v>101</v>
      </c>
      <c r="B21" s="78">
        <f>SUM(B22)</f>
        <v>1587</v>
      </c>
      <c r="C21" s="194">
        <f t="shared" ref="C21:K21" si="7">SUM(C22)</f>
        <v>22</v>
      </c>
      <c r="D21" s="194">
        <f t="shared" si="7"/>
        <v>1563</v>
      </c>
      <c r="E21" s="194">
        <f t="shared" si="7"/>
        <v>0</v>
      </c>
      <c r="F21" s="194">
        <f t="shared" si="7"/>
        <v>0</v>
      </c>
      <c r="G21" s="194">
        <f t="shared" si="7"/>
        <v>1</v>
      </c>
      <c r="H21" s="194">
        <f t="shared" si="7"/>
        <v>1</v>
      </c>
      <c r="I21" s="194">
        <f t="shared" si="7"/>
        <v>0</v>
      </c>
      <c r="J21" s="194">
        <f t="shared" si="7"/>
        <v>0</v>
      </c>
      <c r="K21" s="285">
        <f t="shared" si="7"/>
        <v>0</v>
      </c>
    </row>
    <row r="22" spans="1:11" x14ac:dyDescent="0.35">
      <c r="A22" s="51" t="s">
        <v>189</v>
      </c>
      <c r="B22" s="95">
        <f>SUM(C22:K22)</f>
        <v>1587</v>
      </c>
      <c r="C22" s="193">
        <v>22</v>
      </c>
      <c r="D22" s="193">
        <v>1563</v>
      </c>
      <c r="E22" s="193"/>
      <c r="F22" s="193"/>
      <c r="G22" s="193">
        <v>1</v>
      </c>
      <c r="H22" s="193">
        <v>1</v>
      </c>
      <c r="I22" s="193"/>
      <c r="J22" s="193"/>
      <c r="K22" s="284"/>
    </row>
    <row r="23" spans="1:11" x14ac:dyDescent="0.35">
      <c r="A23" s="61"/>
      <c r="B23" s="95"/>
      <c r="C23" s="193"/>
      <c r="D23" s="193"/>
      <c r="E23" s="193"/>
      <c r="F23" s="193"/>
      <c r="G23" s="193"/>
      <c r="H23" s="193"/>
      <c r="I23" s="193"/>
      <c r="J23" s="193"/>
      <c r="K23" s="284"/>
    </row>
    <row r="24" spans="1:11" x14ac:dyDescent="0.35">
      <c r="A24" s="60" t="s">
        <v>102</v>
      </c>
      <c r="B24" s="78">
        <f>SUM(B25:B31)</f>
        <v>2690</v>
      </c>
      <c r="C24" s="194">
        <f t="shared" ref="C24:K24" si="8">SUM(C25:C31)</f>
        <v>395</v>
      </c>
      <c r="D24" s="194">
        <f t="shared" si="8"/>
        <v>2286</v>
      </c>
      <c r="E24" s="194">
        <f t="shared" si="8"/>
        <v>1</v>
      </c>
      <c r="F24" s="194">
        <f t="shared" si="8"/>
        <v>0</v>
      </c>
      <c r="G24" s="194">
        <f t="shared" si="8"/>
        <v>0</v>
      </c>
      <c r="H24" s="194">
        <f t="shared" si="8"/>
        <v>3</v>
      </c>
      <c r="I24" s="194">
        <f t="shared" si="8"/>
        <v>3</v>
      </c>
      <c r="J24" s="194">
        <f t="shared" si="8"/>
        <v>1</v>
      </c>
      <c r="K24" s="285">
        <f t="shared" si="8"/>
        <v>1</v>
      </c>
    </row>
    <row r="25" spans="1:11" x14ac:dyDescent="0.35">
      <c r="A25" s="51" t="s">
        <v>103</v>
      </c>
      <c r="B25" s="95">
        <f t="shared" ref="B25:B31" si="9">SUM(C25:K25)</f>
        <v>255</v>
      </c>
      <c r="C25" s="193">
        <v>36</v>
      </c>
      <c r="D25" s="193">
        <v>218</v>
      </c>
      <c r="E25" s="193">
        <v>0</v>
      </c>
      <c r="F25" s="193">
        <v>0</v>
      </c>
      <c r="G25" s="193">
        <v>0</v>
      </c>
      <c r="H25" s="193">
        <v>0</v>
      </c>
      <c r="I25" s="193">
        <v>1</v>
      </c>
      <c r="J25" s="193">
        <v>0</v>
      </c>
      <c r="K25" s="284">
        <v>0</v>
      </c>
    </row>
    <row r="26" spans="1:11" x14ac:dyDescent="0.35">
      <c r="A26" s="49" t="s">
        <v>324</v>
      </c>
      <c r="B26" s="95">
        <f t="shared" si="9"/>
        <v>206</v>
      </c>
      <c r="C26" s="193">
        <v>23</v>
      </c>
      <c r="D26" s="193">
        <v>183</v>
      </c>
      <c r="E26" s="193">
        <v>0</v>
      </c>
      <c r="F26" s="193">
        <v>0</v>
      </c>
      <c r="G26" s="193">
        <v>0</v>
      </c>
      <c r="H26" s="193">
        <v>0</v>
      </c>
      <c r="I26" s="193">
        <v>0</v>
      </c>
      <c r="J26" s="193">
        <v>0</v>
      </c>
      <c r="K26" s="284">
        <v>0</v>
      </c>
    </row>
    <row r="27" spans="1:11" x14ac:dyDescent="0.35">
      <c r="A27" s="49" t="s">
        <v>325</v>
      </c>
      <c r="B27" s="95">
        <f t="shared" si="9"/>
        <v>134</v>
      </c>
      <c r="C27" s="193">
        <v>2</v>
      </c>
      <c r="D27" s="193">
        <v>130</v>
      </c>
      <c r="E27" s="193">
        <v>0</v>
      </c>
      <c r="F27" s="193">
        <v>0</v>
      </c>
      <c r="G27" s="193">
        <v>0</v>
      </c>
      <c r="H27" s="193">
        <v>0</v>
      </c>
      <c r="I27" s="193">
        <v>2</v>
      </c>
      <c r="J27" s="193">
        <v>0</v>
      </c>
      <c r="K27" s="284">
        <v>0</v>
      </c>
    </row>
    <row r="28" spans="1:11" x14ac:dyDescent="0.35">
      <c r="A28" s="49" t="s">
        <v>326</v>
      </c>
      <c r="B28" s="95">
        <f t="shared" si="9"/>
        <v>376</v>
      </c>
      <c r="C28" s="193">
        <v>11</v>
      </c>
      <c r="D28" s="193">
        <v>365</v>
      </c>
      <c r="E28" s="193">
        <v>0</v>
      </c>
      <c r="F28" s="193">
        <v>0</v>
      </c>
      <c r="G28" s="193">
        <v>0</v>
      </c>
      <c r="H28" s="193">
        <v>0</v>
      </c>
      <c r="I28" s="193">
        <v>0</v>
      </c>
      <c r="J28" s="193">
        <v>0</v>
      </c>
      <c r="K28" s="284">
        <v>0</v>
      </c>
    </row>
    <row r="29" spans="1:11" x14ac:dyDescent="0.35">
      <c r="A29" s="51" t="s">
        <v>192</v>
      </c>
      <c r="B29" s="95">
        <f t="shared" si="9"/>
        <v>1048</v>
      </c>
      <c r="C29" s="193">
        <v>8</v>
      </c>
      <c r="D29" s="193">
        <v>1040</v>
      </c>
      <c r="E29" s="193">
        <v>0</v>
      </c>
      <c r="F29" s="193">
        <v>0</v>
      </c>
      <c r="G29" s="193">
        <v>0</v>
      </c>
      <c r="H29" s="193">
        <v>0</v>
      </c>
      <c r="I29" s="193">
        <v>0</v>
      </c>
      <c r="J29" s="193">
        <v>0</v>
      </c>
      <c r="K29" s="284">
        <v>0</v>
      </c>
    </row>
    <row r="30" spans="1:11" x14ac:dyDescent="0.35">
      <c r="A30" s="49" t="s">
        <v>327</v>
      </c>
      <c r="B30" s="95">
        <f t="shared" si="9"/>
        <v>465</v>
      </c>
      <c r="C30" s="193">
        <v>287</v>
      </c>
      <c r="D30" s="193">
        <v>173</v>
      </c>
      <c r="E30" s="193">
        <v>0</v>
      </c>
      <c r="F30" s="193">
        <v>0</v>
      </c>
      <c r="G30" s="193">
        <v>0</v>
      </c>
      <c r="H30" s="193">
        <v>3</v>
      </c>
      <c r="I30" s="193">
        <v>0</v>
      </c>
      <c r="J30" s="193">
        <v>1</v>
      </c>
      <c r="K30" s="284">
        <v>1</v>
      </c>
    </row>
    <row r="31" spans="1:11" x14ac:dyDescent="0.35">
      <c r="A31" s="49" t="s">
        <v>328</v>
      </c>
      <c r="B31" s="95">
        <f t="shared" si="9"/>
        <v>206</v>
      </c>
      <c r="C31" s="193">
        <v>28</v>
      </c>
      <c r="D31" s="193">
        <v>177</v>
      </c>
      <c r="E31" s="193">
        <v>1</v>
      </c>
      <c r="F31" s="193">
        <v>0</v>
      </c>
      <c r="G31" s="193">
        <v>0</v>
      </c>
      <c r="H31" s="193">
        <v>0</v>
      </c>
      <c r="I31" s="193">
        <v>0</v>
      </c>
      <c r="J31" s="193">
        <v>0</v>
      </c>
      <c r="K31" s="284">
        <v>0</v>
      </c>
    </row>
    <row r="32" spans="1:11" x14ac:dyDescent="0.35">
      <c r="A32" s="50"/>
      <c r="B32" s="95"/>
      <c r="C32" s="193"/>
      <c r="D32" s="193"/>
      <c r="E32" s="193"/>
      <c r="F32" s="193"/>
      <c r="G32" s="193"/>
      <c r="H32" s="193"/>
      <c r="I32" s="193"/>
      <c r="J32" s="193"/>
      <c r="K32" s="284"/>
    </row>
    <row r="33" spans="1:11" x14ac:dyDescent="0.35">
      <c r="A33" s="60" t="s">
        <v>108</v>
      </c>
      <c r="B33" s="78">
        <f>SUM(B34:B38)</f>
        <v>1348</v>
      </c>
      <c r="C33" s="194">
        <f t="shared" ref="C33:K33" si="10">SUM(C34:C38)</f>
        <v>551</v>
      </c>
      <c r="D33" s="194">
        <f t="shared" si="10"/>
        <v>794</v>
      </c>
      <c r="E33" s="194">
        <f t="shared" si="10"/>
        <v>0</v>
      </c>
      <c r="F33" s="194">
        <f t="shared" si="10"/>
        <v>0</v>
      </c>
      <c r="G33" s="194">
        <f t="shared" si="10"/>
        <v>0</v>
      </c>
      <c r="H33" s="194">
        <f t="shared" si="10"/>
        <v>2</v>
      </c>
      <c r="I33" s="194">
        <f t="shared" si="10"/>
        <v>1</v>
      </c>
      <c r="J33" s="194">
        <f t="shared" si="10"/>
        <v>0</v>
      </c>
      <c r="K33" s="285">
        <f t="shared" si="10"/>
        <v>0</v>
      </c>
    </row>
    <row r="34" spans="1:11" x14ac:dyDescent="0.35">
      <c r="A34" s="51" t="s">
        <v>194</v>
      </c>
      <c r="B34" s="95">
        <f>SUM(C34:K34)</f>
        <v>992</v>
      </c>
      <c r="C34" s="193">
        <v>498</v>
      </c>
      <c r="D34" s="193">
        <v>492</v>
      </c>
      <c r="E34" s="193">
        <v>0</v>
      </c>
      <c r="F34" s="193">
        <v>0</v>
      </c>
      <c r="G34" s="193">
        <v>0</v>
      </c>
      <c r="H34" s="193">
        <v>2</v>
      </c>
      <c r="I34" s="193">
        <v>0</v>
      </c>
      <c r="J34" s="193">
        <v>0</v>
      </c>
      <c r="K34" s="284">
        <v>0</v>
      </c>
    </row>
    <row r="35" spans="1:11" x14ac:dyDescent="0.35">
      <c r="A35" s="49" t="s">
        <v>329</v>
      </c>
      <c r="B35" s="95">
        <f>SUM(C35:K35)</f>
        <v>117</v>
      </c>
      <c r="C35" s="193">
        <v>3</v>
      </c>
      <c r="D35" s="193">
        <v>114</v>
      </c>
      <c r="E35" s="193">
        <v>0</v>
      </c>
      <c r="F35" s="193">
        <v>0</v>
      </c>
      <c r="G35" s="193">
        <v>0</v>
      </c>
      <c r="H35" s="193">
        <v>0</v>
      </c>
      <c r="I35" s="193">
        <v>0</v>
      </c>
      <c r="J35" s="193">
        <v>0</v>
      </c>
      <c r="K35" s="284">
        <v>0</v>
      </c>
    </row>
    <row r="36" spans="1:11" x14ac:dyDescent="0.35">
      <c r="A36" s="49" t="s">
        <v>330</v>
      </c>
      <c r="B36" s="95">
        <f>SUM(C36:K36)</f>
        <v>98</v>
      </c>
      <c r="C36" s="193">
        <v>25</v>
      </c>
      <c r="D36" s="193">
        <v>73</v>
      </c>
      <c r="E36" s="193">
        <v>0</v>
      </c>
      <c r="F36" s="193">
        <v>0</v>
      </c>
      <c r="G36" s="193">
        <v>0</v>
      </c>
      <c r="H36" s="193">
        <v>0</v>
      </c>
      <c r="I36" s="193">
        <v>0</v>
      </c>
      <c r="J36" s="193">
        <v>0</v>
      </c>
      <c r="K36" s="284">
        <v>0</v>
      </c>
    </row>
    <row r="37" spans="1:11" x14ac:dyDescent="0.35">
      <c r="A37" s="49" t="s">
        <v>331</v>
      </c>
      <c r="B37" s="95">
        <f>SUM(C37:K37)</f>
        <v>25</v>
      </c>
      <c r="C37" s="193">
        <v>14</v>
      </c>
      <c r="D37" s="193">
        <v>11</v>
      </c>
      <c r="E37" s="193">
        <v>0</v>
      </c>
      <c r="F37" s="193">
        <v>0</v>
      </c>
      <c r="G37" s="193">
        <v>0</v>
      </c>
      <c r="H37" s="193">
        <v>0</v>
      </c>
      <c r="I37" s="193">
        <v>0</v>
      </c>
      <c r="J37" s="193">
        <v>0</v>
      </c>
      <c r="K37" s="284">
        <v>0</v>
      </c>
    </row>
    <row r="38" spans="1:11" x14ac:dyDescent="0.35">
      <c r="A38" s="49" t="s">
        <v>332</v>
      </c>
      <c r="B38" s="95">
        <f>SUM(C38:K38)</f>
        <v>116</v>
      </c>
      <c r="C38" s="193">
        <v>11</v>
      </c>
      <c r="D38" s="193">
        <v>104</v>
      </c>
      <c r="E38" s="193">
        <v>0</v>
      </c>
      <c r="F38" s="193">
        <v>0</v>
      </c>
      <c r="G38" s="193">
        <v>0</v>
      </c>
      <c r="H38" s="193">
        <v>0</v>
      </c>
      <c r="I38" s="193">
        <v>1</v>
      </c>
      <c r="J38" s="193">
        <v>0</v>
      </c>
      <c r="K38" s="284">
        <v>0</v>
      </c>
    </row>
    <row r="39" spans="1:11" x14ac:dyDescent="0.35">
      <c r="A39" s="61"/>
      <c r="B39" s="95"/>
      <c r="C39" s="193"/>
      <c r="D39" s="193"/>
      <c r="E39" s="193"/>
      <c r="F39" s="193"/>
      <c r="G39" s="193"/>
      <c r="H39" s="193"/>
      <c r="I39" s="193"/>
      <c r="J39" s="193"/>
      <c r="K39" s="284"/>
    </row>
    <row r="40" spans="1:11" x14ac:dyDescent="0.35">
      <c r="A40" s="60" t="s">
        <v>114</v>
      </c>
      <c r="B40" s="78">
        <f>SUM(B41:B45)</f>
        <v>1524</v>
      </c>
      <c r="C40" s="194">
        <f t="shared" ref="C40:K40" si="11">SUM(C41:C45)</f>
        <v>513</v>
      </c>
      <c r="D40" s="194">
        <f t="shared" si="11"/>
        <v>1005</v>
      </c>
      <c r="E40" s="194">
        <f t="shared" si="11"/>
        <v>2</v>
      </c>
      <c r="F40" s="194">
        <f t="shared" si="11"/>
        <v>1</v>
      </c>
      <c r="G40" s="194">
        <f t="shared" si="11"/>
        <v>0</v>
      </c>
      <c r="H40" s="194">
        <f t="shared" si="11"/>
        <v>3</v>
      </c>
      <c r="I40" s="194">
        <f t="shared" si="11"/>
        <v>0</v>
      </c>
      <c r="J40" s="194">
        <f t="shared" si="11"/>
        <v>0</v>
      </c>
      <c r="K40" s="285">
        <f t="shared" si="11"/>
        <v>0</v>
      </c>
    </row>
    <row r="41" spans="1:11" x14ac:dyDescent="0.35">
      <c r="A41" s="51" t="s">
        <v>115</v>
      </c>
      <c r="B41" s="95">
        <f>SUM(C41:K41)</f>
        <v>801</v>
      </c>
      <c r="C41" s="193">
        <v>175</v>
      </c>
      <c r="D41" s="193">
        <v>624</v>
      </c>
      <c r="E41" s="193">
        <v>0</v>
      </c>
      <c r="F41" s="193">
        <v>0</v>
      </c>
      <c r="G41" s="193">
        <v>0</v>
      </c>
      <c r="H41" s="193">
        <v>2</v>
      </c>
      <c r="I41" s="193">
        <v>0</v>
      </c>
      <c r="J41" s="193">
        <v>0</v>
      </c>
      <c r="K41" s="284">
        <v>0</v>
      </c>
    </row>
    <row r="42" spans="1:11" x14ac:dyDescent="0.35">
      <c r="A42" s="49" t="s">
        <v>333</v>
      </c>
      <c r="B42" s="95">
        <f>SUM(C42:K42)</f>
        <v>261</v>
      </c>
      <c r="C42" s="193">
        <v>202</v>
      </c>
      <c r="D42" s="193">
        <v>55</v>
      </c>
      <c r="E42" s="193">
        <v>2</v>
      </c>
      <c r="F42" s="193">
        <v>1</v>
      </c>
      <c r="G42" s="193">
        <v>0</v>
      </c>
      <c r="H42" s="193">
        <v>1</v>
      </c>
      <c r="I42" s="193">
        <v>0</v>
      </c>
      <c r="J42" s="193">
        <v>0</v>
      </c>
      <c r="K42" s="284">
        <v>0</v>
      </c>
    </row>
    <row r="43" spans="1:11" x14ac:dyDescent="0.35">
      <c r="A43" s="49" t="s">
        <v>334</v>
      </c>
      <c r="B43" s="95">
        <f>SUM(C43:K43)</f>
        <v>165</v>
      </c>
      <c r="C43" s="193">
        <v>1</v>
      </c>
      <c r="D43" s="193">
        <v>164</v>
      </c>
      <c r="E43" s="193">
        <v>0</v>
      </c>
      <c r="F43" s="193">
        <v>0</v>
      </c>
      <c r="G43" s="193">
        <v>0</v>
      </c>
      <c r="H43" s="193">
        <v>0</v>
      </c>
      <c r="I43" s="193">
        <v>0</v>
      </c>
      <c r="J43" s="193">
        <v>0</v>
      </c>
      <c r="K43" s="284">
        <v>0</v>
      </c>
    </row>
    <row r="44" spans="1:11" x14ac:dyDescent="0.35">
      <c r="A44" s="49" t="s">
        <v>335</v>
      </c>
      <c r="B44" s="95">
        <f>SUM(C44:K44)</f>
        <v>101</v>
      </c>
      <c r="C44" s="193">
        <v>4</v>
      </c>
      <c r="D44" s="193">
        <v>97</v>
      </c>
      <c r="E44" s="193">
        <v>0</v>
      </c>
      <c r="F44" s="193">
        <v>0</v>
      </c>
      <c r="G44" s="193">
        <v>0</v>
      </c>
      <c r="H44" s="193">
        <v>0</v>
      </c>
      <c r="I44" s="193">
        <v>0</v>
      </c>
      <c r="J44" s="193">
        <v>0</v>
      </c>
      <c r="K44" s="284">
        <v>0</v>
      </c>
    </row>
    <row r="45" spans="1:11" x14ac:dyDescent="0.35">
      <c r="A45" s="49" t="s">
        <v>336</v>
      </c>
      <c r="B45" s="95">
        <f>SUM(C45:K45)</f>
        <v>196</v>
      </c>
      <c r="C45" s="193">
        <v>131</v>
      </c>
      <c r="D45" s="193">
        <v>65</v>
      </c>
      <c r="E45" s="193">
        <v>0</v>
      </c>
      <c r="F45" s="193">
        <v>0</v>
      </c>
      <c r="G45" s="193">
        <v>0</v>
      </c>
      <c r="H45" s="193">
        <v>0</v>
      </c>
      <c r="I45" s="193">
        <v>0</v>
      </c>
      <c r="J45" s="193">
        <v>0</v>
      </c>
      <c r="K45" s="284">
        <v>0</v>
      </c>
    </row>
    <row r="46" spans="1:11" x14ac:dyDescent="0.35">
      <c r="A46" s="61"/>
      <c r="B46" s="95"/>
      <c r="C46" s="193"/>
      <c r="D46" s="193"/>
      <c r="E46" s="193"/>
      <c r="F46" s="193"/>
      <c r="G46" s="193"/>
      <c r="H46" s="193"/>
      <c r="I46" s="193"/>
      <c r="J46" s="193"/>
      <c r="K46" s="284"/>
    </row>
    <row r="47" spans="1:11" x14ac:dyDescent="0.35">
      <c r="A47" s="60" t="s">
        <v>120</v>
      </c>
      <c r="B47" s="78">
        <f t="shared" ref="B47:K47" si="12">SUM(B48:B53)</f>
        <v>1224</v>
      </c>
      <c r="C47" s="194">
        <f t="shared" si="12"/>
        <v>116</v>
      </c>
      <c r="D47" s="194">
        <f t="shared" si="12"/>
        <v>1107</v>
      </c>
      <c r="E47" s="194">
        <f t="shared" si="12"/>
        <v>0</v>
      </c>
      <c r="F47" s="194">
        <f t="shared" si="12"/>
        <v>0</v>
      </c>
      <c r="G47" s="194">
        <f t="shared" si="12"/>
        <v>0</v>
      </c>
      <c r="H47" s="194">
        <f t="shared" si="12"/>
        <v>1</v>
      </c>
      <c r="I47" s="194">
        <f t="shared" si="12"/>
        <v>0</v>
      </c>
      <c r="J47" s="194">
        <f t="shared" si="12"/>
        <v>0</v>
      </c>
      <c r="K47" s="285">
        <f t="shared" si="12"/>
        <v>0</v>
      </c>
    </row>
    <row r="48" spans="1:11" x14ac:dyDescent="0.35">
      <c r="A48" s="49" t="s">
        <v>337</v>
      </c>
      <c r="B48" s="95">
        <f t="shared" ref="B48:B53" si="13">SUM(C48:K48)</f>
        <v>324</v>
      </c>
      <c r="C48" s="193">
        <v>4</v>
      </c>
      <c r="D48" s="193">
        <v>320</v>
      </c>
      <c r="E48" s="193">
        <v>0</v>
      </c>
      <c r="F48" s="193">
        <v>0</v>
      </c>
      <c r="G48" s="193">
        <v>0</v>
      </c>
      <c r="H48" s="193">
        <v>0</v>
      </c>
      <c r="I48" s="193">
        <v>0</v>
      </c>
      <c r="J48" s="193">
        <v>0</v>
      </c>
      <c r="K48" s="284">
        <v>0</v>
      </c>
    </row>
    <row r="49" spans="1:11" x14ac:dyDescent="0.35">
      <c r="A49" s="49" t="s">
        <v>338</v>
      </c>
      <c r="B49" s="95">
        <f t="shared" si="13"/>
        <v>54</v>
      </c>
      <c r="C49" s="193">
        <v>39</v>
      </c>
      <c r="D49" s="193">
        <v>15</v>
      </c>
      <c r="E49" s="193">
        <v>0</v>
      </c>
      <c r="F49" s="193">
        <v>0</v>
      </c>
      <c r="G49" s="193">
        <v>0</v>
      </c>
      <c r="H49" s="193">
        <v>0</v>
      </c>
      <c r="I49" s="193">
        <v>0</v>
      </c>
      <c r="J49" s="193">
        <v>0</v>
      </c>
      <c r="K49" s="284">
        <v>0</v>
      </c>
    </row>
    <row r="50" spans="1:11" x14ac:dyDescent="0.35">
      <c r="A50" s="49" t="s">
        <v>339</v>
      </c>
      <c r="B50" s="95">
        <f t="shared" si="13"/>
        <v>71</v>
      </c>
      <c r="C50" s="193">
        <v>10</v>
      </c>
      <c r="D50" s="193">
        <v>60</v>
      </c>
      <c r="E50" s="193">
        <v>0</v>
      </c>
      <c r="F50" s="193">
        <v>0</v>
      </c>
      <c r="G50" s="193">
        <v>0</v>
      </c>
      <c r="H50" s="193">
        <v>1</v>
      </c>
      <c r="I50" s="193">
        <v>0</v>
      </c>
      <c r="J50" s="193">
        <v>0</v>
      </c>
      <c r="K50" s="284">
        <v>0</v>
      </c>
    </row>
    <row r="51" spans="1:11" x14ac:dyDescent="0.35">
      <c r="A51" s="49" t="s">
        <v>124</v>
      </c>
      <c r="B51" s="95">
        <f t="shared" si="13"/>
        <v>381</v>
      </c>
      <c r="C51" s="193">
        <v>17</v>
      </c>
      <c r="D51" s="193">
        <v>364</v>
      </c>
      <c r="E51" s="193">
        <v>0</v>
      </c>
      <c r="F51" s="193">
        <v>0</v>
      </c>
      <c r="G51" s="193">
        <v>0</v>
      </c>
      <c r="H51" s="193">
        <v>0</v>
      </c>
      <c r="I51" s="193">
        <v>0</v>
      </c>
      <c r="J51" s="193">
        <v>0</v>
      </c>
      <c r="K51" s="284">
        <v>0</v>
      </c>
    </row>
    <row r="52" spans="1:11" x14ac:dyDescent="0.35">
      <c r="A52" s="49" t="s">
        <v>340</v>
      </c>
      <c r="B52" s="95">
        <f t="shared" si="13"/>
        <v>202</v>
      </c>
      <c r="C52" s="193">
        <v>44</v>
      </c>
      <c r="D52" s="193">
        <v>158</v>
      </c>
      <c r="E52" s="193">
        <v>0</v>
      </c>
      <c r="F52" s="193">
        <v>0</v>
      </c>
      <c r="G52" s="193">
        <v>0</v>
      </c>
      <c r="H52" s="193">
        <v>0</v>
      </c>
      <c r="I52" s="193">
        <v>0</v>
      </c>
      <c r="J52" s="193">
        <v>0</v>
      </c>
      <c r="K52" s="284">
        <v>0</v>
      </c>
    </row>
    <row r="53" spans="1:11" x14ac:dyDescent="0.35">
      <c r="A53" s="49" t="s">
        <v>341</v>
      </c>
      <c r="B53" s="95">
        <f t="shared" si="13"/>
        <v>192</v>
      </c>
      <c r="C53" s="193">
        <v>2</v>
      </c>
      <c r="D53" s="193">
        <v>190</v>
      </c>
      <c r="E53" s="193">
        <v>0</v>
      </c>
      <c r="F53" s="193">
        <v>0</v>
      </c>
      <c r="G53" s="193">
        <v>0</v>
      </c>
      <c r="H53" s="193">
        <v>0</v>
      </c>
      <c r="I53" s="193">
        <v>0</v>
      </c>
      <c r="J53" s="193">
        <v>0</v>
      </c>
      <c r="K53" s="284">
        <v>0</v>
      </c>
    </row>
    <row r="54" spans="1:11" x14ac:dyDescent="0.35">
      <c r="A54" s="50"/>
      <c r="B54" s="95"/>
      <c r="C54" s="193"/>
      <c r="D54" s="193"/>
      <c r="E54" s="193"/>
      <c r="F54" s="193"/>
      <c r="G54" s="193"/>
      <c r="H54" s="193"/>
      <c r="I54" s="193"/>
      <c r="J54" s="193"/>
      <c r="K54" s="284"/>
    </row>
    <row r="55" spans="1:11" x14ac:dyDescent="0.35">
      <c r="A55" s="60" t="s">
        <v>127</v>
      </c>
      <c r="B55" s="78">
        <f>SUM(B56:B62)</f>
        <v>2291</v>
      </c>
      <c r="C55" s="194">
        <f t="shared" ref="C55:K55" si="14">SUM(C56:C62)</f>
        <v>599</v>
      </c>
      <c r="D55" s="194">
        <f t="shared" si="14"/>
        <v>1682</v>
      </c>
      <c r="E55" s="194">
        <f t="shared" si="14"/>
        <v>4</v>
      </c>
      <c r="F55" s="194">
        <f t="shared" si="14"/>
        <v>0</v>
      </c>
      <c r="G55" s="194">
        <f t="shared" si="14"/>
        <v>0</v>
      </c>
      <c r="H55" s="194">
        <f t="shared" si="14"/>
        <v>6</v>
      </c>
      <c r="I55" s="194">
        <f t="shared" si="14"/>
        <v>0</v>
      </c>
      <c r="J55" s="194">
        <f t="shared" si="14"/>
        <v>0</v>
      </c>
      <c r="K55" s="285">
        <f t="shared" si="14"/>
        <v>0</v>
      </c>
    </row>
    <row r="56" spans="1:11" x14ac:dyDescent="0.35">
      <c r="A56" s="51" t="s">
        <v>200</v>
      </c>
      <c r="B56" s="95">
        <f t="shared" ref="B56:B62" si="15">SUM(C56:K56)</f>
        <v>999</v>
      </c>
      <c r="C56" s="193">
        <v>465</v>
      </c>
      <c r="D56" s="193">
        <v>533</v>
      </c>
      <c r="E56" s="193">
        <v>0</v>
      </c>
      <c r="F56" s="193">
        <v>0</v>
      </c>
      <c r="G56" s="193">
        <v>0</v>
      </c>
      <c r="H56" s="193">
        <v>1</v>
      </c>
      <c r="I56" s="193">
        <v>0</v>
      </c>
      <c r="J56" s="193">
        <v>0</v>
      </c>
      <c r="K56" s="284">
        <v>0</v>
      </c>
    </row>
    <row r="57" spans="1:11" x14ac:dyDescent="0.35">
      <c r="A57" s="51" t="s">
        <v>201</v>
      </c>
      <c r="B57" s="95">
        <f t="shared" si="15"/>
        <v>404</v>
      </c>
      <c r="C57" s="193">
        <v>31</v>
      </c>
      <c r="D57" s="193">
        <v>371</v>
      </c>
      <c r="E57" s="193">
        <v>1</v>
      </c>
      <c r="F57" s="193">
        <v>0</v>
      </c>
      <c r="G57" s="193">
        <v>0</v>
      </c>
      <c r="H57" s="193">
        <v>1</v>
      </c>
      <c r="I57" s="193">
        <v>0</v>
      </c>
      <c r="J57" s="193">
        <v>0</v>
      </c>
      <c r="K57" s="284">
        <v>0</v>
      </c>
    </row>
    <row r="58" spans="1:11" x14ac:dyDescent="0.35">
      <c r="A58" s="49" t="s">
        <v>342</v>
      </c>
      <c r="B58" s="95">
        <f t="shared" si="15"/>
        <v>259</v>
      </c>
      <c r="C58" s="193">
        <v>25</v>
      </c>
      <c r="D58" s="193">
        <v>233</v>
      </c>
      <c r="E58" s="193">
        <v>0</v>
      </c>
      <c r="F58" s="193">
        <v>0</v>
      </c>
      <c r="G58" s="193">
        <v>0</v>
      </c>
      <c r="H58" s="193">
        <v>1</v>
      </c>
      <c r="I58" s="193">
        <v>0</v>
      </c>
      <c r="J58" s="193">
        <v>0</v>
      </c>
      <c r="K58" s="284">
        <v>0</v>
      </c>
    </row>
    <row r="59" spans="1:11" x14ac:dyDescent="0.35">
      <c r="A59" s="49" t="s">
        <v>343</v>
      </c>
      <c r="B59" s="95">
        <f t="shared" si="15"/>
        <v>46</v>
      </c>
      <c r="C59" s="193">
        <v>0</v>
      </c>
      <c r="D59" s="193">
        <v>46</v>
      </c>
      <c r="E59" s="193">
        <v>0</v>
      </c>
      <c r="F59" s="193">
        <v>0</v>
      </c>
      <c r="G59" s="193">
        <v>0</v>
      </c>
      <c r="H59" s="193">
        <v>0</v>
      </c>
      <c r="I59" s="193">
        <v>0</v>
      </c>
      <c r="J59" s="193">
        <v>0</v>
      </c>
      <c r="K59" s="284">
        <v>0</v>
      </c>
    </row>
    <row r="60" spans="1:11" x14ac:dyDescent="0.35">
      <c r="A60" s="49" t="s">
        <v>344</v>
      </c>
      <c r="B60" s="95">
        <f t="shared" si="15"/>
        <v>404</v>
      </c>
      <c r="C60" s="193">
        <v>77</v>
      </c>
      <c r="D60" s="193">
        <v>321</v>
      </c>
      <c r="E60" s="193">
        <v>3</v>
      </c>
      <c r="F60" s="193">
        <v>0</v>
      </c>
      <c r="G60" s="193">
        <v>0</v>
      </c>
      <c r="H60" s="193">
        <v>3</v>
      </c>
      <c r="I60" s="193">
        <v>0</v>
      </c>
      <c r="J60" s="193">
        <v>0</v>
      </c>
      <c r="K60" s="284">
        <v>0</v>
      </c>
    </row>
    <row r="61" spans="1:11" x14ac:dyDescent="0.35">
      <c r="A61" s="49" t="s">
        <v>345</v>
      </c>
      <c r="B61" s="95">
        <f t="shared" si="15"/>
        <v>97</v>
      </c>
      <c r="C61" s="193">
        <v>1</v>
      </c>
      <c r="D61" s="193">
        <v>96</v>
      </c>
      <c r="E61" s="193">
        <v>0</v>
      </c>
      <c r="F61" s="193">
        <v>0</v>
      </c>
      <c r="G61" s="193">
        <v>0</v>
      </c>
      <c r="H61" s="193">
        <v>0</v>
      </c>
      <c r="I61" s="193">
        <v>0</v>
      </c>
      <c r="J61" s="193">
        <v>0</v>
      </c>
      <c r="K61" s="284">
        <v>0</v>
      </c>
    </row>
    <row r="62" spans="1:11" x14ac:dyDescent="0.35">
      <c r="A62" s="49" t="s">
        <v>203</v>
      </c>
      <c r="B62" s="95">
        <f t="shared" si="15"/>
        <v>82</v>
      </c>
      <c r="C62" s="193">
        <v>0</v>
      </c>
      <c r="D62" s="193">
        <v>82</v>
      </c>
      <c r="E62" s="193">
        <v>0</v>
      </c>
      <c r="F62" s="193">
        <v>0</v>
      </c>
      <c r="G62" s="193">
        <v>0</v>
      </c>
      <c r="H62" s="193">
        <v>0</v>
      </c>
      <c r="I62" s="193">
        <v>0</v>
      </c>
      <c r="J62" s="193">
        <v>0</v>
      </c>
      <c r="K62" s="284">
        <v>0</v>
      </c>
    </row>
    <row r="63" spans="1:11" x14ac:dyDescent="0.35">
      <c r="A63" s="61"/>
      <c r="B63" s="95"/>
      <c r="C63" s="193"/>
      <c r="D63" s="193"/>
      <c r="E63" s="193"/>
      <c r="F63" s="193"/>
      <c r="G63" s="193"/>
      <c r="H63" s="193"/>
      <c r="I63" s="193"/>
      <c r="J63" s="193"/>
      <c r="K63" s="284"/>
    </row>
    <row r="64" spans="1:11" x14ac:dyDescent="0.35">
      <c r="A64" s="60" t="s">
        <v>132</v>
      </c>
      <c r="B64" s="78">
        <f>SUM(B65:B70)</f>
        <v>1893</v>
      </c>
      <c r="C64" s="194">
        <f t="shared" ref="C64:K64" si="16">SUM(C65:C70)</f>
        <v>344</v>
      </c>
      <c r="D64" s="194">
        <f t="shared" si="16"/>
        <v>1542</v>
      </c>
      <c r="E64" s="194">
        <f t="shared" si="16"/>
        <v>2</v>
      </c>
      <c r="F64" s="194">
        <f t="shared" si="16"/>
        <v>0</v>
      </c>
      <c r="G64" s="194">
        <f t="shared" si="16"/>
        <v>1</v>
      </c>
      <c r="H64" s="194">
        <f t="shared" si="16"/>
        <v>4</v>
      </c>
      <c r="I64" s="194">
        <f t="shared" si="16"/>
        <v>0</v>
      </c>
      <c r="J64" s="194">
        <f t="shared" si="16"/>
        <v>0</v>
      </c>
      <c r="K64" s="285">
        <f t="shared" si="16"/>
        <v>0</v>
      </c>
    </row>
    <row r="65" spans="1:11" x14ac:dyDescent="0.35">
      <c r="A65" s="51" t="s">
        <v>133</v>
      </c>
      <c r="B65" s="95">
        <f t="shared" ref="B65:B70" si="17">SUM(C65:K65)</f>
        <v>678</v>
      </c>
      <c r="C65" s="193">
        <v>274</v>
      </c>
      <c r="D65" s="193">
        <v>401</v>
      </c>
      <c r="E65" s="193">
        <v>2</v>
      </c>
      <c r="F65" s="193">
        <v>0</v>
      </c>
      <c r="G65" s="193">
        <v>1</v>
      </c>
      <c r="H65" s="193">
        <v>0</v>
      </c>
      <c r="I65" s="193">
        <v>0</v>
      </c>
      <c r="J65" s="193">
        <v>0</v>
      </c>
      <c r="K65" s="284">
        <v>0</v>
      </c>
    </row>
    <row r="66" spans="1:11" x14ac:dyDescent="0.35">
      <c r="A66" s="49" t="s">
        <v>346</v>
      </c>
      <c r="B66" s="95">
        <f t="shared" si="17"/>
        <v>189</v>
      </c>
      <c r="C66" s="193">
        <v>47</v>
      </c>
      <c r="D66" s="193">
        <v>138</v>
      </c>
      <c r="E66" s="193">
        <v>0</v>
      </c>
      <c r="F66" s="193">
        <v>0</v>
      </c>
      <c r="G66" s="193">
        <v>0</v>
      </c>
      <c r="H66" s="193">
        <v>4</v>
      </c>
      <c r="I66" s="193">
        <v>0</v>
      </c>
      <c r="J66" s="193">
        <v>0</v>
      </c>
      <c r="K66" s="284">
        <v>0</v>
      </c>
    </row>
    <row r="67" spans="1:11" x14ac:dyDescent="0.35">
      <c r="A67" s="49" t="s">
        <v>347</v>
      </c>
      <c r="B67" s="95">
        <f t="shared" si="17"/>
        <v>89</v>
      </c>
      <c r="C67" s="193">
        <v>0</v>
      </c>
      <c r="D67" s="193">
        <v>89</v>
      </c>
      <c r="E67" s="193">
        <v>0</v>
      </c>
      <c r="F67" s="193">
        <v>0</v>
      </c>
      <c r="G67" s="193">
        <v>0</v>
      </c>
      <c r="H67" s="193">
        <v>0</v>
      </c>
      <c r="I67" s="193">
        <v>0</v>
      </c>
      <c r="J67" s="193">
        <v>0</v>
      </c>
      <c r="K67" s="284">
        <v>0</v>
      </c>
    </row>
    <row r="68" spans="1:11" x14ac:dyDescent="0.35">
      <c r="A68" s="49" t="s">
        <v>136</v>
      </c>
      <c r="B68" s="95">
        <f t="shared" si="17"/>
        <v>389</v>
      </c>
      <c r="C68" s="193">
        <v>2</v>
      </c>
      <c r="D68" s="193">
        <v>387</v>
      </c>
      <c r="E68" s="193">
        <v>0</v>
      </c>
      <c r="F68" s="193">
        <v>0</v>
      </c>
      <c r="G68" s="193">
        <v>0</v>
      </c>
      <c r="H68" s="193">
        <v>0</v>
      </c>
      <c r="I68" s="193">
        <v>0</v>
      </c>
      <c r="J68" s="193">
        <v>0</v>
      </c>
      <c r="K68" s="284">
        <v>0</v>
      </c>
    </row>
    <row r="69" spans="1:11" x14ac:dyDescent="0.35">
      <c r="A69" s="49" t="s">
        <v>137</v>
      </c>
      <c r="B69" s="95">
        <f t="shared" si="17"/>
        <v>441</v>
      </c>
      <c r="C69" s="193">
        <v>21</v>
      </c>
      <c r="D69" s="193">
        <v>420</v>
      </c>
      <c r="E69" s="193">
        <v>0</v>
      </c>
      <c r="F69" s="193">
        <v>0</v>
      </c>
      <c r="G69" s="193">
        <v>0</v>
      </c>
      <c r="H69" s="193">
        <v>0</v>
      </c>
      <c r="I69" s="193">
        <v>0</v>
      </c>
      <c r="J69" s="193">
        <v>0</v>
      </c>
      <c r="K69" s="284">
        <v>0</v>
      </c>
    </row>
    <row r="70" spans="1:11" x14ac:dyDescent="0.35">
      <c r="A70" s="49" t="s">
        <v>348</v>
      </c>
      <c r="B70" s="95">
        <f t="shared" si="17"/>
        <v>107</v>
      </c>
      <c r="C70" s="193">
        <v>0</v>
      </c>
      <c r="D70" s="193">
        <v>107</v>
      </c>
      <c r="E70" s="193">
        <v>0</v>
      </c>
      <c r="F70" s="193">
        <v>0</v>
      </c>
      <c r="G70" s="193">
        <v>0</v>
      </c>
      <c r="H70" s="193">
        <v>0</v>
      </c>
      <c r="I70" s="193">
        <v>0</v>
      </c>
      <c r="J70" s="193">
        <v>0</v>
      </c>
      <c r="K70" s="284">
        <v>0</v>
      </c>
    </row>
    <row r="71" spans="1:11" x14ac:dyDescent="0.35">
      <c r="A71" s="61"/>
      <c r="B71" s="95"/>
      <c r="C71" s="193"/>
      <c r="D71" s="193"/>
      <c r="E71" s="193"/>
      <c r="F71" s="193"/>
      <c r="G71" s="193"/>
      <c r="H71" s="193"/>
      <c r="I71" s="193"/>
      <c r="J71" s="193"/>
      <c r="K71" s="284"/>
    </row>
    <row r="72" spans="1:11" x14ac:dyDescent="0.35">
      <c r="A72" s="60" t="s">
        <v>139</v>
      </c>
      <c r="B72" s="78">
        <f>SUM(B73:B78)</f>
        <v>1146</v>
      </c>
      <c r="C72" s="194">
        <f t="shared" ref="C72:K72" si="18">SUM(C73:C78)</f>
        <v>17</v>
      </c>
      <c r="D72" s="194">
        <f t="shared" si="18"/>
        <v>1128</v>
      </c>
      <c r="E72" s="194">
        <f t="shared" si="18"/>
        <v>0</v>
      </c>
      <c r="F72" s="194">
        <f t="shared" si="18"/>
        <v>0</v>
      </c>
      <c r="G72" s="194">
        <f t="shared" si="18"/>
        <v>0</v>
      </c>
      <c r="H72" s="194">
        <f t="shared" si="18"/>
        <v>1</v>
      </c>
      <c r="I72" s="194">
        <f t="shared" si="18"/>
        <v>0</v>
      </c>
      <c r="J72" s="194">
        <f t="shared" si="18"/>
        <v>0</v>
      </c>
      <c r="K72" s="285">
        <f t="shared" si="18"/>
        <v>0</v>
      </c>
    </row>
    <row r="73" spans="1:11" x14ac:dyDescent="0.35">
      <c r="A73" s="49" t="s">
        <v>204</v>
      </c>
      <c r="B73" s="95">
        <f t="shared" ref="B73:B78" si="19">SUM(C73:K73)</f>
        <v>398</v>
      </c>
      <c r="C73" s="193">
        <v>1</v>
      </c>
      <c r="D73" s="193">
        <v>397</v>
      </c>
      <c r="E73" s="193">
        <v>0</v>
      </c>
      <c r="F73" s="193">
        <v>0</v>
      </c>
      <c r="G73" s="193">
        <v>0</v>
      </c>
      <c r="H73" s="193">
        <v>0</v>
      </c>
      <c r="I73" s="193">
        <v>0</v>
      </c>
      <c r="J73" s="193">
        <v>0</v>
      </c>
      <c r="K73" s="284">
        <v>0</v>
      </c>
    </row>
    <row r="74" spans="1:11" x14ac:dyDescent="0.35">
      <c r="A74" s="49" t="s">
        <v>349</v>
      </c>
      <c r="B74" s="95">
        <f t="shared" si="19"/>
        <v>115</v>
      </c>
      <c r="C74" s="193">
        <v>0</v>
      </c>
      <c r="D74" s="193">
        <v>115</v>
      </c>
      <c r="E74" s="193">
        <v>0</v>
      </c>
      <c r="F74" s="193">
        <v>0</v>
      </c>
      <c r="G74" s="193">
        <v>0</v>
      </c>
      <c r="H74" s="193">
        <v>0</v>
      </c>
      <c r="I74" s="193">
        <v>0</v>
      </c>
      <c r="J74" s="193">
        <v>0</v>
      </c>
      <c r="K74" s="284">
        <v>0</v>
      </c>
    </row>
    <row r="75" spans="1:11" x14ac:dyDescent="0.35">
      <c r="A75" s="49" t="s">
        <v>350</v>
      </c>
      <c r="B75" s="95">
        <f t="shared" si="19"/>
        <v>94</v>
      </c>
      <c r="C75" s="193">
        <v>2</v>
      </c>
      <c r="D75" s="193">
        <v>92</v>
      </c>
      <c r="E75" s="193">
        <v>0</v>
      </c>
      <c r="F75" s="193">
        <v>0</v>
      </c>
      <c r="G75" s="193">
        <v>0</v>
      </c>
      <c r="H75" s="193">
        <v>0</v>
      </c>
      <c r="I75" s="193">
        <v>0</v>
      </c>
      <c r="J75" s="193">
        <v>0</v>
      </c>
      <c r="K75" s="284">
        <v>0</v>
      </c>
    </row>
    <row r="76" spans="1:11" x14ac:dyDescent="0.35">
      <c r="A76" s="49" t="s">
        <v>351</v>
      </c>
      <c r="B76" s="95">
        <f t="shared" si="19"/>
        <v>301</v>
      </c>
      <c r="C76" s="193">
        <v>3</v>
      </c>
      <c r="D76" s="193">
        <v>298</v>
      </c>
      <c r="E76" s="193">
        <v>0</v>
      </c>
      <c r="F76" s="193">
        <v>0</v>
      </c>
      <c r="G76" s="193">
        <v>0</v>
      </c>
      <c r="H76" s="193">
        <v>0</v>
      </c>
      <c r="I76" s="193">
        <v>0</v>
      </c>
      <c r="J76" s="193">
        <v>0</v>
      </c>
      <c r="K76" s="284">
        <v>0</v>
      </c>
    </row>
    <row r="77" spans="1:11" x14ac:dyDescent="0.35">
      <c r="A77" s="49" t="s">
        <v>352</v>
      </c>
      <c r="B77" s="95">
        <f t="shared" si="19"/>
        <v>113</v>
      </c>
      <c r="C77" s="193">
        <v>9</v>
      </c>
      <c r="D77" s="193">
        <v>103</v>
      </c>
      <c r="E77" s="193">
        <v>0</v>
      </c>
      <c r="F77" s="193">
        <v>0</v>
      </c>
      <c r="G77" s="193">
        <v>0</v>
      </c>
      <c r="H77" s="193">
        <v>1</v>
      </c>
      <c r="I77" s="193">
        <v>0</v>
      </c>
      <c r="J77" s="193">
        <v>0</v>
      </c>
      <c r="K77" s="284">
        <v>0</v>
      </c>
    </row>
    <row r="78" spans="1:11" x14ac:dyDescent="0.35">
      <c r="A78" s="49" t="s">
        <v>353</v>
      </c>
      <c r="B78" s="95">
        <f t="shared" si="19"/>
        <v>125</v>
      </c>
      <c r="C78" s="193">
        <v>2</v>
      </c>
      <c r="D78" s="193">
        <v>123</v>
      </c>
      <c r="E78" s="193">
        <v>0</v>
      </c>
      <c r="F78" s="193">
        <v>0</v>
      </c>
      <c r="G78" s="193">
        <v>0</v>
      </c>
      <c r="H78" s="193">
        <v>0</v>
      </c>
      <c r="I78" s="193">
        <v>0</v>
      </c>
      <c r="J78" s="193">
        <v>0</v>
      </c>
      <c r="K78" s="284">
        <v>0</v>
      </c>
    </row>
    <row r="79" spans="1:11" x14ac:dyDescent="0.35">
      <c r="A79" s="61"/>
      <c r="B79" s="95"/>
      <c r="C79" s="193"/>
      <c r="D79" s="193"/>
      <c r="E79" s="193"/>
      <c r="F79" s="193"/>
      <c r="G79" s="193"/>
      <c r="H79" s="193"/>
      <c r="I79" s="193"/>
      <c r="J79" s="193"/>
      <c r="K79" s="284"/>
    </row>
    <row r="80" spans="1:11" x14ac:dyDescent="0.35">
      <c r="A80" s="60" t="s">
        <v>143</v>
      </c>
      <c r="B80" s="78">
        <f>SUM(B81:B86)</f>
        <v>945</v>
      </c>
      <c r="C80" s="194">
        <f t="shared" ref="C80:K80" si="20">SUM(C81:C86)</f>
        <v>18</v>
      </c>
      <c r="D80" s="194">
        <f t="shared" si="20"/>
        <v>927</v>
      </c>
      <c r="E80" s="194">
        <f t="shared" si="20"/>
        <v>0</v>
      </c>
      <c r="F80" s="194">
        <f t="shared" si="20"/>
        <v>0</v>
      </c>
      <c r="G80" s="194">
        <f t="shared" si="20"/>
        <v>0</v>
      </c>
      <c r="H80" s="194">
        <f t="shared" si="20"/>
        <v>0</v>
      </c>
      <c r="I80" s="194">
        <f t="shared" si="20"/>
        <v>0</v>
      </c>
      <c r="J80" s="194">
        <f t="shared" si="20"/>
        <v>0</v>
      </c>
      <c r="K80" s="285">
        <f t="shared" si="20"/>
        <v>0</v>
      </c>
    </row>
    <row r="81" spans="1:11" x14ac:dyDescent="0.35">
      <c r="A81" s="49" t="s">
        <v>208</v>
      </c>
      <c r="B81" s="95">
        <f t="shared" ref="B81:B86" si="21">SUM(C81:K81)</f>
        <v>304</v>
      </c>
      <c r="C81" s="193">
        <v>9</v>
      </c>
      <c r="D81" s="193">
        <v>295</v>
      </c>
      <c r="E81" s="193">
        <v>0</v>
      </c>
      <c r="F81" s="193">
        <v>0</v>
      </c>
      <c r="G81" s="193">
        <v>0</v>
      </c>
      <c r="H81" s="193">
        <v>0</v>
      </c>
      <c r="I81" s="193">
        <v>0</v>
      </c>
      <c r="J81" s="193">
        <v>0</v>
      </c>
      <c r="K81" s="284">
        <v>0</v>
      </c>
    </row>
    <row r="82" spans="1:11" x14ac:dyDescent="0.35">
      <c r="A82" s="49" t="s">
        <v>354</v>
      </c>
      <c r="B82" s="95">
        <f t="shared" si="21"/>
        <v>32</v>
      </c>
      <c r="C82" s="193">
        <v>0</v>
      </c>
      <c r="D82" s="193">
        <v>32</v>
      </c>
      <c r="E82" s="193">
        <v>0</v>
      </c>
      <c r="F82" s="193">
        <v>0</v>
      </c>
      <c r="G82" s="193">
        <v>0</v>
      </c>
      <c r="H82" s="193">
        <v>0</v>
      </c>
      <c r="I82" s="193">
        <v>0</v>
      </c>
      <c r="J82" s="193">
        <v>0</v>
      </c>
      <c r="K82" s="284">
        <v>0</v>
      </c>
    </row>
    <row r="83" spans="1:11" x14ac:dyDescent="0.35">
      <c r="A83" s="51" t="s">
        <v>209</v>
      </c>
      <c r="B83" s="95">
        <f t="shared" si="21"/>
        <v>370</v>
      </c>
      <c r="C83" s="193">
        <v>0</v>
      </c>
      <c r="D83" s="193">
        <v>370</v>
      </c>
      <c r="E83" s="193">
        <v>0</v>
      </c>
      <c r="F83" s="193">
        <v>0</v>
      </c>
      <c r="G83" s="193">
        <v>0</v>
      </c>
      <c r="H83" s="193">
        <v>0</v>
      </c>
      <c r="I83" s="193">
        <v>0</v>
      </c>
      <c r="J83" s="193">
        <v>0</v>
      </c>
      <c r="K83" s="284">
        <v>0</v>
      </c>
    </row>
    <row r="84" spans="1:11" x14ac:dyDescent="0.35">
      <c r="A84" s="49" t="s">
        <v>355</v>
      </c>
      <c r="B84" s="95">
        <f t="shared" si="21"/>
        <v>155</v>
      </c>
      <c r="C84" s="193">
        <v>8</v>
      </c>
      <c r="D84" s="193">
        <v>147</v>
      </c>
      <c r="E84" s="193">
        <v>0</v>
      </c>
      <c r="F84" s="193">
        <v>0</v>
      </c>
      <c r="G84" s="193">
        <v>0</v>
      </c>
      <c r="H84" s="193">
        <v>0</v>
      </c>
      <c r="I84" s="193">
        <v>0</v>
      </c>
      <c r="J84" s="193">
        <v>0</v>
      </c>
      <c r="K84" s="284">
        <v>0</v>
      </c>
    </row>
    <row r="85" spans="1:11" x14ac:dyDescent="0.35">
      <c r="A85" s="49" t="s">
        <v>356</v>
      </c>
      <c r="B85" s="95">
        <f t="shared" si="21"/>
        <v>31</v>
      </c>
      <c r="C85" s="193">
        <v>1</v>
      </c>
      <c r="D85" s="193">
        <v>30</v>
      </c>
      <c r="E85" s="193">
        <v>0</v>
      </c>
      <c r="F85" s="193">
        <v>0</v>
      </c>
      <c r="G85" s="193">
        <v>0</v>
      </c>
      <c r="H85" s="193">
        <v>0</v>
      </c>
      <c r="I85" s="193">
        <v>0</v>
      </c>
      <c r="J85" s="193">
        <v>0</v>
      </c>
      <c r="K85" s="284">
        <v>0</v>
      </c>
    </row>
    <row r="86" spans="1:11" x14ac:dyDescent="0.35">
      <c r="A86" s="49" t="s">
        <v>357</v>
      </c>
      <c r="B86" s="95">
        <f t="shared" si="21"/>
        <v>53</v>
      </c>
      <c r="C86" s="193">
        <v>0</v>
      </c>
      <c r="D86" s="193">
        <v>53</v>
      </c>
      <c r="E86" s="193">
        <v>0</v>
      </c>
      <c r="F86" s="193">
        <v>0</v>
      </c>
      <c r="G86" s="193">
        <v>0</v>
      </c>
      <c r="H86" s="193">
        <v>0</v>
      </c>
      <c r="I86" s="193">
        <v>0</v>
      </c>
      <c r="J86" s="193">
        <v>0</v>
      </c>
      <c r="K86" s="284">
        <v>0</v>
      </c>
    </row>
    <row r="87" spans="1:11" x14ac:dyDescent="0.35">
      <c r="A87" s="61"/>
      <c r="B87" s="95"/>
      <c r="C87" s="193"/>
      <c r="D87" s="193"/>
      <c r="E87" s="193"/>
      <c r="F87" s="193"/>
      <c r="G87" s="193"/>
      <c r="H87" s="193"/>
      <c r="I87" s="193"/>
      <c r="J87" s="193"/>
      <c r="K87" s="284"/>
    </row>
    <row r="88" spans="1:11" x14ac:dyDescent="0.35">
      <c r="A88" s="60" t="s">
        <v>147</v>
      </c>
      <c r="B88" s="78">
        <f>SUM(B89:B96)</f>
        <v>1484</v>
      </c>
      <c r="C88" s="194">
        <f t="shared" ref="C88:K88" si="22">SUM(C89:C96)</f>
        <v>101</v>
      </c>
      <c r="D88" s="194">
        <f t="shared" si="22"/>
        <v>1377</v>
      </c>
      <c r="E88" s="194">
        <f t="shared" si="22"/>
        <v>1</v>
      </c>
      <c r="F88" s="194">
        <f t="shared" si="22"/>
        <v>1</v>
      </c>
      <c r="G88" s="194">
        <f t="shared" si="22"/>
        <v>1</v>
      </c>
      <c r="H88" s="194">
        <f t="shared" si="22"/>
        <v>3</v>
      </c>
      <c r="I88" s="194">
        <f t="shared" si="22"/>
        <v>0</v>
      </c>
      <c r="J88" s="194">
        <f t="shared" si="22"/>
        <v>0</v>
      </c>
      <c r="K88" s="285">
        <f t="shared" si="22"/>
        <v>0</v>
      </c>
    </row>
    <row r="89" spans="1:11" x14ac:dyDescent="0.35">
      <c r="A89" s="51" t="s">
        <v>148</v>
      </c>
      <c r="B89" s="95">
        <f t="shared" ref="B89:B96" si="23">SUM(C89:K89)</f>
        <v>722</v>
      </c>
      <c r="C89" s="193">
        <v>75</v>
      </c>
      <c r="D89" s="193">
        <v>642</v>
      </c>
      <c r="E89" s="193">
        <v>1</v>
      </c>
      <c r="F89" s="193">
        <v>0</v>
      </c>
      <c r="G89" s="193">
        <v>1</v>
      </c>
      <c r="H89" s="193">
        <v>3</v>
      </c>
      <c r="I89" s="193">
        <v>0</v>
      </c>
      <c r="J89" s="193">
        <v>0</v>
      </c>
      <c r="K89" s="284">
        <v>0</v>
      </c>
    </row>
    <row r="90" spans="1:11" x14ac:dyDescent="0.35">
      <c r="A90" s="49" t="s">
        <v>358</v>
      </c>
      <c r="B90" s="95">
        <f t="shared" si="23"/>
        <v>195</v>
      </c>
      <c r="C90" s="193">
        <v>0</v>
      </c>
      <c r="D90" s="193">
        <v>195</v>
      </c>
      <c r="E90" s="193">
        <v>0</v>
      </c>
      <c r="F90" s="193">
        <v>0</v>
      </c>
      <c r="G90" s="193">
        <v>0</v>
      </c>
      <c r="H90" s="193">
        <v>0</v>
      </c>
      <c r="I90" s="193">
        <v>0</v>
      </c>
      <c r="J90" s="193">
        <v>0</v>
      </c>
      <c r="K90" s="284">
        <v>0</v>
      </c>
    </row>
    <row r="91" spans="1:11" x14ac:dyDescent="0.35">
      <c r="A91" s="49" t="s">
        <v>359</v>
      </c>
      <c r="B91" s="95">
        <f t="shared" si="23"/>
        <v>72</v>
      </c>
      <c r="C91" s="193">
        <v>9</v>
      </c>
      <c r="D91" s="193">
        <v>63</v>
      </c>
      <c r="E91" s="193">
        <v>0</v>
      </c>
      <c r="F91" s="193">
        <v>0</v>
      </c>
      <c r="G91" s="193">
        <v>0</v>
      </c>
      <c r="H91" s="193">
        <v>0</v>
      </c>
      <c r="I91" s="193">
        <v>0</v>
      </c>
      <c r="J91" s="193">
        <v>0</v>
      </c>
      <c r="K91" s="284">
        <v>0</v>
      </c>
    </row>
    <row r="92" spans="1:11" x14ac:dyDescent="0.35">
      <c r="A92" s="50" t="s">
        <v>360</v>
      </c>
      <c r="B92" s="95">
        <f t="shared" si="23"/>
        <v>114</v>
      </c>
      <c r="C92" s="193">
        <v>0</v>
      </c>
      <c r="D92" s="193">
        <v>114</v>
      </c>
      <c r="E92" s="193">
        <v>0</v>
      </c>
      <c r="F92" s="193">
        <v>0</v>
      </c>
      <c r="G92" s="193">
        <v>0</v>
      </c>
      <c r="H92" s="193">
        <v>0</v>
      </c>
      <c r="I92" s="193">
        <v>0</v>
      </c>
      <c r="J92" s="193">
        <v>0</v>
      </c>
      <c r="K92" s="284">
        <v>0</v>
      </c>
    </row>
    <row r="93" spans="1:11" x14ac:dyDescent="0.35">
      <c r="A93" s="49" t="s">
        <v>361</v>
      </c>
      <c r="B93" s="95">
        <f t="shared" si="23"/>
        <v>70</v>
      </c>
      <c r="C93" s="193">
        <v>10</v>
      </c>
      <c r="D93" s="193">
        <v>60</v>
      </c>
      <c r="E93" s="193">
        <v>0</v>
      </c>
      <c r="F93" s="193">
        <v>0</v>
      </c>
      <c r="G93" s="193">
        <v>0</v>
      </c>
      <c r="H93" s="193">
        <v>0</v>
      </c>
      <c r="I93" s="193">
        <v>0</v>
      </c>
      <c r="J93" s="193">
        <v>0</v>
      </c>
      <c r="K93" s="284">
        <v>0</v>
      </c>
    </row>
    <row r="94" spans="1:11" x14ac:dyDescent="0.35">
      <c r="A94" s="49" t="s">
        <v>362</v>
      </c>
      <c r="B94" s="95">
        <f t="shared" si="23"/>
        <v>158</v>
      </c>
      <c r="C94" s="193">
        <v>7</v>
      </c>
      <c r="D94" s="193">
        <v>150</v>
      </c>
      <c r="E94" s="193">
        <v>0</v>
      </c>
      <c r="F94" s="193">
        <v>1</v>
      </c>
      <c r="G94" s="193">
        <v>0</v>
      </c>
      <c r="H94" s="193">
        <v>0</v>
      </c>
      <c r="I94" s="193">
        <v>0</v>
      </c>
      <c r="J94" s="193">
        <v>0</v>
      </c>
      <c r="K94" s="284">
        <v>0</v>
      </c>
    </row>
    <row r="95" spans="1:11" x14ac:dyDescent="0.35">
      <c r="A95" s="49" t="s">
        <v>363</v>
      </c>
      <c r="B95" s="95">
        <f t="shared" si="23"/>
        <v>134</v>
      </c>
      <c r="C95" s="193">
        <v>0</v>
      </c>
      <c r="D95" s="193">
        <v>134</v>
      </c>
      <c r="E95" s="193">
        <v>0</v>
      </c>
      <c r="F95" s="193">
        <v>0</v>
      </c>
      <c r="G95" s="193">
        <v>0</v>
      </c>
      <c r="H95" s="193">
        <v>0</v>
      </c>
      <c r="I95" s="193">
        <v>0</v>
      </c>
      <c r="J95" s="193">
        <v>0</v>
      </c>
      <c r="K95" s="284">
        <v>0</v>
      </c>
    </row>
    <row r="96" spans="1:11" x14ac:dyDescent="0.35">
      <c r="A96" s="49" t="s">
        <v>364</v>
      </c>
      <c r="B96" s="95">
        <f t="shared" si="23"/>
        <v>19</v>
      </c>
      <c r="C96" s="193">
        <v>0</v>
      </c>
      <c r="D96" s="193">
        <v>19</v>
      </c>
      <c r="E96" s="193">
        <v>0</v>
      </c>
      <c r="F96" s="193">
        <v>0</v>
      </c>
      <c r="G96" s="193">
        <v>0</v>
      </c>
      <c r="H96" s="193">
        <v>0</v>
      </c>
      <c r="I96" s="193">
        <v>0</v>
      </c>
      <c r="J96" s="193">
        <v>0</v>
      </c>
      <c r="K96" s="284">
        <v>0</v>
      </c>
    </row>
    <row r="97" spans="1:11" x14ac:dyDescent="0.35">
      <c r="A97" s="61"/>
      <c r="B97" s="95"/>
      <c r="C97" s="193"/>
      <c r="D97" s="193"/>
      <c r="E97" s="193"/>
      <c r="F97" s="193"/>
      <c r="G97" s="193"/>
      <c r="H97" s="193"/>
      <c r="I97" s="193"/>
      <c r="J97" s="193"/>
      <c r="K97" s="284"/>
    </row>
    <row r="98" spans="1:11" x14ac:dyDescent="0.35">
      <c r="A98" s="60" t="s">
        <v>155</v>
      </c>
      <c r="B98" s="78">
        <f>SUM(B99:B100)</f>
        <v>625</v>
      </c>
      <c r="C98" s="194">
        <f t="shared" ref="C98:K98" si="24">SUM(C99:C100)</f>
        <v>18</v>
      </c>
      <c r="D98" s="194">
        <f t="shared" si="24"/>
        <v>606</v>
      </c>
      <c r="E98" s="194">
        <f t="shared" si="24"/>
        <v>0</v>
      </c>
      <c r="F98" s="194">
        <f t="shared" si="24"/>
        <v>0</v>
      </c>
      <c r="G98" s="194">
        <f t="shared" si="24"/>
        <v>0</v>
      </c>
      <c r="H98" s="194">
        <f t="shared" si="24"/>
        <v>0</v>
      </c>
      <c r="I98" s="194">
        <f t="shared" si="24"/>
        <v>1</v>
      </c>
      <c r="J98" s="194">
        <f t="shared" si="24"/>
        <v>0</v>
      </c>
      <c r="K98" s="285">
        <f t="shared" si="24"/>
        <v>0</v>
      </c>
    </row>
    <row r="99" spans="1:11" x14ac:dyDescent="0.35">
      <c r="A99" s="49" t="s">
        <v>156</v>
      </c>
      <c r="B99" s="95">
        <f>SUM(C99:K99)</f>
        <v>438</v>
      </c>
      <c r="C99" s="193">
        <v>0</v>
      </c>
      <c r="D99" s="193">
        <v>438</v>
      </c>
      <c r="E99" s="193">
        <v>0</v>
      </c>
      <c r="F99" s="193">
        <v>0</v>
      </c>
      <c r="G99" s="193">
        <v>0</v>
      </c>
      <c r="H99" s="193">
        <v>0</v>
      </c>
      <c r="I99" s="193">
        <v>0</v>
      </c>
      <c r="J99" s="193">
        <v>0</v>
      </c>
      <c r="K99" s="284">
        <v>0</v>
      </c>
    </row>
    <row r="100" spans="1:11" x14ac:dyDescent="0.35">
      <c r="A100" s="49" t="s">
        <v>365</v>
      </c>
      <c r="B100" s="95">
        <f>SUM(C100:K100)</f>
        <v>187</v>
      </c>
      <c r="C100" s="193">
        <v>18</v>
      </c>
      <c r="D100" s="193">
        <v>168</v>
      </c>
      <c r="E100" s="193">
        <v>0</v>
      </c>
      <c r="F100" s="193">
        <v>0</v>
      </c>
      <c r="G100" s="193">
        <v>0</v>
      </c>
      <c r="H100" s="193">
        <v>0</v>
      </c>
      <c r="I100" s="193">
        <v>1</v>
      </c>
      <c r="J100" s="193">
        <v>0</v>
      </c>
      <c r="K100" s="284">
        <v>0</v>
      </c>
    </row>
    <row r="101" spans="1:11" x14ac:dyDescent="0.35">
      <c r="A101" s="61"/>
      <c r="B101" s="95"/>
      <c r="C101" s="193"/>
      <c r="D101" s="193"/>
      <c r="E101" s="193"/>
      <c r="F101" s="193"/>
      <c r="G101" s="193"/>
      <c r="H101" s="193"/>
      <c r="I101" s="193"/>
      <c r="J101" s="193"/>
      <c r="K101" s="284"/>
    </row>
    <row r="102" spans="1:11" x14ac:dyDescent="0.35">
      <c r="A102" s="60" t="s">
        <v>158</v>
      </c>
      <c r="B102" s="78">
        <f>SUM(B103:B107)</f>
        <v>936</v>
      </c>
      <c r="C102" s="194">
        <f t="shared" ref="C102:K102" si="25">SUM(C103:C107)</f>
        <v>10</v>
      </c>
      <c r="D102" s="194">
        <f t="shared" si="25"/>
        <v>925</v>
      </c>
      <c r="E102" s="194">
        <f t="shared" si="25"/>
        <v>0</v>
      </c>
      <c r="F102" s="194">
        <f t="shared" si="25"/>
        <v>0</v>
      </c>
      <c r="G102" s="194">
        <f t="shared" si="25"/>
        <v>0</v>
      </c>
      <c r="H102" s="194">
        <f t="shared" si="25"/>
        <v>0</v>
      </c>
      <c r="I102" s="194">
        <f t="shared" si="25"/>
        <v>1</v>
      </c>
      <c r="J102" s="194">
        <f t="shared" si="25"/>
        <v>0</v>
      </c>
      <c r="K102" s="285">
        <f t="shared" si="25"/>
        <v>0</v>
      </c>
    </row>
    <row r="103" spans="1:11" x14ac:dyDescent="0.35">
      <c r="A103" s="49" t="s">
        <v>366</v>
      </c>
      <c r="B103" s="95">
        <f>SUM(C103:K103)</f>
        <v>172</v>
      </c>
      <c r="C103" s="193">
        <v>2</v>
      </c>
      <c r="D103" s="193">
        <v>170</v>
      </c>
      <c r="E103" s="193">
        <v>0</v>
      </c>
      <c r="F103" s="193">
        <v>0</v>
      </c>
      <c r="G103" s="193">
        <v>0</v>
      </c>
      <c r="H103" s="193">
        <v>0</v>
      </c>
      <c r="I103" s="193">
        <v>0</v>
      </c>
      <c r="J103" s="193">
        <v>0</v>
      </c>
      <c r="K103" s="284">
        <v>0</v>
      </c>
    </row>
    <row r="104" spans="1:11" x14ac:dyDescent="0.35">
      <c r="A104" s="49" t="s">
        <v>367</v>
      </c>
      <c r="B104" s="95">
        <f>SUM(C104:K104)</f>
        <v>236</v>
      </c>
      <c r="C104" s="193">
        <v>5</v>
      </c>
      <c r="D104" s="193">
        <v>230</v>
      </c>
      <c r="E104" s="193">
        <v>0</v>
      </c>
      <c r="F104" s="193">
        <v>0</v>
      </c>
      <c r="G104" s="193">
        <v>0</v>
      </c>
      <c r="H104" s="193">
        <v>0</v>
      </c>
      <c r="I104" s="193">
        <v>1</v>
      </c>
      <c r="J104" s="193">
        <v>0</v>
      </c>
      <c r="K104" s="284">
        <v>0</v>
      </c>
    </row>
    <row r="105" spans="1:11" x14ac:dyDescent="0.35">
      <c r="A105" s="49" t="s">
        <v>368</v>
      </c>
      <c r="B105" s="95">
        <f>SUM(C105:K105)</f>
        <v>279</v>
      </c>
      <c r="C105" s="193">
        <v>1</v>
      </c>
      <c r="D105" s="193">
        <v>278</v>
      </c>
      <c r="E105" s="193">
        <v>0</v>
      </c>
      <c r="F105" s="193">
        <v>0</v>
      </c>
      <c r="G105" s="193">
        <v>0</v>
      </c>
      <c r="H105" s="193">
        <v>0</v>
      </c>
      <c r="I105" s="193">
        <v>0</v>
      </c>
      <c r="J105" s="193">
        <v>0</v>
      </c>
      <c r="K105" s="284">
        <v>0</v>
      </c>
    </row>
    <row r="106" spans="1:11" x14ac:dyDescent="0.35">
      <c r="A106" s="49" t="s">
        <v>369</v>
      </c>
      <c r="B106" s="95">
        <f>SUM(C106:K106)</f>
        <v>193</v>
      </c>
      <c r="C106" s="193">
        <v>1</v>
      </c>
      <c r="D106" s="193">
        <v>192</v>
      </c>
      <c r="E106" s="193">
        <v>0</v>
      </c>
      <c r="F106" s="193">
        <v>0</v>
      </c>
      <c r="G106" s="193">
        <v>0</v>
      </c>
      <c r="H106" s="193">
        <v>0</v>
      </c>
      <c r="I106" s="193">
        <v>0</v>
      </c>
      <c r="J106" s="193">
        <v>0</v>
      </c>
      <c r="K106" s="284">
        <v>0</v>
      </c>
    </row>
    <row r="107" spans="1:11" x14ac:dyDescent="0.35">
      <c r="A107" s="49" t="s">
        <v>162</v>
      </c>
      <c r="B107" s="95">
        <f>SUM(C107:K107)</f>
        <v>56</v>
      </c>
      <c r="C107" s="193">
        <v>1</v>
      </c>
      <c r="D107" s="193">
        <v>55</v>
      </c>
      <c r="E107" s="193">
        <v>0</v>
      </c>
      <c r="F107" s="193">
        <v>0</v>
      </c>
      <c r="G107" s="193">
        <v>0</v>
      </c>
      <c r="H107" s="193">
        <v>0</v>
      </c>
      <c r="I107" s="193">
        <v>0</v>
      </c>
      <c r="J107" s="193">
        <v>0</v>
      </c>
      <c r="K107" s="284">
        <v>0</v>
      </c>
    </row>
    <row r="108" spans="1:11" x14ac:dyDescent="0.35">
      <c r="A108" s="61"/>
      <c r="B108" s="95"/>
      <c r="C108" s="193"/>
      <c r="D108" s="193"/>
      <c r="E108" s="193"/>
      <c r="F108" s="193"/>
      <c r="G108" s="193"/>
      <c r="H108" s="193"/>
      <c r="I108" s="193"/>
      <c r="J108" s="193"/>
      <c r="K108" s="284"/>
    </row>
    <row r="109" spans="1:11" x14ac:dyDescent="0.35">
      <c r="A109" s="60" t="s">
        <v>163</v>
      </c>
      <c r="B109" s="78">
        <f>SUM(B110:B112)</f>
        <v>1301</v>
      </c>
      <c r="C109" s="194">
        <f t="shared" ref="C109:K109" si="26">SUM(C110:C112)</f>
        <v>217</v>
      </c>
      <c r="D109" s="194">
        <f t="shared" si="26"/>
        <v>1083</v>
      </c>
      <c r="E109" s="194">
        <f t="shared" si="26"/>
        <v>1</v>
      </c>
      <c r="F109" s="194">
        <f t="shared" si="26"/>
        <v>0</v>
      </c>
      <c r="G109" s="194">
        <f t="shared" si="26"/>
        <v>0</v>
      </c>
      <c r="H109" s="194">
        <f t="shared" si="26"/>
        <v>0</v>
      </c>
      <c r="I109" s="194">
        <f t="shared" si="26"/>
        <v>0</v>
      </c>
      <c r="J109" s="194">
        <f t="shared" si="26"/>
        <v>0</v>
      </c>
      <c r="K109" s="285">
        <f t="shared" si="26"/>
        <v>0</v>
      </c>
    </row>
    <row r="110" spans="1:11" x14ac:dyDescent="0.35">
      <c r="A110" s="49" t="s">
        <v>164</v>
      </c>
      <c r="B110" s="95">
        <f>SUM(C110:K110)</f>
        <v>525</v>
      </c>
      <c r="C110" s="193">
        <v>55</v>
      </c>
      <c r="D110" s="193">
        <v>470</v>
      </c>
      <c r="E110" s="193">
        <v>0</v>
      </c>
      <c r="F110" s="193">
        <v>0</v>
      </c>
      <c r="G110" s="193">
        <v>0</v>
      </c>
      <c r="H110" s="193">
        <v>0</v>
      </c>
      <c r="I110" s="193">
        <v>0</v>
      </c>
      <c r="J110" s="193">
        <v>0</v>
      </c>
      <c r="K110" s="284">
        <v>0</v>
      </c>
    </row>
    <row r="111" spans="1:11" x14ac:dyDescent="0.35">
      <c r="A111" s="49" t="s">
        <v>370</v>
      </c>
      <c r="B111" s="95">
        <f>SUM(C111:K111)</f>
        <v>177</v>
      </c>
      <c r="C111" s="193">
        <v>143</v>
      </c>
      <c r="D111" s="193">
        <v>34</v>
      </c>
      <c r="E111" s="193">
        <v>0</v>
      </c>
      <c r="F111" s="193">
        <v>0</v>
      </c>
      <c r="G111" s="193">
        <v>0</v>
      </c>
      <c r="H111" s="193">
        <v>0</v>
      </c>
      <c r="I111" s="193">
        <v>0</v>
      </c>
      <c r="J111" s="193">
        <v>0</v>
      </c>
      <c r="K111" s="284">
        <v>0</v>
      </c>
    </row>
    <row r="112" spans="1:11" x14ac:dyDescent="0.35">
      <c r="A112" s="49" t="s">
        <v>371</v>
      </c>
      <c r="B112" s="95">
        <f>SUM(C112:K112)</f>
        <v>599</v>
      </c>
      <c r="C112" s="193">
        <v>19</v>
      </c>
      <c r="D112" s="193">
        <v>579</v>
      </c>
      <c r="E112" s="193">
        <v>1</v>
      </c>
      <c r="F112" s="193">
        <v>0</v>
      </c>
      <c r="G112" s="193">
        <v>0</v>
      </c>
      <c r="H112" s="193">
        <v>0</v>
      </c>
      <c r="I112" s="193">
        <v>0</v>
      </c>
      <c r="J112" s="193">
        <v>0</v>
      </c>
      <c r="K112" s="284">
        <v>0</v>
      </c>
    </row>
    <row r="113" spans="1:11" x14ac:dyDescent="0.35">
      <c r="A113" s="61"/>
      <c r="B113" s="95"/>
      <c r="C113" s="193"/>
      <c r="D113" s="193"/>
      <c r="E113" s="193"/>
      <c r="F113" s="193"/>
      <c r="G113" s="193"/>
      <c r="H113" s="193"/>
      <c r="I113" s="193"/>
      <c r="J113" s="193"/>
      <c r="K113" s="284"/>
    </row>
    <row r="114" spans="1:11" x14ac:dyDescent="0.35">
      <c r="A114" s="60" t="s">
        <v>167</v>
      </c>
      <c r="B114" s="78">
        <f>SUM(B115:B117)</f>
        <v>1882</v>
      </c>
      <c r="C114" s="194">
        <f t="shared" ref="C114:K114" si="27">SUM(C115:C117)</f>
        <v>432</v>
      </c>
      <c r="D114" s="194">
        <f t="shared" si="27"/>
        <v>1441</v>
      </c>
      <c r="E114" s="194">
        <f t="shared" si="27"/>
        <v>8</v>
      </c>
      <c r="F114" s="194">
        <f t="shared" si="27"/>
        <v>0</v>
      </c>
      <c r="G114" s="194">
        <f t="shared" si="27"/>
        <v>0</v>
      </c>
      <c r="H114" s="194">
        <f t="shared" si="27"/>
        <v>1</v>
      </c>
      <c r="I114" s="194">
        <f t="shared" si="27"/>
        <v>0</v>
      </c>
      <c r="J114" s="194">
        <f t="shared" si="27"/>
        <v>0</v>
      </c>
      <c r="K114" s="285">
        <f t="shared" si="27"/>
        <v>0</v>
      </c>
    </row>
    <row r="115" spans="1:11" x14ac:dyDescent="0.35">
      <c r="A115" s="51" t="s">
        <v>168</v>
      </c>
      <c r="B115" s="95">
        <f>SUM(C115:K115)</f>
        <v>966</v>
      </c>
      <c r="C115" s="193">
        <v>15</v>
      </c>
      <c r="D115" s="193">
        <v>950</v>
      </c>
      <c r="E115" s="193">
        <v>0</v>
      </c>
      <c r="F115" s="193">
        <v>0</v>
      </c>
      <c r="G115" s="193">
        <v>0</v>
      </c>
      <c r="H115" s="193">
        <v>1</v>
      </c>
      <c r="I115" s="193">
        <v>0</v>
      </c>
      <c r="J115" s="193">
        <v>0</v>
      </c>
      <c r="K115" s="284">
        <v>0</v>
      </c>
    </row>
    <row r="116" spans="1:11" x14ac:dyDescent="0.35">
      <c r="A116" s="49" t="s">
        <v>372</v>
      </c>
      <c r="B116" s="95">
        <f>SUM(C116:K116)</f>
        <v>410</v>
      </c>
      <c r="C116" s="193">
        <v>269</v>
      </c>
      <c r="D116" s="193">
        <v>133</v>
      </c>
      <c r="E116" s="193">
        <v>8</v>
      </c>
      <c r="F116" s="193">
        <v>0</v>
      </c>
      <c r="G116" s="193">
        <v>0</v>
      </c>
      <c r="H116" s="193">
        <v>0</v>
      </c>
      <c r="I116" s="193">
        <v>0</v>
      </c>
      <c r="J116" s="193">
        <v>0</v>
      </c>
      <c r="K116" s="284">
        <v>0</v>
      </c>
    </row>
    <row r="117" spans="1:11" x14ac:dyDescent="0.35">
      <c r="A117" s="51" t="s">
        <v>216</v>
      </c>
      <c r="B117" s="95">
        <f>SUM(C117:K117)</f>
        <v>506</v>
      </c>
      <c r="C117" s="193">
        <v>148</v>
      </c>
      <c r="D117" s="193">
        <v>358</v>
      </c>
      <c r="E117" s="193">
        <v>0</v>
      </c>
      <c r="F117" s="193">
        <v>0</v>
      </c>
      <c r="G117" s="193">
        <v>0</v>
      </c>
      <c r="H117" s="193">
        <v>0</v>
      </c>
      <c r="I117" s="193">
        <v>0</v>
      </c>
      <c r="J117" s="193">
        <v>0</v>
      </c>
      <c r="K117" s="284">
        <v>0</v>
      </c>
    </row>
    <row r="118" spans="1:11" x14ac:dyDescent="0.35">
      <c r="A118" s="72"/>
      <c r="B118" s="73"/>
      <c r="C118" s="73"/>
      <c r="D118" s="73"/>
      <c r="E118" s="73"/>
      <c r="F118" s="73"/>
      <c r="G118" s="73"/>
      <c r="H118" s="73"/>
      <c r="I118" s="73"/>
      <c r="J118" s="73"/>
      <c r="K118" s="286"/>
    </row>
    <row r="119" spans="1:11" x14ac:dyDescent="0.35">
      <c r="A119" s="62" t="s">
        <v>268</v>
      </c>
    </row>
  </sheetData>
  <mergeCells count="7">
    <mergeCell ref="A3:K3"/>
    <mergeCell ref="B8:B9"/>
    <mergeCell ref="C8:K8"/>
    <mergeCell ref="A8:A9"/>
    <mergeCell ref="A6:K6"/>
    <mergeCell ref="A4:K4"/>
    <mergeCell ref="A5:K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56D8-6B2A-4786-BD61-062D7C379C65}">
  <dimension ref="A1:M119"/>
  <sheetViews>
    <sheetView zoomScale="70" zoomScaleNormal="70" workbookViewId="0">
      <pane ySplit="11" topLeftCell="A12" activePane="bottomLeft" state="frozen"/>
      <selection activeCell="C33" sqref="C33"/>
      <selection pane="bottomLeft" activeCell="D113" sqref="D113"/>
    </sheetView>
  </sheetViews>
  <sheetFormatPr baseColWidth="10" defaultColWidth="0" defaultRowHeight="15.5" zeroHeight="1" x14ac:dyDescent="0.25"/>
  <cols>
    <col min="1" max="1" width="82.7265625" style="81" bestFit="1" customWidth="1"/>
    <col min="2" max="11" width="15" style="81" customWidth="1"/>
    <col min="12" max="13" width="0" style="81" hidden="1" customWidth="1"/>
    <col min="14" max="16384" width="11.453125" style="81" hidden="1"/>
  </cols>
  <sheetData>
    <row r="1" spans="1:11" x14ac:dyDescent="0.25">
      <c r="A1" s="79" t="s">
        <v>373</v>
      </c>
    </row>
    <row r="2" spans="1:11" x14ac:dyDescent="0.25"/>
    <row r="3" spans="1:11" x14ac:dyDescent="0.25">
      <c r="A3" s="295" t="s">
        <v>374</v>
      </c>
      <c r="B3" s="295"/>
      <c r="C3" s="295"/>
      <c r="D3" s="295"/>
      <c r="E3" s="295"/>
      <c r="F3" s="295"/>
      <c r="G3" s="295"/>
      <c r="H3" s="295"/>
      <c r="I3" s="295"/>
      <c r="J3" s="295"/>
      <c r="K3" s="295"/>
    </row>
    <row r="4" spans="1:11" x14ac:dyDescent="0.25">
      <c r="A4" s="295" t="s">
        <v>86</v>
      </c>
      <c r="B4" s="295"/>
      <c r="C4" s="295"/>
      <c r="D4" s="295"/>
      <c r="E4" s="295"/>
      <c r="F4" s="295"/>
      <c r="G4" s="295"/>
      <c r="H4" s="295"/>
      <c r="I4" s="295"/>
      <c r="J4" s="295"/>
      <c r="K4" s="295"/>
    </row>
    <row r="5" spans="1:11" x14ac:dyDescent="0.25">
      <c r="A5" s="295" t="s">
        <v>316</v>
      </c>
      <c r="B5" s="295"/>
      <c r="C5" s="295"/>
      <c r="D5" s="295"/>
      <c r="E5" s="295"/>
      <c r="F5" s="295"/>
      <c r="G5" s="295"/>
      <c r="H5" s="295"/>
      <c r="I5" s="295"/>
      <c r="J5" s="295"/>
      <c r="K5" s="295"/>
    </row>
    <row r="6" spans="1:11" x14ac:dyDescent="0.25">
      <c r="A6" s="295" t="s">
        <v>273</v>
      </c>
      <c r="B6" s="295"/>
      <c r="C6" s="295"/>
      <c r="D6" s="295"/>
      <c r="E6" s="295"/>
      <c r="F6" s="295"/>
      <c r="G6" s="295"/>
      <c r="H6" s="295"/>
      <c r="I6" s="295"/>
      <c r="J6" s="295"/>
      <c r="K6" s="295"/>
    </row>
    <row r="7" spans="1:11" x14ac:dyDescent="0.25">
      <c r="A7" s="85"/>
      <c r="B7" s="86"/>
      <c r="C7" s="87"/>
      <c r="D7" s="87"/>
      <c r="E7" s="87"/>
      <c r="F7" s="87"/>
      <c r="G7" s="87"/>
      <c r="H7" s="87"/>
      <c r="I7" s="87"/>
      <c r="J7" s="87"/>
      <c r="K7" s="87"/>
    </row>
    <row r="8" spans="1:11" x14ac:dyDescent="0.25">
      <c r="A8" s="381" t="s">
        <v>274</v>
      </c>
      <c r="B8" s="296" t="s">
        <v>30</v>
      </c>
      <c r="C8" s="311" t="s">
        <v>317</v>
      </c>
      <c r="D8" s="312"/>
      <c r="E8" s="312"/>
      <c r="F8" s="312"/>
      <c r="G8" s="312"/>
      <c r="H8" s="312"/>
      <c r="I8" s="312"/>
      <c r="J8" s="312"/>
      <c r="K8" s="312"/>
    </row>
    <row r="9" spans="1:11" ht="71.650000000000006" customHeight="1" x14ac:dyDescent="0.25">
      <c r="A9" s="382"/>
      <c r="B9" s="297"/>
      <c r="C9" s="88" t="s">
        <v>59</v>
      </c>
      <c r="D9" s="88" t="s">
        <v>318</v>
      </c>
      <c r="E9" s="88" t="s">
        <v>62</v>
      </c>
      <c r="F9" s="88" t="s">
        <v>63</v>
      </c>
      <c r="G9" s="88" t="s">
        <v>64</v>
      </c>
      <c r="H9" s="88" t="s">
        <v>65</v>
      </c>
      <c r="I9" s="88" t="s">
        <v>375</v>
      </c>
      <c r="J9" s="100" t="s">
        <v>78</v>
      </c>
      <c r="K9" s="100" t="s">
        <v>186</v>
      </c>
    </row>
    <row r="10" spans="1:11" x14ac:dyDescent="0.25">
      <c r="A10" s="89"/>
      <c r="B10" s="221"/>
      <c r="C10" s="91"/>
      <c r="D10" s="91"/>
      <c r="E10" s="91"/>
      <c r="F10" s="91"/>
      <c r="G10" s="91"/>
      <c r="H10" s="91"/>
      <c r="I10" s="92"/>
      <c r="J10" s="91"/>
      <c r="K10" s="101"/>
    </row>
    <row r="11" spans="1:11" x14ac:dyDescent="0.25">
      <c r="A11" s="93" t="s">
        <v>30</v>
      </c>
      <c r="B11" s="78">
        <f t="shared" ref="B11:K11" si="0">B13+B21+B24+B33+B40+B47+B55+B64+B72+B80+B88+B98+B102+B109+B114</f>
        <v>8189</v>
      </c>
      <c r="C11" s="77">
        <f t="shared" si="0"/>
        <v>1692</v>
      </c>
      <c r="D11" s="77">
        <f t="shared" si="0"/>
        <v>6456</v>
      </c>
      <c r="E11" s="77">
        <f t="shared" si="0"/>
        <v>12</v>
      </c>
      <c r="F11" s="77">
        <f t="shared" ref="F11:J11" si="1">F13+F21+F24+F33+F40+F47+F55+F64+F72+F80+F88+F98+F102+F109+F114</f>
        <v>3</v>
      </c>
      <c r="G11" s="77">
        <f t="shared" si="1"/>
        <v>2</v>
      </c>
      <c r="H11" s="77">
        <f t="shared" si="1"/>
        <v>7</v>
      </c>
      <c r="I11" s="77">
        <f t="shared" si="1"/>
        <v>9</v>
      </c>
      <c r="J11" s="77">
        <f t="shared" si="1"/>
        <v>2</v>
      </c>
      <c r="K11" s="102">
        <f t="shared" si="0"/>
        <v>6</v>
      </c>
    </row>
    <row r="12" spans="1:11" x14ac:dyDescent="0.25">
      <c r="A12" s="94"/>
      <c r="B12" s="95"/>
      <c r="C12" s="95"/>
      <c r="D12" s="95"/>
      <c r="E12" s="95"/>
      <c r="F12" s="95"/>
      <c r="G12" s="95"/>
      <c r="H12" s="95"/>
      <c r="I12" s="95"/>
      <c r="J12" s="95"/>
      <c r="K12" s="103"/>
    </row>
    <row r="13" spans="1:11" x14ac:dyDescent="0.3">
      <c r="A13" s="80" t="s">
        <v>94</v>
      </c>
      <c r="B13" s="78">
        <f>SUM(B14:B19)</f>
        <v>551</v>
      </c>
      <c r="C13" s="195">
        <f t="shared" ref="C13:K13" si="2">SUM(C14:C19)</f>
        <v>50</v>
      </c>
      <c r="D13" s="195">
        <f t="shared" si="2"/>
        <v>490</v>
      </c>
      <c r="E13" s="195">
        <f>SUM(E14:E19)</f>
        <v>8</v>
      </c>
      <c r="F13" s="195">
        <f t="shared" ref="F13:J13" si="3">SUM(F14:F19)</f>
        <v>0</v>
      </c>
      <c r="G13" s="195">
        <f t="shared" si="3"/>
        <v>0</v>
      </c>
      <c r="H13" s="195">
        <f t="shared" si="3"/>
        <v>0</v>
      </c>
      <c r="I13" s="195">
        <f t="shared" si="3"/>
        <v>1</v>
      </c>
      <c r="J13" s="195">
        <f t="shared" si="3"/>
        <v>0</v>
      </c>
      <c r="K13" s="195">
        <f t="shared" si="2"/>
        <v>2</v>
      </c>
    </row>
    <row r="14" spans="1:11" x14ac:dyDescent="0.35">
      <c r="A14" s="81" t="s">
        <v>95</v>
      </c>
      <c r="B14" s="95">
        <f>SUM(C14:K14)</f>
        <v>308</v>
      </c>
      <c r="C14" s="196">
        <v>37</v>
      </c>
      <c r="D14" s="196">
        <v>262</v>
      </c>
      <c r="E14" s="196">
        <v>8</v>
      </c>
      <c r="F14" s="196">
        <v>0</v>
      </c>
      <c r="G14" s="196">
        <v>0</v>
      </c>
      <c r="H14" s="196">
        <v>0</v>
      </c>
      <c r="I14" s="196">
        <v>0</v>
      </c>
      <c r="J14" s="196">
        <v>0</v>
      </c>
      <c r="K14" s="196">
        <v>1</v>
      </c>
    </row>
    <row r="15" spans="1:11" x14ac:dyDescent="0.35">
      <c r="A15" s="82" t="s">
        <v>96</v>
      </c>
      <c r="B15" s="95">
        <f t="shared" ref="B15:B19" si="4">SUM(C15:K15)</f>
        <v>64</v>
      </c>
      <c r="C15" s="196">
        <v>4</v>
      </c>
      <c r="D15" s="196">
        <v>60</v>
      </c>
      <c r="E15" s="196">
        <v>0</v>
      </c>
      <c r="F15" s="196">
        <v>0</v>
      </c>
      <c r="G15" s="196">
        <v>0</v>
      </c>
      <c r="H15" s="196">
        <v>0</v>
      </c>
      <c r="I15" s="196">
        <v>0</v>
      </c>
      <c r="J15" s="196">
        <v>0</v>
      </c>
      <c r="K15" s="196">
        <v>0</v>
      </c>
    </row>
    <row r="16" spans="1:11" x14ac:dyDescent="0.35">
      <c r="A16" s="81" t="s">
        <v>320</v>
      </c>
      <c r="B16" s="95">
        <f t="shared" si="4"/>
        <v>69</v>
      </c>
      <c r="C16" s="196">
        <v>3</v>
      </c>
      <c r="D16" s="196">
        <v>65</v>
      </c>
      <c r="E16" s="196">
        <v>0</v>
      </c>
      <c r="F16" s="196">
        <v>0</v>
      </c>
      <c r="G16" s="196">
        <v>0</v>
      </c>
      <c r="H16" s="196">
        <v>0</v>
      </c>
      <c r="I16" s="196">
        <v>0</v>
      </c>
      <c r="J16" s="196">
        <v>0</v>
      </c>
      <c r="K16" s="196">
        <v>1</v>
      </c>
    </row>
    <row r="17" spans="1:11" x14ac:dyDescent="0.35">
      <c r="A17" s="81" t="s">
        <v>321</v>
      </c>
      <c r="B17" s="95">
        <f t="shared" si="4"/>
        <v>20</v>
      </c>
      <c r="C17" s="196">
        <v>3</v>
      </c>
      <c r="D17" s="196">
        <v>16</v>
      </c>
      <c r="E17" s="196">
        <v>0</v>
      </c>
      <c r="F17" s="196">
        <v>0</v>
      </c>
      <c r="G17" s="196">
        <v>0</v>
      </c>
      <c r="H17" s="196">
        <v>0</v>
      </c>
      <c r="I17" s="196">
        <v>1</v>
      </c>
      <c r="J17" s="196">
        <v>0</v>
      </c>
      <c r="K17" s="196">
        <v>0</v>
      </c>
    </row>
    <row r="18" spans="1:11" x14ac:dyDescent="0.35">
      <c r="A18" s="81" t="s">
        <v>322</v>
      </c>
      <c r="B18" s="95">
        <f t="shared" si="4"/>
        <v>83</v>
      </c>
      <c r="C18" s="196">
        <v>2</v>
      </c>
      <c r="D18" s="196">
        <v>81</v>
      </c>
      <c r="E18" s="196">
        <v>0</v>
      </c>
      <c r="F18" s="196">
        <v>0</v>
      </c>
      <c r="G18" s="196">
        <v>0</v>
      </c>
      <c r="H18" s="196">
        <v>0</v>
      </c>
      <c r="I18" s="196">
        <v>0</v>
      </c>
      <c r="J18" s="196">
        <v>0</v>
      </c>
      <c r="K18" s="196">
        <v>0</v>
      </c>
    </row>
    <row r="19" spans="1:11" x14ac:dyDescent="0.35">
      <c r="A19" s="81" t="s">
        <v>323</v>
      </c>
      <c r="B19" s="95">
        <f t="shared" si="4"/>
        <v>7</v>
      </c>
      <c r="C19" s="196">
        <v>1</v>
      </c>
      <c r="D19" s="196">
        <v>6</v>
      </c>
      <c r="E19" s="196">
        <v>0</v>
      </c>
      <c r="F19" s="196">
        <v>0</v>
      </c>
      <c r="G19" s="196">
        <v>0</v>
      </c>
      <c r="H19" s="196">
        <v>0</v>
      </c>
      <c r="I19" s="196">
        <v>0</v>
      </c>
      <c r="J19" s="196">
        <v>0</v>
      </c>
      <c r="K19" s="196">
        <v>0</v>
      </c>
    </row>
    <row r="20" spans="1:11" x14ac:dyDescent="0.35">
      <c r="A20" s="83"/>
      <c r="B20" s="95"/>
      <c r="C20" s="196"/>
      <c r="D20" s="196"/>
      <c r="E20" s="196"/>
      <c r="F20" s="196"/>
      <c r="G20" s="196"/>
      <c r="H20" s="196"/>
      <c r="I20" s="196"/>
      <c r="J20" s="196"/>
      <c r="K20" s="196"/>
    </row>
    <row r="21" spans="1:11" x14ac:dyDescent="0.3">
      <c r="A21" s="80" t="s">
        <v>101</v>
      </c>
      <c r="B21" s="78">
        <f>SUM(B22)</f>
        <v>854</v>
      </c>
      <c r="C21" s="195">
        <f t="shared" ref="C21:K21" si="5">SUM(C22)</f>
        <v>152</v>
      </c>
      <c r="D21" s="195">
        <f t="shared" si="5"/>
        <v>694</v>
      </c>
      <c r="E21" s="195">
        <f t="shared" si="5"/>
        <v>2</v>
      </c>
      <c r="F21" s="195">
        <f t="shared" si="5"/>
        <v>1</v>
      </c>
      <c r="G21" s="195">
        <f t="shared" si="5"/>
        <v>2</v>
      </c>
      <c r="H21" s="195">
        <f t="shared" si="5"/>
        <v>3</v>
      </c>
      <c r="I21" s="195">
        <f t="shared" si="5"/>
        <v>0</v>
      </c>
      <c r="J21" s="195">
        <f t="shared" si="5"/>
        <v>0</v>
      </c>
      <c r="K21" s="195">
        <f t="shared" si="5"/>
        <v>0</v>
      </c>
    </row>
    <row r="22" spans="1:11" x14ac:dyDescent="0.35">
      <c r="A22" s="82" t="s">
        <v>189</v>
      </c>
      <c r="B22" s="95">
        <f t="shared" ref="B22" si="6">SUM(C22:K22)</f>
        <v>854</v>
      </c>
      <c r="C22" s="196">
        <v>152</v>
      </c>
      <c r="D22" s="196">
        <v>694</v>
      </c>
      <c r="E22" s="196">
        <v>2</v>
      </c>
      <c r="F22" s="196">
        <v>1</v>
      </c>
      <c r="G22" s="196">
        <v>2</v>
      </c>
      <c r="H22" s="196">
        <v>3</v>
      </c>
      <c r="I22" s="196">
        <v>0</v>
      </c>
      <c r="J22" s="196">
        <v>0</v>
      </c>
      <c r="K22" s="196">
        <v>0</v>
      </c>
    </row>
    <row r="23" spans="1:11" x14ac:dyDescent="0.35">
      <c r="A23" s="83"/>
      <c r="B23" s="95"/>
      <c r="C23" s="196"/>
      <c r="D23" s="196"/>
      <c r="E23" s="196"/>
      <c r="F23" s="196"/>
      <c r="G23" s="196"/>
      <c r="H23" s="196"/>
      <c r="I23" s="196"/>
      <c r="J23" s="196"/>
      <c r="K23" s="196"/>
    </row>
    <row r="24" spans="1:11" x14ac:dyDescent="0.3">
      <c r="A24" s="80" t="s">
        <v>102</v>
      </c>
      <c r="B24" s="78">
        <f>SUM(B25:B31)</f>
        <v>771</v>
      </c>
      <c r="C24" s="195">
        <f t="shared" ref="C24:K24" si="7">SUM(C25:C31)</f>
        <v>183</v>
      </c>
      <c r="D24" s="195">
        <f t="shared" si="7"/>
        <v>582</v>
      </c>
      <c r="E24" s="195">
        <f t="shared" si="7"/>
        <v>0</v>
      </c>
      <c r="F24" s="195">
        <f t="shared" si="7"/>
        <v>0</v>
      </c>
      <c r="G24" s="195">
        <f t="shared" si="7"/>
        <v>0</v>
      </c>
      <c r="H24" s="195">
        <f t="shared" si="7"/>
        <v>0</v>
      </c>
      <c r="I24" s="195">
        <f t="shared" si="7"/>
        <v>3</v>
      </c>
      <c r="J24" s="195">
        <f t="shared" si="7"/>
        <v>0</v>
      </c>
      <c r="K24" s="195">
        <f t="shared" si="7"/>
        <v>3</v>
      </c>
    </row>
    <row r="25" spans="1:11" x14ac:dyDescent="0.35">
      <c r="A25" s="82" t="s">
        <v>103</v>
      </c>
      <c r="B25" s="95">
        <f t="shared" ref="B25:B31" si="8">SUM(C25:K25)</f>
        <v>122</v>
      </c>
      <c r="C25" s="196">
        <v>25</v>
      </c>
      <c r="D25" s="196">
        <v>95</v>
      </c>
      <c r="E25" s="196">
        <v>0</v>
      </c>
      <c r="F25" s="196">
        <v>0</v>
      </c>
      <c r="G25" s="196">
        <v>0</v>
      </c>
      <c r="H25" s="196">
        <v>0</v>
      </c>
      <c r="I25" s="196">
        <v>1</v>
      </c>
      <c r="J25" s="196">
        <v>0</v>
      </c>
      <c r="K25" s="196">
        <v>1</v>
      </c>
    </row>
    <row r="26" spans="1:11" x14ac:dyDescent="0.35">
      <c r="A26" s="81" t="s">
        <v>324</v>
      </c>
      <c r="B26" s="95">
        <f t="shared" si="8"/>
        <v>77</v>
      </c>
      <c r="C26" s="196">
        <v>18</v>
      </c>
      <c r="D26" s="196">
        <v>59</v>
      </c>
      <c r="E26" s="196">
        <v>0</v>
      </c>
      <c r="F26" s="196">
        <v>0</v>
      </c>
      <c r="G26" s="196">
        <v>0</v>
      </c>
      <c r="H26" s="196">
        <v>0</v>
      </c>
      <c r="I26" s="196">
        <v>0</v>
      </c>
      <c r="J26" s="196">
        <v>0</v>
      </c>
      <c r="K26" s="196">
        <v>0</v>
      </c>
    </row>
    <row r="27" spans="1:11" x14ac:dyDescent="0.35">
      <c r="A27" s="81" t="s">
        <v>325</v>
      </c>
      <c r="B27" s="95">
        <f t="shared" si="8"/>
        <v>105</v>
      </c>
      <c r="C27" s="196">
        <v>14</v>
      </c>
      <c r="D27" s="196">
        <v>89</v>
      </c>
      <c r="E27" s="196">
        <v>0</v>
      </c>
      <c r="F27" s="196">
        <v>0</v>
      </c>
      <c r="G27" s="196">
        <v>0</v>
      </c>
      <c r="H27" s="196">
        <v>0</v>
      </c>
      <c r="I27" s="196">
        <v>2</v>
      </c>
      <c r="J27" s="196">
        <v>0</v>
      </c>
      <c r="K27" s="196">
        <v>0</v>
      </c>
    </row>
    <row r="28" spans="1:11" x14ac:dyDescent="0.35">
      <c r="A28" s="81" t="s">
        <v>326</v>
      </c>
      <c r="B28" s="95">
        <f t="shared" si="8"/>
        <v>49</v>
      </c>
      <c r="C28" s="196">
        <v>2</v>
      </c>
      <c r="D28" s="196">
        <v>47</v>
      </c>
      <c r="E28" s="196">
        <v>0</v>
      </c>
      <c r="F28" s="196">
        <v>0</v>
      </c>
      <c r="G28" s="196">
        <v>0</v>
      </c>
      <c r="H28" s="196">
        <v>0</v>
      </c>
      <c r="I28" s="196">
        <v>0</v>
      </c>
      <c r="J28" s="196">
        <v>0</v>
      </c>
      <c r="K28" s="196">
        <v>0</v>
      </c>
    </row>
    <row r="29" spans="1:11" x14ac:dyDescent="0.35">
      <c r="A29" s="82" t="s">
        <v>192</v>
      </c>
      <c r="B29" s="95">
        <f t="shared" si="8"/>
        <v>353</v>
      </c>
      <c r="C29" s="196">
        <v>97</v>
      </c>
      <c r="D29" s="196">
        <v>256</v>
      </c>
      <c r="E29" s="196">
        <v>0</v>
      </c>
      <c r="F29" s="196">
        <v>0</v>
      </c>
      <c r="G29" s="196">
        <v>0</v>
      </c>
      <c r="H29" s="196">
        <v>0</v>
      </c>
      <c r="I29" s="196">
        <v>0</v>
      </c>
      <c r="J29" s="196">
        <v>0</v>
      </c>
      <c r="K29" s="196">
        <v>0</v>
      </c>
    </row>
    <row r="30" spans="1:11" x14ac:dyDescent="0.35">
      <c r="A30" s="81" t="s">
        <v>327</v>
      </c>
      <c r="B30" s="95">
        <f t="shared" si="8"/>
        <v>31</v>
      </c>
      <c r="C30" s="196">
        <v>15</v>
      </c>
      <c r="D30" s="196">
        <v>14</v>
      </c>
      <c r="E30" s="196">
        <v>0</v>
      </c>
      <c r="F30" s="196">
        <v>0</v>
      </c>
      <c r="G30" s="196">
        <v>0</v>
      </c>
      <c r="H30" s="196">
        <v>0</v>
      </c>
      <c r="I30" s="196">
        <v>0</v>
      </c>
      <c r="J30" s="196">
        <v>0</v>
      </c>
      <c r="K30" s="196">
        <v>2</v>
      </c>
    </row>
    <row r="31" spans="1:11" x14ac:dyDescent="0.35">
      <c r="A31" s="81" t="s">
        <v>328</v>
      </c>
      <c r="B31" s="95">
        <f t="shared" si="8"/>
        <v>34</v>
      </c>
      <c r="C31" s="196">
        <v>12</v>
      </c>
      <c r="D31" s="196">
        <v>22</v>
      </c>
      <c r="E31" s="196">
        <v>0</v>
      </c>
      <c r="F31" s="196">
        <v>0</v>
      </c>
      <c r="G31" s="196">
        <v>0</v>
      </c>
      <c r="H31" s="196">
        <v>0</v>
      </c>
      <c r="I31" s="196">
        <v>0</v>
      </c>
      <c r="J31" s="196">
        <v>0</v>
      </c>
      <c r="K31" s="196">
        <v>0</v>
      </c>
    </row>
    <row r="32" spans="1:11" x14ac:dyDescent="0.35">
      <c r="A32" s="84"/>
      <c r="B32" s="96"/>
      <c r="C32" s="197"/>
      <c r="D32" s="197"/>
      <c r="E32" s="197"/>
      <c r="F32" s="197"/>
      <c r="G32" s="197"/>
      <c r="H32" s="197"/>
      <c r="I32" s="197"/>
      <c r="J32" s="197"/>
      <c r="K32" s="197"/>
    </row>
    <row r="33" spans="1:11" x14ac:dyDescent="0.3">
      <c r="A33" s="80" t="s">
        <v>108</v>
      </c>
      <c r="B33" s="78">
        <f>SUM(B34:B38)</f>
        <v>299</v>
      </c>
      <c r="C33" s="195">
        <f t="shared" ref="C33:K33" si="9">SUM(C34:C38)</f>
        <v>108</v>
      </c>
      <c r="D33" s="195">
        <f t="shared" si="9"/>
        <v>188</v>
      </c>
      <c r="E33" s="195">
        <f t="shared" si="9"/>
        <v>0</v>
      </c>
      <c r="F33" s="195">
        <f t="shared" si="9"/>
        <v>0</v>
      </c>
      <c r="G33" s="195">
        <f t="shared" si="9"/>
        <v>0</v>
      </c>
      <c r="H33" s="195">
        <f t="shared" si="9"/>
        <v>1</v>
      </c>
      <c r="I33" s="195">
        <f t="shared" si="9"/>
        <v>2</v>
      </c>
      <c r="J33" s="195">
        <f t="shared" si="9"/>
        <v>0</v>
      </c>
      <c r="K33" s="195">
        <f t="shared" si="9"/>
        <v>0</v>
      </c>
    </row>
    <row r="34" spans="1:11" x14ac:dyDescent="0.35">
      <c r="A34" s="82" t="s">
        <v>194</v>
      </c>
      <c r="B34" s="95">
        <f t="shared" ref="B34:B38" si="10">SUM(C34:K34)</f>
        <v>153</v>
      </c>
      <c r="C34" s="196">
        <v>73</v>
      </c>
      <c r="D34" s="196">
        <v>80</v>
      </c>
      <c r="E34" s="196">
        <v>0</v>
      </c>
      <c r="F34" s="196">
        <v>0</v>
      </c>
      <c r="G34" s="196">
        <v>0</v>
      </c>
      <c r="H34" s="196">
        <v>0</v>
      </c>
      <c r="I34" s="196">
        <v>0</v>
      </c>
      <c r="J34" s="196">
        <v>0</v>
      </c>
      <c r="K34" s="196">
        <v>0</v>
      </c>
    </row>
    <row r="35" spans="1:11" x14ac:dyDescent="0.35">
      <c r="A35" s="81" t="s">
        <v>329</v>
      </c>
      <c r="B35" s="95">
        <f t="shared" si="10"/>
        <v>54</v>
      </c>
      <c r="C35" s="196">
        <v>9</v>
      </c>
      <c r="D35" s="196">
        <v>45</v>
      </c>
      <c r="E35" s="196">
        <v>0</v>
      </c>
      <c r="F35" s="196">
        <v>0</v>
      </c>
      <c r="G35" s="196">
        <v>0</v>
      </c>
      <c r="H35" s="196">
        <v>0</v>
      </c>
      <c r="I35" s="196">
        <v>0</v>
      </c>
      <c r="J35" s="196">
        <v>0</v>
      </c>
      <c r="K35" s="196">
        <v>0</v>
      </c>
    </row>
    <row r="36" spans="1:11" x14ac:dyDescent="0.35">
      <c r="A36" s="81" t="s">
        <v>330</v>
      </c>
      <c r="B36" s="95">
        <f t="shared" si="10"/>
        <v>25</v>
      </c>
      <c r="C36" s="196">
        <v>8</v>
      </c>
      <c r="D36" s="196">
        <v>17</v>
      </c>
      <c r="E36" s="196">
        <v>0</v>
      </c>
      <c r="F36" s="196">
        <v>0</v>
      </c>
      <c r="G36" s="196">
        <v>0</v>
      </c>
      <c r="H36" s="196">
        <v>0</v>
      </c>
      <c r="I36" s="196">
        <v>0</v>
      </c>
      <c r="J36" s="196">
        <v>0</v>
      </c>
      <c r="K36" s="196">
        <v>0</v>
      </c>
    </row>
    <row r="37" spans="1:11" x14ac:dyDescent="0.35">
      <c r="A37" s="81" t="s">
        <v>331</v>
      </c>
      <c r="B37" s="95">
        <f t="shared" si="10"/>
        <v>1</v>
      </c>
      <c r="C37" s="196">
        <v>0</v>
      </c>
      <c r="D37" s="196">
        <v>1</v>
      </c>
      <c r="E37" s="196">
        <v>0</v>
      </c>
      <c r="F37" s="196">
        <v>0</v>
      </c>
      <c r="G37" s="196">
        <v>0</v>
      </c>
      <c r="H37" s="196">
        <v>0</v>
      </c>
      <c r="I37" s="196">
        <v>0</v>
      </c>
      <c r="J37" s="196">
        <v>0</v>
      </c>
      <c r="K37" s="196">
        <v>0</v>
      </c>
    </row>
    <row r="38" spans="1:11" x14ac:dyDescent="0.35">
      <c r="A38" s="81" t="s">
        <v>332</v>
      </c>
      <c r="B38" s="95">
        <f t="shared" si="10"/>
        <v>66</v>
      </c>
      <c r="C38" s="196">
        <v>18</v>
      </c>
      <c r="D38" s="196">
        <v>45</v>
      </c>
      <c r="E38" s="196">
        <v>0</v>
      </c>
      <c r="F38" s="196">
        <v>0</v>
      </c>
      <c r="G38" s="196">
        <v>0</v>
      </c>
      <c r="H38" s="196">
        <v>1</v>
      </c>
      <c r="I38" s="196">
        <v>2</v>
      </c>
      <c r="J38" s="196">
        <v>0</v>
      </c>
      <c r="K38" s="196">
        <v>0</v>
      </c>
    </row>
    <row r="39" spans="1:11" x14ac:dyDescent="0.35">
      <c r="A39" s="83"/>
      <c r="B39" s="95"/>
      <c r="C39" s="196"/>
      <c r="D39" s="196"/>
      <c r="E39" s="196"/>
      <c r="F39" s="196"/>
      <c r="G39" s="196"/>
      <c r="H39" s="196"/>
      <c r="I39" s="196"/>
      <c r="J39" s="196"/>
      <c r="K39" s="196"/>
    </row>
    <row r="40" spans="1:11" x14ac:dyDescent="0.3">
      <c r="A40" s="80" t="s">
        <v>114</v>
      </c>
      <c r="B40" s="78">
        <f>SUM(B41:B45)</f>
        <v>462</v>
      </c>
      <c r="C40" s="195">
        <f t="shared" ref="C40:K40" si="11">SUM(C41:C45)</f>
        <v>234</v>
      </c>
      <c r="D40" s="195">
        <f t="shared" si="11"/>
        <v>228</v>
      </c>
      <c r="E40" s="195">
        <f t="shared" si="11"/>
        <v>0</v>
      </c>
      <c r="F40" s="195">
        <f t="shared" si="11"/>
        <v>0</v>
      </c>
      <c r="G40" s="195">
        <f t="shared" si="11"/>
        <v>0</v>
      </c>
      <c r="H40" s="195">
        <f t="shared" si="11"/>
        <v>0</v>
      </c>
      <c r="I40" s="195">
        <f t="shared" si="11"/>
        <v>0</v>
      </c>
      <c r="J40" s="195">
        <f t="shared" si="11"/>
        <v>0</v>
      </c>
      <c r="K40" s="195">
        <f t="shared" si="11"/>
        <v>0</v>
      </c>
    </row>
    <row r="41" spans="1:11" x14ac:dyDescent="0.35">
      <c r="A41" s="82" t="s">
        <v>115</v>
      </c>
      <c r="B41" s="95">
        <f t="shared" ref="B41:B45" si="12">SUM(C41:K41)</f>
        <v>196</v>
      </c>
      <c r="C41" s="196">
        <v>67</v>
      </c>
      <c r="D41" s="196">
        <v>129</v>
      </c>
      <c r="E41" s="196">
        <v>0</v>
      </c>
      <c r="F41" s="196">
        <v>0</v>
      </c>
      <c r="G41" s="196">
        <v>0</v>
      </c>
      <c r="H41" s="196">
        <v>0</v>
      </c>
      <c r="I41" s="196">
        <v>0</v>
      </c>
      <c r="J41" s="196">
        <v>0</v>
      </c>
      <c r="K41" s="196">
        <v>0</v>
      </c>
    </row>
    <row r="42" spans="1:11" x14ac:dyDescent="0.35">
      <c r="A42" s="81" t="s">
        <v>333</v>
      </c>
      <c r="B42" s="95">
        <f t="shared" si="12"/>
        <v>108</v>
      </c>
      <c r="C42" s="196">
        <v>108</v>
      </c>
      <c r="D42" s="196">
        <v>0</v>
      </c>
      <c r="E42" s="196">
        <v>0</v>
      </c>
      <c r="F42" s="196">
        <v>0</v>
      </c>
      <c r="G42" s="196">
        <v>0</v>
      </c>
      <c r="H42" s="196">
        <v>0</v>
      </c>
      <c r="I42" s="196">
        <v>0</v>
      </c>
      <c r="J42" s="196">
        <v>0</v>
      </c>
      <c r="K42" s="196">
        <v>0</v>
      </c>
    </row>
    <row r="43" spans="1:11" x14ac:dyDescent="0.35">
      <c r="A43" s="81" t="s">
        <v>334</v>
      </c>
      <c r="B43" s="95">
        <f t="shared" si="12"/>
        <v>57</v>
      </c>
      <c r="C43" s="196">
        <v>3</v>
      </c>
      <c r="D43" s="196">
        <v>54</v>
      </c>
      <c r="E43" s="196">
        <v>0</v>
      </c>
      <c r="F43" s="196">
        <v>0</v>
      </c>
      <c r="G43" s="196">
        <v>0</v>
      </c>
      <c r="H43" s="196">
        <v>0</v>
      </c>
      <c r="I43" s="196">
        <v>0</v>
      </c>
      <c r="J43" s="196">
        <v>0</v>
      </c>
      <c r="K43" s="196">
        <v>0</v>
      </c>
    </row>
    <row r="44" spans="1:11" x14ac:dyDescent="0.35">
      <c r="A44" s="81" t="s">
        <v>335</v>
      </c>
      <c r="B44" s="95">
        <f t="shared" si="12"/>
        <v>49</v>
      </c>
      <c r="C44" s="196">
        <v>15</v>
      </c>
      <c r="D44" s="196">
        <v>34</v>
      </c>
      <c r="E44" s="196">
        <v>0</v>
      </c>
      <c r="F44" s="196">
        <v>0</v>
      </c>
      <c r="G44" s="196">
        <v>0</v>
      </c>
      <c r="H44" s="196">
        <v>0</v>
      </c>
      <c r="I44" s="196">
        <v>0</v>
      </c>
      <c r="J44" s="196">
        <v>0</v>
      </c>
      <c r="K44" s="196">
        <v>0</v>
      </c>
    </row>
    <row r="45" spans="1:11" x14ac:dyDescent="0.35">
      <c r="A45" s="81" t="s">
        <v>336</v>
      </c>
      <c r="B45" s="95">
        <f t="shared" si="12"/>
        <v>52</v>
      </c>
      <c r="C45" s="196">
        <v>41</v>
      </c>
      <c r="D45" s="196">
        <v>11</v>
      </c>
      <c r="E45" s="196">
        <v>0</v>
      </c>
      <c r="F45" s="196">
        <v>0</v>
      </c>
      <c r="G45" s="196">
        <v>0</v>
      </c>
      <c r="H45" s="196">
        <v>0</v>
      </c>
      <c r="I45" s="196">
        <v>0</v>
      </c>
      <c r="J45" s="196">
        <v>0</v>
      </c>
      <c r="K45" s="196">
        <v>0</v>
      </c>
    </row>
    <row r="46" spans="1:11" x14ac:dyDescent="0.35">
      <c r="A46" s="83"/>
      <c r="B46" s="95"/>
      <c r="C46" s="196"/>
      <c r="D46" s="196"/>
      <c r="E46" s="196"/>
      <c r="F46" s="196"/>
      <c r="G46" s="196"/>
      <c r="H46" s="196"/>
      <c r="I46" s="196"/>
      <c r="J46" s="196"/>
      <c r="K46" s="196"/>
    </row>
    <row r="47" spans="1:11" x14ac:dyDescent="0.3">
      <c r="A47" s="80" t="s">
        <v>120</v>
      </c>
      <c r="B47" s="78">
        <f t="shared" ref="B47:K47" si="13">SUM(B48:B53)</f>
        <v>567</v>
      </c>
      <c r="C47" s="195">
        <f t="shared" si="13"/>
        <v>54</v>
      </c>
      <c r="D47" s="195">
        <f t="shared" si="13"/>
        <v>513</v>
      </c>
      <c r="E47" s="195">
        <f t="shared" si="13"/>
        <v>0</v>
      </c>
      <c r="F47" s="195">
        <f t="shared" si="13"/>
        <v>0</v>
      </c>
      <c r="G47" s="195">
        <f t="shared" si="13"/>
        <v>0</v>
      </c>
      <c r="H47" s="195">
        <f t="shared" si="13"/>
        <v>0</v>
      </c>
      <c r="I47" s="195">
        <f t="shared" si="13"/>
        <v>0</v>
      </c>
      <c r="J47" s="195">
        <f t="shared" si="13"/>
        <v>0</v>
      </c>
      <c r="K47" s="195">
        <f t="shared" si="13"/>
        <v>0</v>
      </c>
    </row>
    <row r="48" spans="1:11" x14ac:dyDescent="0.35">
      <c r="A48" s="81" t="s">
        <v>337</v>
      </c>
      <c r="B48" s="95">
        <f t="shared" ref="B48:B53" si="14">SUM(C48:K48)</f>
        <v>120</v>
      </c>
      <c r="C48" s="196">
        <v>12</v>
      </c>
      <c r="D48" s="196">
        <v>108</v>
      </c>
      <c r="E48" s="196">
        <v>0</v>
      </c>
      <c r="F48" s="196">
        <v>0</v>
      </c>
      <c r="G48" s="196">
        <v>0</v>
      </c>
      <c r="H48" s="196">
        <v>0</v>
      </c>
      <c r="I48" s="196">
        <v>0</v>
      </c>
      <c r="J48" s="196">
        <v>0</v>
      </c>
      <c r="K48" s="196">
        <v>0</v>
      </c>
    </row>
    <row r="49" spans="1:11" x14ac:dyDescent="0.35">
      <c r="A49" s="81" t="s">
        <v>338</v>
      </c>
      <c r="B49" s="95">
        <f t="shared" si="14"/>
        <v>19</v>
      </c>
      <c r="C49" s="196">
        <v>17</v>
      </c>
      <c r="D49" s="196">
        <v>2</v>
      </c>
      <c r="E49" s="196">
        <v>0</v>
      </c>
      <c r="F49" s="196">
        <v>0</v>
      </c>
      <c r="G49" s="196">
        <v>0</v>
      </c>
      <c r="H49" s="196">
        <v>0</v>
      </c>
      <c r="I49" s="196">
        <v>0</v>
      </c>
      <c r="J49" s="196">
        <v>0</v>
      </c>
      <c r="K49" s="196">
        <v>0</v>
      </c>
    </row>
    <row r="50" spans="1:11" x14ac:dyDescent="0.35">
      <c r="A50" s="81" t="s">
        <v>339</v>
      </c>
      <c r="B50" s="95">
        <f t="shared" si="14"/>
        <v>52</v>
      </c>
      <c r="C50" s="196">
        <v>4</v>
      </c>
      <c r="D50" s="196">
        <v>48</v>
      </c>
      <c r="E50" s="196">
        <v>0</v>
      </c>
      <c r="F50" s="196">
        <v>0</v>
      </c>
      <c r="G50" s="196">
        <v>0</v>
      </c>
      <c r="H50" s="196">
        <v>0</v>
      </c>
      <c r="I50" s="196">
        <v>0</v>
      </c>
      <c r="J50" s="196">
        <v>0</v>
      </c>
      <c r="K50" s="196">
        <v>0</v>
      </c>
    </row>
    <row r="51" spans="1:11" x14ac:dyDescent="0.35">
      <c r="A51" s="81" t="s">
        <v>124</v>
      </c>
      <c r="B51" s="95">
        <f t="shared" si="14"/>
        <v>250</v>
      </c>
      <c r="C51" s="196">
        <v>3</v>
      </c>
      <c r="D51" s="196">
        <v>247</v>
      </c>
      <c r="E51" s="196">
        <v>0</v>
      </c>
      <c r="F51" s="196">
        <v>0</v>
      </c>
      <c r="G51" s="196">
        <v>0</v>
      </c>
      <c r="H51" s="196">
        <v>0</v>
      </c>
      <c r="I51" s="196">
        <v>0</v>
      </c>
      <c r="J51" s="196">
        <v>0</v>
      </c>
      <c r="K51" s="196">
        <v>0</v>
      </c>
    </row>
    <row r="52" spans="1:11" x14ac:dyDescent="0.35">
      <c r="A52" s="81" t="s">
        <v>340</v>
      </c>
      <c r="B52" s="95">
        <f t="shared" si="14"/>
        <v>61</v>
      </c>
      <c r="C52" s="196">
        <v>0</v>
      </c>
      <c r="D52" s="196">
        <v>61</v>
      </c>
      <c r="E52" s="196">
        <v>0</v>
      </c>
      <c r="F52" s="196">
        <v>0</v>
      </c>
      <c r="G52" s="196">
        <v>0</v>
      </c>
      <c r="H52" s="196">
        <v>0</v>
      </c>
      <c r="I52" s="196">
        <v>0</v>
      </c>
      <c r="J52" s="196">
        <v>0</v>
      </c>
      <c r="K52" s="196">
        <v>0</v>
      </c>
    </row>
    <row r="53" spans="1:11" x14ac:dyDescent="0.35">
      <c r="A53" s="81" t="s">
        <v>341</v>
      </c>
      <c r="B53" s="95">
        <f t="shared" si="14"/>
        <v>65</v>
      </c>
      <c r="C53" s="196">
        <v>18</v>
      </c>
      <c r="D53" s="196">
        <v>47</v>
      </c>
      <c r="E53" s="196">
        <v>0</v>
      </c>
      <c r="F53" s="196">
        <v>0</v>
      </c>
      <c r="G53" s="196">
        <v>0</v>
      </c>
      <c r="H53" s="196">
        <v>0</v>
      </c>
      <c r="I53" s="196">
        <v>0</v>
      </c>
      <c r="J53" s="196">
        <v>0</v>
      </c>
      <c r="K53" s="196">
        <v>0</v>
      </c>
    </row>
    <row r="54" spans="1:11" x14ac:dyDescent="0.35">
      <c r="A54" s="84"/>
      <c r="B54" s="96"/>
      <c r="C54" s="197"/>
      <c r="D54" s="197"/>
      <c r="E54" s="197"/>
      <c r="F54" s="197"/>
      <c r="G54" s="197"/>
      <c r="H54" s="197"/>
      <c r="I54" s="197"/>
      <c r="J54" s="197"/>
      <c r="K54" s="197"/>
    </row>
    <row r="55" spans="1:11" x14ac:dyDescent="0.3">
      <c r="A55" s="80" t="s">
        <v>127</v>
      </c>
      <c r="B55" s="78">
        <f>SUM(B56:B62)</f>
        <v>639</v>
      </c>
      <c r="C55" s="195">
        <f t="shared" ref="C55:K55" si="15">SUM(C56:C62)</f>
        <v>125</v>
      </c>
      <c r="D55" s="195">
        <f t="shared" si="15"/>
        <v>514</v>
      </c>
      <c r="E55" s="195">
        <f t="shared" si="15"/>
        <v>0</v>
      </c>
      <c r="F55" s="195">
        <f t="shared" si="15"/>
        <v>0</v>
      </c>
      <c r="G55" s="195">
        <f t="shared" si="15"/>
        <v>0</v>
      </c>
      <c r="H55" s="195">
        <f t="shared" si="15"/>
        <v>0</v>
      </c>
      <c r="I55" s="195">
        <f t="shared" si="15"/>
        <v>0</v>
      </c>
      <c r="J55" s="195">
        <f t="shared" si="15"/>
        <v>0</v>
      </c>
      <c r="K55" s="195">
        <f t="shared" si="15"/>
        <v>0</v>
      </c>
    </row>
    <row r="56" spans="1:11" x14ac:dyDescent="0.35">
      <c r="A56" s="82" t="s">
        <v>200</v>
      </c>
      <c r="B56" s="95">
        <f t="shared" ref="B56:B62" si="16">SUM(C56:K56)</f>
        <v>192</v>
      </c>
      <c r="C56" s="196">
        <v>61</v>
      </c>
      <c r="D56" s="196">
        <v>131</v>
      </c>
      <c r="E56" s="196">
        <v>0</v>
      </c>
      <c r="F56" s="196">
        <v>0</v>
      </c>
      <c r="G56" s="196">
        <v>0</v>
      </c>
      <c r="H56" s="196">
        <v>0</v>
      </c>
      <c r="I56" s="196">
        <v>0</v>
      </c>
      <c r="J56" s="196">
        <v>0</v>
      </c>
      <c r="K56" s="196">
        <v>0</v>
      </c>
    </row>
    <row r="57" spans="1:11" x14ac:dyDescent="0.35">
      <c r="A57" s="82" t="s">
        <v>201</v>
      </c>
      <c r="B57" s="95">
        <f t="shared" si="16"/>
        <v>122</v>
      </c>
      <c r="C57" s="196">
        <v>33</v>
      </c>
      <c r="D57" s="196">
        <v>89</v>
      </c>
      <c r="E57" s="196">
        <v>0</v>
      </c>
      <c r="F57" s="196">
        <v>0</v>
      </c>
      <c r="G57" s="196">
        <v>0</v>
      </c>
      <c r="H57" s="196">
        <v>0</v>
      </c>
      <c r="I57" s="196">
        <v>0</v>
      </c>
      <c r="J57" s="196">
        <v>0</v>
      </c>
      <c r="K57" s="196">
        <v>0</v>
      </c>
    </row>
    <row r="58" spans="1:11" x14ac:dyDescent="0.35">
      <c r="A58" s="81" t="s">
        <v>342</v>
      </c>
      <c r="B58" s="95">
        <f t="shared" si="16"/>
        <v>67</v>
      </c>
      <c r="C58" s="196">
        <v>2</v>
      </c>
      <c r="D58" s="196">
        <v>65</v>
      </c>
      <c r="E58" s="196">
        <v>0</v>
      </c>
      <c r="F58" s="196">
        <v>0</v>
      </c>
      <c r="G58" s="196">
        <v>0</v>
      </c>
      <c r="H58" s="196">
        <v>0</v>
      </c>
      <c r="I58" s="196">
        <v>0</v>
      </c>
      <c r="J58" s="196">
        <v>0</v>
      </c>
      <c r="K58" s="196">
        <v>0</v>
      </c>
    </row>
    <row r="59" spans="1:11" x14ac:dyDescent="0.35">
      <c r="A59" s="81" t="s">
        <v>343</v>
      </c>
      <c r="B59" s="95">
        <f t="shared" si="16"/>
        <v>18</v>
      </c>
      <c r="C59" s="196">
        <v>0</v>
      </c>
      <c r="D59" s="196">
        <v>18</v>
      </c>
      <c r="E59" s="196">
        <v>0</v>
      </c>
      <c r="F59" s="196">
        <v>0</v>
      </c>
      <c r="G59" s="196">
        <v>0</v>
      </c>
      <c r="H59" s="196">
        <v>0</v>
      </c>
      <c r="I59" s="196">
        <v>0</v>
      </c>
      <c r="J59" s="196">
        <v>0</v>
      </c>
      <c r="K59" s="196">
        <v>0</v>
      </c>
    </row>
    <row r="60" spans="1:11" x14ac:dyDescent="0.35">
      <c r="A60" s="81" t="s">
        <v>344</v>
      </c>
      <c r="B60" s="95">
        <f t="shared" si="16"/>
        <v>174</v>
      </c>
      <c r="C60" s="196">
        <v>27</v>
      </c>
      <c r="D60" s="196">
        <v>147</v>
      </c>
      <c r="E60" s="196">
        <v>0</v>
      </c>
      <c r="F60" s="196">
        <v>0</v>
      </c>
      <c r="G60" s="196">
        <v>0</v>
      </c>
      <c r="H60" s="196">
        <v>0</v>
      </c>
      <c r="I60" s="196">
        <v>0</v>
      </c>
      <c r="J60" s="196">
        <v>0</v>
      </c>
      <c r="K60" s="196">
        <v>0</v>
      </c>
    </row>
    <row r="61" spans="1:11" x14ac:dyDescent="0.35">
      <c r="A61" s="81" t="s">
        <v>345</v>
      </c>
      <c r="B61" s="95">
        <f t="shared" si="16"/>
        <v>24</v>
      </c>
      <c r="C61" s="196">
        <v>1</v>
      </c>
      <c r="D61" s="196">
        <v>23</v>
      </c>
      <c r="E61" s="196">
        <v>0</v>
      </c>
      <c r="F61" s="196">
        <v>0</v>
      </c>
      <c r="G61" s="196">
        <v>0</v>
      </c>
      <c r="H61" s="196">
        <v>0</v>
      </c>
      <c r="I61" s="196">
        <v>0</v>
      </c>
      <c r="J61" s="196">
        <v>0</v>
      </c>
      <c r="K61" s="196">
        <v>0</v>
      </c>
    </row>
    <row r="62" spans="1:11" x14ac:dyDescent="0.35">
      <c r="A62" s="81" t="s">
        <v>203</v>
      </c>
      <c r="B62" s="95">
        <f t="shared" si="16"/>
        <v>42</v>
      </c>
      <c r="C62" s="196">
        <v>1</v>
      </c>
      <c r="D62" s="196">
        <v>41</v>
      </c>
      <c r="E62" s="196">
        <v>0</v>
      </c>
      <c r="F62" s="196">
        <v>0</v>
      </c>
      <c r="G62" s="196">
        <v>0</v>
      </c>
      <c r="H62" s="196">
        <v>0</v>
      </c>
      <c r="I62" s="196">
        <v>0</v>
      </c>
      <c r="J62" s="196">
        <v>0</v>
      </c>
      <c r="K62" s="196">
        <v>0</v>
      </c>
    </row>
    <row r="63" spans="1:11" x14ac:dyDescent="0.35">
      <c r="A63" s="83"/>
      <c r="B63" s="95"/>
      <c r="C63" s="196"/>
      <c r="D63" s="196"/>
      <c r="E63" s="196"/>
      <c r="F63" s="196"/>
      <c r="G63" s="196"/>
      <c r="H63" s="196"/>
      <c r="I63" s="196"/>
      <c r="J63" s="196"/>
      <c r="K63" s="196"/>
    </row>
    <row r="64" spans="1:11" x14ac:dyDescent="0.3">
      <c r="A64" s="80" t="s">
        <v>132</v>
      </c>
      <c r="B64" s="78">
        <f>SUM(B65:B70)</f>
        <v>836</v>
      </c>
      <c r="C64" s="195">
        <f t="shared" ref="C64:K64" si="17">SUM(C65:C70)</f>
        <v>256</v>
      </c>
      <c r="D64" s="195">
        <f t="shared" si="17"/>
        <v>576</v>
      </c>
      <c r="E64" s="195">
        <f t="shared" si="17"/>
        <v>1</v>
      </c>
      <c r="F64" s="195">
        <f t="shared" si="17"/>
        <v>0</v>
      </c>
      <c r="G64" s="195">
        <f t="shared" si="17"/>
        <v>0</v>
      </c>
      <c r="H64" s="195">
        <f t="shared" si="17"/>
        <v>2</v>
      </c>
      <c r="I64" s="195">
        <f t="shared" si="17"/>
        <v>0</v>
      </c>
      <c r="J64" s="195">
        <f t="shared" si="17"/>
        <v>0</v>
      </c>
      <c r="K64" s="195">
        <f t="shared" si="17"/>
        <v>1</v>
      </c>
    </row>
    <row r="65" spans="1:11" x14ac:dyDescent="0.35">
      <c r="A65" s="82" t="s">
        <v>133</v>
      </c>
      <c r="B65" s="95">
        <f t="shared" ref="B65:B70" si="18">SUM(C65:K65)</f>
        <v>362</v>
      </c>
      <c r="C65" s="196">
        <v>203</v>
      </c>
      <c r="D65" s="196">
        <v>156</v>
      </c>
      <c r="E65" s="196">
        <v>1</v>
      </c>
      <c r="F65" s="196">
        <v>0</v>
      </c>
      <c r="G65" s="196">
        <v>0</v>
      </c>
      <c r="H65" s="196">
        <v>2</v>
      </c>
      <c r="I65" s="196">
        <v>0</v>
      </c>
      <c r="J65" s="196">
        <v>0</v>
      </c>
      <c r="K65" s="196">
        <v>0</v>
      </c>
    </row>
    <row r="66" spans="1:11" x14ac:dyDescent="0.35">
      <c r="A66" s="81" t="s">
        <v>346</v>
      </c>
      <c r="B66" s="95">
        <f t="shared" si="18"/>
        <v>45</v>
      </c>
      <c r="C66" s="196">
        <v>25</v>
      </c>
      <c r="D66" s="196">
        <v>20</v>
      </c>
      <c r="E66" s="196">
        <v>0</v>
      </c>
      <c r="F66" s="196">
        <v>0</v>
      </c>
      <c r="G66" s="196">
        <v>0</v>
      </c>
      <c r="H66" s="196">
        <v>0</v>
      </c>
      <c r="I66" s="196">
        <v>0</v>
      </c>
      <c r="J66" s="196">
        <v>0</v>
      </c>
      <c r="K66" s="196">
        <v>0</v>
      </c>
    </row>
    <row r="67" spans="1:11" x14ac:dyDescent="0.35">
      <c r="A67" s="81" t="s">
        <v>347</v>
      </c>
      <c r="B67" s="95">
        <f t="shared" si="18"/>
        <v>27</v>
      </c>
      <c r="C67" s="196">
        <v>0</v>
      </c>
      <c r="D67" s="196">
        <v>27</v>
      </c>
      <c r="E67" s="196">
        <v>0</v>
      </c>
      <c r="F67" s="196">
        <v>0</v>
      </c>
      <c r="G67" s="196">
        <v>0</v>
      </c>
      <c r="H67" s="196">
        <v>0</v>
      </c>
      <c r="I67" s="196">
        <v>0</v>
      </c>
      <c r="J67" s="196">
        <v>0</v>
      </c>
      <c r="K67" s="196">
        <v>0</v>
      </c>
    </row>
    <row r="68" spans="1:11" x14ac:dyDescent="0.35">
      <c r="A68" s="81" t="s">
        <v>136</v>
      </c>
      <c r="B68" s="95">
        <f t="shared" si="18"/>
        <v>161</v>
      </c>
      <c r="C68" s="196">
        <v>3</v>
      </c>
      <c r="D68" s="196">
        <v>158</v>
      </c>
      <c r="E68" s="196">
        <v>0</v>
      </c>
      <c r="F68" s="196">
        <v>0</v>
      </c>
      <c r="G68" s="196">
        <v>0</v>
      </c>
      <c r="H68" s="196">
        <v>0</v>
      </c>
      <c r="I68" s="196">
        <v>0</v>
      </c>
      <c r="J68" s="196">
        <v>0</v>
      </c>
      <c r="K68" s="196">
        <v>0</v>
      </c>
    </row>
    <row r="69" spans="1:11" x14ac:dyDescent="0.35">
      <c r="A69" s="81" t="s">
        <v>137</v>
      </c>
      <c r="B69" s="95">
        <f t="shared" si="18"/>
        <v>207</v>
      </c>
      <c r="C69" s="196">
        <v>25</v>
      </c>
      <c r="D69" s="196">
        <v>181</v>
      </c>
      <c r="E69" s="196">
        <v>0</v>
      </c>
      <c r="F69" s="196">
        <v>0</v>
      </c>
      <c r="G69" s="196">
        <v>0</v>
      </c>
      <c r="H69" s="196">
        <v>0</v>
      </c>
      <c r="I69" s="196">
        <v>0</v>
      </c>
      <c r="J69" s="196">
        <v>0</v>
      </c>
      <c r="K69" s="196">
        <v>1</v>
      </c>
    </row>
    <row r="70" spans="1:11" x14ac:dyDescent="0.35">
      <c r="A70" s="81" t="s">
        <v>348</v>
      </c>
      <c r="B70" s="95">
        <f t="shared" si="18"/>
        <v>34</v>
      </c>
      <c r="C70" s="196">
        <v>0</v>
      </c>
      <c r="D70" s="196">
        <v>34</v>
      </c>
      <c r="E70" s="196">
        <v>0</v>
      </c>
      <c r="F70" s="196">
        <v>0</v>
      </c>
      <c r="G70" s="196">
        <v>0</v>
      </c>
      <c r="H70" s="196">
        <v>0</v>
      </c>
      <c r="I70" s="196">
        <v>0</v>
      </c>
      <c r="J70" s="196">
        <v>0</v>
      </c>
      <c r="K70" s="196">
        <v>0</v>
      </c>
    </row>
    <row r="71" spans="1:11" x14ac:dyDescent="0.35">
      <c r="A71" s="83"/>
      <c r="B71" s="95"/>
      <c r="C71" s="196"/>
      <c r="D71" s="196"/>
      <c r="E71" s="196"/>
      <c r="F71" s="196"/>
      <c r="G71" s="196"/>
      <c r="H71" s="196"/>
      <c r="I71" s="196"/>
      <c r="J71" s="196"/>
      <c r="K71" s="196"/>
    </row>
    <row r="72" spans="1:11" x14ac:dyDescent="0.3">
      <c r="A72" s="80" t="s">
        <v>139</v>
      </c>
      <c r="B72" s="78">
        <f>SUM(B73:B78)</f>
        <v>474</v>
      </c>
      <c r="C72" s="195">
        <f t="shared" ref="C72:K72" si="19">SUM(C73:C78)</f>
        <v>109</v>
      </c>
      <c r="D72" s="195">
        <f t="shared" si="19"/>
        <v>365</v>
      </c>
      <c r="E72" s="195">
        <f t="shared" si="19"/>
        <v>0</v>
      </c>
      <c r="F72" s="195">
        <f t="shared" si="19"/>
        <v>0</v>
      </c>
      <c r="G72" s="195">
        <f t="shared" si="19"/>
        <v>0</v>
      </c>
      <c r="H72" s="195">
        <f t="shared" si="19"/>
        <v>0</v>
      </c>
      <c r="I72" s="195">
        <f t="shared" si="19"/>
        <v>0</v>
      </c>
      <c r="J72" s="195">
        <f t="shared" si="19"/>
        <v>0</v>
      </c>
      <c r="K72" s="195">
        <f t="shared" si="19"/>
        <v>0</v>
      </c>
    </row>
    <row r="73" spans="1:11" x14ac:dyDescent="0.35">
      <c r="A73" s="81" t="s">
        <v>204</v>
      </c>
      <c r="B73" s="95">
        <f t="shared" ref="B73:B78" si="20">SUM(C73:K73)</f>
        <v>150</v>
      </c>
      <c r="C73" s="196">
        <v>24</v>
      </c>
      <c r="D73" s="196">
        <v>126</v>
      </c>
      <c r="E73" s="196">
        <v>0</v>
      </c>
      <c r="F73" s="196">
        <v>0</v>
      </c>
      <c r="G73" s="196">
        <v>0</v>
      </c>
      <c r="H73" s="196">
        <v>0</v>
      </c>
      <c r="I73" s="196">
        <v>0</v>
      </c>
      <c r="J73" s="196">
        <v>0</v>
      </c>
      <c r="K73" s="196">
        <v>0</v>
      </c>
    </row>
    <row r="74" spans="1:11" x14ac:dyDescent="0.35">
      <c r="A74" s="81" t="s">
        <v>349</v>
      </c>
      <c r="B74" s="95">
        <f t="shared" si="20"/>
        <v>80</v>
      </c>
      <c r="C74" s="196">
        <v>63</v>
      </c>
      <c r="D74" s="196">
        <v>17</v>
      </c>
      <c r="E74" s="196">
        <v>0</v>
      </c>
      <c r="F74" s="196">
        <v>0</v>
      </c>
      <c r="G74" s="196">
        <v>0</v>
      </c>
      <c r="H74" s="196">
        <v>0</v>
      </c>
      <c r="I74" s="196">
        <v>0</v>
      </c>
      <c r="J74" s="196">
        <v>0</v>
      </c>
      <c r="K74" s="196">
        <v>0</v>
      </c>
    </row>
    <row r="75" spans="1:11" x14ac:dyDescent="0.35">
      <c r="A75" s="81" t="s">
        <v>350</v>
      </c>
      <c r="B75" s="95">
        <f t="shared" si="20"/>
        <v>51</v>
      </c>
      <c r="C75" s="196">
        <v>14</v>
      </c>
      <c r="D75" s="196">
        <v>37</v>
      </c>
      <c r="E75" s="196">
        <v>0</v>
      </c>
      <c r="F75" s="196">
        <v>0</v>
      </c>
      <c r="G75" s="196">
        <v>0</v>
      </c>
      <c r="H75" s="196">
        <v>0</v>
      </c>
      <c r="I75" s="196">
        <v>0</v>
      </c>
      <c r="J75" s="196">
        <v>0</v>
      </c>
      <c r="K75" s="196">
        <v>0</v>
      </c>
    </row>
    <row r="76" spans="1:11" x14ac:dyDescent="0.35">
      <c r="A76" s="81" t="s">
        <v>351</v>
      </c>
      <c r="B76" s="95">
        <f t="shared" si="20"/>
        <v>81</v>
      </c>
      <c r="C76" s="196">
        <v>3</v>
      </c>
      <c r="D76" s="196">
        <v>78</v>
      </c>
      <c r="E76" s="196">
        <v>0</v>
      </c>
      <c r="F76" s="196">
        <v>0</v>
      </c>
      <c r="G76" s="196">
        <v>0</v>
      </c>
      <c r="H76" s="196">
        <v>0</v>
      </c>
      <c r="I76" s="196">
        <v>0</v>
      </c>
      <c r="J76" s="196">
        <v>0</v>
      </c>
      <c r="K76" s="196">
        <v>0</v>
      </c>
    </row>
    <row r="77" spans="1:11" x14ac:dyDescent="0.35">
      <c r="A77" s="81" t="s">
        <v>352</v>
      </c>
      <c r="B77" s="95">
        <f t="shared" si="20"/>
        <v>64</v>
      </c>
      <c r="C77" s="196">
        <v>0</v>
      </c>
      <c r="D77" s="196">
        <v>64</v>
      </c>
      <c r="E77" s="196">
        <v>0</v>
      </c>
      <c r="F77" s="196">
        <v>0</v>
      </c>
      <c r="G77" s="196">
        <v>0</v>
      </c>
      <c r="H77" s="196">
        <v>0</v>
      </c>
      <c r="I77" s="196">
        <v>0</v>
      </c>
      <c r="J77" s="196">
        <v>0</v>
      </c>
      <c r="K77" s="196">
        <v>0</v>
      </c>
    </row>
    <row r="78" spans="1:11" x14ac:dyDescent="0.35">
      <c r="A78" s="81" t="s">
        <v>353</v>
      </c>
      <c r="B78" s="95">
        <f t="shared" si="20"/>
        <v>48</v>
      </c>
      <c r="C78" s="196">
        <v>5</v>
      </c>
      <c r="D78" s="196">
        <v>43</v>
      </c>
      <c r="E78" s="196">
        <v>0</v>
      </c>
      <c r="F78" s="196">
        <v>0</v>
      </c>
      <c r="G78" s="196">
        <v>0</v>
      </c>
      <c r="H78" s="196">
        <v>0</v>
      </c>
      <c r="I78" s="196">
        <v>0</v>
      </c>
      <c r="J78" s="196">
        <v>0</v>
      </c>
      <c r="K78" s="196">
        <v>0</v>
      </c>
    </row>
    <row r="79" spans="1:11" x14ac:dyDescent="0.35">
      <c r="A79" s="83"/>
      <c r="B79" s="95"/>
      <c r="C79" s="196"/>
      <c r="D79" s="196"/>
      <c r="E79" s="196"/>
      <c r="F79" s="196"/>
      <c r="G79" s="196"/>
      <c r="H79" s="196"/>
      <c r="I79" s="196"/>
      <c r="J79" s="196"/>
      <c r="K79" s="196"/>
    </row>
    <row r="80" spans="1:11" x14ac:dyDescent="0.3">
      <c r="A80" s="80" t="s">
        <v>143</v>
      </c>
      <c r="B80" s="78">
        <f>SUM(B81:B86)</f>
        <v>327</v>
      </c>
      <c r="C80" s="195">
        <f t="shared" ref="C80:K80" si="21">SUM(C81:C86)</f>
        <v>69</v>
      </c>
      <c r="D80" s="195">
        <f t="shared" si="21"/>
        <v>254</v>
      </c>
      <c r="E80" s="195">
        <f t="shared" si="21"/>
        <v>0</v>
      </c>
      <c r="F80" s="195">
        <f t="shared" si="21"/>
        <v>0</v>
      </c>
      <c r="G80" s="195">
        <f t="shared" si="21"/>
        <v>0</v>
      </c>
      <c r="H80" s="195">
        <f t="shared" si="21"/>
        <v>0</v>
      </c>
      <c r="I80" s="195">
        <f t="shared" si="21"/>
        <v>2</v>
      </c>
      <c r="J80" s="195">
        <f t="shared" si="21"/>
        <v>2</v>
      </c>
      <c r="K80" s="195">
        <f t="shared" si="21"/>
        <v>0</v>
      </c>
    </row>
    <row r="81" spans="1:11" x14ac:dyDescent="0.35">
      <c r="A81" s="81" t="s">
        <v>208</v>
      </c>
      <c r="B81" s="95">
        <f t="shared" ref="B81:B86" si="22">SUM(C81:K81)</f>
        <v>199</v>
      </c>
      <c r="C81" s="196">
        <v>25</v>
      </c>
      <c r="D81" s="196">
        <v>170</v>
      </c>
      <c r="E81" s="196">
        <v>0</v>
      </c>
      <c r="F81" s="196">
        <v>0</v>
      </c>
      <c r="G81" s="196">
        <v>0</v>
      </c>
      <c r="H81" s="196">
        <v>0</v>
      </c>
      <c r="I81" s="196">
        <v>2</v>
      </c>
      <c r="J81" s="196">
        <v>2</v>
      </c>
      <c r="K81" s="196">
        <v>0</v>
      </c>
    </row>
    <row r="82" spans="1:11" x14ac:dyDescent="0.35">
      <c r="A82" s="81" t="s">
        <v>354</v>
      </c>
      <c r="B82" s="95">
        <f t="shared" si="22"/>
        <v>22</v>
      </c>
      <c r="C82" s="196">
        <v>1</v>
      </c>
      <c r="D82" s="196">
        <v>21</v>
      </c>
      <c r="E82" s="196">
        <v>0</v>
      </c>
      <c r="F82" s="196">
        <v>0</v>
      </c>
      <c r="G82" s="196">
        <v>0</v>
      </c>
      <c r="H82" s="196">
        <v>0</v>
      </c>
      <c r="I82" s="196">
        <v>0</v>
      </c>
      <c r="J82" s="196">
        <v>0</v>
      </c>
      <c r="K82" s="196">
        <v>0</v>
      </c>
    </row>
    <row r="83" spans="1:11" x14ac:dyDescent="0.35">
      <c r="A83" s="82" t="s">
        <v>209</v>
      </c>
      <c r="B83" s="95">
        <f t="shared" si="22"/>
        <v>35</v>
      </c>
      <c r="C83" s="196">
        <v>2</v>
      </c>
      <c r="D83" s="196">
        <v>33</v>
      </c>
      <c r="E83" s="196">
        <v>0</v>
      </c>
      <c r="F83" s="196">
        <v>0</v>
      </c>
      <c r="G83" s="196">
        <v>0</v>
      </c>
      <c r="H83" s="196">
        <v>0</v>
      </c>
      <c r="I83" s="196">
        <v>0</v>
      </c>
      <c r="J83" s="196">
        <v>0</v>
      </c>
      <c r="K83" s="196">
        <v>0</v>
      </c>
    </row>
    <row r="84" spans="1:11" x14ac:dyDescent="0.35">
      <c r="A84" s="81" t="s">
        <v>355</v>
      </c>
      <c r="B84" s="95">
        <f t="shared" si="22"/>
        <v>35</v>
      </c>
      <c r="C84" s="196">
        <v>29</v>
      </c>
      <c r="D84" s="196">
        <v>6</v>
      </c>
      <c r="E84" s="196">
        <v>0</v>
      </c>
      <c r="F84" s="196">
        <v>0</v>
      </c>
      <c r="G84" s="196">
        <v>0</v>
      </c>
      <c r="H84" s="196">
        <v>0</v>
      </c>
      <c r="I84" s="196">
        <v>0</v>
      </c>
      <c r="J84" s="196">
        <v>0</v>
      </c>
      <c r="K84" s="196">
        <v>0</v>
      </c>
    </row>
    <row r="85" spans="1:11" x14ac:dyDescent="0.35">
      <c r="A85" s="81" t="s">
        <v>356</v>
      </c>
      <c r="B85" s="95">
        <f t="shared" si="22"/>
        <v>8</v>
      </c>
      <c r="C85" s="196">
        <v>3</v>
      </c>
      <c r="D85" s="196">
        <v>5</v>
      </c>
      <c r="E85" s="196">
        <v>0</v>
      </c>
      <c r="F85" s="196">
        <v>0</v>
      </c>
      <c r="G85" s="196">
        <v>0</v>
      </c>
      <c r="H85" s="196">
        <v>0</v>
      </c>
      <c r="I85" s="196">
        <v>0</v>
      </c>
      <c r="J85" s="196">
        <v>0</v>
      </c>
      <c r="K85" s="196">
        <v>0</v>
      </c>
    </row>
    <row r="86" spans="1:11" x14ac:dyDescent="0.35">
      <c r="A86" s="81" t="s">
        <v>357</v>
      </c>
      <c r="B86" s="95">
        <f t="shared" si="22"/>
        <v>28</v>
      </c>
      <c r="C86" s="196">
        <v>9</v>
      </c>
      <c r="D86" s="196">
        <v>19</v>
      </c>
      <c r="E86" s="196">
        <v>0</v>
      </c>
      <c r="F86" s="196">
        <v>0</v>
      </c>
      <c r="G86" s="196">
        <v>0</v>
      </c>
      <c r="H86" s="196">
        <v>0</v>
      </c>
      <c r="I86" s="196">
        <v>0</v>
      </c>
      <c r="J86" s="196">
        <v>0</v>
      </c>
      <c r="K86" s="196">
        <v>0</v>
      </c>
    </row>
    <row r="87" spans="1:11" x14ac:dyDescent="0.35">
      <c r="A87" s="83"/>
      <c r="B87" s="95"/>
      <c r="C87" s="196"/>
      <c r="D87" s="196"/>
      <c r="E87" s="196"/>
      <c r="F87" s="196"/>
      <c r="G87" s="196"/>
      <c r="H87" s="196"/>
      <c r="I87" s="196"/>
      <c r="J87" s="196"/>
      <c r="K87" s="196"/>
    </row>
    <row r="88" spans="1:11" x14ac:dyDescent="0.3">
      <c r="A88" s="80" t="s">
        <v>147</v>
      </c>
      <c r="B88" s="78">
        <f>SUM(B89:B96)</f>
        <v>545</v>
      </c>
      <c r="C88" s="195">
        <f t="shared" ref="C88:K88" si="23">SUM(C89:C96)</f>
        <v>32</v>
      </c>
      <c r="D88" s="195">
        <f t="shared" si="23"/>
        <v>511</v>
      </c>
      <c r="E88" s="195">
        <f t="shared" si="23"/>
        <v>0</v>
      </c>
      <c r="F88" s="195">
        <f t="shared" si="23"/>
        <v>2</v>
      </c>
      <c r="G88" s="195">
        <f t="shared" si="23"/>
        <v>0</v>
      </c>
      <c r="H88" s="195">
        <f t="shared" si="23"/>
        <v>0</v>
      </c>
      <c r="I88" s="195">
        <f t="shared" si="23"/>
        <v>0</v>
      </c>
      <c r="J88" s="195">
        <f t="shared" si="23"/>
        <v>0</v>
      </c>
      <c r="K88" s="195">
        <f t="shared" si="23"/>
        <v>0</v>
      </c>
    </row>
    <row r="89" spans="1:11" x14ac:dyDescent="0.35">
      <c r="A89" s="82" t="s">
        <v>148</v>
      </c>
      <c r="B89" s="95">
        <f t="shared" ref="B89:B96" si="24">SUM(C89:K89)</f>
        <v>233</v>
      </c>
      <c r="C89" s="196">
        <v>10</v>
      </c>
      <c r="D89" s="196">
        <v>223</v>
      </c>
      <c r="E89" s="196">
        <v>0</v>
      </c>
      <c r="F89" s="196">
        <v>0</v>
      </c>
      <c r="G89" s="196">
        <v>0</v>
      </c>
      <c r="H89" s="196">
        <v>0</v>
      </c>
      <c r="I89" s="196">
        <v>0</v>
      </c>
      <c r="J89" s="196">
        <v>0</v>
      </c>
      <c r="K89" s="196">
        <v>0</v>
      </c>
    </row>
    <row r="90" spans="1:11" x14ac:dyDescent="0.35">
      <c r="A90" s="81" t="s">
        <v>358</v>
      </c>
      <c r="B90" s="95">
        <f t="shared" si="24"/>
        <v>82</v>
      </c>
      <c r="C90" s="196">
        <v>1</v>
      </c>
      <c r="D90" s="196">
        <v>81</v>
      </c>
      <c r="E90" s="196">
        <v>0</v>
      </c>
      <c r="F90" s="196">
        <v>0</v>
      </c>
      <c r="G90" s="196">
        <v>0</v>
      </c>
      <c r="H90" s="196">
        <v>0</v>
      </c>
      <c r="I90" s="196">
        <v>0</v>
      </c>
      <c r="J90" s="196">
        <v>0</v>
      </c>
      <c r="K90" s="196">
        <v>0</v>
      </c>
    </row>
    <row r="91" spans="1:11" x14ac:dyDescent="0.35">
      <c r="A91" s="81" t="s">
        <v>359</v>
      </c>
      <c r="B91" s="95">
        <f t="shared" si="24"/>
        <v>29</v>
      </c>
      <c r="C91" s="196">
        <v>1</v>
      </c>
      <c r="D91" s="196">
        <v>28</v>
      </c>
      <c r="E91" s="196">
        <v>0</v>
      </c>
      <c r="F91" s="196">
        <v>0</v>
      </c>
      <c r="G91" s="196">
        <v>0</v>
      </c>
      <c r="H91" s="196">
        <v>0</v>
      </c>
      <c r="I91" s="196">
        <v>0</v>
      </c>
      <c r="J91" s="196">
        <v>0</v>
      </c>
      <c r="K91" s="196">
        <v>0</v>
      </c>
    </row>
    <row r="92" spans="1:11" x14ac:dyDescent="0.35">
      <c r="A92" s="84" t="s">
        <v>360</v>
      </c>
      <c r="B92" s="95">
        <f t="shared" si="24"/>
        <v>41</v>
      </c>
      <c r="C92" s="196">
        <v>3</v>
      </c>
      <c r="D92" s="196">
        <v>38</v>
      </c>
      <c r="E92" s="196">
        <v>0</v>
      </c>
      <c r="F92" s="196">
        <v>0</v>
      </c>
      <c r="G92" s="196">
        <v>0</v>
      </c>
      <c r="H92" s="196">
        <v>0</v>
      </c>
      <c r="I92" s="196">
        <v>0</v>
      </c>
      <c r="J92" s="196">
        <v>0</v>
      </c>
      <c r="K92" s="196">
        <v>0</v>
      </c>
    </row>
    <row r="93" spans="1:11" x14ac:dyDescent="0.35">
      <c r="A93" s="81" t="s">
        <v>361</v>
      </c>
      <c r="B93" s="95">
        <f t="shared" si="24"/>
        <v>24</v>
      </c>
      <c r="C93" s="196">
        <v>7</v>
      </c>
      <c r="D93" s="196">
        <v>17</v>
      </c>
      <c r="E93" s="196">
        <v>0</v>
      </c>
      <c r="F93" s="196">
        <v>0</v>
      </c>
      <c r="G93" s="196">
        <v>0</v>
      </c>
      <c r="H93" s="196">
        <v>0</v>
      </c>
      <c r="I93" s="196">
        <v>0</v>
      </c>
      <c r="J93" s="196">
        <v>0</v>
      </c>
      <c r="K93" s="196">
        <v>0</v>
      </c>
    </row>
    <row r="94" spans="1:11" x14ac:dyDescent="0.35">
      <c r="A94" s="81" t="s">
        <v>362</v>
      </c>
      <c r="B94" s="95">
        <f t="shared" si="24"/>
        <v>89</v>
      </c>
      <c r="C94" s="196">
        <v>7</v>
      </c>
      <c r="D94" s="196">
        <v>81</v>
      </c>
      <c r="E94" s="196">
        <v>0</v>
      </c>
      <c r="F94" s="196">
        <v>1</v>
      </c>
      <c r="G94" s="196">
        <v>0</v>
      </c>
      <c r="H94" s="196">
        <v>0</v>
      </c>
      <c r="I94" s="196">
        <v>0</v>
      </c>
      <c r="J94" s="196">
        <v>0</v>
      </c>
      <c r="K94" s="196">
        <v>0</v>
      </c>
    </row>
    <row r="95" spans="1:11" x14ac:dyDescent="0.35">
      <c r="A95" s="81" t="s">
        <v>363</v>
      </c>
      <c r="B95" s="95">
        <f t="shared" si="24"/>
        <v>36</v>
      </c>
      <c r="C95" s="196">
        <v>3</v>
      </c>
      <c r="D95" s="196">
        <v>32</v>
      </c>
      <c r="E95" s="196">
        <v>0</v>
      </c>
      <c r="F95" s="196">
        <v>1</v>
      </c>
      <c r="G95" s="196">
        <v>0</v>
      </c>
      <c r="H95" s="196">
        <v>0</v>
      </c>
      <c r="I95" s="196">
        <v>0</v>
      </c>
      <c r="J95" s="196">
        <v>0</v>
      </c>
      <c r="K95" s="196">
        <v>0</v>
      </c>
    </row>
    <row r="96" spans="1:11" x14ac:dyDescent="0.35">
      <c r="A96" s="81" t="s">
        <v>364</v>
      </c>
      <c r="B96" s="95">
        <f t="shared" si="24"/>
        <v>11</v>
      </c>
      <c r="C96" s="196">
        <v>0</v>
      </c>
      <c r="D96" s="196">
        <v>11</v>
      </c>
      <c r="E96" s="196">
        <v>0</v>
      </c>
      <c r="F96" s="196">
        <v>0</v>
      </c>
      <c r="G96" s="196">
        <v>0</v>
      </c>
      <c r="H96" s="196">
        <v>0</v>
      </c>
      <c r="I96" s="196">
        <v>0</v>
      </c>
      <c r="J96" s="196">
        <v>0</v>
      </c>
      <c r="K96" s="196">
        <v>0</v>
      </c>
    </row>
    <row r="97" spans="1:11" x14ac:dyDescent="0.35">
      <c r="A97" s="83"/>
      <c r="B97" s="95"/>
      <c r="C97" s="196"/>
      <c r="D97" s="196"/>
      <c r="E97" s="196"/>
      <c r="F97" s="196"/>
      <c r="G97" s="196"/>
      <c r="H97" s="196"/>
      <c r="I97" s="196"/>
      <c r="J97" s="196"/>
      <c r="K97" s="196"/>
    </row>
    <row r="98" spans="1:11" x14ac:dyDescent="0.3">
      <c r="A98" s="80" t="s">
        <v>155</v>
      </c>
      <c r="B98" s="78">
        <f>SUM(B99:B100)</f>
        <v>375</v>
      </c>
      <c r="C98" s="195">
        <f t="shared" ref="C98:K98" si="25">SUM(C99:C100)</f>
        <v>16</v>
      </c>
      <c r="D98" s="195">
        <f t="shared" si="25"/>
        <v>359</v>
      </c>
      <c r="E98" s="195">
        <f t="shared" si="25"/>
        <v>0</v>
      </c>
      <c r="F98" s="195">
        <f t="shared" si="25"/>
        <v>0</v>
      </c>
      <c r="G98" s="195">
        <f t="shared" si="25"/>
        <v>0</v>
      </c>
      <c r="H98" s="195">
        <f t="shared" si="25"/>
        <v>0</v>
      </c>
      <c r="I98" s="195">
        <f t="shared" si="25"/>
        <v>0</v>
      </c>
      <c r="J98" s="195">
        <f t="shared" si="25"/>
        <v>0</v>
      </c>
      <c r="K98" s="195">
        <f t="shared" si="25"/>
        <v>0</v>
      </c>
    </row>
    <row r="99" spans="1:11" x14ac:dyDescent="0.35">
      <c r="A99" s="81" t="s">
        <v>156</v>
      </c>
      <c r="B99" s="95">
        <f t="shared" ref="B99:B100" si="26">SUM(C99:K99)</f>
        <v>253</v>
      </c>
      <c r="C99" s="196">
        <v>15</v>
      </c>
      <c r="D99" s="196">
        <v>238</v>
      </c>
      <c r="E99" s="196">
        <v>0</v>
      </c>
      <c r="F99" s="196">
        <v>0</v>
      </c>
      <c r="G99" s="196">
        <v>0</v>
      </c>
      <c r="H99" s="196">
        <v>0</v>
      </c>
      <c r="I99" s="196">
        <v>0</v>
      </c>
      <c r="J99" s="196">
        <v>0</v>
      </c>
      <c r="K99" s="196">
        <v>0</v>
      </c>
    </row>
    <row r="100" spans="1:11" x14ac:dyDescent="0.35">
      <c r="A100" s="81" t="s">
        <v>365</v>
      </c>
      <c r="B100" s="95">
        <f t="shared" si="26"/>
        <v>122</v>
      </c>
      <c r="C100" s="196">
        <v>1</v>
      </c>
      <c r="D100" s="196">
        <v>121</v>
      </c>
      <c r="E100" s="196">
        <v>0</v>
      </c>
      <c r="F100" s="196">
        <v>0</v>
      </c>
      <c r="G100" s="196">
        <v>0</v>
      </c>
      <c r="H100" s="196">
        <v>0</v>
      </c>
      <c r="I100" s="196">
        <v>0</v>
      </c>
      <c r="J100" s="196">
        <v>0</v>
      </c>
      <c r="K100" s="196">
        <v>0</v>
      </c>
    </row>
    <row r="101" spans="1:11" x14ac:dyDescent="0.35">
      <c r="A101" s="83"/>
      <c r="B101" s="95"/>
      <c r="C101" s="196"/>
      <c r="D101" s="196"/>
      <c r="E101" s="196"/>
      <c r="F101" s="196"/>
      <c r="G101" s="196"/>
      <c r="H101" s="196"/>
      <c r="I101" s="196"/>
      <c r="J101" s="196"/>
      <c r="K101" s="196"/>
    </row>
    <row r="102" spans="1:11" x14ac:dyDescent="0.3">
      <c r="A102" s="80" t="s">
        <v>158</v>
      </c>
      <c r="B102" s="78">
        <f>SUM(B103:B107)</f>
        <v>370</v>
      </c>
      <c r="C102" s="195">
        <f t="shared" ref="C102:K102" si="27">SUM(C103:C107)</f>
        <v>10</v>
      </c>
      <c r="D102" s="195">
        <f t="shared" si="27"/>
        <v>359</v>
      </c>
      <c r="E102" s="195">
        <f t="shared" si="27"/>
        <v>0</v>
      </c>
      <c r="F102" s="195">
        <f t="shared" si="27"/>
        <v>0</v>
      </c>
      <c r="G102" s="195">
        <f t="shared" si="27"/>
        <v>0</v>
      </c>
      <c r="H102" s="195">
        <f t="shared" si="27"/>
        <v>0</v>
      </c>
      <c r="I102" s="195">
        <f t="shared" si="27"/>
        <v>1</v>
      </c>
      <c r="J102" s="195">
        <f t="shared" si="27"/>
        <v>0</v>
      </c>
      <c r="K102" s="195">
        <f t="shared" si="27"/>
        <v>0</v>
      </c>
    </row>
    <row r="103" spans="1:11" x14ac:dyDescent="0.35">
      <c r="A103" s="81" t="s">
        <v>366</v>
      </c>
      <c r="B103" s="95">
        <f t="shared" ref="B103:B107" si="28">SUM(C103:K103)</f>
        <v>111</v>
      </c>
      <c r="C103" s="196">
        <v>1</v>
      </c>
      <c r="D103" s="196">
        <v>110</v>
      </c>
      <c r="E103" s="196">
        <v>0</v>
      </c>
      <c r="F103" s="196">
        <v>0</v>
      </c>
      <c r="G103" s="196">
        <v>0</v>
      </c>
      <c r="H103" s="196">
        <v>0</v>
      </c>
      <c r="I103" s="196">
        <v>0</v>
      </c>
      <c r="J103" s="196">
        <v>0</v>
      </c>
      <c r="K103" s="196">
        <v>0</v>
      </c>
    </row>
    <row r="104" spans="1:11" x14ac:dyDescent="0.35">
      <c r="A104" s="81" t="s">
        <v>367</v>
      </c>
      <c r="B104" s="95">
        <f t="shared" si="28"/>
        <v>49</v>
      </c>
      <c r="C104" s="196">
        <v>4</v>
      </c>
      <c r="D104" s="196">
        <v>44</v>
      </c>
      <c r="E104" s="196">
        <v>0</v>
      </c>
      <c r="F104" s="196">
        <v>0</v>
      </c>
      <c r="G104" s="196">
        <v>0</v>
      </c>
      <c r="H104" s="196">
        <v>0</v>
      </c>
      <c r="I104" s="196">
        <v>1</v>
      </c>
      <c r="J104" s="196">
        <v>0</v>
      </c>
      <c r="K104" s="196">
        <v>0</v>
      </c>
    </row>
    <row r="105" spans="1:11" x14ac:dyDescent="0.35">
      <c r="A105" s="81" t="s">
        <v>368</v>
      </c>
      <c r="B105" s="95">
        <f t="shared" si="28"/>
        <v>112</v>
      </c>
      <c r="C105" s="196">
        <v>0</v>
      </c>
      <c r="D105" s="196">
        <v>112</v>
      </c>
      <c r="E105" s="196">
        <v>0</v>
      </c>
      <c r="F105" s="196">
        <v>0</v>
      </c>
      <c r="G105" s="196">
        <v>0</v>
      </c>
      <c r="H105" s="196">
        <v>0</v>
      </c>
      <c r="I105" s="196">
        <v>0</v>
      </c>
      <c r="J105" s="196">
        <v>0</v>
      </c>
      <c r="K105" s="196">
        <v>0</v>
      </c>
    </row>
    <row r="106" spans="1:11" x14ac:dyDescent="0.35">
      <c r="A106" s="81" t="s">
        <v>369</v>
      </c>
      <c r="B106" s="95">
        <f t="shared" si="28"/>
        <v>76</v>
      </c>
      <c r="C106" s="196">
        <v>2</v>
      </c>
      <c r="D106" s="196">
        <v>74</v>
      </c>
      <c r="E106" s="196">
        <v>0</v>
      </c>
      <c r="F106" s="196">
        <v>0</v>
      </c>
      <c r="G106" s="196">
        <v>0</v>
      </c>
      <c r="H106" s="196">
        <v>0</v>
      </c>
      <c r="I106" s="196">
        <v>0</v>
      </c>
      <c r="J106" s="196">
        <v>0</v>
      </c>
      <c r="K106" s="196">
        <v>0</v>
      </c>
    </row>
    <row r="107" spans="1:11" x14ac:dyDescent="0.35">
      <c r="A107" s="81" t="s">
        <v>162</v>
      </c>
      <c r="B107" s="95">
        <f t="shared" si="28"/>
        <v>22</v>
      </c>
      <c r="C107" s="196">
        <v>3</v>
      </c>
      <c r="D107" s="196">
        <v>19</v>
      </c>
      <c r="E107" s="196">
        <v>0</v>
      </c>
      <c r="F107" s="196">
        <v>0</v>
      </c>
      <c r="G107" s="196">
        <v>0</v>
      </c>
      <c r="H107" s="196">
        <v>0</v>
      </c>
      <c r="I107" s="196">
        <v>0</v>
      </c>
      <c r="J107" s="196">
        <v>0</v>
      </c>
      <c r="K107" s="196">
        <v>0</v>
      </c>
    </row>
    <row r="108" spans="1:11" x14ac:dyDescent="0.35">
      <c r="A108" s="83"/>
      <c r="B108" s="95"/>
      <c r="C108" s="196"/>
      <c r="D108" s="196"/>
      <c r="E108" s="196"/>
      <c r="F108" s="196"/>
      <c r="G108" s="196"/>
      <c r="H108" s="196"/>
      <c r="I108" s="196"/>
      <c r="J108" s="196"/>
      <c r="K108" s="196"/>
    </row>
    <row r="109" spans="1:11" x14ac:dyDescent="0.3">
      <c r="A109" s="80" t="s">
        <v>163</v>
      </c>
      <c r="B109" s="78">
        <f>SUM(B110:B112)</f>
        <v>581</v>
      </c>
      <c r="C109" s="195">
        <f t="shared" ref="C109:K109" si="29">SUM(C110:C112)</f>
        <v>77</v>
      </c>
      <c r="D109" s="195">
        <f t="shared" si="29"/>
        <v>504</v>
      </c>
      <c r="E109" s="195">
        <f t="shared" si="29"/>
        <v>0</v>
      </c>
      <c r="F109" s="195">
        <f t="shared" si="29"/>
        <v>0</v>
      </c>
      <c r="G109" s="195">
        <f t="shared" si="29"/>
        <v>0</v>
      </c>
      <c r="H109" s="195">
        <f t="shared" si="29"/>
        <v>0</v>
      </c>
      <c r="I109" s="195">
        <f t="shared" si="29"/>
        <v>0</v>
      </c>
      <c r="J109" s="195">
        <f t="shared" si="29"/>
        <v>0</v>
      </c>
      <c r="K109" s="195">
        <f t="shared" si="29"/>
        <v>0</v>
      </c>
    </row>
    <row r="110" spans="1:11" x14ac:dyDescent="0.35">
      <c r="A110" s="81" t="s">
        <v>164</v>
      </c>
      <c r="B110" s="95">
        <f t="shared" ref="B110:B112" si="30">SUM(C110:K110)</f>
        <v>279</v>
      </c>
      <c r="C110" s="196">
        <v>5</v>
      </c>
      <c r="D110" s="196">
        <v>274</v>
      </c>
      <c r="E110" s="196">
        <v>0</v>
      </c>
      <c r="F110" s="196">
        <v>0</v>
      </c>
      <c r="G110" s="196">
        <v>0</v>
      </c>
      <c r="H110" s="196">
        <v>0</v>
      </c>
      <c r="I110" s="196">
        <v>0</v>
      </c>
      <c r="J110" s="196">
        <v>0</v>
      </c>
      <c r="K110" s="196">
        <v>0</v>
      </c>
    </row>
    <row r="111" spans="1:11" x14ac:dyDescent="0.35">
      <c r="A111" s="81" t="s">
        <v>370</v>
      </c>
      <c r="B111" s="95">
        <f t="shared" si="30"/>
        <v>76</v>
      </c>
      <c r="C111" s="196">
        <v>69</v>
      </c>
      <c r="D111" s="196">
        <v>7</v>
      </c>
      <c r="E111" s="196">
        <v>0</v>
      </c>
      <c r="F111" s="196">
        <v>0</v>
      </c>
      <c r="G111" s="196">
        <v>0</v>
      </c>
      <c r="H111" s="196">
        <v>0</v>
      </c>
      <c r="I111" s="196">
        <v>0</v>
      </c>
      <c r="J111" s="196">
        <v>0</v>
      </c>
      <c r="K111" s="196">
        <v>0</v>
      </c>
    </row>
    <row r="112" spans="1:11" x14ac:dyDescent="0.35">
      <c r="A112" s="81" t="s">
        <v>371</v>
      </c>
      <c r="B112" s="95">
        <f t="shared" si="30"/>
        <v>226</v>
      </c>
      <c r="C112" s="196">
        <v>3</v>
      </c>
      <c r="D112" s="196">
        <v>223</v>
      </c>
      <c r="E112" s="196">
        <v>0</v>
      </c>
      <c r="F112" s="196">
        <v>0</v>
      </c>
      <c r="G112" s="196">
        <v>0</v>
      </c>
      <c r="H112" s="196">
        <v>0</v>
      </c>
      <c r="I112" s="196">
        <v>0</v>
      </c>
      <c r="J112" s="196">
        <v>0</v>
      </c>
      <c r="K112" s="196">
        <v>0</v>
      </c>
    </row>
    <row r="113" spans="1:11" x14ac:dyDescent="0.35">
      <c r="A113" s="83"/>
      <c r="B113" s="95"/>
      <c r="C113" s="196"/>
      <c r="D113" s="196"/>
      <c r="E113" s="196"/>
      <c r="F113" s="196"/>
      <c r="G113" s="196"/>
      <c r="H113" s="196"/>
      <c r="I113" s="196"/>
      <c r="J113" s="196"/>
      <c r="K113" s="196"/>
    </row>
    <row r="114" spans="1:11" x14ac:dyDescent="0.3">
      <c r="A114" s="80" t="s">
        <v>167</v>
      </c>
      <c r="B114" s="78">
        <f>SUM(B115:B117)</f>
        <v>538</v>
      </c>
      <c r="C114" s="195">
        <f t="shared" ref="C114:K114" si="31">SUM(C115:C117)</f>
        <v>217</v>
      </c>
      <c r="D114" s="195">
        <f t="shared" si="31"/>
        <v>319</v>
      </c>
      <c r="E114" s="195">
        <f t="shared" si="31"/>
        <v>1</v>
      </c>
      <c r="F114" s="195">
        <f t="shared" si="31"/>
        <v>0</v>
      </c>
      <c r="G114" s="195">
        <f t="shared" si="31"/>
        <v>0</v>
      </c>
      <c r="H114" s="195">
        <f t="shared" si="31"/>
        <v>1</v>
      </c>
      <c r="I114" s="195">
        <f t="shared" si="31"/>
        <v>0</v>
      </c>
      <c r="J114" s="195">
        <f t="shared" si="31"/>
        <v>0</v>
      </c>
      <c r="K114" s="195">
        <f t="shared" si="31"/>
        <v>0</v>
      </c>
    </row>
    <row r="115" spans="1:11" x14ac:dyDescent="0.35">
      <c r="A115" s="82" t="s">
        <v>168</v>
      </c>
      <c r="B115" s="95">
        <f t="shared" ref="B115:B117" si="32">SUM(C115:K115)</f>
        <v>310</v>
      </c>
      <c r="C115" s="196">
        <v>97</v>
      </c>
      <c r="D115" s="196">
        <v>212</v>
      </c>
      <c r="E115" s="196">
        <v>1</v>
      </c>
      <c r="F115" s="196">
        <v>0</v>
      </c>
      <c r="G115" s="196">
        <v>0</v>
      </c>
      <c r="H115" s="196">
        <v>0</v>
      </c>
      <c r="I115" s="196">
        <v>0</v>
      </c>
      <c r="J115" s="196">
        <v>0</v>
      </c>
      <c r="K115" s="196">
        <v>0</v>
      </c>
    </row>
    <row r="116" spans="1:11" x14ac:dyDescent="0.35">
      <c r="A116" s="81" t="s">
        <v>372</v>
      </c>
      <c r="B116" s="95">
        <f t="shared" si="32"/>
        <v>105</v>
      </c>
      <c r="C116" s="196">
        <v>88</v>
      </c>
      <c r="D116" s="196">
        <v>16</v>
      </c>
      <c r="E116" s="196">
        <v>0</v>
      </c>
      <c r="F116" s="196">
        <v>0</v>
      </c>
      <c r="G116" s="196">
        <v>0</v>
      </c>
      <c r="H116" s="196">
        <v>1</v>
      </c>
      <c r="I116" s="196">
        <v>0</v>
      </c>
      <c r="J116" s="196">
        <v>0</v>
      </c>
      <c r="K116" s="196">
        <v>0</v>
      </c>
    </row>
    <row r="117" spans="1:11" x14ac:dyDescent="0.35">
      <c r="A117" s="82" t="s">
        <v>216</v>
      </c>
      <c r="B117" s="95">
        <f t="shared" si="32"/>
        <v>123</v>
      </c>
      <c r="C117" s="196">
        <v>32</v>
      </c>
      <c r="D117" s="196">
        <v>91</v>
      </c>
      <c r="E117" s="196">
        <v>0</v>
      </c>
      <c r="F117" s="196">
        <v>0</v>
      </c>
      <c r="G117" s="196">
        <v>0</v>
      </c>
      <c r="H117" s="196">
        <v>0</v>
      </c>
      <c r="I117" s="196">
        <v>0</v>
      </c>
      <c r="J117" s="196">
        <v>0</v>
      </c>
      <c r="K117" s="196">
        <v>0</v>
      </c>
    </row>
    <row r="118" spans="1:11" x14ac:dyDescent="0.25">
      <c r="A118" s="97"/>
      <c r="B118" s="98"/>
      <c r="C118" s="98"/>
      <c r="D118" s="98"/>
      <c r="E118" s="98"/>
      <c r="F118" s="98"/>
      <c r="G118" s="98"/>
      <c r="H118" s="98"/>
      <c r="I118" s="98"/>
      <c r="J118" s="98"/>
      <c r="K118" s="105"/>
    </row>
    <row r="119" spans="1:11" x14ac:dyDescent="0.25">
      <c r="A119" s="99" t="s">
        <v>268</v>
      </c>
    </row>
  </sheetData>
  <mergeCells count="7">
    <mergeCell ref="A3:K3"/>
    <mergeCell ref="B8:B9"/>
    <mergeCell ref="C8:K8"/>
    <mergeCell ref="A8:A9"/>
    <mergeCell ref="A6:K6"/>
    <mergeCell ref="A4:K4"/>
    <mergeCell ref="A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7B40C-B19F-4E5E-B856-44949E165057}">
  <dimension ref="A1:C35"/>
  <sheetViews>
    <sheetView zoomScale="80" zoomScaleNormal="80" workbookViewId="0">
      <pane ySplit="10" topLeftCell="A11" activePane="bottomLeft" state="frozen"/>
      <selection activeCell="B25" sqref="B25"/>
      <selection pane="bottomLeft" activeCell="B32" sqref="B32"/>
    </sheetView>
  </sheetViews>
  <sheetFormatPr baseColWidth="10" defaultColWidth="0" defaultRowHeight="12.5" zeroHeight="1" x14ac:dyDescent="0.25"/>
  <cols>
    <col min="1" max="1" width="59.7265625" style="17" customWidth="1"/>
    <col min="2" max="3" width="23.26953125" style="113" customWidth="1"/>
    <col min="4" max="16384" width="11.453125" style="17" hidden="1"/>
  </cols>
  <sheetData>
    <row r="1" spans="1:3" ht="15.5" x14ac:dyDescent="0.3">
      <c r="A1" s="74" t="s">
        <v>25</v>
      </c>
      <c r="B1" s="106"/>
      <c r="C1" s="107"/>
    </row>
    <row r="2" spans="1:3" ht="15.5" x14ac:dyDescent="0.3">
      <c r="A2" s="1"/>
      <c r="B2" s="107"/>
      <c r="C2" s="107"/>
    </row>
    <row r="3" spans="1:3" ht="15" x14ac:dyDescent="0.25">
      <c r="A3" s="295" t="s">
        <v>26</v>
      </c>
      <c r="B3" s="295"/>
      <c r="C3" s="295"/>
    </row>
    <row r="4" spans="1:3" ht="15" x14ac:dyDescent="0.25">
      <c r="A4" s="295" t="s">
        <v>27</v>
      </c>
      <c r="B4" s="295"/>
      <c r="C4" s="295"/>
    </row>
    <row r="5" spans="1:3" ht="15" x14ac:dyDescent="0.25">
      <c r="A5" s="295" t="s">
        <v>28</v>
      </c>
      <c r="B5" s="295"/>
      <c r="C5" s="295"/>
    </row>
    <row r="6" spans="1:3" ht="15.5" x14ac:dyDescent="0.35">
      <c r="A6" s="49"/>
      <c r="B6" s="108"/>
      <c r="C6" s="108"/>
    </row>
    <row r="7" spans="1:3" ht="19.5" customHeight="1" x14ac:dyDescent="0.25">
      <c r="A7" s="296" t="s">
        <v>29</v>
      </c>
      <c r="B7" s="298" t="s">
        <v>30</v>
      </c>
      <c r="C7" s="300" t="s">
        <v>31</v>
      </c>
    </row>
    <row r="8" spans="1:3" ht="19.5" customHeight="1" x14ac:dyDescent="0.25">
      <c r="A8" s="297"/>
      <c r="B8" s="299"/>
      <c r="C8" s="301"/>
    </row>
    <row r="9" spans="1:3" ht="15.5" x14ac:dyDescent="0.35">
      <c r="A9" s="49"/>
      <c r="B9" s="114"/>
      <c r="C9" s="108"/>
    </row>
    <row r="10" spans="1:3" ht="15" x14ac:dyDescent="0.25">
      <c r="A10" s="87" t="s">
        <v>32</v>
      </c>
      <c r="B10" s="78">
        <f>SUM(B12:B25)</f>
        <v>24069</v>
      </c>
      <c r="C10" s="87" t="s">
        <v>403</v>
      </c>
    </row>
    <row r="11" spans="1:3" ht="15.5" x14ac:dyDescent="0.35">
      <c r="A11" s="49"/>
      <c r="B11" s="95"/>
      <c r="C11" s="108"/>
    </row>
    <row r="12" spans="1:3" ht="15.5" x14ac:dyDescent="0.35">
      <c r="A12" s="49" t="s">
        <v>33</v>
      </c>
      <c r="B12" s="95">
        <v>268</v>
      </c>
      <c r="C12" s="109" t="s">
        <v>401</v>
      </c>
    </row>
    <row r="13" spans="1:3" ht="15.5" x14ac:dyDescent="0.35">
      <c r="A13" s="49" t="s">
        <v>34</v>
      </c>
      <c r="B13" s="95">
        <v>545</v>
      </c>
      <c r="C13" s="109" t="s">
        <v>402</v>
      </c>
    </row>
    <row r="14" spans="1:3" ht="15.5" x14ac:dyDescent="0.35">
      <c r="A14" s="49" t="s">
        <v>35</v>
      </c>
      <c r="B14" s="95">
        <v>7761</v>
      </c>
      <c r="C14" s="109" t="s">
        <v>404</v>
      </c>
    </row>
    <row r="15" spans="1:3" ht="15.5" x14ac:dyDescent="0.35">
      <c r="A15" s="49" t="s">
        <v>36</v>
      </c>
      <c r="B15" s="95">
        <v>2414</v>
      </c>
      <c r="C15" s="109" t="s">
        <v>397</v>
      </c>
    </row>
    <row r="16" spans="1:3" ht="15.5" x14ac:dyDescent="0.35">
      <c r="A16" s="49" t="s">
        <v>37</v>
      </c>
      <c r="B16" s="95">
        <v>1477</v>
      </c>
      <c r="C16" s="109" t="s">
        <v>405</v>
      </c>
    </row>
    <row r="17" spans="1:3" ht="15.5" x14ac:dyDescent="0.35">
      <c r="A17" s="49" t="s">
        <v>38</v>
      </c>
      <c r="B17" s="95">
        <v>1626</v>
      </c>
      <c r="C17" s="109" t="s">
        <v>406</v>
      </c>
    </row>
    <row r="18" spans="1:3" ht="15.5" x14ac:dyDescent="0.35">
      <c r="A18" s="49" t="s">
        <v>39</v>
      </c>
      <c r="B18" s="95">
        <v>121</v>
      </c>
      <c r="C18" s="109" t="s">
        <v>407</v>
      </c>
    </row>
    <row r="19" spans="1:3" ht="15.5" x14ac:dyDescent="0.35">
      <c r="A19" s="49" t="s">
        <v>40</v>
      </c>
      <c r="B19" s="95">
        <v>1304</v>
      </c>
      <c r="C19" s="109" t="s">
        <v>408</v>
      </c>
    </row>
    <row r="20" spans="1:3" ht="15.5" x14ac:dyDescent="0.35">
      <c r="A20" s="49" t="s">
        <v>41</v>
      </c>
      <c r="B20" s="95">
        <v>5036</v>
      </c>
      <c r="C20" s="109" t="s">
        <v>409</v>
      </c>
    </row>
    <row r="21" spans="1:3" ht="15.5" x14ac:dyDescent="0.35">
      <c r="A21" s="49" t="s">
        <v>42</v>
      </c>
      <c r="B21" s="95">
        <v>591</v>
      </c>
      <c r="C21" s="109" t="s">
        <v>410</v>
      </c>
    </row>
    <row r="22" spans="1:3" ht="15.5" x14ac:dyDescent="0.35">
      <c r="A22" s="49" t="s">
        <v>43</v>
      </c>
      <c r="B22" s="95">
        <v>441</v>
      </c>
      <c r="C22" s="109" t="s">
        <v>411</v>
      </c>
    </row>
    <row r="23" spans="1:3" ht="15.5" x14ac:dyDescent="0.35">
      <c r="A23" s="49" t="s">
        <v>44</v>
      </c>
      <c r="B23" s="95">
        <v>63</v>
      </c>
      <c r="C23" s="109" t="s">
        <v>399</v>
      </c>
    </row>
    <row r="24" spans="1:3" ht="15.5" x14ac:dyDescent="0.35">
      <c r="A24" s="49"/>
      <c r="B24" s="95"/>
      <c r="C24" s="109"/>
    </row>
    <row r="25" spans="1:3" ht="18" x14ac:dyDescent="0.35">
      <c r="A25" s="198" t="s">
        <v>45</v>
      </c>
      <c r="B25" s="78">
        <f>SUM(B26:B32)</f>
        <v>2422</v>
      </c>
      <c r="C25" s="265" t="s">
        <v>412</v>
      </c>
    </row>
    <row r="26" spans="1:3" ht="15.5" x14ac:dyDescent="0.35">
      <c r="A26" s="199" t="s">
        <v>46</v>
      </c>
      <c r="B26" s="95">
        <v>78</v>
      </c>
      <c r="C26" s="218" t="s">
        <v>413</v>
      </c>
    </row>
    <row r="27" spans="1:3" ht="15.5" x14ac:dyDescent="0.35">
      <c r="A27" s="199" t="s">
        <v>47</v>
      </c>
      <c r="B27" s="95">
        <v>437</v>
      </c>
      <c r="C27" s="218" t="s">
        <v>414</v>
      </c>
    </row>
    <row r="28" spans="1:3" ht="15.5" x14ac:dyDescent="0.35">
      <c r="A28" s="199" t="s">
        <v>48</v>
      </c>
      <c r="B28" s="95">
        <v>426</v>
      </c>
      <c r="C28" s="218" t="s">
        <v>415</v>
      </c>
    </row>
    <row r="29" spans="1:3" ht="15.5" x14ac:dyDescent="0.35">
      <c r="A29" s="199" t="s">
        <v>49</v>
      </c>
      <c r="B29" s="95">
        <v>1415</v>
      </c>
      <c r="C29" s="218" t="s">
        <v>416</v>
      </c>
    </row>
    <row r="30" spans="1:3" ht="15.5" x14ac:dyDescent="0.35">
      <c r="A30" s="199" t="s">
        <v>50</v>
      </c>
      <c r="B30" s="95">
        <v>35</v>
      </c>
      <c r="C30" s="218" t="s">
        <v>417</v>
      </c>
    </row>
    <row r="31" spans="1:3" ht="15.5" x14ac:dyDescent="0.35">
      <c r="A31" s="199" t="s">
        <v>51</v>
      </c>
      <c r="B31" s="95">
        <v>9</v>
      </c>
      <c r="C31" s="218" t="s">
        <v>418</v>
      </c>
    </row>
    <row r="32" spans="1:3" ht="15.5" x14ac:dyDescent="0.35">
      <c r="A32" s="199" t="s">
        <v>52</v>
      </c>
      <c r="B32" s="95">
        <v>22</v>
      </c>
      <c r="C32" s="218" t="s">
        <v>419</v>
      </c>
    </row>
    <row r="33" spans="1:3" ht="15.5" x14ac:dyDescent="0.35">
      <c r="A33" s="110"/>
      <c r="B33" s="115"/>
      <c r="C33" s="111"/>
    </row>
    <row r="34" spans="1:3" ht="15.5" x14ac:dyDescent="0.3">
      <c r="A34" s="76" t="s">
        <v>54</v>
      </c>
      <c r="B34" s="108"/>
      <c r="C34" s="108"/>
    </row>
    <row r="35" spans="1:3" ht="13" x14ac:dyDescent="0.3">
      <c r="A35" s="112" t="s">
        <v>55</v>
      </c>
    </row>
  </sheetData>
  <mergeCells count="6">
    <mergeCell ref="A3:C3"/>
    <mergeCell ref="A4:C4"/>
    <mergeCell ref="A5:C5"/>
    <mergeCell ref="A7:A8"/>
    <mergeCell ref="B7:B8"/>
    <mergeCell ref="C7:C8"/>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A6A2D-B121-4594-81D6-EA31C09996EE}">
  <dimension ref="A1:C41"/>
  <sheetViews>
    <sheetView zoomScale="80" zoomScaleNormal="80" workbookViewId="0">
      <pane ySplit="10" topLeftCell="A11" activePane="bottomLeft" state="frozen"/>
      <selection activeCell="B25" sqref="B25"/>
      <selection pane="bottomLeft" activeCell="B26" sqref="B26"/>
    </sheetView>
  </sheetViews>
  <sheetFormatPr baseColWidth="10" defaultColWidth="0" defaultRowHeight="12.5" zeroHeight="1" x14ac:dyDescent="0.25"/>
  <cols>
    <col min="1" max="1" width="59.7265625" style="17" customWidth="1"/>
    <col min="2" max="3" width="25.81640625" style="113" customWidth="1"/>
    <col min="4" max="16384" width="11.453125" style="17" hidden="1"/>
  </cols>
  <sheetData>
    <row r="1" spans="1:3" ht="15.5" x14ac:dyDescent="0.3">
      <c r="A1" s="74" t="s">
        <v>56</v>
      </c>
      <c r="B1" s="106"/>
      <c r="C1" s="107"/>
    </row>
    <row r="2" spans="1:3" ht="15.5" x14ac:dyDescent="0.3">
      <c r="A2" s="1"/>
      <c r="B2" s="107"/>
      <c r="C2" s="107"/>
    </row>
    <row r="3" spans="1:3" ht="15" x14ac:dyDescent="0.25">
      <c r="A3" s="295" t="s">
        <v>26</v>
      </c>
      <c r="B3" s="295"/>
      <c r="C3" s="295"/>
    </row>
    <row r="4" spans="1:3" ht="15" x14ac:dyDescent="0.25">
      <c r="A4" s="295" t="s">
        <v>57</v>
      </c>
      <c r="B4" s="295"/>
      <c r="C4" s="295"/>
    </row>
    <row r="5" spans="1:3" ht="15" x14ac:dyDescent="0.25">
      <c r="A5" s="295" t="s">
        <v>28</v>
      </c>
      <c r="B5" s="295"/>
      <c r="C5" s="295"/>
    </row>
    <row r="6" spans="1:3" ht="16.5" customHeight="1" x14ac:dyDescent="0.35">
      <c r="A6" s="49"/>
      <c r="B6" s="108"/>
      <c r="C6" s="108"/>
    </row>
    <row r="7" spans="1:3" ht="18.75" customHeight="1" x14ac:dyDescent="0.25">
      <c r="A7" s="296" t="s">
        <v>58</v>
      </c>
      <c r="B7" s="298" t="s">
        <v>30</v>
      </c>
      <c r="C7" s="300" t="s">
        <v>31</v>
      </c>
    </row>
    <row r="8" spans="1:3" ht="18.75" customHeight="1" x14ac:dyDescent="0.25">
      <c r="A8" s="297"/>
      <c r="B8" s="299"/>
      <c r="C8" s="301"/>
    </row>
    <row r="9" spans="1:3" ht="15.5" x14ac:dyDescent="0.35">
      <c r="A9" s="49"/>
      <c r="B9" s="114"/>
      <c r="C9" s="108"/>
    </row>
    <row r="10" spans="1:3" ht="15" x14ac:dyDescent="0.25">
      <c r="A10" s="87" t="s">
        <v>32</v>
      </c>
      <c r="B10" s="78">
        <f>SUM(B12:B34)</f>
        <v>24069</v>
      </c>
      <c r="C10" s="87" t="s">
        <v>403</v>
      </c>
    </row>
    <row r="11" spans="1:3" ht="15.5" x14ac:dyDescent="0.35">
      <c r="A11" s="49"/>
      <c r="B11" s="95"/>
      <c r="C11" s="108"/>
    </row>
    <row r="12" spans="1:3" ht="15.5" x14ac:dyDescent="0.35">
      <c r="A12" s="49" t="s">
        <v>59</v>
      </c>
      <c r="B12" s="95">
        <v>21285</v>
      </c>
      <c r="C12" s="109" t="s">
        <v>420</v>
      </c>
    </row>
    <row r="13" spans="1:3" ht="15.5" x14ac:dyDescent="0.35">
      <c r="A13" s="49" t="s">
        <v>60</v>
      </c>
      <c r="B13" s="95">
        <v>84</v>
      </c>
      <c r="C13" s="109" t="s">
        <v>432</v>
      </c>
    </row>
    <row r="14" spans="1:3" ht="15.5" x14ac:dyDescent="0.35">
      <c r="A14" s="49" t="s">
        <v>61</v>
      </c>
      <c r="B14" s="95">
        <v>6</v>
      </c>
      <c r="C14" s="109" t="s">
        <v>433</v>
      </c>
    </row>
    <row r="15" spans="1:3" ht="15.5" x14ac:dyDescent="0.35">
      <c r="A15" s="49" t="s">
        <v>62</v>
      </c>
      <c r="B15" s="95">
        <v>863</v>
      </c>
      <c r="C15" s="109" t="s">
        <v>421</v>
      </c>
    </row>
    <row r="16" spans="1:3" ht="15.5" x14ac:dyDescent="0.35">
      <c r="A16" s="49" t="s">
        <v>63</v>
      </c>
      <c r="B16" s="95">
        <v>983</v>
      </c>
      <c r="C16" s="109" t="s">
        <v>422</v>
      </c>
    </row>
    <row r="17" spans="1:3" ht="15.5" x14ac:dyDescent="0.35">
      <c r="A17" s="49" t="s">
        <v>64</v>
      </c>
      <c r="B17" s="95">
        <v>47</v>
      </c>
      <c r="C17" s="109" t="s">
        <v>423</v>
      </c>
    </row>
    <row r="18" spans="1:3" ht="15.5" x14ac:dyDescent="0.35">
      <c r="A18" s="49" t="s">
        <v>65</v>
      </c>
      <c r="B18" s="95">
        <v>590</v>
      </c>
      <c r="C18" s="109" t="s">
        <v>437</v>
      </c>
    </row>
    <row r="19" spans="1:3" ht="15.5" x14ac:dyDescent="0.35">
      <c r="A19" s="49" t="s">
        <v>66</v>
      </c>
      <c r="B19" s="95">
        <v>7</v>
      </c>
      <c r="C19" s="109" t="s">
        <v>424</v>
      </c>
    </row>
    <row r="20" spans="1:3" ht="15.5" x14ac:dyDescent="0.35">
      <c r="A20" s="49" t="s">
        <v>67</v>
      </c>
      <c r="B20" s="95">
        <v>13</v>
      </c>
      <c r="C20" s="109" t="s">
        <v>425</v>
      </c>
    </row>
    <row r="21" spans="1:3" ht="15.5" x14ac:dyDescent="0.35">
      <c r="A21" s="49" t="s">
        <v>68</v>
      </c>
      <c r="B21" s="95">
        <v>11</v>
      </c>
      <c r="C21" s="109" t="s">
        <v>399</v>
      </c>
    </row>
    <row r="22" spans="1:3" ht="15.5" x14ac:dyDescent="0.35">
      <c r="A22" s="49" t="s">
        <v>69</v>
      </c>
      <c r="B22" s="95">
        <v>4</v>
      </c>
      <c r="C22" s="109" t="s">
        <v>426</v>
      </c>
    </row>
    <row r="23" spans="1:3" ht="15.5" x14ac:dyDescent="0.35">
      <c r="A23" s="49" t="s">
        <v>70</v>
      </c>
      <c r="B23" s="95">
        <v>4</v>
      </c>
      <c r="C23" s="109" t="s">
        <v>427</v>
      </c>
    </row>
    <row r="24" spans="1:3" ht="15.5" x14ac:dyDescent="0.35">
      <c r="A24" s="49" t="s">
        <v>71</v>
      </c>
      <c r="B24" s="95">
        <v>16</v>
      </c>
      <c r="C24" s="109" t="s">
        <v>428</v>
      </c>
    </row>
    <row r="25" spans="1:3" ht="15.5" x14ac:dyDescent="0.35">
      <c r="A25" s="49" t="s">
        <v>72</v>
      </c>
      <c r="B25" s="95">
        <v>5</v>
      </c>
      <c r="C25" s="109" t="s">
        <v>431</v>
      </c>
    </row>
    <row r="26" spans="1:3" ht="15.5" x14ac:dyDescent="0.35">
      <c r="A26" s="49" t="s">
        <v>73</v>
      </c>
      <c r="B26" s="95">
        <v>2</v>
      </c>
      <c r="C26" s="109" t="s">
        <v>427</v>
      </c>
    </row>
    <row r="27" spans="1:3" ht="15.5" x14ac:dyDescent="0.35">
      <c r="A27" s="49" t="s">
        <v>74</v>
      </c>
      <c r="B27" s="95">
        <v>5</v>
      </c>
      <c r="C27" s="109" t="s">
        <v>398</v>
      </c>
    </row>
    <row r="28" spans="1:3" ht="15.5" x14ac:dyDescent="0.35">
      <c r="A28" s="49" t="s">
        <v>75</v>
      </c>
      <c r="B28" s="95">
        <v>4</v>
      </c>
      <c r="C28" s="109" t="s">
        <v>429</v>
      </c>
    </row>
    <row r="29" spans="1:3" ht="15.5" x14ac:dyDescent="0.35">
      <c r="A29" s="49" t="s">
        <v>76</v>
      </c>
      <c r="B29" s="95">
        <v>4</v>
      </c>
      <c r="C29" s="109" t="s">
        <v>397</v>
      </c>
    </row>
    <row r="30" spans="1:3" ht="15.5" x14ac:dyDescent="0.35">
      <c r="A30" s="49" t="s">
        <v>77</v>
      </c>
      <c r="B30" s="95">
        <v>9</v>
      </c>
      <c r="C30" s="109" t="s">
        <v>430</v>
      </c>
    </row>
    <row r="31" spans="1:3" ht="15.5" x14ac:dyDescent="0.35">
      <c r="A31" s="49" t="s">
        <v>78</v>
      </c>
      <c r="B31" s="95">
        <v>6</v>
      </c>
      <c r="C31" s="109" t="s">
        <v>427</v>
      </c>
    </row>
    <row r="32" spans="1:3" ht="15.5" x14ac:dyDescent="0.35">
      <c r="A32" s="49" t="s">
        <v>41</v>
      </c>
      <c r="B32" s="95">
        <v>3</v>
      </c>
      <c r="C32" s="109" t="s">
        <v>399</v>
      </c>
    </row>
    <row r="33" spans="1:3" ht="15.5" x14ac:dyDescent="0.35">
      <c r="A33" s="49"/>
      <c r="B33" s="95"/>
      <c r="C33" s="109"/>
    </row>
    <row r="34" spans="1:3" ht="18" x14ac:dyDescent="0.35">
      <c r="A34" s="198" t="s">
        <v>79</v>
      </c>
      <c r="B34" s="78">
        <f>SUM(B35:B37)</f>
        <v>118</v>
      </c>
      <c r="C34" s="265" t="s">
        <v>435</v>
      </c>
    </row>
    <row r="35" spans="1:3" ht="15.5" x14ac:dyDescent="0.35">
      <c r="A35" s="199" t="s">
        <v>438</v>
      </c>
      <c r="B35" s="95">
        <v>1</v>
      </c>
      <c r="C35" s="109" t="s">
        <v>399</v>
      </c>
    </row>
    <row r="36" spans="1:3" ht="15.5" x14ac:dyDescent="0.35">
      <c r="A36" s="199" t="s">
        <v>80</v>
      </c>
      <c r="B36" s="95">
        <v>1</v>
      </c>
      <c r="C36" s="218" t="s">
        <v>434</v>
      </c>
    </row>
    <row r="37" spans="1:3" ht="18.5" x14ac:dyDescent="0.35">
      <c r="A37" s="199" t="s">
        <v>81</v>
      </c>
      <c r="B37" s="95">
        <v>116</v>
      </c>
      <c r="C37" s="218" t="s">
        <v>436</v>
      </c>
    </row>
    <row r="38" spans="1:3" ht="15.5" x14ac:dyDescent="0.35">
      <c r="A38" s="110"/>
      <c r="B38" s="115"/>
      <c r="C38" s="111"/>
    </row>
    <row r="39" spans="1:3" ht="15.5" x14ac:dyDescent="0.3">
      <c r="A39" s="76" t="s">
        <v>82</v>
      </c>
      <c r="B39" s="108"/>
      <c r="C39" s="108"/>
    </row>
    <row r="40" spans="1:3" ht="15.5" x14ac:dyDescent="0.3">
      <c r="A40" s="76" t="s">
        <v>83</v>
      </c>
      <c r="B40" s="108"/>
      <c r="C40" s="108"/>
    </row>
    <row r="41" spans="1:3" ht="13" x14ac:dyDescent="0.3">
      <c r="A41" s="112" t="s">
        <v>55</v>
      </c>
    </row>
  </sheetData>
  <mergeCells count="6">
    <mergeCell ref="A3:C3"/>
    <mergeCell ref="A4:C4"/>
    <mergeCell ref="A5:C5"/>
    <mergeCell ref="A7:A8"/>
    <mergeCell ref="B7:B8"/>
    <mergeCell ref="C7:C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72F24-D9F3-41E9-A937-9CC266C6FE58}">
  <dimension ref="A1:G120"/>
  <sheetViews>
    <sheetView zoomScale="70" zoomScaleNormal="70" zoomScaleSheetLayoutView="70" workbookViewId="0">
      <pane ySplit="10" topLeftCell="A11" activePane="bottomLeft" state="frozen"/>
      <selection activeCell="B25" sqref="B25"/>
      <selection pane="bottomLeft" activeCell="B25" sqref="B25"/>
    </sheetView>
  </sheetViews>
  <sheetFormatPr baseColWidth="10" defaultColWidth="0" defaultRowHeight="15.5" zeroHeight="1" x14ac:dyDescent="0.35"/>
  <cols>
    <col min="1" max="1" width="78.08984375" style="4" customWidth="1"/>
    <col min="2" max="7" width="17.26953125" style="254" customWidth="1"/>
    <col min="8" max="16384" width="11.453125" style="4" hidden="1"/>
  </cols>
  <sheetData>
    <row r="1" spans="1:7" x14ac:dyDescent="0.35">
      <c r="A1" s="27" t="s">
        <v>84</v>
      </c>
      <c r="B1" s="239"/>
      <c r="C1" s="239"/>
      <c r="D1" s="239"/>
      <c r="E1" s="239"/>
      <c r="F1" s="239"/>
      <c r="G1" s="239"/>
    </row>
    <row r="2" spans="1:7" x14ac:dyDescent="0.35">
      <c r="A2" s="3"/>
      <c r="B2" s="240"/>
      <c r="C2" s="240"/>
      <c r="D2" s="240"/>
      <c r="E2" s="240"/>
      <c r="F2" s="240"/>
      <c r="G2" s="240"/>
    </row>
    <row r="3" spans="1:7" x14ac:dyDescent="0.35">
      <c r="A3" s="302" t="s">
        <v>85</v>
      </c>
      <c r="B3" s="302"/>
      <c r="C3" s="302"/>
      <c r="D3" s="302"/>
      <c r="E3" s="302"/>
      <c r="F3" s="302"/>
      <c r="G3" s="302"/>
    </row>
    <row r="4" spans="1:7" x14ac:dyDescent="0.35">
      <c r="A4" s="302" t="s">
        <v>86</v>
      </c>
      <c r="B4" s="302"/>
      <c r="C4" s="302"/>
      <c r="D4" s="302"/>
      <c r="E4" s="302"/>
      <c r="F4" s="302"/>
      <c r="G4" s="302"/>
    </row>
    <row r="5" spans="1:7" x14ac:dyDescent="0.35">
      <c r="A5" s="302" t="s">
        <v>28</v>
      </c>
      <c r="B5" s="302"/>
      <c r="C5" s="302"/>
      <c r="D5" s="302"/>
      <c r="E5" s="302"/>
      <c r="F5" s="302"/>
      <c r="G5" s="302"/>
    </row>
    <row r="6" spans="1:7" ht="18" customHeight="1" x14ac:dyDescent="0.35">
      <c r="A6" s="3"/>
      <c r="B6" s="241"/>
      <c r="C6" s="241"/>
      <c r="D6" s="241"/>
      <c r="E6" s="241"/>
      <c r="F6" s="241"/>
      <c r="G6" s="241"/>
    </row>
    <row r="7" spans="1:7" ht="25.15" customHeight="1" x14ac:dyDescent="0.35">
      <c r="A7" s="303" t="s">
        <v>87</v>
      </c>
      <c r="B7" s="305" t="s">
        <v>88</v>
      </c>
      <c r="C7" s="305" t="s">
        <v>89</v>
      </c>
      <c r="D7" s="305" t="s">
        <v>90</v>
      </c>
      <c r="E7" s="305" t="s">
        <v>91</v>
      </c>
      <c r="F7" s="305" t="s">
        <v>92</v>
      </c>
      <c r="G7" s="307" t="s">
        <v>93</v>
      </c>
    </row>
    <row r="8" spans="1:7" ht="25.15" customHeight="1" x14ac:dyDescent="0.35">
      <c r="A8" s="304"/>
      <c r="B8" s="306"/>
      <c r="C8" s="306"/>
      <c r="D8" s="306"/>
      <c r="E8" s="306"/>
      <c r="F8" s="306"/>
      <c r="G8" s="308"/>
    </row>
    <row r="9" spans="1:7" x14ac:dyDescent="0.35">
      <c r="A9" s="227"/>
      <c r="B9" s="242"/>
      <c r="C9" s="242"/>
      <c r="D9" s="242"/>
      <c r="E9" s="242"/>
      <c r="F9" s="243"/>
      <c r="G9" s="243"/>
    </row>
    <row r="10" spans="1:7" x14ac:dyDescent="0.35">
      <c r="A10" s="244" t="s">
        <v>30</v>
      </c>
      <c r="B10" s="245">
        <f t="shared" ref="B10:G10" si="0">B12+B20+B23+B32+B39+B46+B54+B63+B71+B79+B87+B97+B101+B108+B113</f>
        <v>6878</v>
      </c>
      <c r="C10" s="245">
        <f t="shared" si="0"/>
        <v>13448</v>
      </c>
      <c r="D10" s="245">
        <f t="shared" si="0"/>
        <v>1003</v>
      </c>
      <c r="E10" s="246">
        <f t="shared" si="0"/>
        <v>14265</v>
      </c>
      <c r="F10" s="246">
        <f t="shared" si="0"/>
        <v>707</v>
      </c>
      <c r="G10" s="246">
        <f t="shared" si="0"/>
        <v>6357</v>
      </c>
    </row>
    <row r="11" spans="1:7" x14ac:dyDescent="0.35">
      <c r="A11" s="31"/>
      <c r="B11" s="247"/>
      <c r="C11" s="247"/>
      <c r="D11" s="247"/>
      <c r="E11" s="247"/>
      <c r="F11" s="247"/>
      <c r="G11" s="233"/>
    </row>
    <row r="12" spans="1:7" x14ac:dyDescent="0.35">
      <c r="A12" s="28" t="s">
        <v>94</v>
      </c>
      <c r="B12" s="245">
        <f t="shared" ref="B12:G12" si="1">SUM(B13:B18)</f>
        <v>540</v>
      </c>
      <c r="C12" s="245">
        <f t="shared" si="1"/>
        <v>833</v>
      </c>
      <c r="D12" s="245">
        <f t="shared" si="1"/>
        <v>92</v>
      </c>
      <c r="E12" s="245">
        <f t="shared" si="1"/>
        <v>951</v>
      </c>
      <c r="F12" s="245">
        <f t="shared" si="1"/>
        <v>10</v>
      </c>
      <c r="G12" s="246">
        <f t="shared" si="1"/>
        <v>504</v>
      </c>
    </row>
    <row r="13" spans="1:7" ht="18.5" x14ac:dyDescent="0.35">
      <c r="A13" s="4" t="s">
        <v>381</v>
      </c>
      <c r="B13" s="247">
        <v>140</v>
      </c>
      <c r="C13" s="247">
        <v>405</v>
      </c>
      <c r="D13" s="247">
        <v>61</v>
      </c>
      <c r="E13" s="247">
        <v>453</v>
      </c>
      <c r="F13" s="247">
        <v>4</v>
      </c>
      <c r="G13" s="233">
        <f t="shared" ref="G13:G18" si="2">SUM(B13:D13)-SUM(E13:F13)</f>
        <v>149</v>
      </c>
    </row>
    <row r="14" spans="1:7" x14ac:dyDescent="0.35">
      <c r="A14" s="34" t="s">
        <v>96</v>
      </c>
      <c r="B14" s="247">
        <v>187</v>
      </c>
      <c r="C14" s="247">
        <v>121</v>
      </c>
      <c r="D14" s="247">
        <v>9</v>
      </c>
      <c r="E14" s="247">
        <v>167</v>
      </c>
      <c r="F14" s="247">
        <v>3</v>
      </c>
      <c r="G14" s="233">
        <f t="shared" si="2"/>
        <v>147</v>
      </c>
    </row>
    <row r="15" spans="1:7" x14ac:dyDescent="0.35">
      <c r="A15" s="34" t="s">
        <v>97</v>
      </c>
      <c r="B15" s="247">
        <v>62</v>
      </c>
      <c r="C15" s="247">
        <v>132</v>
      </c>
      <c r="D15" s="247">
        <v>10</v>
      </c>
      <c r="E15" s="247">
        <v>134</v>
      </c>
      <c r="F15" s="247">
        <v>1</v>
      </c>
      <c r="G15" s="233">
        <f t="shared" si="2"/>
        <v>69</v>
      </c>
    </row>
    <row r="16" spans="1:7" x14ac:dyDescent="0.35">
      <c r="A16" s="34" t="s">
        <v>98</v>
      </c>
      <c r="B16" s="247">
        <v>29</v>
      </c>
      <c r="C16" s="247">
        <v>37</v>
      </c>
      <c r="D16" s="247">
        <v>6</v>
      </c>
      <c r="E16" s="247">
        <v>50</v>
      </c>
      <c r="F16" s="247">
        <v>0</v>
      </c>
      <c r="G16" s="233">
        <f t="shared" si="2"/>
        <v>22</v>
      </c>
    </row>
    <row r="17" spans="1:7" x14ac:dyDescent="0.35">
      <c r="A17" s="34" t="s">
        <v>99</v>
      </c>
      <c r="B17" s="247">
        <v>98</v>
      </c>
      <c r="C17" s="247">
        <v>131</v>
      </c>
      <c r="D17" s="247">
        <v>6</v>
      </c>
      <c r="E17" s="247">
        <v>138</v>
      </c>
      <c r="F17" s="247">
        <v>1</v>
      </c>
      <c r="G17" s="233">
        <f t="shared" si="2"/>
        <v>96</v>
      </c>
    </row>
    <row r="18" spans="1:7" x14ac:dyDescent="0.35">
      <c r="A18" s="34" t="s">
        <v>100</v>
      </c>
      <c r="B18" s="247">
        <v>24</v>
      </c>
      <c r="C18" s="247">
        <v>7</v>
      </c>
      <c r="D18" s="247">
        <v>0</v>
      </c>
      <c r="E18" s="247">
        <v>9</v>
      </c>
      <c r="F18" s="247">
        <v>1</v>
      </c>
      <c r="G18" s="233">
        <f t="shared" si="2"/>
        <v>21</v>
      </c>
    </row>
    <row r="19" spans="1:7" x14ac:dyDescent="0.35">
      <c r="A19" s="35"/>
      <c r="B19" s="247"/>
      <c r="C19" s="247"/>
      <c r="D19" s="247"/>
      <c r="E19" s="247"/>
      <c r="F19" s="247"/>
      <c r="G19" s="233"/>
    </row>
    <row r="20" spans="1:7" x14ac:dyDescent="0.35">
      <c r="A20" s="28" t="s">
        <v>101</v>
      </c>
      <c r="B20" s="245">
        <f t="shared" ref="B20:G20" si="3">B21</f>
        <v>589</v>
      </c>
      <c r="C20" s="245">
        <f t="shared" si="3"/>
        <v>1262</v>
      </c>
      <c r="D20" s="245">
        <f t="shared" si="3"/>
        <v>153</v>
      </c>
      <c r="E20" s="245">
        <f t="shared" si="3"/>
        <v>1497</v>
      </c>
      <c r="F20" s="245">
        <f t="shared" si="3"/>
        <v>6</v>
      </c>
      <c r="G20" s="246">
        <f t="shared" si="3"/>
        <v>501</v>
      </c>
    </row>
    <row r="21" spans="1:7" x14ac:dyDescent="0.35">
      <c r="A21" s="34" t="s">
        <v>189</v>
      </c>
      <c r="B21" s="247">
        <v>589</v>
      </c>
      <c r="C21" s="247">
        <v>1262</v>
      </c>
      <c r="D21" s="247">
        <v>153</v>
      </c>
      <c r="E21" s="247">
        <v>1497</v>
      </c>
      <c r="F21" s="247">
        <v>6</v>
      </c>
      <c r="G21" s="233">
        <f>SUM(B21:D21)-SUM(E21:F21)</f>
        <v>501</v>
      </c>
    </row>
    <row r="22" spans="1:7" x14ac:dyDescent="0.35">
      <c r="A22" s="35"/>
      <c r="B22" s="247"/>
      <c r="C22" s="247"/>
      <c r="D22" s="247"/>
      <c r="E22" s="247"/>
      <c r="F22" s="247"/>
      <c r="G22" s="233"/>
    </row>
    <row r="23" spans="1:7" x14ac:dyDescent="0.35">
      <c r="A23" s="28" t="s">
        <v>102</v>
      </c>
      <c r="B23" s="245">
        <f t="shared" ref="B23:G23" si="4">SUM(B24:B30)</f>
        <v>793</v>
      </c>
      <c r="C23" s="245">
        <f t="shared" si="4"/>
        <v>1293</v>
      </c>
      <c r="D23" s="245">
        <f t="shared" si="4"/>
        <v>93</v>
      </c>
      <c r="E23" s="245">
        <f t="shared" si="4"/>
        <v>1296</v>
      </c>
      <c r="F23" s="245">
        <f t="shared" si="4"/>
        <v>115</v>
      </c>
      <c r="G23" s="246">
        <f t="shared" si="4"/>
        <v>768</v>
      </c>
    </row>
    <row r="24" spans="1:7" x14ac:dyDescent="0.35">
      <c r="A24" s="34" t="s">
        <v>103</v>
      </c>
      <c r="B24" s="247">
        <v>87</v>
      </c>
      <c r="C24" s="247">
        <v>120</v>
      </c>
      <c r="D24" s="247">
        <v>12</v>
      </c>
      <c r="E24" s="247">
        <v>139</v>
      </c>
      <c r="F24" s="247">
        <v>8</v>
      </c>
      <c r="G24" s="233">
        <f t="shared" ref="G24:G30" si="5">SUM(B24:D24)-SUM(E24:F24)</f>
        <v>72</v>
      </c>
    </row>
    <row r="25" spans="1:7" x14ac:dyDescent="0.35">
      <c r="A25" s="34" t="s">
        <v>104</v>
      </c>
      <c r="B25" s="247">
        <v>75</v>
      </c>
      <c r="C25" s="247">
        <v>128</v>
      </c>
      <c r="D25" s="247">
        <v>6</v>
      </c>
      <c r="E25" s="247">
        <v>142</v>
      </c>
      <c r="F25" s="247">
        <v>2</v>
      </c>
      <c r="G25" s="233">
        <f t="shared" si="5"/>
        <v>65</v>
      </c>
    </row>
    <row r="26" spans="1:7" x14ac:dyDescent="0.35">
      <c r="A26" s="34" t="s">
        <v>105</v>
      </c>
      <c r="B26" s="247">
        <v>28</v>
      </c>
      <c r="C26" s="247">
        <v>68</v>
      </c>
      <c r="D26" s="247">
        <v>5</v>
      </c>
      <c r="E26" s="247">
        <v>82</v>
      </c>
      <c r="F26" s="247">
        <v>0</v>
      </c>
      <c r="G26" s="233">
        <f t="shared" si="5"/>
        <v>19</v>
      </c>
    </row>
    <row r="27" spans="1:7" x14ac:dyDescent="0.35">
      <c r="A27" s="34" t="s">
        <v>297</v>
      </c>
      <c r="B27" s="247">
        <v>141</v>
      </c>
      <c r="C27" s="247">
        <v>166</v>
      </c>
      <c r="D27" s="247">
        <f>20-2</f>
        <v>18</v>
      </c>
      <c r="E27" s="247">
        <v>165</v>
      </c>
      <c r="F27" s="247">
        <v>75</v>
      </c>
      <c r="G27" s="233">
        <f t="shared" si="5"/>
        <v>85</v>
      </c>
    </row>
    <row r="28" spans="1:7" x14ac:dyDescent="0.35">
      <c r="A28" s="34" t="s">
        <v>192</v>
      </c>
      <c r="B28" s="247">
        <v>186</v>
      </c>
      <c r="C28" s="247">
        <v>579</v>
      </c>
      <c r="D28" s="247">
        <v>39</v>
      </c>
      <c r="E28" s="247">
        <v>635</v>
      </c>
      <c r="F28" s="247">
        <v>17</v>
      </c>
      <c r="G28" s="233">
        <f t="shared" si="5"/>
        <v>152</v>
      </c>
    </row>
    <row r="29" spans="1:7" x14ac:dyDescent="0.35">
      <c r="A29" s="34" t="s">
        <v>107</v>
      </c>
      <c r="B29" s="247">
        <v>250</v>
      </c>
      <c r="C29" s="247">
        <v>160</v>
      </c>
      <c r="D29" s="247">
        <v>12</v>
      </c>
      <c r="E29" s="247">
        <v>82</v>
      </c>
      <c r="F29" s="247">
        <v>13</v>
      </c>
      <c r="G29" s="233">
        <f t="shared" si="5"/>
        <v>327</v>
      </c>
    </row>
    <row r="30" spans="1:7" x14ac:dyDescent="0.35">
      <c r="A30" s="34" t="s">
        <v>193</v>
      </c>
      <c r="B30" s="247">
        <v>26</v>
      </c>
      <c r="C30" s="247">
        <v>72</v>
      </c>
      <c r="D30" s="247">
        <f>2-1</f>
        <v>1</v>
      </c>
      <c r="E30" s="247">
        <v>51</v>
      </c>
      <c r="F30" s="247">
        <v>0</v>
      </c>
      <c r="G30" s="233">
        <f t="shared" si="5"/>
        <v>48</v>
      </c>
    </row>
    <row r="31" spans="1:7" x14ac:dyDescent="0.35">
      <c r="A31" s="36"/>
      <c r="B31" s="247"/>
      <c r="C31" s="247"/>
      <c r="D31" s="247"/>
      <c r="E31" s="247"/>
      <c r="F31" s="247"/>
      <c r="G31" s="233"/>
    </row>
    <row r="32" spans="1:7" x14ac:dyDescent="0.35">
      <c r="A32" s="28" t="s">
        <v>108</v>
      </c>
      <c r="B32" s="246">
        <f t="shared" ref="B32:G32" si="6">SUM(B33:B37)</f>
        <v>415</v>
      </c>
      <c r="C32" s="245">
        <f t="shared" si="6"/>
        <v>962</v>
      </c>
      <c r="D32" s="245">
        <f t="shared" si="6"/>
        <v>46</v>
      </c>
      <c r="E32" s="245">
        <f t="shared" si="6"/>
        <v>762</v>
      </c>
      <c r="F32" s="245">
        <f t="shared" si="6"/>
        <v>192</v>
      </c>
      <c r="G32" s="246">
        <f t="shared" si="6"/>
        <v>469</v>
      </c>
    </row>
    <row r="33" spans="1:7" x14ac:dyDescent="0.35">
      <c r="A33" s="34" t="s">
        <v>378</v>
      </c>
      <c r="B33" s="233">
        <v>307</v>
      </c>
      <c r="C33" s="247">
        <f>735</f>
        <v>735</v>
      </c>
      <c r="D33" s="247">
        <f>40-2</f>
        <v>38</v>
      </c>
      <c r="E33" s="247">
        <v>550</v>
      </c>
      <c r="F33" s="247">
        <v>181</v>
      </c>
      <c r="G33" s="233">
        <f>SUM(B33:D33)-SUM(E33:F33)</f>
        <v>349</v>
      </c>
    </row>
    <row r="34" spans="1:7" x14ac:dyDescent="0.35">
      <c r="A34" s="4" t="s">
        <v>195</v>
      </c>
      <c r="B34" s="233">
        <v>39</v>
      </c>
      <c r="C34" s="247">
        <v>99</v>
      </c>
      <c r="D34" s="247">
        <f>3-1</f>
        <v>2</v>
      </c>
      <c r="E34" s="247">
        <v>78</v>
      </c>
      <c r="F34" s="247">
        <v>6</v>
      </c>
      <c r="G34" s="233">
        <f>SUM(B34:D34)-SUM(E34:F34)</f>
        <v>56</v>
      </c>
    </row>
    <row r="35" spans="1:7" x14ac:dyDescent="0.35">
      <c r="A35" s="4" t="s">
        <v>111</v>
      </c>
      <c r="B35" s="233">
        <v>51</v>
      </c>
      <c r="C35" s="247">
        <v>54</v>
      </c>
      <c r="D35" s="247">
        <v>2</v>
      </c>
      <c r="E35" s="247">
        <v>61</v>
      </c>
      <c r="F35" s="247">
        <v>5</v>
      </c>
      <c r="G35" s="233">
        <f>SUM(B35:D35)-SUM(E35:F35)</f>
        <v>41</v>
      </c>
    </row>
    <row r="36" spans="1:7" x14ac:dyDescent="0.35">
      <c r="A36" s="4" t="s">
        <v>112</v>
      </c>
      <c r="B36" s="233">
        <v>2</v>
      </c>
      <c r="C36" s="247">
        <v>15</v>
      </c>
      <c r="D36" s="247">
        <v>0</v>
      </c>
      <c r="E36" s="247">
        <v>13</v>
      </c>
      <c r="F36" s="247">
        <v>0</v>
      </c>
      <c r="G36" s="233">
        <f>SUM(B36:D36)-SUM(E36:F36)</f>
        <v>4</v>
      </c>
    </row>
    <row r="37" spans="1:7" x14ac:dyDescent="0.35">
      <c r="A37" s="4" t="s">
        <v>113</v>
      </c>
      <c r="B37" s="233">
        <v>16</v>
      </c>
      <c r="C37" s="247">
        <v>59</v>
      </c>
      <c r="D37" s="247">
        <v>4</v>
      </c>
      <c r="E37" s="247">
        <v>60</v>
      </c>
      <c r="F37" s="247">
        <v>0</v>
      </c>
      <c r="G37" s="233">
        <f>SUM(B37:D37)-SUM(E37:F37)</f>
        <v>19</v>
      </c>
    </row>
    <row r="38" spans="1:7" x14ac:dyDescent="0.35">
      <c r="A38" s="35"/>
      <c r="B38" s="233"/>
      <c r="C38" s="247"/>
      <c r="D38" s="247"/>
      <c r="E38" s="247"/>
      <c r="F38" s="247"/>
      <c r="G38" s="233"/>
    </row>
    <row r="39" spans="1:7" ht="16.5" customHeight="1" x14ac:dyDescent="0.35">
      <c r="A39" s="28" t="s">
        <v>114</v>
      </c>
      <c r="B39" s="246">
        <f t="shared" ref="B39:G39" si="7">SUM(B40:B44)</f>
        <v>394</v>
      </c>
      <c r="C39" s="246">
        <f t="shared" si="7"/>
        <v>803</v>
      </c>
      <c r="D39" s="246">
        <f t="shared" si="7"/>
        <v>20</v>
      </c>
      <c r="E39" s="246">
        <f t="shared" si="7"/>
        <v>774</v>
      </c>
      <c r="F39" s="246">
        <f t="shared" si="7"/>
        <v>55</v>
      </c>
      <c r="G39" s="246">
        <f t="shared" si="7"/>
        <v>388</v>
      </c>
    </row>
    <row r="40" spans="1:7" x14ac:dyDescent="0.35">
      <c r="A40" s="34" t="s">
        <v>115</v>
      </c>
      <c r="B40" s="233">
        <v>265</v>
      </c>
      <c r="C40" s="247">
        <v>503</v>
      </c>
      <c r="D40" s="247">
        <v>2</v>
      </c>
      <c r="E40" s="247">
        <f>415+39</f>
        <v>454</v>
      </c>
      <c r="F40" s="247">
        <f>51</f>
        <v>51</v>
      </c>
      <c r="G40" s="233">
        <f>SUM(B40:D40)-SUM(E40:F40)</f>
        <v>265</v>
      </c>
    </row>
    <row r="41" spans="1:7" x14ac:dyDescent="0.35">
      <c r="A41" s="4" t="s">
        <v>116</v>
      </c>
      <c r="B41" s="233">
        <v>35</v>
      </c>
      <c r="C41" s="247">
        <v>72</v>
      </c>
      <c r="D41" s="247">
        <v>5</v>
      </c>
      <c r="E41" s="247">
        <v>87</v>
      </c>
      <c r="F41" s="247">
        <v>0</v>
      </c>
      <c r="G41" s="233">
        <f>SUM(B41:D41)-SUM(E41:F41)</f>
        <v>25</v>
      </c>
    </row>
    <row r="42" spans="1:7" x14ac:dyDescent="0.35">
      <c r="A42" s="4" t="s">
        <v>117</v>
      </c>
      <c r="B42" s="233">
        <v>48</v>
      </c>
      <c r="C42" s="247">
        <v>83</v>
      </c>
      <c r="D42" s="247">
        <v>4</v>
      </c>
      <c r="E42" s="247">
        <v>100</v>
      </c>
      <c r="F42" s="247">
        <v>0</v>
      </c>
      <c r="G42" s="233">
        <f>SUM(B42:D42)-SUM(E42:F42)</f>
        <v>35</v>
      </c>
    </row>
    <row r="43" spans="1:7" x14ac:dyDescent="0.35">
      <c r="A43" s="4" t="s">
        <v>118</v>
      </c>
      <c r="B43" s="233">
        <v>9</v>
      </c>
      <c r="C43" s="247">
        <v>54</v>
      </c>
      <c r="D43" s="247">
        <v>6</v>
      </c>
      <c r="E43" s="247">
        <v>57</v>
      </c>
      <c r="F43" s="247">
        <v>0</v>
      </c>
      <c r="G43" s="233">
        <f>SUM(B43:D43)-SUM(E43:F43)</f>
        <v>12</v>
      </c>
    </row>
    <row r="44" spans="1:7" x14ac:dyDescent="0.35">
      <c r="A44" s="4" t="s">
        <v>119</v>
      </c>
      <c r="B44" s="233">
        <v>37</v>
      </c>
      <c r="C44" s="247">
        <v>91</v>
      </c>
      <c r="D44" s="247">
        <v>3</v>
      </c>
      <c r="E44" s="247">
        <v>76</v>
      </c>
      <c r="F44" s="247">
        <v>4</v>
      </c>
      <c r="G44" s="233">
        <f>SUM(B44:D44)-SUM(E44:F44)</f>
        <v>51</v>
      </c>
    </row>
    <row r="45" spans="1:7" x14ac:dyDescent="0.35">
      <c r="A45" s="35"/>
      <c r="B45" s="233"/>
      <c r="C45" s="247"/>
      <c r="D45" s="247"/>
      <c r="E45" s="247"/>
      <c r="F45" s="247"/>
      <c r="G45" s="233"/>
    </row>
    <row r="46" spans="1:7" x14ac:dyDescent="0.35">
      <c r="A46" s="28" t="s">
        <v>120</v>
      </c>
      <c r="B46" s="246">
        <f t="shared" ref="B46:G46" si="8">SUM(B47:B52)</f>
        <v>360</v>
      </c>
      <c r="C46" s="245">
        <f t="shared" si="8"/>
        <v>913</v>
      </c>
      <c r="D46" s="245">
        <f t="shared" si="8"/>
        <v>88</v>
      </c>
      <c r="E46" s="245">
        <f t="shared" si="8"/>
        <v>1030</v>
      </c>
      <c r="F46" s="245">
        <f t="shared" si="8"/>
        <v>5</v>
      </c>
      <c r="G46" s="246">
        <f t="shared" si="8"/>
        <v>326</v>
      </c>
    </row>
    <row r="47" spans="1:7" ht="18.5" x14ac:dyDescent="0.35">
      <c r="A47" s="4" t="s">
        <v>382</v>
      </c>
      <c r="B47" s="233">
        <v>136</v>
      </c>
      <c r="C47" s="247">
        <v>291</v>
      </c>
      <c r="D47" s="247">
        <f>21+19</f>
        <v>40</v>
      </c>
      <c r="E47" s="247">
        <v>363</v>
      </c>
      <c r="F47" s="247">
        <v>0</v>
      </c>
      <c r="G47" s="233">
        <f>SUM(B47:D47)-SUM(E47:F47)</f>
        <v>104</v>
      </c>
    </row>
    <row r="48" spans="1:7" x14ac:dyDescent="0.35">
      <c r="A48" s="4" t="s">
        <v>122</v>
      </c>
      <c r="B48" s="233">
        <v>6</v>
      </c>
      <c r="C48" s="247">
        <v>33</v>
      </c>
      <c r="D48" s="247">
        <v>1</v>
      </c>
      <c r="E48" s="247">
        <v>32</v>
      </c>
      <c r="F48" s="247">
        <v>0</v>
      </c>
      <c r="G48" s="233">
        <f t="shared" ref="G48:G52" si="9">SUM(B48:D48)-SUM(E48:F48)</f>
        <v>8</v>
      </c>
    </row>
    <row r="49" spans="1:7" x14ac:dyDescent="0.35">
      <c r="A49" s="4" t="s">
        <v>123</v>
      </c>
      <c r="B49" s="233">
        <v>26</v>
      </c>
      <c r="C49" s="247">
        <f>62+8</f>
        <v>70</v>
      </c>
      <c r="D49" s="247">
        <v>16</v>
      </c>
      <c r="E49" s="247">
        <f>80+4</f>
        <v>84</v>
      </c>
      <c r="F49" s="247">
        <f>7-4</f>
        <v>3</v>
      </c>
      <c r="G49" s="233">
        <f t="shared" si="9"/>
        <v>25</v>
      </c>
    </row>
    <row r="50" spans="1:7" x14ac:dyDescent="0.35">
      <c r="A50" s="4" t="s">
        <v>124</v>
      </c>
      <c r="B50" s="233">
        <v>89</v>
      </c>
      <c r="C50" s="247">
        <v>261</v>
      </c>
      <c r="D50" s="247">
        <v>22</v>
      </c>
      <c r="E50" s="247">
        <v>287</v>
      </c>
      <c r="F50" s="247">
        <v>2</v>
      </c>
      <c r="G50" s="233">
        <f t="shared" si="9"/>
        <v>83</v>
      </c>
    </row>
    <row r="51" spans="1:7" x14ac:dyDescent="0.35">
      <c r="A51" s="4" t="s">
        <v>125</v>
      </c>
      <c r="B51" s="233">
        <v>63</v>
      </c>
      <c r="C51" s="247">
        <v>138</v>
      </c>
      <c r="D51" s="247">
        <v>3</v>
      </c>
      <c r="E51" s="247">
        <f>132+1</f>
        <v>133</v>
      </c>
      <c r="F51" s="247">
        <f>1-1</f>
        <v>0</v>
      </c>
      <c r="G51" s="233">
        <f t="shared" si="9"/>
        <v>71</v>
      </c>
    </row>
    <row r="52" spans="1:7" x14ac:dyDescent="0.35">
      <c r="A52" s="4" t="s">
        <v>126</v>
      </c>
      <c r="B52" s="233">
        <v>40</v>
      </c>
      <c r="C52" s="247">
        <f>105+15</f>
        <v>120</v>
      </c>
      <c r="D52" s="247">
        <v>6</v>
      </c>
      <c r="E52" s="247">
        <v>131</v>
      </c>
      <c r="F52" s="247">
        <v>0</v>
      </c>
      <c r="G52" s="233">
        <f t="shared" si="9"/>
        <v>35</v>
      </c>
    </row>
    <row r="53" spans="1:7" x14ac:dyDescent="0.35">
      <c r="A53" s="36"/>
      <c r="B53" s="233"/>
      <c r="C53" s="247"/>
      <c r="D53" s="247"/>
      <c r="E53" s="247"/>
      <c r="F53" s="247"/>
      <c r="G53" s="233"/>
    </row>
    <row r="54" spans="1:7" x14ac:dyDescent="0.35">
      <c r="A54" s="28" t="s">
        <v>127</v>
      </c>
      <c r="B54" s="246">
        <f t="shared" ref="B54:G54" si="10">SUM(B55:B61)</f>
        <v>992</v>
      </c>
      <c r="C54" s="245">
        <f t="shared" si="10"/>
        <v>1771</v>
      </c>
      <c r="D54" s="245">
        <f t="shared" si="10"/>
        <v>90</v>
      </c>
      <c r="E54" s="245">
        <f t="shared" si="10"/>
        <v>2075</v>
      </c>
      <c r="F54" s="245">
        <f t="shared" si="10"/>
        <v>140</v>
      </c>
      <c r="G54" s="246">
        <f t="shared" si="10"/>
        <v>638</v>
      </c>
    </row>
    <row r="55" spans="1:7" ht="18.5" x14ac:dyDescent="0.35">
      <c r="A55" s="34" t="s">
        <v>383</v>
      </c>
      <c r="B55" s="233">
        <v>540</v>
      </c>
      <c r="C55" s="247">
        <v>866</v>
      </c>
      <c r="D55" s="247">
        <v>42</v>
      </c>
      <c r="E55" s="247">
        <v>1071</v>
      </c>
      <c r="F55" s="247">
        <v>67</v>
      </c>
      <c r="G55" s="233">
        <f t="shared" ref="G55:G61" si="11">SUM(B55:D55)-SUM(E55:F55)</f>
        <v>310</v>
      </c>
    </row>
    <row r="56" spans="1:7" ht="18.5" x14ac:dyDescent="0.35">
      <c r="A56" s="34" t="s">
        <v>384</v>
      </c>
      <c r="B56" s="233">
        <v>260</v>
      </c>
      <c r="C56" s="247">
        <v>293</v>
      </c>
      <c r="D56" s="247">
        <v>7</v>
      </c>
      <c r="E56" s="247">
        <v>360</v>
      </c>
      <c r="F56" s="247">
        <v>50</v>
      </c>
      <c r="G56" s="233">
        <f t="shared" si="11"/>
        <v>150</v>
      </c>
    </row>
    <row r="57" spans="1:7" x14ac:dyDescent="0.35">
      <c r="A57" s="4" t="s">
        <v>128</v>
      </c>
      <c r="B57" s="233">
        <v>103</v>
      </c>
      <c r="C57" s="247">
        <v>155</v>
      </c>
      <c r="D57" s="247">
        <v>10</v>
      </c>
      <c r="E57" s="247">
        <v>198</v>
      </c>
      <c r="F57" s="247">
        <v>13</v>
      </c>
      <c r="G57" s="233">
        <f t="shared" si="11"/>
        <v>57</v>
      </c>
    </row>
    <row r="58" spans="1:7" x14ac:dyDescent="0.35">
      <c r="A58" s="4" t="s">
        <v>129</v>
      </c>
      <c r="B58" s="233">
        <v>4</v>
      </c>
      <c r="C58" s="247">
        <v>39</v>
      </c>
      <c r="D58" s="247">
        <v>0</v>
      </c>
      <c r="E58" s="247">
        <v>33</v>
      </c>
      <c r="F58" s="247">
        <v>0</v>
      </c>
      <c r="G58" s="233">
        <f t="shared" si="11"/>
        <v>10</v>
      </c>
    </row>
    <row r="59" spans="1:7" ht="18.5" x14ac:dyDescent="0.35">
      <c r="A59" s="4" t="s">
        <v>385</v>
      </c>
      <c r="B59" s="233">
        <v>56</v>
      </c>
      <c r="C59" s="247">
        <v>250</v>
      </c>
      <c r="D59" s="247">
        <v>17</v>
      </c>
      <c r="E59" s="247">
        <v>246</v>
      </c>
      <c r="F59" s="247">
        <v>9</v>
      </c>
      <c r="G59" s="233">
        <f t="shared" si="11"/>
        <v>68</v>
      </c>
    </row>
    <row r="60" spans="1:7" x14ac:dyDescent="0.35">
      <c r="A60" s="4" t="s">
        <v>130</v>
      </c>
      <c r="B60" s="233">
        <v>16</v>
      </c>
      <c r="C60" s="247">
        <v>47</v>
      </c>
      <c r="D60" s="247">
        <v>7</v>
      </c>
      <c r="E60" s="247">
        <v>60</v>
      </c>
      <c r="F60" s="248">
        <v>0</v>
      </c>
      <c r="G60" s="233">
        <f t="shared" si="11"/>
        <v>10</v>
      </c>
    </row>
    <row r="61" spans="1:7" x14ac:dyDescent="0.35">
      <c r="A61" s="4" t="s">
        <v>131</v>
      </c>
      <c r="B61" s="233">
        <v>13</v>
      </c>
      <c r="C61" s="247">
        <v>121</v>
      </c>
      <c r="D61" s="247">
        <v>7</v>
      </c>
      <c r="E61" s="247">
        <v>107</v>
      </c>
      <c r="F61" s="247">
        <v>1</v>
      </c>
      <c r="G61" s="233">
        <f t="shared" si="11"/>
        <v>33</v>
      </c>
    </row>
    <row r="62" spans="1:7" x14ac:dyDescent="0.35">
      <c r="A62" s="35"/>
      <c r="B62" s="233"/>
      <c r="C62" s="247"/>
      <c r="D62" s="247"/>
      <c r="E62" s="247"/>
      <c r="F62" s="247"/>
      <c r="G62" s="233"/>
    </row>
    <row r="63" spans="1:7" x14ac:dyDescent="0.35">
      <c r="A63" s="28" t="s">
        <v>132</v>
      </c>
      <c r="B63" s="246">
        <f t="shared" ref="B63:G63" si="12">SUM(B64:B69)</f>
        <v>688</v>
      </c>
      <c r="C63" s="245">
        <f t="shared" si="12"/>
        <v>1585</v>
      </c>
      <c r="D63" s="245">
        <f t="shared" si="12"/>
        <v>111</v>
      </c>
      <c r="E63" s="245">
        <f t="shared" si="12"/>
        <v>1557</v>
      </c>
      <c r="F63" s="245">
        <f t="shared" si="12"/>
        <v>148</v>
      </c>
      <c r="G63" s="246">
        <f t="shared" si="12"/>
        <v>679</v>
      </c>
    </row>
    <row r="64" spans="1:7" x14ac:dyDescent="0.35">
      <c r="A64" s="34" t="s">
        <v>133</v>
      </c>
      <c r="B64" s="233">
        <v>280</v>
      </c>
      <c r="C64" s="247">
        <v>829</v>
      </c>
      <c r="D64" s="247">
        <v>55</v>
      </c>
      <c r="E64" s="247">
        <v>721</v>
      </c>
      <c r="F64" s="247">
        <v>137</v>
      </c>
      <c r="G64" s="233">
        <f t="shared" ref="G64:G69" si="13">SUM(B64:D64)-SUM(E64:F64)</f>
        <v>306</v>
      </c>
    </row>
    <row r="65" spans="1:7" x14ac:dyDescent="0.35">
      <c r="A65" s="148" t="s">
        <v>134</v>
      </c>
      <c r="B65" s="233">
        <v>73</v>
      </c>
      <c r="C65" s="247">
        <v>143</v>
      </c>
      <c r="D65" s="247">
        <v>9</v>
      </c>
      <c r="E65" s="247">
        <v>146</v>
      </c>
      <c r="F65" s="247">
        <v>2</v>
      </c>
      <c r="G65" s="233">
        <f t="shared" si="13"/>
        <v>77</v>
      </c>
    </row>
    <row r="66" spans="1:7" x14ac:dyDescent="0.35">
      <c r="A66" s="34" t="s">
        <v>135</v>
      </c>
      <c r="B66" s="233">
        <v>26</v>
      </c>
      <c r="C66" s="247">
        <v>85</v>
      </c>
      <c r="D66" s="247">
        <v>5</v>
      </c>
      <c r="E66" s="247">
        <v>100</v>
      </c>
      <c r="F66" s="247">
        <v>0</v>
      </c>
      <c r="G66" s="233">
        <f t="shared" si="13"/>
        <v>16</v>
      </c>
    </row>
    <row r="67" spans="1:7" x14ac:dyDescent="0.35">
      <c r="A67" s="34" t="s">
        <v>136</v>
      </c>
      <c r="B67" s="233">
        <v>134</v>
      </c>
      <c r="C67" s="247">
        <v>301</v>
      </c>
      <c r="D67" s="247">
        <v>19</v>
      </c>
      <c r="E67" s="247">
        <v>323</v>
      </c>
      <c r="F67" s="247">
        <v>5</v>
      </c>
      <c r="G67" s="233">
        <f t="shared" si="13"/>
        <v>126</v>
      </c>
    </row>
    <row r="68" spans="1:7" ht="18.5" x14ac:dyDescent="0.35">
      <c r="A68" s="4" t="s">
        <v>386</v>
      </c>
      <c r="B68" s="233">
        <v>150</v>
      </c>
      <c r="C68" s="247">
        <v>135</v>
      </c>
      <c r="D68" s="247">
        <v>9</v>
      </c>
      <c r="E68" s="247">
        <v>165</v>
      </c>
      <c r="F68" s="247">
        <v>0</v>
      </c>
      <c r="G68" s="233">
        <f t="shared" si="13"/>
        <v>129</v>
      </c>
    </row>
    <row r="69" spans="1:7" x14ac:dyDescent="0.35">
      <c r="A69" s="34" t="s">
        <v>138</v>
      </c>
      <c r="B69" s="233">
        <v>25</v>
      </c>
      <c r="C69" s="247">
        <v>92</v>
      </c>
      <c r="D69" s="247">
        <v>14</v>
      </c>
      <c r="E69" s="247">
        <v>102</v>
      </c>
      <c r="F69" s="247">
        <v>4</v>
      </c>
      <c r="G69" s="233">
        <f t="shared" si="13"/>
        <v>25</v>
      </c>
    </row>
    <row r="70" spans="1:7" x14ac:dyDescent="0.35">
      <c r="A70" s="35"/>
      <c r="B70" s="233"/>
      <c r="C70" s="247"/>
      <c r="D70" s="247"/>
      <c r="E70" s="247"/>
      <c r="F70" s="247"/>
      <c r="G70" s="233"/>
    </row>
    <row r="71" spans="1:7" x14ac:dyDescent="0.35">
      <c r="A71" s="28" t="s">
        <v>139</v>
      </c>
      <c r="B71" s="246">
        <f t="shared" ref="B71:G71" si="14">SUM(B72:B77)</f>
        <v>494</v>
      </c>
      <c r="C71" s="245">
        <f t="shared" si="14"/>
        <v>551</v>
      </c>
      <c r="D71" s="245">
        <f t="shared" si="14"/>
        <v>74</v>
      </c>
      <c r="E71" s="245">
        <f t="shared" si="14"/>
        <v>750</v>
      </c>
      <c r="F71" s="245">
        <f t="shared" si="14"/>
        <v>7</v>
      </c>
      <c r="G71" s="246">
        <f t="shared" si="14"/>
        <v>362</v>
      </c>
    </row>
    <row r="72" spans="1:7" ht="18.5" x14ac:dyDescent="0.35">
      <c r="A72" s="4" t="s">
        <v>387</v>
      </c>
      <c r="B72" s="233">
        <v>218</v>
      </c>
      <c r="C72" s="247">
        <v>146</v>
      </c>
      <c r="D72" s="247">
        <v>50</v>
      </c>
      <c r="E72" s="249">
        <v>257</v>
      </c>
      <c r="F72" s="247">
        <v>1</v>
      </c>
      <c r="G72" s="233">
        <f t="shared" ref="G72:G77" si="15">SUM(B72:D72)-SUM(E72:F72)</f>
        <v>156</v>
      </c>
    </row>
    <row r="73" spans="1:7" x14ac:dyDescent="0.35">
      <c r="A73" s="4" t="s">
        <v>140</v>
      </c>
      <c r="B73" s="233">
        <v>101</v>
      </c>
      <c r="C73" s="247">
        <v>70</v>
      </c>
      <c r="D73" s="247">
        <v>14</v>
      </c>
      <c r="E73" s="249">
        <v>127</v>
      </c>
      <c r="F73" s="247">
        <v>3</v>
      </c>
      <c r="G73" s="233">
        <f t="shared" si="15"/>
        <v>55</v>
      </c>
    </row>
    <row r="74" spans="1:7" x14ac:dyDescent="0.35">
      <c r="A74" s="4" t="s">
        <v>141</v>
      </c>
      <c r="B74" s="233">
        <v>30</v>
      </c>
      <c r="C74" s="247">
        <v>52</v>
      </c>
      <c r="D74" s="247">
        <v>0</v>
      </c>
      <c r="E74" s="249">
        <v>51</v>
      </c>
      <c r="F74" s="247">
        <v>1</v>
      </c>
      <c r="G74" s="233">
        <f t="shared" si="15"/>
        <v>30</v>
      </c>
    </row>
    <row r="75" spans="1:7" x14ac:dyDescent="0.35">
      <c r="A75" s="34" t="s">
        <v>205</v>
      </c>
      <c r="B75" s="233">
        <v>31</v>
      </c>
      <c r="C75" s="247">
        <v>144</v>
      </c>
      <c r="D75" s="247">
        <v>4</v>
      </c>
      <c r="E75" s="249">
        <v>146</v>
      </c>
      <c r="F75" s="247">
        <v>2</v>
      </c>
      <c r="G75" s="233">
        <f t="shared" si="15"/>
        <v>31</v>
      </c>
    </row>
    <row r="76" spans="1:7" x14ac:dyDescent="0.35">
      <c r="A76" s="4" t="s">
        <v>142</v>
      </c>
      <c r="B76" s="233">
        <v>16</v>
      </c>
      <c r="C76" s="247">
        <v>71</v>
      </c>
      <c r="D76" s="247">
        <v>5</v>
      </c>
      <c r="E76" s="249">
        <v>72</v>
      </c>
      <c r="F76" s="247">
        <v>0</v>
      </c>
      <c r="G76" s="233">
        <f t="shared" si="15"/>
        <v>20</v>
      </c>
    </row>
    <row r="77" spans="1:7" ht="18.5" x14ac:dyDescent="0.35">
      <c r="A77" s="34" t="s">
        <v>388</v>
      </c>
      <c r="B77" s="233">
        <v>98</v>
      </c>
      <c r="C77" s="247">
        <v>68</v>
      </c>
      <c r="D77" s="247">
        <v>1</v>
      </c>
      <c r="E77" s="249">
        <v>97</v>
      </c>
      <c r="F77" s="247">
        <v>0</v>
      </c>
      <c r="G77" s="233">
        <f t="shared" si="15"/>
        <v>70</v>
      </c>
    </row>
    <row r="78" spans="1:7" x14ac:dyDescent="0.35">
      <c r="A78" s="35"/>
      <c r="B78" s="233"/>
      <c r="C78" s="247"/>
      <c r="D78" s="247"/>
      <c r="E78" s="247"/>
      <c r="F78" s="247"/>
      <c r="G78" s="233"/>
    </row>
    <row r="79" spans="1:7" x14ac:dyDescent="0.35">
      <c r="A79" s="28" t="s">
        <v>143</v>
      </c>
      <c r="B79" s="246">
        <f t="shared" ref="B79:G79" si="16">SUM(B80:B85)</f>
        <v>333</v>
      </c>
      <c r="C79" s="245">
        <f t="shared" si="16"/>
        <v>453</v>
      </c>
      <c r="D79" s="245">
        <f t="shared" si="16"/>
        <v>25</v>
      </c>
      <c r="E79" s="245">
        <f t="shared" si="16"/>
        <v>404</v>
      </c>
      <c r="F79" s="245">
        <f t="shared" si="16"/>
        <v>1</v>
      </c>
      <c r="G79" s="246">
        <f t="shared" si="16"/>
        <v>406</v>
      </c>
    </row>
    <row r="80" spans="1:7" x14ac:dyDescent="0.35">
      <c r="A80" s="4" t="s">
        <v>208</v>
      </c>
      <c r="B80" s="233">
        <v>94</v>
      </c>
      <c r="C80" s="247">
        <v>174</v>
      </c>
      <c r="D80" s="247">
        <v>4</v>
      </c>
      <c r="E80" s="247">
        <v>159</v>
      </c>
      <c r="F80" s="247">
        <v>0</v>
      </c>
      <c r="G80" s="233">
        <f t="shared" ref="G80:G85" si="17">SUM(B80:D80)-SUM(E80:F80)</f>
        <v>113</v>
      </c>
    </row>
    <row r="81" spans="1:7" x14ac:dyDescent="0.35">
      <c r="A81" s="34" t="s">
        <v>144</v>
      </c>
      <c r="B81" s="233">
        <v>5</v>
      </c>
      <c r="C81" s="247">
        <v>22</v>
      </c>
      <c r="D81" s="247">
        <v>2</v>
      </c>
      <c r="E81" s="247">
        <v>25</v>
      </c>
      <c r="F81" s="247">
        <v>0</v>
      </c>
      <c r="G81" s="233">
        <f t="shared" si="17"/>
        <v>4</v>
      </c>
    </row>
    <row r="82" spans="1:7" ht="18.5" x14ac:dyDescent="0.35">
      <c r="A82" s="34" t="s">
        <v>389</v>
      </c>
      <c r="B82" s="233">
        <v>150</v>
      </c>
      <c r="C82" s="247">
        <v>115</v>
      </c>
      <c r="D82" s="247">
        <v>12</v>
      </c>
      <c r="E82" s="247">
        <v>102</v>
      </c>
      <c r="F82" s="247">
        <v>0</v>
      </c>
      <c r="G82" s="233">
        <f t="shared" si="17"/>
        <v>175</v>
      </c>
    </row>
    <row r="83" spans="1:7" x14ac:dyDescent="0.35">
      <c r="A83" s="34" t="s">
        <v>210</v>
      </c>
      <c r="B83" s="233">
        <v>70</v>
      </c>
      <c r="C83" s="247">
        <v>85</v>
      </c>
      <c r="D83" s="247">
        <f>4-1</f>
        <v>3</v>
      </c>
      <c r="E83" s="247">
        <v>53</v>
      </c>
      <c r="F83" s="247">
        <v>0</v>
      </c>
      <c r="G83" s="233">
        <f t="shared" si="17"/>
        <v>105</v>
      </c>
    </row>
    <row r="84" spans="1:7" x14ac:dyDescent="0.35">
      <c r="A84" s="34" t="s">
        <v>145</v>
      </c>
      <c r="B84" s="233">
        <v>8</v>
      </c>
      <c r="C84" s="247">
        <v>18</v>
      </c>
      <c r="D84" s="247">
        <v>0</v>
      </c>
      <c r="E84" s="247">
        <v>25</v>
      </c>
      <c r="F84" s="247">
        <v>0</v>
      </c>
      <c r="G84" s="233">
        <f t="shared" si="17"/>
        <v>1</v>
      </c>
    </row>
    <row r="85" spans="1:7" x14ac:dyDescent="0.35">
      <c r="A85" s="34" t="s">
        <v>146</v>
      </c>
      <c r="B85" s="233">
        <v>6</v>
      </c>
      <c r="C85" s="247">
        <v>39</v>
      </c>
      <c r="D85" s="247">
        <v>4</v>
      </c>
      <c r="E85" s="247">
        <v>40</v>
      </c>
      <c r="F85" s="247">
        <v>1</v>
      </c>
      <c r="G85" s="233">
        <f t="shared" si="17"/>
        <v>8</v>
      </c>
    </row>
    <row r="86" spans="1:7" x14ac:dyDescent="0.35">
      <c r="A86" s="35"/>
      <c r="B86" s="233"/>
      <c r="C86" s="247"/>
      <c r="D86" s="247"/>
      <c r="E86" s="247"/>
      <c r="F86" s="247"/>
      <c r="G86" s="233"/>
    </row>
    <row r="87" spans="1:7" x14ac:dyDescent="0.35">
      <c r="A87" s="28" t="s">
        <v>147</v>
      </c>
      <c r="B87" s="246">
        <f t="shared" ref="B87:G87" si="18">SUM(B88:B95)</f>
        <v>278</v>
      </c>
      <c r="C87" s="245">
        <f t="shared" si="18"/>
        <v>761</v>
      </c>
      <c r="D87" s="245">
        <f t="shared" si="18"/>
        <v>63</v>
      </c>
      <c r="E87" s="245">
        <f t="shared" si="18"/>
        <v>821</v>
      </c>
      <c r="F87" s="245">
        <f t="shared" si="18"/>
        <v>10</v>
      </c>
      <c r="G87" s="246">
        <f t="shared" si="18"/>
        <v>271</v>
      </c>
    </row>
    <row r="88" spans="1:7" x14ac:dyDescent="0.35">
      <c r="A88" s="34" t="s">
        <v>148</v>
      </c>
      <c r="B88" s="233">
        <v>155</v>
      </c>
      <c r="C88" s="247">
        <v>388</v>
      </c>
      <c r="D88" s="249">
        <v>44</v>
      </c>
      <c r="E88" s="247">
        <v>404</v>
      </c>
      <c r="F88" s="247">
        <v>4</v>
      </c>
      <c r="G88" s="233">
        <f t="shared" ref="G88:G95" si="19">SUM(B88:D88)-SUM(E88:F88)</f>
        <v>179</v>
      </c>
    </row>
    <row r="89" spans="1:7" ht="18.5" x14ac:dyDescent="0.35">
      <c r="A89" s="34" t="s">
        <v>390</v>
      </c>
      <c r="B89" s="233">
        <f>122-87</f>
        <v>35</v>
      </c>
      <c r="C89" s="247">
        <v>111</v>
      </c>
      <c r="D89" s="249">
        <v>5</v>
      </c>
      <c r="E89" s="247">
        <v>129</v>
      </c>
      <c r="F89" s="247">
        <v>1</v>
      </c>
      <c r="G89" s="233">
        <f t="shared" si="19"/>
        <v>21</v>
      </c>
    </row>
    <row r="90" spans="1:7" x14ac:dyDescent="0.35">
      <c r="A90" s="34" t="s">
        <v>149</v>
      </c>
      <c r="B90" s="233">
        <v>19</v>
      </c>
      <c r="C90" s="247">
        <v>55</v>
      </c>
      <c r="D90" s="249">
        <v>6</v>
      </c>
      <c r="E90" s="247">
        <v>67</v>
      </c>
      <c r="F90" s="247">
        <v>0</v>
      </c>
      <c r="G90" s="233">
        <f t="shared" si="19"/>
        <v>13</v>
      </c>
    </row>
    <row r="91" spans="1:7" x14ac:dyDescent="0.35">
      <c r="A91" s="36" t="s">
        <v>150</v>
      </c>
      <c r="B91" s="233">
        <v>21</v>
      </c>
      <c r="C91" s="247">
        <v>40</v>
      </c>
      <c r="D91" s="247">
        <v>0</v>
      </c>
      <c r="E91" s="247">
        <v>48</v>
      </c>
      <c r="F91" s="247">
        <v>0</v>
      </c>
      <c r="G91" s="233">
        <f t="shared" si="19"/>
        <v>13</v>
      </c>
    </row>
    <row r="92" spans="1:7" x14ac:dyDescent="0.35">
      <c r="A92" s="4" t="s">
        <v>151</v>
      </c>
      <c r="B92" s="233">
        <v>7</v>
      </c>
      <c r="C92" s="247">
        <v>28</v>
      </c>
      <c r="D92" s="247">
        <v>4</v>
      </c>
      <c r="E92" s="247">
        <v>25</v>
      </c>
      <c r="F92" s="247">
        <v>4</v>
      </c>
      <c r="G92" s="233">
        <f t="shared" si="19"/>
        <v>10</v>
      </c>
    </row>
    <row r="93" spans="1:7" x14ac:dyDescent="0.35">
      <c r="A93" s="34" t="s">
        <v>152</v>
      </c>
      <c r="B93" s="233">
        <v>16</v>
      </c>
      <c r="C93" s="247">
        <v>66</v>
      </c>
      <c r="D93" s="247">
        <v>2</v>
      </c>
      <c r="E93" s="247">
        <v>69</v>
      </c>
      <c r="F93" s="247">
        <v>1</v>
      </c>
      <c r="G93" s="233">
        <f t="shared" si="19"/>
        <v>14</v>
      </c>
    </row>
    <row r="94" spans="1:7" x14ac:dyDescent="0.35">
      <c r="A94" s="34" t="s">
        <v>153</v>
      </c>
      <c r="B94" s="233">
        <v>13</v>
      </c>
      <c r="C94" s="247">
        <v>57</v>
      </c>
      <c r="D94" s="247">
        <v>2</v>
      </c>
      <c r="E94" s="247">
        <v>61</v>
      </c>
      <c r="F94" s="247">
        <v>0</v>
      </c>
      <c r="G94" s="233">
        <f t="shared" si="19"/>
        <v>11</v>
      </c>
    </row>
    <row r="95" spans="1:7" x14ac:dyDescent="0.35">
      <c r="A95" s="4" t="s">
        <v>154</v>
      </c>
      <c r="B95" s="233">
        <v>12</v>
      </c>
      <c r="C95" s="247">
        <v>16</v>
      </c>
      <c r="D95" s="247">
        <v>0</v>
      </c>
      <c r="E95" s="247">
        <v>18</v>
      </c>
      <c r="F95" s="247">
        <v>0</v>
      </c>
      <c r="G95" s="233">
        <f t="shared" si="19"/>
        <v>10</v>
      </c>
    </row>
    <row r="96" spans="1:7" x14ac:dyDescent="0.35">
      <c r="A96" s="35"/>
      <c r="B96" s="233"/>
      <c r="C96" s="247"/>
      <c r="D96" s="247"/>
      <c r="E96" s="247"/>
      <c r="F96" s="247"/>
      <c r="G96" s="233"/>
    </row>
    <row r="97" spans="1:7" x14ac:dyDescent="0.35">
      <c r="A97" s="28" t="s">
        <v>155</v>
      </c>
      <c r="B97" s="246">
        <f t="shared" ref="B97:G97" si="20">SUM(B98:B99)</f>
        <v>192</v>
      </c>
      <c r="C97" s="245">
        <f t="shared" si="20"/>
        <v>352</v>
      </c>
      <c r="D97" s="245">
        <f t="shared" si="20"/>
        <v>22</v>
      </c>
      <c r="E97" s="245">
        <f t="shared" si="20"/>
        <v>382</v>
      </c>
      <c r="F97" s="245">
        <f t="shared" si="20"/>
        <v>6</v>
      </c>
      <c r="G97" s="246">
        <f t="shared" si="20"/>
        <v>178</v>
      </c>
    </row>
    <row r="98" spans="1:7" x14ac:dyDescent="0.35">
      <c r="A98" s="4" t="s">
        <v>156</v>
      </c>
      <c r="B98" s="233">
        <v>93</v>
      </c>
      <c r="C98" s="247">
        <v>283</v>
      </c>
      <c r="D98" s="247">
        <v>17</v>
      </c>
      <c r="E98" s="247">
        <v>305</v>
      </c>
      <c r="F98" s="247">
        <v>6</v>
      </c>
      <c r="G98" s="233">
        <f>SUM(B98:D98)-SUM(E98:F98)</f>
        <v>82</v>
      </c>
    </row>
    <row r="99" spans="1:7" x14ac:dyDescent="0.35">
      <c r="A99" s="34" t="s">
        <v>157</v>
      </c>
      <c r="B99" s="233">
        <v>99</v>
      </c>
      <c r="C99" s="247">
        <v>69</v>
      </c>
      <c r="D99" s="247">
        <v>5</v>
      </c>
      <c r="E99" s="247">
        <v>77</v>
      </c>
      <c r="F99" s="247">
        <v>0</v>
      </c>
      <c r="G99" s="233">
        <f>SUM(B99:D99)-SUM(E99:F99)</f>
        <v>96</v>
      </c>
    </row>
    <row r="100" spans="1:7" x14ac:dyDescent="0.35">
      <c r="A100" s="35"/>
      <c r="B100" s="233"/>
      <c r="C100" s="247"/>
      <c r="D100" s="247"/>
      <c r="E100" s="247"/>
      <c r="F100" s="247"/>
      <c r="G100" s="233"/>
    </row>
    <row r="101" spans="1:7" x14ac:dyDescent="0.35">
      <c r="A101" s="28" t="s">
        <v>158</v>
      </c>
      <c r="B101" s="246">
        <f t="shared" ref="B101:G101" si="21">SUM(B102:B106)</f>
        <v>160</v>
      </c>
      <c r="C101" s="245">
        <f t="shared" si="21"/>
        <v>381</v>
      </c>
      <c r="D101" s="245">
        <f t="shared" si="21"/>
        <v>17</v>
      </c>
      <c r="E101" s="245">
        <f t="shared" si="21"/>
        <v>426</v>
      </c>
      <c r="F101" s="245">
        <f t="shared" si="21"/>
        <v>1</v>
      </c>
      <c r="G101" s="246">
        <f t="shared" si="21"/>
        <v>131</v>
      </c>
    </row>
    <row r="102" spans="1:7" ht="18.5" x14ac:dyDescent="0.35">
      <c r="A102" s="4" t="s">
        <v>391</v>
      </c>
      <c r="B102" s="233">
        <v>37</v>
      </c>
      <c r="C102" s="247">
        <v>47</v>
      </c>
      <c r="D102" s="247">
        <v>1</v>
      </c>
      <c r="E102" s="247">
        <v>74</v>
      </c>
      <c r="F102" s="247">
        <v>0</v>
      </c>
      <c r="G102" s="233">
        <f>SUM(B102:D102)-SUM(E102:F102)</f>
        <v>11</v>
      </c>
    </row>
    <row r="103" spans="1:7" x14ac:dyDescent="0.35">
      <c r="A103" s="4" t="s">
        <v>159</v>
      </c>
      <c r="B103" s="233">
        <v>17</v>
      </c>
      <c r="C103" s="247">
        <v>90</v>
      </c>
      <c r="D103" s="247">
        <v>2</v>
      </c>
      <c r="E103" s="247">
        <v>66</v>
      </c>
      <c r="F103" s="247">
        <v>1</v>
      </c>
      <c r="G103" s="233">
        <f>SUM(B103:D103)-SUM(E103:F103)</f>
        <v>42</v>
      </c>
    </row>
    <row r="104" spans="1:7" x14ac:dyDescent="0.35">
      <c r="A104" s="4" t="s">
        <v>160</v>
      </c>
      <c r="B104" s="233">
        <v>73</v>
      </c>
      <c r="C104" s="247">
        <v>101</v>
      </c>
      <c r="D104" s="247">
        <v>3</v>
      </c>
      <c r="E104" s="247">
        <v>129</v>
      </c>
      <c r="F104" s="247">
        <v>0</v>
      </c>
      <c r="G104" s="233">
        <f>SUM(B104:D104)-SUM(E104:F104)</f>
        <v>48</v>
      </c>
    </row>
    <row r="105" spans="1:7" x14ac:dyDescent="0.35">
      <c r="A105" s="4" t="s">
        <v>161</v>
      </c>
      <c r="B105" s="233">
        <v>18</v>
      </c>
      <c r="C105" s="247">
        <v>115</v>
      </c>
      <c r="D105" s="247">
        <v>8</v>
      </c>
      <c r="E105" s="247">
        <v>128</v>
      </c>
      <c r="F105" s="247">
        <v>0</v>
      </c>
      <c r="G105" s="233">
        <f>SUM(B105:D105)-SUM(E105:F105)</f>
        <v>13</v>
      </c>
    </row>
    <row r="106" spans="1:7" x14ac:dyDescent="0.35">
      <c r="A106" s="4" t="s">
        <v>162</v>
      </c>
      <c r="B106" s="233">
        <v>15</v>
      </c>
      <c r="C106" s="247">
        <v>28</v>
      </c>
      <c r="D106" s="247">
        <v>3</v>
      </c>
      <c r="E106" s="247">
        <v>29</v>
      </c>
      <c r="F106" s="247">
        <v>0</v>
      </c>
      <c r="G106" s="233">
        <f>SUM(B106:D106)-SUM(E106:F106)</f>
        <v>17</v>
      </c>
    </row>
    <row r="107" spans="1:7" x14ac:dyDescent="0.35">
      <c r="A107" s="35"/>
      <c r="B107" s="233"/>
      <c r="C107" s="247"/>
      <c r="D107" s="247"/>
      <c r="E107" s="247"/>
      <c r="F107" s="247"/>
      <c r="G107" s="233"/>
    </row>
    <row r="108" spans="1:7" x14ac:dyDescent="0.35">
      <c r="A108" s="28" t="s">
        <v>163</v>
      </c>
      <c r="B108" s="246">
        <f t="shared" ref="B108:G108" si="22">SUM(B109:B111)</f>
        <v>293</v>
      </c>
      <c r="C108" s="245">
        <f t="shared" si="22"/>
        <v>740</v>
      </c>
      <c r="D108" s="245">
        <f t="shared" si="22"/>
        <v>56</v>
      </c>
      <c r="E108" s="245">
        <f t="shared" si="22"/>
        <v>756</v>
      </c>
      <c r="F108" s="245">
        <f t="shared" si="22"/>
        <v>1</v>
      </c>
      <c r="G108" s="246">
        <f t="shared" si="22"/>
        <v>332</v>
      </c>
    </row>
    <row r="109" spans="1:7" x14ac:dyDescent="0.35">
      <c r="A109" s="4" t="s">
        <v>164</v>
      </c>
      <c r="B109" s="233">
        <v>106</v>
      </c>
      <c r="C109" s="247">
        <v>408</v>
      </c>
      <c r="D109" s="247">
        <v>34</v>
      </c>
      <c r="E109" s="247">
        <v>404</v>
      </c>
      <c r="F109" s="247">
        <v>0</v>
      </c>
      <c r="G109" s="233">
        <f>SUM(B109:D109)-SUM(E109:F109)</f>
        <v>144</v>
      </c>
    </row>
    <row r="110" spans="1:7" x14ac:dyDescent="0.35">
      <c r="A110" s="4" t="s">
        <v>165</v>
      </c>
      <c r="B110" s="233">
        <v>54</v>
      </c>
      <c r="C110" s="247">
        <v>139</v>
      </c>
      <c r="D110" s="247">
        <v>6</v>
      </c>
      <c r="E110" s="247">
        <v>149</v>
      </c>
      <c r="F110" s="247">
        <v>1</v>
      </c>
      <c r="G110" s="233">
        <f>SUM(B110:D110)-SUM(E110:F110)</f>
        <v>49</v>
      </c>
    </row>
    <row r="111" spans="1:7" x14ac:dyDescent="0.35">
      <c r="A111" s="4" t="s">
        <v>166</v>
      </c>
      <c r="B111" s="233">
        <v>133</v>
      </c>
      <c r="C111" s="247">
        <v>193</v>
      </c>
      <c r="D111" s="247">
        <v>16</v>
      </c>
      <c r="E111" s="247">
        <v>203</v>
      </c>
      <c r="F111" s="247">
        <v>0</v>
      </c>
      <c r="G111" s="233">
        <f>SUM(B111:D111)-SUM(E111:F111)</f>
        <v>139</v>
      </c>
    </row>
    <row r="112" spans="1:7" x14ac:dyDescent="0.35">
      <c r="A112" s="35"/>
      <c r="B112" s="233"/>
      <c r="C112" s="247"/>
      <c r="D112" s="247"/>
      <c r="E112" s="247"/>
      <c r="F112" s="247"/>
      <c r="G112" s="233"/>
    </row>
    <row r="113" spans="1:7" x14ac:dyDescent="0.35">
      <c r="A113" s="28" t="s">
        <v>167</v>
      </c>
      <c r="B113" s="246">
        <f t="shared" ref="B113:G113" si="23">SUM(B114:B116)</f>
        <v>357</v>
      </c>
      <c r="C113" s="245">
        <f t="shared" si="23"/>
        <v>788</v>
      </c>
      <c r="D113" s="245">
        <f t="shared" si="23"/>
        <v>53</v>
      </c>
      <c r="E113" s="245">
        <f t="shared" si="23"/>
        <v>784</v>
      </c>
      <c r="F113" s="245">
        <f t="shared" si="23"/>
        <v>10</v>
      </c>
      <c r="G113" s="246">
        <f t="shared" si="23"/>
        <v>404</v>
      </c>
    </row>
    <row r="114" spans="1:7" x14ac:dyDescent="0.35">
      <c r="A114" s="34" t="s">
        <v>168</v>
      </c>
      <c r="B114" s="233">
        <v>138</v>
      </c>
      <c r="C114" s="247">
        <v>385</v>
      </c>
      <c r="D114" s="247">
        <v>29</v>
      </c>
      <c r="E114" s="247">
        <v>391</v>
      </c>
      <c r="F114" s="247">
        <v>1</v>
      </c>
      <c r="G114" s="233">
        <f>SUM(B114:D114)-SUM(E114:F114)</f>
        <v>160</v>
      </c>
    </row>
    <row r="115" spans="1:7" x14ac:dyDescent="0.35">
      <c r="A115" s="4" t="s">
        <v>169</v>
      </c>
      <c r="B115" s="233">
        <v>74</v>
      </c>
      <c r="C115" s="247">
        <v>164</v>
      </c>
      <c r="D115" s="247">
        <v>14</v>
      </c>
      <c r="E115" s="247">
        <v>160</v>
      </c>
      <c r="F115" s="247">
        <v>2</v>
      </c>
      <c r="G115" s="233">
        <f>SUM(B115:D115)-SUM(E115:F115)</f>
        <v>90</v>
      </c>
    </row>
    <row r="116" spans="1:7" ht="18.5" x14ac:dyDescent="0.35">
      <c r="A116" s="148" t="s">
        <v>392</v>
      </c>
      <c r="B116" s="233">
        <f>146-1</f>
        <v>145</v>
      </c>
      <c r="C116" s="247">
        <v>239</v>
      </c>
      <c r="D116" s="247">
        <v>10</v>
      </c>
      <c r="E116" s="247">
        <v>233</v>
      </c>
      <c r="F116" s="247">
        <v>7</v>
      </c>
      <c r="G116" s="233">
        <f>SUM(B116:D116)-SUM(E116:F116)</f>
        <v>154</v>
      </c>
    </row>
    <row r="117" spans="1:7" x14ac:dyDescent="0.35">
      <c r="A117" s="53"/>
      <c r="B117" s="250"/>
      <c r="C117" s="250"/>
      <c r="D117" s="250"/>
      <c r="E117" s="250"/>
      <c r="F117" s="250"/>
      <c r="G117" s="251"/>
    </row>
    <row r="118" spans="1:7" ht="15.4" customHeight="1" x14ac:dyDescent="0.35">
      <c r="A118" s="149" t="s">
        <v>380</v>
      </c>
      <c r="B118" s="252"/>
      <c r="C118" s="252"/>
      <c r="D118" s="252"/>
      <c r="E118" s="252"/>
      <c r="F118" s="252"/>
      <c r="G118" s="252"/>
    </row>
    <row r="119" spans="1:7" x14ac:dyDescent="0.35">
      <c r="A119" s="149" t="s">
        <v>379</v>
      </c>
      <c r="B119" s="253"/>
      <c r="C119" s="253"/>
      <c r="D119" s="253"/>
      <c r="E119" s="253"/>
      <c r="F119" s="253"/>
      <c r="G119" s="253"/>
    </row>
    <row r="120" spans="1:7" x14ac:dyDescent="0.35">
      <c r="A120" s="57" t="s">
        <v>55</v>
      </c>
    </row>
  </sheetData>
  <mergeCells count="10">
    <mergeCell ref="A3:G3"/>
    <mergeCell ref="A4:G4"/>
    <mergeCell ref="A5:G5"/>
    <mergeCell ref="A7:A8"/>
    <mergeCell ref="B7:B8"/>
    <mergeCell ref="C7:C8"/>
    <mergeCell ref="D7:D8"/>
    <mergeCell ref="E7:E8"/>
    <mergeCell ref="F7:F8"/>
    <mergeCell ref="G7:G8"/>
  </mergeCells>
  <printOptions horizontalCentered="1" verticalCentered="1"/>
  <pageMargins left="0" right="0" top="0" bottom="0" header="0" footer="0"/>
  <pageSetup scale="35"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0D98-EE7A-454F-A595-CDCAA9AF98A5}">
  <dimension ref="A1:X121"/>
  <sheetViews>
    <sheetView zoomScale="70" zoomScaleNormal="70" workbookViewId="0">
      <pane xSplit="2" ySplit="12" topLeftCell="C13" activePane="bottomRight" state="frozen"/>
      <selection activeCell="B25" sqref="B25"/>
      <selection pane="topRight" activeCell="B25" sqref="B25"/>
      <selection pane="bottomLeft" activeCell="B25" sqref="B25"/>
      <selection pane="bottomRight" activeCell="B25" sqref="B25"/>
    </sheetView>
  </sheetViews>
  <sheetFormatPr baseColWidth="10" defaultColWidth="0" defaultRowHeight="15.5" zeroHeight="1" x14ac:dyDescent="0.35"/>
  <cols>
    <col min="1" max="1" width="80.1796875" style="49" customWidth="1"/>
    <col min="2" max="24" width="19.36328125" style="49" customWidth="1"/>
    <col min="25" max="16384" width="20.81640625" style="49" hidden="1"/>
  </cols>
  <sheetData>
    <row r="1" spans="1:24" x14ac:dyDescent="0.35">
      <c r="A1" s="27" t="s">
        <v>172</v>
      </c>
    </row>
    <row r="2" spans="1:24" x14ac:dyDescent="0.35"/>
    <row r="3" spans="1:24" ht="16.5" customHeight="1" x14ac:dyDescent="0.35">
      <c r="A3" s="1" t="s">
        <v>173</v>
      </c>
      <c r="B3" s="1"/>
      <c r="C3" s="1"/>
      <c r="D3" s="1"/>
      <c r="E3" s="1"/>
      <c r="F3" s="1"/>
      <c r="G3" s="1"/>
      <c r="H3" s="1"/>
      <c r="I3" s="1"/>
      <c r="J3" s="1"/>
      <c r="K3" s="1"/>
      <c r="L3" s="1"/>
      <c r="M3" s="1"/>
      <c r="N3" s="1"/>
      <c r="O3" s="1"/>
      <c r="P3" s="1"/>
      <c r="Q3" s="1"/>
      <c r="R3" s="1"/>
      <c r="S3" s="1"/>
      <c r="T3" s="1"/>
      <c r="U3" s="1"/>
      <c r="V3" s="1"/>
      <c r="W3" s="1"/>
      <c r="X3" s="1"/>
    </row>
    <row r="4" spans="1:24" ht="16.5" customHeight="1" x14ac:dyDescent="0.35">
      <c r="A4" s="1" t="s">
        <v>86</v>
      </c>
      <c r="B4" s="1"/>
      <c r="C4" s="1"/>
      <c r="D4" s="1"/>
      <c r="E4" s="1"/>
      <c r="F4" s="1"/>
      <c r="G4" s="1"/>
      <c r="H4" s="1"/>
      <c r="I4" s="1"/>
      <c r="J4" s="1"/>
      <c r="K4" s="1"/>
      <c r="L4" s="1"/>
      <c r="M4" s="1"/>
      <c r="N4" s="1"/>
      <c r="O4" s="1"/>
      <c r="P4" s="1"/>
      <c r="Q4" s="1"/>
      <c r="R4" s="1"/>
      <c r="S4" s="1"/>
      <c r="T4" s="1"/>
      <c r="U4" s="1"/>
      <c r="V4" s="1"/>
      <c r="W4" s="1"/>
      <c r="X4" s="1"/>
    </row>
    <row r="5" spans="1:24" ht="16.5" customHeight="1" x14ac:dyDescent="0.35">
      <c r="A5" s="1" t="s">
        <v>174</v>
      </c>
      <c r="B5" s="1"/>
      <c r="C5" s="1"/>
      <c r="D5" s="1"/>
      <c r="E5" s="1"/>
      <c r="F5" s="1"/>
      <c r="G5" s="1"/>
      <c r="H5" s="1"/>
      <c r="I5" s="1"/>
      <c r="J5" s="1"/>
      <c r="K5" s="1"/>
      <c r="L5" s="1"/>
      <c r="M5" s="1"/>
      <c r="N5" s="1"/>
      <c r="O5" s="1"/>
      <c r="P5" s="1"/>
      <c r="Q5" s="1"/>
      <c r="R5" s="1"/>
      <c r="S5" s="1"/>
      <c r="T5" s="1"/>
      <c r="U5" s="1"/>
      <c r="V5" s="1"/>
      <c r="W5" s="1"/>
      <c r="X5" s="1"/>
    </row>
    <row r="6" spans="1:24" ht="18.75" customHeight="1" x14ac:dyDescent="0.35">
      <c r="A6" s="1" t="s">
        <v>28</v>
      </c>
      <c r="B6" s="1"/>
      <c r="C6" s="1"/>
      <c r="D6" s="1"/>
      <c r="E6" s="1"/>
      <c r="F6" s="1"/>
      <c r="G6" s="1"/>
      <c r="H6" s="1"/>
      <c r="I6" s="1"/>
      <c r="J6" s="1"/>
      <c r="K6" s="1"/>
      <c r="L6" s="1"/>
      <c r="M6" s="1"/>
      <c r="N6" s="1"/>
      <c r="O6" s="1"/>
      <c r="P6" s="1"/>
      <c r="Q6" s="1"/>
      <c r="R6" s="1"/>
      <c r="S6" s="1"/>
      <c r="T6" s="1"/>
      <c r="U6" s="1"/>
      <c r="V6" s="1"/>
      <c r="W6" s="1"/>
      <c r="X6" s="1"/>
    </row>
    <row r="7" spans="1:24" x14ac:dyDescent="0.35"/>
    <row r="8" spans="1:24" ht="15.65" customHeight="1" x14ac:dyDescent="0.35">
      <c r="A8" s="313" t="s">
        <v>87</v>
      </c>
      <c r="B8" s="296" t="s">
        <v>30</v>
      </c>
      <c r="C8" s="311" t="s">
        <v>175</v>
      </c>
      <c r="D8" s="312"/>
      <c r="E8" s="312"/>
      <c r="F8" s="312"/>
      <c r="G8" s="312"/>
      <c r="H8" s="312"/>
      <c r="I8" s="312"/>
      <c r="J8" s="312"/>
      <c r="K8" s="312"/>
      <c r="L8" s="312"/>
      <c r="M8" s="312"/>
      <c r="N8" s="312"/>
      <c r="O8" s="312"/>
      <c r="P8" s="312"/>
      <c r="Q8" s="312"/>
      <c r="R8" s="312"/>
      <c r="S8" s="312"/>
      <c r="T8" s="312"/>
      <c r="U8" s="312"/>
      <c r="V8" s="312"/>
      <c r="W8" s="312"/>
      <c r="X8" s="312"/>
    </row>
    <row r="9" spans="1:24" ht="21.65" customHeight="1" x14ac:dyDescent="0.35">
      <c r="A9" s="314"/>
      <c r="B9" s="316"/>
      <c r="C9" s="317" t="s">
        <v>176</v>
      </c>
      <c r="D9" s="317"/>
      <c r="E9" s="317"/>
      <c r="F9" s="317"/>
      <c r="G9" s="317"/>
      <c r="H9" s="317"/>
      <c r="I9" s="317"/>
      <c r="J9" s="317"/>
      <c r="K9" s="317"/>
      <c r="L9" s="318" t="s">
        <v>177</v>
      </c>
      <c r="M9" s="319"/>
      <c r="N9" s="320"/>
      <c r="O9" s="309" t="s">
        <v>393</v>
      </c>
      <c r="P9" s="310"/>
      <c r="Q9" s="310"/>
      <c r="R9" s="310"/>
      <c r="S9" s="310"/>
      <c r="T9" s="310"/>
      <c r="U9" s="310"/>
      <c r="V9" s="310"/>
      <c r="W9" s="310"/>
      <c r="X9" s="310"/>
    </row>
    <row r="10" spans="1:24" ht="67" customHeight="1" x14ac:dyDescent="0.35">
      <c r="A10" s="315"/>
      <c r="B10" s="297"/>
      <c r="C10" s="234" t="s">
        <v>67</v>
      </c>
      <c r="D10" s="231" t="s">
        <v>68</v>
      </c>
      <c r="E10" s="231" t="s">
        <v>69</v>
      </c>
      <c r="F10" s="231" t="s">
        <v>70</v>
      </c>
      <c r="G10" s="231" t="s">
        <v>71</v>
      </c>
      <c r="H10" s="231" t="s">
        <v>72</v>
      </c>
      <c r="I10" s="231" t="s">
        <v>178</v>
      </c>
      <c r="J10" s="231" t="s">
        <v>73</v>
      </c>
      <c r="K10" s="232" t="s">
        <v>74</v>
      </c>
      <c r="L10" s="231" t="s">
        <v>75</v>
      </c>
      <c r="M10" s="231" t="s">
        <v>76</v>
      </c>
      <c r="N10" s="231" t="s">
        <v>77</v>
      </c>
      <c r="O10" s="231" t="s">
        <v>59</v>
      </c>
      <c r="P10" s="231" t="s">
        <v>185</v>
      </c>
      <c r="Q10" s="231" t="s">
        <v>179</v>
      </c>
      <c r="R10" s="231" t="s">
        <v>180</v>
      </c>
      <c r="S10" s="231" t="s">
        <v>181</v>
      </c>
      <c r="T10" s="231" t="s">
        <v>182</v>
      </c>
      <c r="U10" s="231" t="s">
        <v>60</v>
      </c>
      <c r="V10" s="231" t="s">
        <v>183</v>
      </c>
      <c r="W10" s="231" t="s">
        <v>184</v>
      </c>
      <c r="X10" s="256" t="s">
        <v>257</v>
      </c>
    </row>
    <row r="11" spans="1:24" x14ac:dyDescent="0.35">
      <c r="A11" s="116"/>
      <c r="B11" s="117"/>
      <c r="C11" s="117"/>
      <c r="D11" s="117"/>
      <c r="E11" s="117"/>
      <c r="F11" s="117"/>
      <c r="G11" s="117"/>
      <c r="H11" s="117"/>
      <c r="I11" s="117"/>
      <c r="J11" s="117"/>
      <c r="K11" s="117"/>
      <c r="L11" s="117"/>
      <c r="M11" s="117"/>
      <c r="N11" s="117"/>
      <c r="O11" s="235"/>
      <c r="P11" s="235"/>
      <c r="Q11" s="235"/>
      <c r="R11" s="235"/>
      <c r="S11" s="235"/>
      <c r="T11" s="235"/>
      <c r="U11" s="235"/>
      <c r="V11" s="235"/>
      <c r="W11" s="235"/>
      <c r="X11" s="236"/>
    </row>
    <row r="12" spans="1:24" x14ac:dyDescent="0.35">
      <c r="A12" s="118" t="s">
        <v>30</v>
      </c>
      <c r="B12" s="104">
        <f t="shared" ref="B12:X12" si="0">B14+B22+B25+B34+B41+B48+B56+B65+B73+B81+B89+B99+B103+B110+B115</f>
        <v>13448</v>
      </c>
      <c r="C12" s="104">
        <f t="shared" si="0"/>
        <v>3537</v>
      </c>
      <c r="D12" s="104">
        <f t="shared" si="0"/>
        <v>3200</v>
      </c>
      <c r="E12" s="104">
        <f t="shared" si="0"/>
        <v>1099</v>
      </c>
      <c r="F12" s="104">
        <f t="shared" si="0"/>
        <v>445</v>
      </c>
      <c r="G12" s="104">
        <f t="shared" si="0"/>
        <v>2745</v>
      </c>
      <c r="H12" s="104">
        <f t="shared" si="0"/>
        <v>265</v>
      </c>
      <c r="I12" s="104">
        <f t="shared" si="0"/>
        <v>126</v>
      </c>
      <c r="J12" s="104">
        <f t="shared" si="0"/>
        <v>872</v>
      </c>
      <c r="K12" s="104">
        <f t="shared" si="0"/>
        <v>394</v>
      </c>
      <c r="L12" s="104">
        <f t="shared" si="0"/>
        <v>41</v>
      </c>
      <c r="M12" s="104">
        <f t="shared" si="0"/>
        <v>24</v>
      </c>
      <c r="N12" s="104">
        <f t="shared" si="0"/>
        <v>92</v>
      </c>
      <c r="O12" s="78">
        <f t="shared" si="0"/>
        <v>470</v>
      </c>
      <c r="P12" s="78">
        <f t="shared" si="0"/>
        <v>28</v>
      </c>
      <c r="Q12" s="78">
        <f t="shared" si="0"/>
        <v>18</v>
      </c>
      <c r="R12" s="78">
        <f t="shared" si="0"/>
        <v>6</v>
      </c>
      <c r="S12" s="78">
        <f t="shared" si="0"/>
        <v>7</v>
      </c>
      <c r="T12" s="78">
        <f t="shared" si="0"/>
        <v>2</v>
      </c>
      <c r="U12" s="78">
        <f t="shared" si="0"/>
        <v>5</v>
      </c>
      <c r="V12" s="78">
        <f t="shared" si="0"/>
        <v>2</v>
      </c>
      <c r="W12" s="78">
        <f t="shared" si="0"/>
        <v>13</v>
      </c>
      <c r="X12" s="104">
        <f t="shared" si="0"/>
        <v>57</v>
      </c>
    </row>
    <row r="13" spans="1:24" x14ac:dyDescent="0.35">
      <c r="A13" s="75"/>
      <c r="B13" s="103"/>
      <c r="C13" s="103"/>
      <c r="D13" s="103"/>
      <c r="E13" s="103"/>
      <c r="F13" s="103"/>
      <c r="G13" s="103"/>
      <c r="H13" s="103"/>
      <c r="I13" s="103"/>
      <c r="J13" s="103"/>
      <c r="K13" s="103"/>
      <c r="L13" s="103"/>
      <c r="M13" s="103"/>
      <c r="N13" s="103"/>
      <c r="O13" s="213"/>
      <c r="P13" s="213"/>
      <c r="Q13" s="213"/>
      <c r="R13" s="213"/>
      <c r="S13" s="213"/>
      <c r="T13" s="213"/>
      <c r="U13" s="213"/>
      <c r="V13" s="213"/>
      <c r="W13" s="213"/>
      <c r="X13" s="214"/>
    </row>
    <row r="14" spans="1:24" x14ac:dyDescent="0.35">
      <c r="A14" s="118" t="s">
        <v>94</v>
      </c>
      <c r="B14" s="104">
        <f>SUM(B15:B20)</f>
        <v>833</v>
      </c>
      <c r="C14" s="104">
        <f t="shared" ref="C14:X14" si="1">SUM(C15:C20)</f>
        <v>243</v>
      </c>
      <c r="D14" s="104">
        <f t="shared" si="1"/>
        <v>194</v>
      </c>
      <c r="E14" s="104">
        <f t="shared" si="1"/>
        <v>54</v>
      </c>
      <c r="F14" s="104">
        <f t="shared" si="1"/>
        <v>34</v>
      </c>
      <c r="G14" s="104">
        <f t="shared" si="1"/>
        <v>149</v>
      </c>
      <c r="H14" s="104">
        <f t="shared" si="1"/>
        <v>9</v>
      </c>
      <c r="I14" s="104">
        <f t="shared" si="1"/>
        <v>14</v>
      </c>
      <c r="J14" s="104">
        <f t="shared" si="1"/>
        <v>58</v>
      </c>
      <c r="K14" s="104">
        <f t="shared" si="1"/>
        <v>21</v>
      </c>
      <c r="L14" s="104">
        <f t="shared" si="1"/>
        <v>3</v>
      </c>
      <c r="M14" s="104">
        <f t="shared" si="1"/>
        <v>8</v>
      </c>
      <c r="N14" s="104">
        <f t="shared" si="1"/>
        <v>12</v>
      </c>
      <c r="O14" s="104">
        <f t="shared" si="1"/>
        <v>22</v>
      </c>
      <c r="P14" s="104">
        <f t="shared" si="1"/>
        <v>3</v>
      </c>
      <c r="Q14" s="104">
        <f t="shared" si="1"/>
        <v>1</v>
      </c>
      <c r="R14" s="104">
        <f t="shared" si="1"/>
        <v>1</v>
      </c>
      <c r="S14" s="104">
        <f t="shared" si="1"/>
        <v>0</v>
      </c>
      <c r="T14" s="104">
        <f t="shared" si="1"/>
        <v>0</v>
      </c>
      <c r="U14" s="104">
        <f t="shared" si="1"/>
        <v>0</v>
      </c>
      <c r="V14" s="104">
        <f t="shared" si="1"/>
        <v>0</v>
      </c>
      <c r="W14" s="104">
        <f t="shared" si="1"/>
        <v>3</v>
      </c>
      <c r="X14" s="104">
        <f t="shared" si="1"/>
        <v>4</v>
      </c>
    </row>
    <row r="15" spans="1:24" x14ac:dyDescent="0.35">
      <c r="A15" s="49" t="s">
        <v>95</v>
      </c>
      <c r="B15" s="103">
        <f t="shared" ref="B15:B20" si="2">SUM(C15:X15)</f>
        <v>405</v>
      </c>
      <c r="C15" s="103">
        <v>115</v>
      </c>
      <c r="D15" s="103">
        <v>106</v>
      </c>
      <c r="E15" s="103">
        <v>37</v>
      </c>
      <c r="F15" s="103">
        <v>15</v>
      </c>
      <c r="G15" s="103">
        <v>61</v>
      </c>
      <c r="H15" s="103">
        <v>4</v>
      </c>
      <c r="I15" s="103">
        <v>2</v>
      </c>
      <c r="J15" s="103">
        <v>34</v>
      </c>
      <c r="K15" s="103">
        <v>11</v>
      </c>
      <c r="L15" s="103">
        <v>0</v>
      </c>
      <c r="M15" s="103">
        <v>2</v>
      </c>
      <c r="N15" s="103">
        <v>1</v>
      </c>
      <c r="O15" s="90">
        <v>11</v>
      </c>
      <c r="P15" s="90">
        <v>2</v>
      </c>
      <c r="Q15" s="90">
        <v>0</v>
      </c>
      <c r="R15" s="90">
        <v>1</v>
      </c>
      <c r="S15" s="90">
        <v>0</v>
      </c>
      <c r="T15" s="90">
        <v>0</v>
      </c>
      <c r="U15" s="90">
        <v>0</v>
      </c>
      <c r="V15" s="90">
        <v>0</v>
      </c>
      <c r="W15" s="90">
        <v>2</v>
      </c>
      <c r="X15" s="210">
        <v>1</v>
      </c>
    </row>
    <row r="16" spans="1:24" x14ac:dyDescent="0.35">
      <c r="A16" s="51" t="s">
        <v>96</v>
      </c>
      <c r="B16" s="103">
        <f t="shared" si="2"/>
        <v>121</v>
      </c>
      <c r="C16" s="103">
        <v>37</v>
      </c>
      <c r="D16" s="103">
        <v>29</v>
      </c>
      <c r="E16" s="103">
        <v>5</v>
      </c>
      <c r="F16" s="103">
        <v>9</v>
      </c>
      <c r="G16" s="103">
        <v>17</v>
      </c>
      <c r="H16" s="103">
        <v>0</v>
      </c>
      <c r="I16" s="103">
        <v>7</v>
      </c>
      <c r="J16" s="103">
        <v>7</v>
      </c>
      <c r="K16" s="103">
        <v>5</v>
      </c>
      <c r="L16" s="103">
        <v>1</v>
      </c>
      <c r="M16" s="103">
        <v>0</v>
      </c>
      <c r="N16" s="103">
        <v>1</v>
      </c>
      <c r="O16" s="90">
        <v>1</v>
      </c>
      <c r="P16" s="90">
        <v>0</v>
      </c>
      <c r="Q16" s="90">
        <v>0</v>
      </c>
      <c r="R16" s="90">
        <v>0</v>
      </c>
      <c r="S16" s="90">
        <v>0</v>
      </c>
      <c r="T16" s="90">
        <v>0</v>
      </c>
      <c r="U16" s="90">
        <v>0</v>
      </c>
      <c r="V16" s="90">
        <v>0</v>
      </c>
      <c r="W16" s="90">
        <v>1</v>
      </c>
      <c r="X16" s="210">
        <v>1</v>
      </c>
    </row>
    <row r="17" spans="1:24" x14ac:dyDescent="0.35">
      <c r="A17" s="49" t="s">
        <v>97</v>
      </c>
      <c r="B17" s="103">
        <f t="shared" si="2"/>
        <v>132</v>
      </c>
      <c r="C17" s="103">
        <v>39</v>
      </c>
      <c r="D17" s="103">
        <v>28</v>
      </c>
      <c r="E17" s="103">
        <v>2</v>
      </c>
      <c r="F17" s="103">
        <v>2</v>
      </c>
      <c r="G17" s="103">
        <v>33</v>
      </c>
      <c r="H17" s="103">
        <v>2</v>
      </c>
      <c r="I17" s="103">
        <v>2</v>
      </c>
      <c r="J17" s="103">
        <v>6</v>
      </c>
      <c r="K17" s="103">
        <v>2</v>
      </c>
      <c r="L17" s="103">
        <v>2</v>
      </c>
      <c r="M17" s="103">
        <v>2</v>
      </c>
      <c r="N17" s="103">
        <v>4</v>
      </c>
      <c r="O17" s="90">
        <v>5</v>
      </c>
      <c r="P17" s="90">
        <v>1</v>
      </c>
      <c r="Q17" s="90">
        <v>0</v>
      </c>
      <c r="R17" s="90">
        <v>0</v>
      </c>
      <c r="S17" s="90">
        <v>0</v>
      </c>
      <c r="T17" s="90">
        <v>0</v>
      </c>
      <c r="U17" s="90">
        <v>0</v>
      </c>
      <c r="V17" s="90">
        <v>0</v>
      </c>
      <c r="W17" s="90">
        <v>0</v>
      </c>
      <c r="X17" s="210">
        <v>2</v>
      </c>
    </row>
    <row r="18" spans="1:24" x14ac:dyDescent="0.35">
      <c r="A18" s="49" t="s">
        <v>187</v>
      </c>
      <c r="B18" s="103">
        <f t="shared" si="2"/>
        <v>37</v>
      </c>
      <c r="C18" s="103">
        <v>10</v>
      </c>
      <c r="D18" s="103">
        <v>6</v>
      </c>
      <c r="E18" s="103">
        <v>0</v>
      </c>
      <c r="F18" s="103">
        <v>3</v>
      </c>
      <c r="G18" s="103">
        <v>6</v>
      </c>
      <c r="H18" s="103">
        <v>2</v>
      </c>
      <c r="I18" s="103">
        <v>2</v>
      </c>
      <c r="J18" s="103">
        <v>5</v>
      </c>
      <c r="K18" s="103">
        <v>1</v>
      </c>
      <c r="L18" s="103">
        <v>0</v>
      </c>
      <c r="M18" s="103">
        <v>0</v>
      </c>
      <c r="N18" s="103">
        <v>0</v>
      </c>
      <c r="O18" s="90">
        <v>2</v>
      </c>
      <c r="P18" s="90">
        <v>0</v>
      </c>
      <c r="Q18" s="90">
        <v>0</v>
      </c>
      <c r="R18" s="90">
        <v>0</v>
      </c>
      <c r="S18" s="90">
        <v>0</v>
      </c>
      <c r="T18" s="90">
        <v>0</v>
      </c>
      <c r="U18" s="90">
        <v>0</v>
      </c>
      <c r="V18" s="90">
        <v>0</v>
      </c>
      <c r="W18" s="90">
        <v>0</v>
      </c>
      <c r="X18" s="210">
        <v>0</v>
      </c>
    </row>
    <row r="19" spans="1:24" x14ac:dyDescent="0.35">
      <c r="A19" s="49" t="s">
        <v>99</v>
      </c>
      <c r="B19" s="103">
        <f t="shared" si="2"/>
        <v>131</v>
      </c>
      <c r="C19" s="103">
        <v>40</v>
      </c>
      <c r="D19" s="103">
        <v>21</v>
      </c>
      <c r="E19" s="103">
        <v>10</v>
      </c>
      <c r="F19" s="103">
        <v>5</v>
      </c>
      <c r="G19" s="103">
        <v>32</v>
      </c>
      <c r="H19" s="103">
        <v>1</v>
      </c>
      <c r="I19" s="103">
        <v>1</v>
      </c>
      <c r="J19" s="103">
        <v>6</v>
      </c>
      <c r="K19" s="103">
        <v>2</v>
      </c>
      <c r="L19" s="103">
        <v>0</v>
      </c>
      <c r="M19" s="103">
        <v>4</v>
      </c>
      <c r="N19" s="103">
        <v>5</v>
      </c>
      <c r="O19" s="90">
        <v>3</v>
      </c>
      <c r="P19" s="90">
        <v>0</v>
      </c>
      <c r="Q19" s="90">
        <v>1</v>
      </c>
      <c r="R19" s="90">
        <v>0</v>
      </c>
      <c r="S19" s="90">
        <v>0</v>
      </c>
      <c r="T19" s="90">
        <v>0</v>
      </c>
      <c r="U19" s="90">
        <v>0</v>
      </c>
      <c r="V19" s="90">
        <v>0</v>
      </c>
      <c r="W19" s="90">
        <v>0</v>
      </c>
      <c r="X19" s="210">
        <v>0</v>
      </c>
    </row>
    <row r="20" spans="1:24" x14ac:dyDescent="0.35">
      <c r="A20" s="49" t="s">
        <v>188</v>
      </c>
      <c r="B20" s="103">
        <f t="shared" si="2"/>
        <v>7</v>
      </c>
      <c r="C20" s="103">
        <v>2</v>
      </c>
      <c r="D20" s="103">
        <v>4</v>
      </c>
      <c r="E20" s="103">
        <v>0</v>
      </c>
      <c r="F20" s="103">
        <v>0</v>
      </c>
      <c r="G20" s="103">
        <v>0</v>
      </c>
      <c r="H20" s="103">
        <v>0</v>
      </c>
      <c r="I20" s="103">
        <v>0</v>
      </c>
      <c r="J20" s="103">
        <v>0</v>
      </c>
      <c r="K20" s="103">
        <v>0</v>
      </c>
      <c r="L20" s="103">
        <v>0</v>
      </c>
      <c r="M20" s="103">
        <v>0</v>
      </c>
      <c r="N20" s="103">
        <v>1</v>
      </c>
      <c r="O20" s="90">
        <v>0</v>
      </c>
      <c r="P20" s="90">
        <v>0</v>
      </c>
      <c r="Q20" s="90">
        <v>0</v>
      </c>
      <c r="R20" s="90">
        <v>0</v>
      </c>
      <c r="S20" s="90">
        <v>0</v>
      </c>
      <c r="T20" s="90">
        <v>0</v>
      </c>
      <c r="U20" s="90">
        <v>0</v>
      </c>
      <c r="V20" s="90">
        <v>0</v>
      </c>
      <c r="W20" s="90">
        <v>0</v>
      </c>
      <c r="X20" s="210">
        <v>0</v>
      </c>
    </row>
    <row r="21" spans="1:24" x14ac:dyDescent="0.35">
      <c r="A21" s="119"/>
      <c r="B21" s="103"/>
      <c r="C21" s="103"/>
      <c r="D21" s="103"/>
      <c r="E21" s="103"/>
      <c r="F21" s="103"/>
      <c r="G21" s="103"/>
      <c r="H21" s="103"/>
      <c r="I21" s="103"/>
      <c r="J21" s="103"/>
      <c r="K21" s="103"/>
      <c r="L21" s="103"/>
      <c r="M21" s="103"/>
      <c r="N21" s="103"/>
      <c r="O21" s="213"/>
      <c r="P21" s="213"/>
      <c r="Q21" s="213"/>
      <c r="R21" s="213"/>
      <c r="S21" s="213"/>
      <c r="T21" s="213"/>
      <c r="U21" s="213"/>
      <c r="V21" s="213"/>
      <c r="W21" s="213"/>
      <c r="X21" s="214"/>
    </row>
    <row r="22" spans="1:24" x14ac:dyDescent="0.35">
      <c r="A22" s="118" t="s">
        <v>101</v>
      </c>
      <c r="B22" s="104">
        <f>B23</f>
        <v>1262</v>
      </c>
      <c r="C22" s="104">
        <f t="shared" ref="C22:X22" si="3">C23</f>
        <v>387</v>
      </c>
      <c r="D22" s="78">
        <f t="shared" si="3"/>
        <v>277</v>
      </c>
      <c r="E22" s="78">
        <f t="shared" si="3"/>
        <v>122</v>
      </c>
      <c r="F22" s="78">
        <f t="shared" si="3"/>
        <v>39</v>
      </c>
      <c r="G22" s="78">
        <f t="shared" si="3"/>
        <v>251</v>
      </c>
      <c r="H22" s="78">
        <f t="shared" si="3"/>
        <v>7</v>
      </c>
      <c r="I22" s="78">
        <f t="shared" si="3"/>
        <v>25</v>
      </c>
      <c r="J22" s="78">
        <f t="shared" si="3"/>
        <v>80</v>
      </c>
      <c r="K22" s="78">
        <f t="shared" si="3"/>
        <v>36</v>
      </c>
      <c r="L22" s="78">
        <f t="shared" si="3"/>
        <v>2</v>
      </c>
      <c r="M22" s="78">
        <f t="shared" si="3"/>
        <v>0</v>
      </c>
      <c r="N22" s="78">
        <f t="shared" si="3"/>
        <v>5</v>
      </c>
      <c r="O22" s="104">
        <f t="shared" si="3"/>
        <v>21</v>
      </c>
      <c r="P22" s="104">
        <f t="shared" si="3"/>
        <v>5</v>
      </c>
      <c r="Q22" s="104">
        <f t="shared" si="3"/>
        <v>1</v>
      </c>
      <c r="R22" s="104">
        <f t="shared" si="3"/>
        <v>1</v>
      </c>
      <c r="S22" s="104">
        <f t="shared" si="3"/>
        <v>0</v>
      </c>
      <c r="T22" s="104">
        <f t="shared" si="3"/>
        <v>0</v>
      </c>
      <c r="U22" s="104">
        <f t="shared" si="3"/>
        <v>0</v>
      </c>
      <c r="V22" s="104">
        <f t="shared" si="3"/>
        <v>1</v>
      </c>
      <c r="W22" s="104">
        <f t="shared" si="3"/>
        <v>0</v>
      </c>
      <c r="X22" s="104">
        <f t="shared" si="3"/>
        <v>2</v>
      </c>
    </row>
    <row r="23" spans="1:24" x14ac:dyDescent="0.35">
      <c r="A23" s="51" t="s">
        <v>189</v>
      </c>
      <c r="B23" s="103">
        <f>SUM(C23:X23)</f>
        <v>1262</v>
      </c>
      <c r="C23" s="103">
        <v>387</v>
      </c>
      <c r="D23" s="103">
        <v>277</v>
      </c>
      <c r="E23" s="103">
        <v>122</v>
      </c>
      <c r="F23" s="103">
        <v>39</v>
      </c>
      <c r="G23" s="103">
        <v>251</v>
      </c>
      <c r="H23" s="103">
        <v>7</v>
      </c>
      <c r="I23" s="103">
        <v>25</v>
      </c>
      <c r="J23" s="103">
        <v>80</v>
      </c>
      <c r="K23" s="103">
        <v>36</v>
      </c>
      <c r="L23" s="103">
        <v>2</v>
      </c>
      <c r="M23" s="103">
        <v>0</v>
      </c>
      <c r="N23" s="103">
        <v>5</v>
      </c>
      <c r="O23" s="90">
        <v>21</v>
      </c>
      <c r="P23" s="90">
        <v>5</v>
      </c>
      <c r="Q23" s="90">
        <v>1</v>
      </c>
      <c r="R23" s="90">
        <v>1</v>
      </c>
      <c r="S23" s="90">
        <v>0</v>
      </c>
      <c r="T23" s="90">
        <v>0</v>
      </c>
      <c r="U23" s="90">
        <v>0</v>
      </c>
      <c r="V23" s="90">
        <v>1</v>
      </c>
      <c r="W23" s="90">
        <v>0</v>
      </c>
      <c r="X23" s="210">
        <v>2</v>
      </c>
    </row>
    <row r="24" spans="1:24" x14ac:dyDescent="0.35">
      <c r="A24" s="119"/>
      <c r="B24" s="103"/>
      <c r="C24" s="103"/>
      <c r="D24" s="103"/>
      <c r="E24" s="103"/>
      <c r="F24" s="103"/>
      <c r="G24" s="103"/>
      <c r="H24" s="103"/>
      <c r="I24" s="103"/>
      <c r="J24" s="103"/>
      <c r="K24" s="103"/>
      <c r="L24" s="103"/>
      <c r="M24" s="103"/>
      <c r="N24" s="103"/>
      <c r="O24" s="213"/>
      <c r="P24" s="213"/>
      <c r="Q24" s="213"/>
      <c r="R24" s="213"/>
      <c r="S24" s="213"/>
      <c r="T24" s="213"/>
      <c r="U24" s="213"/>
      <c r="V24" s="213"/>
      <c r="W24" s="213"/>
      <c r="X24" s="214"/>
    </row>
    <row r="25" spans="1:24" x14ac:dyDescent="0.35">
      <c r="A25" s="118" t="s">
        <v>102</v>
      </c>
      <c r="B25" s="104">
        <f>SUM(B26:B32)</f>
        <v>1293</v>
      </c>
      <c r="C25" s="104">
        <f t="shared" ref="C25:N25" si="4">SUM(C26:C32)</f>
        <v>307</v>
      </c>
      <c r="D25" s="104">
        <f t="shared" si="4"/>
        <v>272</v>
      </c>
      <c r="E25" s="104">
        <f t="shared" si="4"/>
        <v>123</v>
      </c>
      <c r="F25" s="104">
        <f t="shared" si="4"/>
        <v>34</v>
      </c>
      <c r="G25" s="104">
        <f t="shared" si="4"/>
        <v>362</v>
      </c>
      <c r="H25" s="104">
        <f t="shared" si="4"/>
        <v>15</v>
      </c>
      <c r="I25" s="104">
        <f t="shared" si="4"/>
        <v>13</v>
      </c>
      <c r="J25" s="104">
        <f t="shared" si="4"/>
        <v>82</v>
      </c>
      <c r="K25" s="104">
        <f t="shared" si="4"/>
        <v>39</v>
      </c>
      <c r="L25" s="104">
        <f t="shared" si="4"/>
        <v>5</v>
      </c>
      <c r="M25" s="104">
        <f t="shared" si="4"/>
        <v>4</v>
      </c>
      <c r="N25" s="104">
        <f t="shared" si="4"/>
        <v>8</v>
      </c>
      <c r="O25" s="104">
        <f t="shared" ref="O25:X25" si="5">SUM(O26:O32)</f>
        <v>22</v>
      </c>
      <c r="P25" s="104">
        <f t="shared" si="5"/>
        <v>3</v>
      </c>
      <c r="Q25" s="104">
        <f t="shared" si="5"/>
        <v>2</v>
      </c>
      <c r="R25" s="104">
        <f t="shared" si="5"/>
        <v>0</v>
      </c>
      <c r="S25" s="104">
        <f t="shared" si="5"/>
        <v>0</v>
      </c>
      <c r="T25" s="104">
        <f t="shared" si="5"/>
        <v>0</v>
      </c>
      <c r="U25" s="104">
        <f t="shared" si="5"/>
        <v>0</v>
      </c>
      <c r="V25" s="104">
        <f t="shared" si="5"/>
        <v>0</v>
      </c>
      <c r="W25" s="104">
        <f t="shared" si="5"/>
        <v>0</v>
      </c>
      <c r="X25" s="104">
        <f t="shared" si="5"/>
        <v>2</v>
      </c>
    </row>
    <row r="26" spans="1:24" x14ac:dyDescent="0.35">
      <c r="A26" s="51" t="s">
        <v>103</v>
      </c>
      <c r="B26" s="103">
        <f t="shared" ref="B26:B32" si="6">SUM(C26:X26)</f>
        <v>120</v>
      </c>
      <c r="C26" s="103">
        <v>15</v>
      </c>
      <c r="D26" s="103">
        <v>24</v>
      </c>
      <c r="E26" s="103">
        <v>15</v>
      </c>
      <c r="F26" s="103">
        <v>8</v>
      </c>
      <c r="G26" s="103">
        <v>36</v>
      </c>
      <c r="H26" s="103">
        <v>5</v>
      </c>
      <c r="I26" s="103">
        <v>3</v>
      </c>
      <c r="J26" s="103">
        <v>5</v>
      </c>
      <c r="K26" s="103">
        <v>2</v>
      </c>
      <c r="L26" s="103">
        <v>0</v>
      </c>
      <c r="M26" s="103">
        <v>2</v>
      </c>
      <c r="N26" s="103">
        <v>0</v>
      </c>
      <c r="O26" s="90">
        <v>2</v>
      </c>
      <c r="P26" s="90">
        <v>0</v>
      </c>
      <c r="Q26" s="90">
        <v>1</v>
      </c>
      <c r="R26" s="90">
        <v>0</v>
      </c>
      <c r="S26" s="90">
        <v>0</v>
      </c>
      <c r="T26" s="90">
        <v>0</v>
      </c>
      <c r="U26" s="90">
        <v>0</v>
      </c>
      <c r="V26" s="90">
        <v>0</v>
      </c>
      <c r="W26" s="90">
        <v>0</v>
      </c>
      <c r="X26" s="210">
        <v>2</v>
      </c>
    </row>
    <row r="27" spans="1:24" x14ac:dyDescent="0.35">
      <c r="A27" s="49" t="s">
        <v>104</v>
      </c>
      <c r="B27" s="103">
        <f t="shared" si="6"/>
        <v>128</v>
      </c>
      <c r="C27" s="103">
        <v>38</v>
      </c>
      <c r="D27" s="103">
        <v>23</v>
      </c>
      <c r="E27" s="103">
        <v>12</v>
      </c>
      <c r="F27" s="103">
        <v>4</v>
      </c>
      <c r="G27" s="103">
        <v>32</v>
      </c>
      <c r="H27" s="103">
        <v>0</v>
      </c>
      <c r="I27" s="103">
        <v>0</v>
      </c>
      <c r="J27" s="103">
        <v>6</v>
      </c>
      <c r="K27" s="103">
        <v>2</v>
      </c>
      <c r="L27" s="103">
        <v>0</v>
      </c>
      <c r="M27" s="103">
        <v>1</v>
      </c>
      <c r="N27" s="103">
        <v>5</v>
      </c>
      <c r="O27" s="90">
        <v>3</v>
      </c>
      <c r="P27" s="90">
        <v>2</v>
      </c>
      <c r="Q27" s="90">
        <v>0</v>
      </c>
      <c r="R27" s="90">
        <v>0</v>
      </c>
      <c r="S27" s="90">
        <v>0</v>
      </c>
      <c r="T27" s="90">
        <v>0</v>
      </c>
      <c r="U27" s="90">
        <v>0</v>
      </c>
      <c r="V27" s="90">
        <v>0</v>
      </c>
      <c r="W27" s="90">
        <v>0</v>
      </c>
      <c r="X27" s="210">
        <v>0</v>
      </c>
    </row>
    <row r="28" spans="1:24" x14ac:dyDescent="0.35">
      <c r="A28" s="49" t="s">
        <v>190</v>
      </c>
      <c r="B28" s="103">
        <f t="shared" si="6"/>
        <v>68</v>
      </c>
      <c r="C28" s="103">
        <v>12</v>
      </c>
      <c r="D28" s="103">
        <v>18</v>
      </c>
      <c r="E28" s="103">
        <v>6</v>
      </c>
      <c r="F28" s="103">
        <v>1</v>
      </c>
      <c r="G28" s="103">
        <v>17</v>
      </c>
      <c r="H28" s="103">
        <v>1</v>
      </c>
      <c r="I28" s="103">
        <v>3</v>
      </c>
      <c r="J28" s="103">
        <v>4</v>
      </c>
      <c r="K28" s="103">
        <v>3</v>
      </c>
      <c r="L28" s="103">
        <v>0</v>
      </c>
      <c r="M28" s="103">
        <v>0</v>
      </c>
      <c r="N28" s="103">
        <v>0</v>
      </c>
      <c r="O28" s="90">
        <v>2</v>
      </c>
      <c r="P28" s="90">
        <v>0</v>
      </c>
      <c r="Q28" s="90">
        <v>1</v>
      </c>
      <c r="R28" s="90">
        <v>0</v>
      </c>
      <c r="S28" s="90">
        <v>0</v>
      </c>
      <c r="T28" s="90">
        <v>0</v>
      </c>
      <c r="U28" s="90">
        <v>0</v>
      </c>
      <c r="V28" s="90">
        <v>0</v>
      </c>
      <c r="W28" s="90">
        <v>0</v>
      </c>
      <c r="X28" s="210">
        <v>0</v>
      </c>
    </row>
    <row r="29" spans="1:24" x14ac:dyDescent="0.35">
      <c r="A29" s="49" t="s">
        <v>191</v>
      </c>
      <c r="B29" s="103">
        <f t="shared" si="6"/>
        <v>166</v>
      </c>
      <c r="C29" s="103">
        <v>31</v>
      </c>
      <c r="D29" s="103">
        <v>51</v>
      </c>
      <c r="E29" s="103">
        <v>15</v>
      </c>
      <c r="F29" s="103">
        <v>6</v>
      </c>
      <c r="G29" s="103">
        <v>52</v>
      </c>
      <c r="H29" s="103">
        <v>2</v>
      </c>
      <c r="I29" s="103">
        <v>1</v>
      </c>
      <c r="J29" s="103">
        <v>4</v>
      </c>
      <c r="K29" s="103">
        <v>0</v>
      </c>
      <c r="L29" s="103">
        <v>0</v>
      </c>
      <c r="M29" s="103">
        <v>1</v>
      </c>
      <c r="N29" s="103">
        <v>0</v>
      </c>
      <c r="O29" s="90">
        <v>3</v>
      </c>
      <c r="P29" s="90">
        <v>0</v>
      </c>
      <c r="Q29" s="90">
        <v>0</v>
      </c>
      <c r="R29" s="90">
        <v>0</v>
      </c>
      <c r="S29" s="90">
        <v>0</v>
      </c>
      <c r="T29" s="90">
        <v>0</v>
      </c>
      <c r="U29" s="90">
        <v>0</v>
      </c>
      <c r="V29" s="90">
        <v>0</v>
      </c>
      <c r="W29" s="90">
        <v>0</v>
      </c>
      <c r="X29" s="210">
        <v>0</v>
      </c>
    </row>
    <row r="30" spans="1:24" x14ac:dyDescent="0.35">
      <c r="A30" s="51" t="s">
        <v>192</v>
      </c>
      <c r="B30" s="103">
        <f t="shared" si="6"/>
        <v>579</v>
      </c>
      <c r="C30" s="103">
        <v>157</v>
      </c>
      <c r="D30" s="103">
        <v>106</v>
      </c>
      <c r="E30" s="103">
        <v>59</v>
      </c>
      <c r="F30" s="103">
        <v>10</v>
      </c>
      <c r="G30" s="103">
        <v>159</v>
      </c>
      <c r="H30" s="103">
        <v>2</v>
      </c>
      <c r="I30" s="103">
        <v>3</v>
      </c>
      <c r="J30" s="103">
        <v>47</v>
      </c>
      <c r="K30" s="103">
        <v>28</v>
      </c>
      <c r="L30" s="103">
        <v>4</v>
      </c>
      <c r="M30" s="103">
        <v>0</v>
      </c>
      <c r="N30" s="103">
        <v>2</v>
      </c>
      <c r="O30" s="90">
        <v>2</v>
      </c>
      <c r="P30" s="90">
        <v>0</v>
      </c>
      <c r="Q30" s="90">
        <v>0</v>
      </c>
      <c r="R30" s="90">
        <v>0</v>
      </c>
      <c r="S30" s="90">
        <v>0</v>
      </c>
      <c r="T30" s="90">
        <v>0</v>
      </c>
      <c r="U30" s="90">
        <v>0</v>
      </c>
      <c r="V30" s="90">
        <v>0</v>
      </c>
      <c r="W30" s="90">
        <v>0</v>
      </c>
      <c r="X30" s="210">
        <v>0</v>
      </c>
    </row>
    <row r="31" spans="1:24" x14ac:dyDescent="0.35">
      <c r="A31" s="49" t="s">
        <v>107</v>
      </c>
      <c r="B31" s="103">
        <f t="shared" si="6"/>
        <v>160</v>
      </c>
      <c r="C31" s="103">
        <v>31</v>
      </c>
      <c r="D31" s="103">
        <v>37</v>
      </c>
      <c r="E31" s="103">
        <v>13</v>
      </c>
      <c r="F31" s="103">
        <v>1</v>
      </c>
      <c r="G31" s="103">
        <v>49</v>
      </c>
      <c r="H31" s="103">
        <v>0</v>
      </c>
      <c r="I31" s="103">
        <v>2</v>
      </c>
      <c r="J31" s="103">
        <v>13</v>
      </c>
      <c r="K31" s="103">
        <v>3</v>
      </c>
      <c r="L31" s="103">
        <v>1</v>
      </c>
      <c r="M31" s="103">
        <v>0</v>
      </c>
      <c r="N31" s="103">
        <v>0</v>
      </c>
      <c r="O31" s="90">
        <v>9</v>
      </c>
      <c r="P31" s="90">
        <v>1</v>
      </c>
      <c r="Q31" s="90">
        <v>0</v>
      </c>
      <c r="R31" s="90">
        <v>0</v>
      </c>
      <c r="S31" s="90">
        <v>0</v>
      </c>
      <c r="T31" s="90">
        <v>0</v>
      </c>
      <c r="U31" s="90">
        <v>0</v>
      </c>
      <c r="V31" s="90">
        <v>0</v>
      </c>
      <c r="W31" s="90">
        <v>0</v>
      </c>
      <c r="X31" s="210">
        <v>0</v>
      </c>
    </row>
    <row r="32" spans="1:24" x14ac:dyDescent="0.35">
      <c r="A32" s="49" t="s">
        <v>193</v>
      </c>
      <c r="B32" s="103">
        <f t="shared" si="6"/>
        <v>72</v>
      </c>
      <c r="C32" s="103">
        <v>23</v>
      </c>
      <c r="D32" s="103">
        <v>13</v>
      </c>
      <c r="E32" s="103">
        <v>3</v>
      </c>
      <c r="F32" s="103">
        <v>4</v>
      </c>
      <c r="G32" s="103">
        <v>17</v>
      </c>
      <c r="H32" s="103">
        <v>5</v>
      </c>
      <c r="I32" s="103">
        <v>1</v>
      </c>
      <c r="J32" s="103">
        <v>3</v>
      </c>
      <c r="K32" s="103">
        <v>1</v>
      </c>
      <c r="L32" s="103">
        <v>0</v>
      </c>
      <c r="M32" s="103">
        <v>0</v>
      </c>
      <c r="N32" s="103">
        <v>1</v>
      </c>
      <c r="O32" s="90">
        <v>1</v>
      </c>
      <c r="P32" s="90">
        <v>0</v>
      </c>
      <c r="Q32" s="90">
        <v>0</v>
      </c>
      <c r="R32" s="90">
        <v>0</v>
      </c>
      <c r="S32" s="90">
        <v>0</v>
      </c>
      <c r="T32" s="90">
        <v>0</v>
      </c>
      <c r="U32" s="90">
        <v>0</v>
      </c>
      <c r="V32" s="90">
        <v>0</v>
      </c>
      <c r="W32" s="90">
        <v>0</v>
      </c>
      <c r="X32" s="210">
        <v>0</v>
      </c>
    </row>
    <row r="33" spans="1:24" x14ac:dyDescent="0.35">
      <c r="B33" s="103"/>
      <c r="C33" s="103"/>
      <c r="D33" s="103"/>
      <c r="E33" s="103"/>
      <c r="F33" s="103"/>
      <c r="G33" s="103"/>
      <c r="H33" s="103"/>
      <c r="I33" s="103"/>
      <c r="J33" s="103"/>
      <c r="K33" s="103"/>
      <c r="L33" s="103"/>
      <c r="M33" s="103"/>
      <c r="N33" s="103"/>
      <c r="O33" s="213"/>
      <c r="P33" s="213"/>
      <c r="Q33" s="213"/>
      <c r="R33" s="213"/>
      <c r="S33" s="213"/>
      <c r="T33" s="213"/>
      <c r="U33" s="213"/>
      <c r="V33" s="213"/>
      <c r="W33" s="213"/>
      <c r="X33" s="214"/>
    </row>
    <row r="34" spans="1:24" x14ac:dyDescent="0.35">
      <c r="A34" s="118" t="s">
        <v>108</v>
      </c>
      <c r="B34" s="104">
        <f>SUM(B35:B39)</f>
        <v>962</v>
      </c>
      <c r="C34" s="104">
        <f t="shared" ref="C34:X34" si="7">SUM(C35:C39)</f>
        <v>254</v>
      </c>
      <c r="D34" s="104">
        <f t="shared" si="7"/>
        <v>245</v>
      </c>
      <c r="E34" s="104">
        <f t="shared" si="7"/>
        <v>68</v>
      </c>
      <c r="F34" s="104">
        <f t="shared" si="7"/>
        <v>39</v>
      </c>
      <c r="G34" s="104">
        <f t="shared" si="7"/>
        <v>205</v>
      </c>
      <c r="H34" s="104">
        <f t="shared" si="7"/>
        <v>33</v>
      </c>
      <c r="I34" s="104">
        <f t="shared" si="7"/>
        <v>14</v>
      </c>
      <c r="J34" s="104">
        <f t="shared" si="7"/>
        <v>34</v>
      </c>
      <c r="K34" s="104">
        <f t="shared" si="7"/>
        <v>24</v>
      </c>
      <c r="L34" s="104">
        <f t="shared" si="7"/>
        <v>2</v>
      </c>
      <c r="M34" s="104">
        <f t="shared" si="7"/>
        <v>2</v>
      </c>
      <c r="N34" s="104">
        <f t="shared" si="7"/>
        <v>6</v>
      </c>
      <c r="O34" s="104">
        <f t="shared" si="7"/>
        <v>30</v>
      </c>
      <c r="P34" s="104">
        <f t="shared" si="7"/>
        <v>1</v>
      </c>
      <c r="Q34" s="104">
        <f t="shared" si="7"/>
        <v>1</v>
      </c>
      <c r="R34" s="104">
        <f t="shared" si="7"/>
        <v>0</v>
      </c>
      <c r="S34" s="104">
        <f t="shared" si="7"/>
        <v>0</v>
      </c>
      <c r="T34" s="104">
        <f t="shared" si="7"/>
        <v>0</v>
      </c>
      <c r="U34" s="104">
        <f t="shared" si="7"/>
        <v>0</v>
      </c>
      <c r="V34" s="104">
        <f t="shared" si="7"/>
        <v>0</v>
      </c>
      <c r="W34" s="104">
        <f t="shared" si="7"/>
        <v>1</v>
      </c>
      <c r="X34" s="104">
        <f t="shared" si="7"/>
        <v>3</v>
      </c>
    </row>
    <row r="35" spans="1:24" x14ac:dyDescent="0.35">
      <c r="A35" s="51" t="s">
        <v>194</v>
      </c>
      <c r="B35" s="103">
        <f>SUM(C35:X35)</f>
        <v>735</v>
      </c>
      <c r="C35" s="103">
        <v>181</v>
      </c>
      <c r="D35" s="103">
        <v>200</v>
      </c>
      <c r="E35" s="103">
        <v>61</v>
      </c>
      <c r="F35" s="103">
        <v>25</v>
      </c>
      <c r="G35" s="103">
        <v>183</v>
      </c>
      <c r="H35" s="103">
        <v>17</v>
      </c>
      <c r="I35" s="103">
        <v>10</v>
      </c>
      <c r="J35" s="103">
        <v>5</v>
      </c>
      <c r="K35" s="103">
        <v>18</v>
      </c>
      <c r="L35" s="103">
        <v>2</v>
      </c>
      <c r="M35" s="103">
        <v>1</v>
      </c>
      <c r="N35" s="103">
        <v>6</v>
      </c>
      <c r="O35" s="90">
        <v>21</v>
      </c>
      <c r="P35" s="90">
        <v>1</v>
      </c>
      <c r="Q35" s="90">
        <v>0</v>
      </c>
      <c r="R35" s="90">
        <v>0</v>
      </c>
      <c r="S35" s="90">
        <v>0</v>
      </c>
      <c r="T35" s="90">
        <v>0</v>
      </c>
      <c r="U35" s="90">
        <v>0</v>
      </c>
      <c r="V35" s="90">
        <v>0</v>
      </c>
      <c r="W35" s="90">
        <v>1</v>
      </c>
      <c r="X35" s="210">
        <v>3</v>
      </c>
    </row>
    <row r="36" spans="1:24" x14ac:dyDescent="0.35">
      <c r="A36" s="49" t="s">
        <v>195</v>
      </c>
      <c r="B36" s="103">
        <f>SUM(C36:X36)</f>
        <v>99</v>
      </c>
      <c r="C36" s="103">
        <v>45</v>
      </c>
      <c r="D36" s="103">
        <v>19</v>
      </c>
      <c r="E36" s="103">
        <v>4</v>
      </c>
      <c r="F36" s="103">
        <v>4</v>
      </c>
      <c r="G36" s="103">
        <v>9</v>
      </c>
      <c r="H36" s="103">
        <v>5</v>
      </c>
      <c r="I36" s="103">
        <v>2</v>
      </c>
      <c r="J36" s="103">
        <v>3</v>
      </c>
      <c r="K36" s="103">
        <v>4</v>
      </c>
      <c r="L36" s="103">
        <v>0</v>
      </c>
      <c r="M36" s="103">
        <v>1</v>
      </c>
      <c r="N36" s="103">
        <v>0</v>
      </c>
      <c r="O36" s="90">
        <v>3</v>
      </c>
      <c r="P36" s="90">
        <v>0</v>
      </c>
      <c r="Q36" s="90">
        <v>0</v>
      </c>
      <c r="R36" s="90">
        <v>0</v>
      </c>
      <c r="S36" s="90">
        <v>0</v>
      </c>
      <c r="T36" s="90">
        <v>0</v>
      </c>
      <c r="U36" s="90">
        <v>0</v>
      </c>
      <c r="V36" s="90">
        <v>0</v>
      </c>
      <c r="W36" s="90">
        <v>0</v>
      </c>
      <c r="X36" s="210">
        <v>0</v>
      </c>
    </row>
    <row r="37" spans="1:24" x14ac:dyDescent="0.35">
      <c r="A37" s="49" t="s">
        <v>196</v>
      </c>
      <c r="B37" s="103">
        <f>SUM(C37:X37)</f>
        <v>54</v>
      </c>
      <c r="C37" s="103">
        <v>13</v>
      </c>
      <c r="D37" s="103">
        <v>6</v>
      </c>
      <c r="E37" s="103">
        <v>1</v>
      </c>
      <c r="F37" s="103">
        <v>5</v>
      </c>
      <c r="G37" s="103">
        <v>8</v>
      </c>
      <c r="H37" s="103">
        <v>2</v>
      </c>
      <c r="I37" s="103">
        <v>1</v>
      </c>
      <c r="J37" s="103">
        <v>12</v>
      </c>
      <c r="K37" s="103">
        <v>1</v>
      </c>
      <c r="L37" s="103">
        <v>0</v>
      </c>
      <c r="M37" s="103">
        <v>0</v>
      </c>
      <c r="N37" s="103">
        <v>0</v>
      </c>
      <c r="O37" s="90">
        <v>4</v>
      </c>
      <c r="P37" s="90">
        <v>0</v>
      </c>
      <c r="Q37" s="90">
        <v>1</v>
      </c>
      <c r="R37" s="90">
        <v>0</v>
      </c>
      <c r="S37" s="90">
        <v>0</v>
      </c>
      <c r="T37" s="90">
        <v>0</v>
      </c>
      <c r="U37" s="90">
        <v>0</v>
      </c>
      <c r="V37" s="90">
        <v>0</v>
      </c>
      <c r="W37" s="90">
        <v>0</v>
      </c>
      <c r="X37" s="210">
        <v>0</v>
      </c>
    </row>
    <row r="38" spans="1:24" x14ac:dyDescent="0.35">
      <c r="A38" s="49" t="s">
        <v>112</v>
      </c>
      <c r="B38" s="103">
        <f>SUM(C38:X38)</f>
        <v>15</v>
      </c>
      <c r="C38" s="103">
        <v>0</v>
      </c>
      <c r="D38" s="103">
        <v>3</v>
      </c>
      <c r="E38" s="103">
        <v>0</v>
      </c>
      <c r="F38" s="103">
        <v>1</v>
      </c>
      <c r="G38" s="103">
        <v>0</v>
      </c>
      <c r="H38" s="103">
        <v>7</v>
      </c>
      <c r="I38" s="103">
        <v>0</v>
      </c>
      <c r="J38" s="103">
        <v>3</v>
      </c>
      <c r="K38" s="103">
        <v>1</v>
      </c>
      <c r="L38" s="103">
        <v>0</v>
      </c>
      <c r="M38" s="103">
        <v>0</v>
      </c>
      <c r="N38" s="103">
        <v>0</v>
      </c>
      <c r="O38" s="90">
        <v>0</v>
      </c>
      <c r="P38" s="90">
        <v>0</v>
      </c>
      <c r="Q38" s="90">
        <v>0</v>
      </c>
      <c r="R38" s="90">
        <v>0</v>
      </c>
      <c r="S38" s="90">
        <v>0</v>
      </c>
      <c r="T38" s="90">
        <v>0</v>
      </c>
      <c r="U38" s="90">
        <v>0</v>
      </c>
      <c r="V38" s="90">
        <v>0</v>
      </c>
      <c r="W38" s="90">
        <v>0</v>
      </c>
      <c r="X38" s="210">
        <v>0</v>
      </c>
    </row>
    <row r="39" spans="1:24" x14ac:dyDescent="0.35">
      <c r="A39" s="49" t="s">
        <v>197</v>
      </c>
      <c r="B39" s="103">
        <f>SUM(C39:X39)</f>
        <v>59</v>
      </c>
      <c r="C39" s="103">
        <v>15</v>
      </c>
      <c r="D39" s="103">
        <v>17</v>
      </c>
      <c r="E39" s="103">
        <v>2</v>
      </c>
      <c r="F39" s="103">
        <v>4</v>
      </c>
      <c r="G39" s="103">
        <v>5</v>
      </c>
      <c r="H39" s="103">
        <v>2</v>
      </c>
      <c r="I39" s="103">
        <v>1</v>
      </c>
      <c r="J39" s="103">
        <v>11</v>
      </c>
      <c r="K39" s="103">
        <v>0</v>
      </c>
      <c r="L39" s="103">
        <v>0</v>
      </c>
      <c r="M39" s="103">
        <v>0</v>
      </c>
      <c r="N39" s="103">
        <v>0</v>
      </c>
      <c r="O39" s="90">
        <v>2</v>
      </c>
      <c r="P39" s="90">
        <v>0</v>
      </c>
      <c r="Q39" s="90">
        <v>0</v>
      </c>
      <c r="R39" s="90">
        <v>0</v>
      </c>
      <c r="S39" s="90">
        <v>0</v>
      </c>
      <c r="T39" s="90">
        <v>0</v>
      </c>
      <c r="U39" s="90">
        <v>0</v>
      </c>
      <c r="V39" s="90">
        <v>0</v>
      </c>
      <c r="W39" s="90">
        <v>0</v>
      </c>
      <c r="X39" s="210">
        <v>0</v>
      </c>
    </row>
    <row r="40" spans="1:24" x14ac:dyDescent="0.35">
      <c r="A40" s="119"/>
      <c r="B40" s="103"/>
      <c r="C40" s="103"/>
      <c r="D40" s="103"/>
      <c r="E40" s="103"/>
      <c r="F40" s="103"/>
      <c r="G40" s="103"/>
      <c r="H40" s="103"/>
      <c r="I40" s="103"/>
      <c r="J40" s="103"/>
      <c r="K40" s="103"/>
      <c r="L40" s="103"/>
      <c r="M40" s="103"/>
      <c r="N40" s="103"/>
      <c r="O40" s="213"/>
      <c r="P40" s="213"/>
      <c r="Q40" s="213"/>
      <c r="R40" s="213"/>
      <c r="S40" s="213"/>
      <c r="T40" s="213"/>
      <c r="U40" s="213"/>
      <c r="V40" s="213"/>
      <c r="W40" s="213"/>
      <c r="X40" s="214"/>
    </row>
    <row r="41" spans="1:24" x14ac:dyDescent="0.35">
      <c r="A41" s="118" t="s">
        <v>114</v>
      </c>
      <c r="B41" s="104">
        <f>SUM(B42:B46)</f>
        <v>803</v>
      </c>
      <c r="C41" s="104">
        <f t="shared" ref="C41:X41" si="8">SUM(C42:C46)</f>
        <v>287</v>
      </c>
      <c r="D41" s="104">
        <f t="shared" si="8"/>
        <v>148</v>
      </c>
      <c r="E41" s="104">
        <f t="shared" si="8"/>
        <v>79</v>
      </c>
      <c r="F41" s="104">
        <f t="shared" si="8"/>
        <v>42</v>
      </c>
      <c r="G41" s="104">
        <f t="shared" si="8"/>
        <v>103</v>
      </c>
      <c r="H41" s="104">
        <f t="shared" si="8"/>
        <v>14</v>
      </c>
      <c r="I41" s="104">
        <f t="shared" si="8"/>
        <v>0</v>
      </c>
      <c r="J41" s="104">
        <f t="shared" si="8"/>
        <v>61</v>
      </c>
      <c r="K41" s="104">
        <f t="shared" si="8"/>
        <v>27</v>
      </c>
      <c r="L41" s="104">
        <f t="shared" si="8"/>
        <v>1</v>
      </c>
      <c r="M41" s="104">
        <f t="shared" si="8"/>
        <v>0</v>
      </c>
      <c r="N41" s="104">
        <f t="shared" si="8"/>
        <v>1</v>
      </c>
      <c r="O41" s="104">
        <f t="shared" si="8"/>
        <v>25</v>
      </c>
      <c r="P41" s="104">
        <f t="shared" si="8"/>
        <v>2</v>
      </c>
      <c r="Q41" s="104">
        <f t="shared" si="8"/>
        <v>3</v>
      </c>
      <c r="R41" s="104">
        <f t="shared" si="8"/>
        <v>0</v>
      </c>
      <c r="S41" s="104">
        <f t="shared" si="8"/>
        <v>0</v>
      </c>
      <c r="T41" s="104">
        <f t="shared" si="8"/>
        <v>0</v>
      </c>
      <c r="U41" s="104">
        <f t="shared" si="8"/>
        <v>4</v>
      </c>
      <c r="V41" s="104">
        <f t="shared" si="8"/>
        <v>0</v>
      </c>
      <c r="W41" s="104">
        <f t="shared" si="8"/>
        <v>0</v>
      </c>
      <c r="X41" s="104">
        <f t="shared" si="8"/>
        <v>6</v>
      </c>
    </row>
    <row r="42" spans="1:24" x14ac:dyDescent="0.35">
      <c r="A42" s="51" t="s">
        <v>115</v>
      </c>
      <c r="B42" s="103">
        <f>SUM(C42:X42)</f>
        <v>503</v>
      </c>
      <c r="C42" s="103">
        <v>189</v>
      </c>
      <c r="D42" s="103">
        <v>91</v>
      </c>
      <c r="E42" s="103">
        <v>45</v>
      </c>
      <c r="F42" s="103">
        <v>26</v>
      </c>
      <c r="G42" s="103">
        <v>56</v>
      </c>
      <c r="H42" s="103">
        <v>3</v>
      </c>
      <c r="I42" s="103">
        <v>0</v>
      </c>
      <c r="J42" s="103">
        <v>43</v>
      </c>
      <c r="K42" s="103">
        <v>23</v>
      </c>
      <c r="L42" s="103">
        <v>1</v>
      </c>
      <c r="M42" s="103">
        <v>0</v>
      </c>
      <c r="N42" s="103">
        <v>0</v>
      </c>
      <c r="O42" s="95">
        <v>17</v>
      </c>
      <c r="P42" s="95">
        <v>1</v>
      </c>
      <c r="Q42" s="95">
        <v>1</v>
      </c>
      <c r="R42" s="95">
        <v>0</v>
      </c>
      <c r="S42" s="95">
        <v>0</v>
      </c>
      <c r="T42" s="95">
        <v>0</v>
      </c>
      <c r="U42" s="95">
        <v>4</v>
      </c>
      <c r="V42" s="95">
        <v>0</v>
      </c>
      <c r="W42" s="95">
        <v>0</v>
      </c>
      <c r="X42" s="103">
        <v>3</v>
      </c>
    </row>
    <row r="43" spans="1:24" x14ac:dyDescent="0.35">
      <c r="A43" s="49" t="s">
        <v>116</v>
      </c>
      <c r="B43" s="103">
        <f>SUM(C43:X43)</f>
        <v>72</v>
      </c>
      <c r="C43" s="103">
        <v>26</v>
      </c>
      <c r="D43" s="103">
        <v>11</v>
      </c>
      <c r="E43" s="103">
        <v>12</v>
      </c>
      <c r="F43" s="103">
        <v>2</v>
      </c>
      <c r="G43" s="103">
        <v>8</v>
      </c>
      <c r="H43" s="103">
        <v>5</v>
      </c>
      <c r="I43" s="103">
        <v>0</v>
      </c>
      <c r="J43" s="103">
        <v>7</v>
      </c>
      <c r="K43" s="103">
        <v>0</v>
      </c>
      <c r="L43" s="103">
        <v>0</v>
      </c>
      <c r="M43" s="103">
        <v>0</v>
      </c>
      <c r="N43" s="103">
        <v>0</v>
      </c>
      <c r="O43" s="95">
        <v>1</v>
      </c>
      <c r="P43" s="95">
        <v>0</v>
      </c>
      <c r="Q43" s="95">
        <v>0</v>
      </c>
      <c r="R43" s="95">
        <v>0</v>
      </c>
      <c r="S43" s="95">
        <v>0</v>
      </c>
      <c r="T43" s="95">
        <v>0</v>
      </c>
      <c r="U43" s="95">
        <v>0</v>
      </c>
      <c r="V43" s="95">
        <v>0</v>
      </c>
      <c r="W43" s="95">
        <v>0</v>
      </c>
      <c r="X43" s="103">
        <v>0</v>
      </c>
    </row>
    <row r="44" spans="1:24" x14ac:dyDescent="0.35">
      <c r="A44" s="49" t="s">
        <v>117</v>
      </c>
      <c r="B44" s="103">
        <f>SUM(C44:X44)</f>
        <v>83</v>
      </c>
      <c r="C44" s="103">
        <v>20</v>
      </c>
      <c r="D44" s="103">
        <v>17</v>
      </c>
      <c r="E44" s="103">
        <v>8</v>
      </c>
      <c r="F44" s="103">
        <v>13</v>
      </c>
      <c r="G44" s="103">
        <v>14</v>
      </c>
      <c r="H44" s="103">
        <v>2</v>
      </c>
      <c r="I44" s="103">
        <v>0</v>
      </c>
      <c r="J44" s="103">
        <v>3</v>
      </c>
      <c r="K44" s="103">
        <v>0</v>
      </c>
      <c r="L44" s="103">
        <v>0</v>
      </c>
      <c r="M44" s="103">
        <v>0</v>
      </c>
      <c r="N44" s="103">
        <v>0</v>
      </c>
      <c r="O44" s="95">
        <v>2</v>
      </c>
      <c r="P44" s="95">
        <v>0</v>
      </c>
      <c r="Q44" s="95">
        <v>1</v>
      </c>
      <c r="R44" s="95">
        <v>0</v>
      </c>
      <c r="S44" s="95">
        <v>0</v>
      </c>
      <c r="T44" s="95">
        <v>0</v>
      </c>
      <c r="U44" s="95">
        <v>0</v>
      </c>
      <c r="V44" s="95">
        <v>0</v>
      </c>
      <c r="W44" s="95">
        <v>0</v>
      </c>
      <c r="X44" s="103">
        <v>3</v>
      </c>
    </row>
    <row r="45" spans="1:24" x14ac:dyDescent="0.35">
      <c r="A45" s="49" t="s">
        <v>118</v>
      </c>
      <c r="B45" s="103">
        <f>SUM(C45:X45)</f>
        <v>54</v>
      </c>
      <c r="C45" s="103">
        <v>22</v>
      </c>
      <c r="D45" s="103">
        <v>13</v>
      </c>
      <c r="E45" s="103">
        <v>6</v>
      </c>
      <c r="F45" s="103">
        <v>0</v>
      </c>
      <c r="G45" s="103">
        <v>6</v>
      </c>
      <c r="H45" s="103">
        <v>1</v>
      </c>
      <c r="I45" s="103">
        <v>0</v>
      </c>
      <c r="J45" s="103">
        <v>3</v>
      </c>
      <c r="K45" s="103">
        <v>0</v>
      </c>
      <c r="L45" s="103">
        <v>0</v>
      </c>
      <c r="M45" s="103">
        <v>0</v>
      </c>
      <c r="N45" s="103">
        <v>0</v>
      </c>
      <c r="O45" s="95">
        <v>2</v>
      </c>
      <c r="P45" s="95">
        <v>0</v>
      </c>
      <c r="Q45" s="95">
        <v>1</v>
      </c>
      <c r="R45" s="95">
        <v>0</v>
      </c>
      <c r="S45" s="95">
        <v>0</v>
      </c>
      <c r="T45" s="95">
        <v>0</v>
      </c>
      <c r="U45" s="95">
        <v>0</v>
      </c>
      <c r="V45" s="95">
        <v>0</v>
      </c>
      <c r="W45" s="95">
        <v>0</v>
      </c>
      <c r="X45" s="103">
        <v>0</v>
      </c>
    </row>
    <row r="46" spans="1:24" x14ac:dyDescent="0.35">
      <c r="A46" s="49" t="s">
        <v>119</v>
      </c>
      <c r="B46" s="103">
        <f>SUM(C46:X46)</f>
        <v>91</v>
      </c>
      <c r="C46" s="103">
        <v>30</v>
      </c>
      <c r="D46" s="103">
        <v>16</v>
      </c>
      <c r="E46" s="103">
        <v>8</v>
      </c>
      <c r="F46" s="103">
        <v>1</v>
      </c>
      <c r="G46" s="103">
        <v>19</v>
      </c>
      <c r="H46" s="103">
        <v>3</v>
      </c>
      <c r="I46" s="103">
        <v>0</v>
      </c>
      <c r="J46" s="103">
        <v>5</v>
      </c>
      <c r="K46" s="103">
        <v>4</v>
      </c>
      <c r="L46" s="103">
        <v>0</v>
      </c>
      <c r="M46" s="103">
        <v>0</v>
      </c>
      <c r="N46" s="103">
        <v>1</v>
      </c>
      <c r="O46" s="95">
        <v>3</v>
      </c>
      <c r="P46" s="95">
        <v>1</v>
      </c>
      <c r="Q46" s="95">
        <v>0</v>
      </c>
      <c r="R46" s="95">
        <v>0</v>
      </c>
      <c r="S46" s="95">
        <v>0</v>
      </c>
      <c r="T46" s="95">
        <v>0</v>
      </c>
      <c r="U46" s="95">
        <v>0</v>
      </c>
      <c r="V46" s="95">
        <v>0</v>
      </c>
      <c r="W46" s="95">
        <v>0</v>
      </c>
      <c r="X46" s="103">
        <v>0</v>
      </c>
    </row>
    <row r="47" spans="1:24" x14ac:dyDescent="0.35">
      <c r="A47" s="119"/>
      <c r="B47" s="103"/>
      <c r="C47" s="103"/>
      <c r="D47" s="103"/>
      <c r="E47" s="103"/>
      <c r="F47" s="103"/>
      <c r="G47" s="103"/>
      <c r="H47" s="103"/>
      <c r="I47" s="103"/>
      <c r="J47" s="103"/>
      <c r="K47" s="103"/>
      <c r="L47" s="103"/>
      <c r="M47" s="103"/>
      <c r="N47" s="103"/>
      <c r="O47" s="213"/>
      <c r="P47" s="213"/>
      <c r="Q47" s="213"/>
      <c r="R47" s="213"/>
      <c r="S47" s="213"/>
      <c r="T47" s="213"/>
      <c r="U47" s="213"/>
      <c r="V47" s="213"/>
      <c r="W47" s="213"/>
      <c r="X47" s="214"/>
    </row>
    <row r="48" spans="1:24" x14ac:dyDescent="0.35">
      <c r="A48" s="118" t="s">
        <v>120</v>
      </c>
      <c r="B48" s="104">
        <f t="shared" ref="B48:X48" si="9">SUM(B49:B54)</f>
        <v>913</v>
      </c>
      <c r="C48" s="104">
        <f t="shared" si="9"/>
        <v>240</v>
      </c>
      <c r="D48" s="104">
        <f t="shared" si="9"/>
        <v>175</v>
      </c>
      <c r="E48" s="104">
        <f t="shared" si="9"/>
        <v>51</v>
      </c>
      <c r="F48" s="104">
        <f t="shared" si="9"/>
        <v>14</v>
      </c>
      <c r="G48" s="104">
        <f t="shared" si="9"/>
        <v>131</v>
      </c>
      <c r="H48" s="104">
        <f t="shared" si="9"/>
        <v>16</v>
      </c>
      <c r="I48" s="104">
        <f t="shared" si="9"/>
        <v>8</v>
      </c>
      <c r="J48" s="104">
        <f t="shared" si="9"/>
        <v>56</v>
      </c>
      <c r="K48" s="104">
        <f t="shared" si="9"/>
        <v>20</v>
      </c>
      <c r="L48" s="104">
        <f t="shared" si="9"/>
        <v>2</v>
      </c>
      <c r="M48" s="104">
        <f t="shared" si="9"/>
        <v>3</v>
      </c>
      <c r="N48" s="104">
        <f t="shared" si="9"/>
        <v>18</v>
      </c>
      <c r="O48" s="104">
        <f t="shared" si="9"/>
        <v>154</v>
      </c>
      <c r="P48" s="104">
        <f t="shared" si="9"/>
        <v>11</v>
      </c>
      <c r="Q48" s="104">
        <f t="shared" si="9"/>
        <v>2</v>
      </c>
      <c r="R48" s="104">
        <f t="shared" si="9"/>
        <v>0</v>
      </c>
      <c r="S48" s="104">
        <f t="shared" si="9"/>
        <v>3</v>
      </c>
      <c r="T48" s="104">
        <f t="shared" si="9"/>
        <v>1</v>
      </c>
      <c r="U48" s="104">
        <f t="shared" si="9"/>
        <v>0</v>
      </c>
      <c r="V48" s="104">
        <f t="shared" si="9"/>
        <v>0</v>
      </c>
      <c r="W48" s="104">
        <f t="shared" si="9"/>
        <v>2</v>
      </c>
      <c r="X48" s="104">
        <f t="shared" si="9"/>
        <v>6</v>
      </c>
    </row>
    <row r="49" spans="1:24" x14ac:dyDescent="0.35">
      <c r="A49" s="49" t="s">
        <v>198</v>
      </c>
      <c r="B49" s="103">
        <f t="shared" ref="B49:B54" si="10">SUM(C49:X49)</f>
        <v>291</v>
      </c>
      <c r="C49" s="103">
        <v>56</v>
      </c>
      <c r="D49" s="103">
        <v>43</v>
      </c>
      <c r="E49" s="103">
        <v>10</v>
      </c>
      <c r="F49" s="103">
        <v>2</v>
      </c>
      <c r="G49" s="103">
        <v>38</v>
      </c>
      <c r="H49" s="103">
        <v>1</v>
      </c>
      <c r="I49" s="103">
        <v>0</v>
      </c>
      <c r="J49" s="103">
        <v>11</v>
      </c>
      <c r="K49" s="103">
        <v>1</v>
      </c>
      <c r="L49" s="103">
        <v>0</v>
      </c>
      <c r="M49" s="103">
        <v>0</v>
      </c>
      <c r="N49" s="103">
        <v>4</v>
      </c>
      <c r="O49" s="90">
        <v>112</v>
      </c>
      <c r="P49" s="90">
        <v>5</v>
      </c>
      <c r="Q49" s="90">
        <v>1</v>
      </c>
      <c r="R49" s="90">
        <v>0</v>
      </c>
      <c r="S49" s="90">
        <v>3</v>
      </c>
      <c r="T49" s="90">
        <v>0</v>
      </c>
      <c r="U49" s="90">
        <v>0</v>
      </c>
      <c r="V49" s="90">
        <v>0</v>
      </c>
      <c r="W49" s="90">
        <v>2</v>
      </c>
      <c r="X49" s="210">
        <v>2</v>
      </c>
    </row>
    <row r="50" spans="1:24" x14ac:dyDescent="0.35">
      <c r="A50" s="49" t="s">
        <v>122</v>
      </c>
      <c r="B50" s="103">
        <f t="shared" si="10"/>
        <v>33</v>
      </c>
      <c r="C50" s="103">
        <v>16</v>
      </c>
      <c r="D50" s="103">
        <v>6</v>
      </c>
      <c r="E50" s="103">
        <v>1</v>
      </c>
      <c r="F50" s="103">
        <v>0</v>
      </c>
      <c r="G50" s="103">
        <v>4</v>
      </c>
      <c r="H50" s="103">
        <v>0</v>
      </c>
      <c r="I50" s="103">
        <v>0</v>
      </c>
      <c r="J50" s="103">
        <v>6</v>
      </c>
      <c r="K50" s="103">
        <v>0</v>
      </c>
      <c r="L50" s="103">
        <v>0</v>
      </c>
      <c r="M50" s="103">
        <v>0</v>
      </c>
      <c r="N50" s="103">
        <v>0</v>
      </c>
      <c r="O50" s="90">
        <v>0</v>
      </c>
      <c r="P50" s="90">
        <v>0</v>
      </c>
      <c r="Q50" s="90">
        <v>0</v>
      </c>
      <c r="R50" s="90">
        <v>0</v>
      </c>
      <c r="S50" s="90">
        <v>0</v>
      </c>
      <c r="T50" s="90">
        <v>0</v>
      </c>
      <c r="U50" s="90">
        <v>0</v>
      </c>
      <c r="V50" s="90">
        <v>0</v>
      </c>
      <c r="W50" s="90">
        <v>0</v>
      </c>
      <c r="X50" s="210">
        <v>0</v>
      </c>
    </row>
    <row r="51" spans="1:24" x14ac:dyDescent="0.35">
      <c r="A51" s="49" t="s">
        <v>123</v>
      </c>
      <c r="B51" s="103">
        <f t="shared" si="10"/>
        <v>70</v>
      </c>
      <c r="C51" s="103">
        <v>20</v>
      </c>
      <c r="D51" s="103">
        <v>13</v>
      </c>
      <c r="E51" s="103">
        <v>1</v>
      </c>
      <c r="F51" s="103">
        <v>2</v>
      </c>
      <c r="G51" s="103">
        <v>9</v>
      </c>
      <c r="H51" s="103">
        <v>7</v>
      </c>
      <c r="I51" s="103">
        <v>3</v>
      </c>
      <c r="J51" s="103">
        <v>3</v>
      </c>
      <c r="K51" s="103">
        <v>0</v>
      </c>
      <c r="L51" s="103">
        <v>0</v>
      </c>
      <c r="M51" s="103">
        <v>1</v>
      </c>
      <c r="N51" s="103">
        <v>7</v>
      </c>
      <c r="O51" s="90">
        <v>1</v>
      </c>
      <c r="P51" s="90">
        <v>2</v>
      </c>
      <c r="Q51" s="90">
        <v>1</v>
      </c>
      <c r="R51" s="90">
        <v>0</v>
      </c>
      <c r="S51" s="90">
        <v>0</v>
      </c>
      <c r="T51" s="90">
        <v>0</v>
      </c>
      <c r="U51" s="90">
        <v>0</v>
      </c>
      <c r="V51" s="90">
        <v>0</v>
      </c>
      <c r="W51" s="90">
        <v>0</v>
      </c>
      <c r="X51" s="210">
        <v>0</v>
      </c>
    </row>
    <row r="52" spans="1:24" x14ac:dyDescent="0.35">
      <c r="A52" s="49" t="s">
        <v>199</v>
      </c>
      <c r="B52" s="103">
        <f t="shared" si="10"/>
        <v>261</v>
      </c>
      <c r="C52" s="103">
        <v>52</v>
      </c>
      <c r="D52" s="103">
        <v>63</v>
      </c>
      <c r="E52" s="103">
        <v>21</v>
      </c>
      <c r="F52" s="103">
        <v>4</v>
      </c>
      <c r="G52" s="103">
        <v>40</v>
      </c>
      <c r="H52" s="103">
        <v>5</v>
      </c>
      <c r="I52" s="103">
        <v>4</v>
      </c>
      <c r="J52" s="103">
        <v>25</v>
      </c>
      <c r="K52" s="103">
        <v>10</v>
      </c>
      <c r="L52" s="103">
        <v>1</v>
      </c>
      <c r="M52" s="103">
        <v>2</v>
      </c>
      <c r="N52" s="103">
        <v>2</v>
      </c>
      <c r="O52" s="90">
        <v>26</v>
      </c>
      <c r="P52" s="90">
        <v>4</v>
      </c>
      <c r="Q52" s="90">
        <v>0</v>
      </c>
      <c r="R52" s="90">
        <v>0</v>
      </c>
      <c r="S52" s="90">
        <v>0</v>
      </c>
      <c r="T52" s="90">
        <v>0</v>
      </c>
      <c r="U52" s="90">
        <v>0</v>
      </c>
      <c r="V52" s="90">
        <v>0</v>
      </c>
      <c r="W52" s="90">
        <v>0</v>
      </c>
      <c r="X52" s="210">
        <v>2</v>
      </c>
    </row>
    <row r="53" spans="1:24" x14ac:dyDescent="0.35">
      <c r="A53" s="49" t="s">
        <v>125</v>
      </c>
      <c r="B53" s="103">
        <f t="shared" si="10"/>
        <v>138</v>
      </c>
      <c r="C53" s="103">
        <v>56</v>
      </c>
      <c r="D53" s="103">
        <v>30</v>
      </c>
      <c r="E53" s="103">
        <v>12</v>
      </c>
      <c r="F53" s="103">
        <v>5</v>
      </c>
      <c r="G53" s="103">
        <v>19</v>
      </c>
      <c r="H53" s="103">
        <v>1</v>
      </c>
      <c r="I53" s="103">
        <v>0</v>
      </c>
      <c r="J53" s="103">
        <v>2</v>
      </c>
      <c r="K53" s="103">
        <v>4</v>
      </c>
      <c r="L53" s="103">
        <v>0</v>
      </c>
      <c r="M53" s="103">
        <v>0</v>
      </c>
      <c r="N53" s="103">
        <v>1</v>
      </c>
      <c r="O53" s="90">
        <v>6</v>
      </c>
      <c r="P53" s="90">
        <v>0</v>
      </c>
      <c r="Q53" s="90">
        <v>0</v>
      </c>
      <c r="R53" s="90">
        <v>0</v>
      </c>
      <c r="S53" s="90">
        <v>0</v>
      </c>
      <c r="T53" s="90">
        <v>0</v>
      </c>
      <c r="U53" s="90">
        <v>0</v>
      </c>
      <c r="V53" s="90">
        <v>0</v>
      </c>
      <c r="W53" s="90">
        <v>0</v>
      </c>
      <c r="X53" s="210">
        <v>2</v>
      </c>
    </row>
    <row r="54" spans="1:24" x14ac:dyDescent="0.35">
      <c r="A54" s="49" t="s">
        <v>126</v>
      </c>
      <c r="B54" s="103">
        <f t="shared" si="10"/>
        <v>120</v>
      </c>
      <c r="C54" s="103">
        <v>40</v>
      </c>
      <c r="D54" s="103">
        <v>20</v>
      </c>
      <c r="E54" s="103">
        <v>6</v>
      </c>
      <c r="F54" s="103">
        <v>1</v>
      </c>
      <c r="G54" s="103">
        <v>21</v>
      </c>
      <c r="H54" s="103">
        <v>2</v>
      </c>
      <c r="I54" s="103">
        <v>1</v>
      </c>
      <c r="J54" s="103">
        <v>9</v>
      </c>
      <c r="K54" s="103">
        <v>5</v>
      </c>
      <c r="L54" s="103">
        <v>1</v>
      </c>
      <c r="M54" s="103">
        <v>0</v>
      </c>
      <c r="N54" s="103">
        <v>4</v>
      </c>
      <c r="O54" s="90">
        <v>9</v>
      </c>
      <c r="P54" s="90">
        <v>0</v>
      </c>
      <c r="Q54" s="90">
        <v>0</v>
      </c>
      <c r="R54" s="90">
        <v>0</v>
      </c>
      <c r="S54" s="90">
        <v>0</v>
      </c>
      <c r="T54" s="90">
        <v>1</v>
      </c>
      <c r="U54" s="90">
        <v>0</v>
      </c>
      <c r="V54" s="90">
        <v>0</v>
      </c>
      <c r="W54" s="90">
        <v>0</v>
      </c>
      <c r="X54" s="210">
        <v>0</v>
      </c>
    </row>
    <row r="55" spans="1:24" x14ac:dyDescent="0.35">
      <c r="B55" s="103"/>
      <c r="C55" s="103"/>
      <c r="D55" s="103"/>
      <c r="E55" s="103"/>
      <c r="F55" s="103"/>
      <c r="G55" s="103"/>
      <c r="H55" s="103"/>
      <c r="I55" s="103"/>
      <c r="J55" s="103"/>
      <c r="K55" s="103"/>
      <c r="L55" s="103"/>
      <c r="M55" s="103"/>
      <c r="N55" s="103"/>
      <c r="O55" s="213"/>
      <c r="P55" s="213"/>
      <c r="Q55" s="213"/>
      <c r="R55" s="213"/>
      <c r="S55" s="213"/>
      <c r="T55" s="213"/>
      <c r="U55" s="213"/>
      <c r="V55" s="213"/>
      <c r="W55" s="213"/>
      <c r="X55" s="214"/>
    </row>
    <row r="56" spans="1:24" x14ac:dyDescent="0.35">
      <c r="A56" s="118" t="s">
        <v>127</v>
      </c>
      <c r="B56" s="104">
        <f>SUM(B57:B63)</f>
        <v>1771</v>
      </c>
      <c r="C56" s="104">
        <f t="shared" ref="C56:X56" si="11">SUM(C57:C63)</f>
        <v>342</v>
      </c>
      <c r="D56" s="104">
        <f t="shared" si="11"/>
        <v>466</v>
      </c>
      <c r="E56" s="104">
        <f t="shared" si="11"/>
        <v>133</v>
      </c>
      <c r="F56" s="104">
        <f t="shared" si="11"/>
        <v>76</v>
      </c>
      <c r="G56" s="104">
        <f t="shared" si="11"/>
        <v>374</v>
      </c>
      <c r="H56" s="104">
        <f t="shared" si="11"/>
        <v>45</v>
      </c>
      <c r="I56" s="104">
        <f t="shared" si="11"/>
        <v>18</v>
      </c>
      <c r="J56" s="104">
        <f t="shared" si="11"/>
        <v>174</v>
      </c>
      <c r="K56" s="104">
        <f t="shared" si="11"/>
        <v>43</v>
      </c>
      <c r="L56" s="104">
        <f t="shared" si="11"/>
        <v>4</v>
      </c>
      <c r="M56" s="104">
        <f t="shared" si="11"/>
        <v>0</v>
      </c>
      <c r="N56" s="104">
        <f t="shared" si="11"/>
        <v>24</v>
      </c>
      <c r="O56" s="104">
        <f t="shared" si="11"/>
        <v>44</v>
      </c>
      <c r="P56" s="104">
        <f t="shared" si="11"/>
        <v>0</v>
      </c>
      <c r="Q56" s="104">
        <f t="shared" si="11"/>
        <v>0</v>
      </c>
      <c r="R56" s="104">
        <f t="shared" si="11"/>
        <v>0</v>
      </c>
      <c r="S56" s="104">
        <f t="shared" si="11"/>
        <v>0</v>
      </c>
      <c r="T56" s="104">
        <f t="shared" si="11"/>
        <v>1</v>
      </c>
      <c r="U56" s="104">
        <f t="shared" si="11"/>
        <v>1</v>
      </c>
      <c r="V56" s="104">
        <f t="shared" si="11"/>
        <v>1</v>
      </c>
      <c r="W56" s="104">
        <f t="shared" si="11"/>
        <v>1</v>
      </c>
      <c r="X56" s="104">
        <f t="shared" si="11"/>
        <v>24</v>
      </c>
    </row>
    <row r="57" spans="1:24" x14ac:dyDescent="0.35">
      <c r="A57" s="51" t="s">
        <v>200</v>
      </c>
      <c r="B57" s="103">
        <f t="shared" ref="B57:B63" si="12">SUM(C57:X57)</f>
        <v>866</v>
      </c>
      <c r="C57" s="103">
        <v>107</v>
      </c>
      <c r="D57" s="103">
        <v>252</v>
      </c>
      <c r="E57" s="103">
        <v>47</v>
      </c>
      <c r="F57" s="103">
        <v>43</v>
      </c>
      <c r="G57" s="103">
        <v>205</v>
      </c>
      <c r="H57" s="103">
        <v>17</v>
      </c>
      <c r="I57" s="103">
        <v>9</v>
      </c>
      <c r="J57" s="103">
        <v>101</v>
      </c>
      <c r="K57" s="103">
        <v>35</v>
      </c>
      <c r="L57" s="103">
        <v>1</v>
      </c>
      <c r="M57" s="103">
        <v>0</v>
      </c>
      <c r="N57" s="103">
        <v>11</v>
      </c>
      <c r="O57" s="90">
        <v>27</v>
      </c>
      <c r="P57" s="90">
        <v>0</v>
      </c>
      <c r="Q57" s="90">
        <v>0</v>
      </c>
      <c r="R57" s="90">
        <v>0</v>
      </c>
      <c r="S57" s="90">
        <v>0</v>
      </c>
      <c r="T57" s="90">
        <v>0</v>
      </c>
      <c r="U57" s="90">
        <v>0</v>
      </c>
      <c r="V57" s="90">
        <v>0</v>
      </c>
      <c r="W57" s="90">
        <v>0</v>
      </c>
      <c r="X57" s="210">
        <v>11</v>
      </c>
    </row>
    <row r="58" spans="1:24" x14ac:dyDescent="0.35">
      <c r="A58" s="51" t="s">
        <v>201</v>
      </c>
      <c r="B58" s="103">
        <f t="shared" si="12"/>
        <v>293</v>
      </c>
      <c r="C58" s="103">
        <v>68</v>
      </c>
      <c r="D58" s="103">
        <v>83</v>
      </c>
      <c r="E58" s="103">
        <v>24</v>
      </c>
      <c r="F58" s="103">
        <v>5</v>
      </c>
      <c r="G58" s="103">
        <v>53</v>
      </c>
      <c r="H58" s="103">
        <v>6</v>
      </c>
      <c r="I58" s="103">
        <v>3</v>
      </c>
      <c r="J58" s="103">
        <v>25</v>
      </c>
      <c r="K58" s="103">
        <v>2</v>
      </c>
      <c r="L58" s="103">
        <v>1</v>
      </c>
      <c r="M58" s="103">
        <v>0</v>
      </c>
      <c r="N58" s="103">
        <v>3</v>
      </c>
      <c r="O58" s="90">
        <v>6</v>
      </c>
      <c r="P58" s="90">
        <v>0</v>
      </c>
      <c r="Q58" s="90">
        <v>0</v>
      </c>
      <c r="R58" s="90">
        <v>0</v>
      </c>
      <c r="S58" s="90">
        <v>0</v>
      </c>
      <c r="T58" s="90">
        <v>1</v>
      </c>
      <c r="U58" s="90">
        <v>0</v>
      </c>
      <c r="V58" s="90">
        <v>0</v>
      </c>
      <c r="W58" s="90">
        <v>0</v>
      </c>
      <c r="X58" s="210">
        <v>13</v>
      </c>
    </row>
    <row r="59" spans="1:24" x14ac:dyDescent="0.35">
      <c r="A59" s="49" t="s">
        <v>128</v>
      </c>
      <c r="B59" s="103">
        <f t="shared" si="12"/>
        <v>155</v>
      </c>
      <c r="C59" s="103">
        <v>19</v>
      </c>
      <c r="D59" s="103">
        <v>55</v>
      </c>
      <c r="E59" s="103">
        <v>16</v>
      </c>
      <c r="F59" s="103">
        <v>16</v>
      </c>
      <c r="G59" s="103">
        <v>21</v>
      </c>
      <c r="H59" s="103">
        <v>6</v>
      </c>
      <c r="I59" s="103">
        <v>1</v>
      </c>
      <c r="J59" s="103">
        <v>6</v>
      </c>
      <c r="K59" s="103">
        <v>2</v>
      </c>
      <c r="L59" s="103">
        <v>0</v>
      </c>
      <c r="M59" s="103">
        <v>0</v>
      </c>
      <c r="N59" s="103">
        <v>9</v>
      </c>
      <c r="O59" s="90">
        <v>4</v>
      </c>
      <c r="P59" s="90">
        <v>0</v>
      </c>
      <c r="Q59" s="90">
        <v>0</v>
      </c>
      <c r="R59" s="90">
        <v>0</v>
      </c>
      <c r="S59" s="90">
        <v>0</v>
      </c>
      <c r="T59" s="90">
        <v>0</v>
      </c>
      <c r="U59" s="90">
        <v>0</v>
      </c>
      <c r="V59" s="90">
        <v>0</v>
      </c>
      <c r="W59" s="90">
        <v>0</v>
      </c>
      <c r="X59" s="210">
        <v>0</v>
      </c>
    </row>
    <row r="60" spans="1:24" x14ac:dyDescent="0.35">
      <c r="A60" s="49" t="s">
        <v>129</v>
      </c>
      <c r="B60" s="103">
        <f t="shared" si="12"/>
        <v>39</v>
      </c>
      <c r="C60" s="103">
        <v>6</v>
      </c>
      <c r="D60" s="103">
        <v>8</v>
      </c>
      <c r="E60" s="103">
        <v>4</v>
      </c>
      <c r="F60" s="103">
        <v>7</v>
      </c>
      <c r="G60" s="103">
        <v>8</v>
      </c>
      <c r="H60" s="103">
        <v>1</v>
      </c>
      <c r="I60" s="103">
        <v>0</v>
      </c>
      <c r="J60" s="103">
        <v>1</v>
      </c>
      <c r="K60" s="103">
        <v>0</v>
      </c>
      <c r="L60" s="103">
        <v>2</v>
      </c>
      <c r="M60" s="103">
        <v>0</v>
      </c>
      <c r="N60" s="103">
        <v>0</v>
      </c>
      <c r="O60" s="90">
        <v>1</v>
      </c>
      <c r="P60" s="90">
        <v>0</v>
      </c>
      <c r="Q60" s="90">
        <v>0</v>
      </c>
      <c r="R60" s="90">
        <v>0</v>
      </c>
      <c r="S60" s="90">
        <v>0</v>
      </c>
      <c r="T60" s="90">
        <v>0</v>
      </c>
      <c r="U60" s="90">
        <v>0</v>
      </c>
      <c r="V60" s="90">
        <v>1</v>
      </c>
      <c r="W60" s="90">
        <v>0</v>
      </c>
      <c r="X60" s="210">
        <v>0</v>
      </c>
    </row>
    <row r="61" spans="1:24" x14ac:dyDescent="0.35">
      <c r="A61" s="49" t="s">
        <v>202</v>
      </c>
      <c r="B61" s="103">
        <f t="shared" si="12"/>
        <v>250</v>
      </c>
      <c r="C61" s="103">
        <v>70</v>
      </c>
      <c r="D61" s="103">
        <v>46</v>
      </c>
      <c r="E61" s="103">
        <v>27</v>
      </c>
      <c r="F61" s="103">
        <v>3</v>
      </c>
      <c r="G61" s="103">
        <v>62</v>
      </c>
      <c r="H61" s="103">
        <v>9</v>
      </c>
      <c r="I61" s="103">
        <v>4</v>
      </c>
      <c r="J61" s="103">
        <v>22</v>
      </c>
      <c r="K61" s="103">
        <v>0</v>
      </c>
      <c r="L61" s="103">
        <v>0</v>
      </c>
      <c r="M61" s="103">
        <v>0</v>
      </c>
      <c r="N61" s="103">
        <v>0</v>
      </c>
      <c r="O61" s="90">
        <v>6</v>
      </c>
      <c r="P61" s="90">
        <v>0</v>
      </c>
      <c r="Q61" s="90">
        <v>0</v>
      </c>
      <c r="R61" s="90">
        <v>0</v>
      </c>
      <c r="S61" s="90">
        <v>0</v>
      </c>
      <c r="T61" s="90">
        <v>0</v>
      </c>
      <c r="U61" s="90">
        <v>1</v>
      </c>
      <c r="V61" s="90">
        <v>0</v>
      </c>
      <c r="W61" s="90">
        <v>0</v>
      </c>
      <c r="X61" s="210">
        <v>0</v>
      </c>
    </row>
    <row r="62" spans="1:24" x14ac:dyDescent="0.35">
      <c r="A62" s="49" t="s">
        <v>130</v>
      </c>
      <c r="B62" s="103">
        <f t="shared" si="12"/>
        <v>47</v>
      </c>
      <c r="C62" s="103">
        <v>8</v>
      </c>
      <c r="D62" s="103">
        <v>11</v>
      </c>
      <c r="E62" s="103">
        <v>6</v>
      </c>
      <c r="F62" s="103">
        <v>1</v>
      </c>
      <c r="G62" s="103">
        <v>12</v>
      </c>
      <c r="H62" s="103">
        <v>1</v>
      </c>
      <c r="I62" s="103">
        <v>0</v>
      </c>
      <c r="J62" s="103">
        <v>8</v>
      </c>
      <c r="K62" s="103">
        <v>0</v>
      </c>
      <c r="L62" s="103">
        <v>0</v>
      </c>
      <c r="M62" s="103">
        <v>0</v>
      </c>
      <c r="N62" s="103">
        <v>0</v>
      </c>
      <c r="O62" s="90">
        <v>0</v>
      </c>
      <c r="P62" s="90">
        <v>0</v>
      </c>
      <c r="Q62" s="90">
        <v>0</v>
      </c>
      <c r="R62" s="90">
        <v>0</v>
      </c>
      <c r="S62" s="90">
        <v>0</v>
      </c>
      <c r="T62" s="90">
        <v>0</v>
      </c>
      <c r="U62" s="90">
        <v>0</v>
      </c>
      <c r="V62" s="90">
        <v>0</v>
      </c>
      <c r="W62" s="90">
        <v>0</v>
      </c>
      <c r="X62" s="210">
        <v>0</v>
      </c>
    </row>
    <row r="63" spans="1:24" x14ac:dyDescent="0.35">
      <c r="A63" s="49" t="s">
        <v>203</v>
      </c>
      <c r="B63" s="103">
        <f t="shared" si="12"/>
        <v>121</v>
      </c>
      <c r="C63" s="103">
        <v>64</v>
      </c>
      <c r="D63" s="103">
        <v>11</v>
      </c>
      <c r="E63" s="103">
        <v>9</v>
      </c>
      <c r="F63" s="103">
        <v>1</v>
      </c>
      <c r="G63" s="103">
        <v>13</v>
      </c>
      <c r="H63" s="103">
        <v>5</v>
      </c>
      <c r="I63" s="103">
        <v>1</v>
      </c>
      <c r="J63" s="103">
        <v>11</v>
      </c>
      <c r="K63" s="103">
        <v>4</v>
      </c>
      <c r="L63" s="103">
        <v>0</v>
      </c>
      <c r="M63" s="103">
        <v>0</v>
      </c>
      <c r="N63" s="103">
        <v>1</v>
      </c>
      <c r="O63" s="90">
        <v>0</v>
      </c>
      <c r="P63" s="90">
        <v>0</v>
      </c>
      <c r="Q63" s="90">
        <v>0</v>
      </c>
      <c r="R63" s="90">
        <v>0</v>
      </c>
      <c r="S63" s="90">
        <v>0</v>
      </c>
      <c r="T63" s="90">
        <v>0</v>
      </c>
      <c r="U63" s="90">
        <v>0</v>
      </c>
      <c r="V63" s="90">
        <v>0</v>
      </c>
      <c r="W63" s="90">
        <v>1</v>
      </c>
      <c r="X63" s="210">
        <v>0</v>
      </c>
    </row>
    <row r="64" spans="1:24" x14ac:dyDescent="0.35">
      <c r="A64" s="119"/>
      <c r="B64" s="103"/>
      <c r="C64" s="103"/>
      <c r="D64" s="103"/>
      <c r="E64" s="103"/>
      <c r="F64" s="103"/>
      <c r="G64" s="103"/>
      <c r="H64" s="103"/>
      <c r="I64" s="103"/>
      <c r="J64" s="103"/>
      <c r="K64" s="103"/>
      <c r="L64" s="103"/>
      <c r="M64" s="103"/>
      <c r="N64" s="103"/>
      <c r="O64" s="213"/>
      <c r="P64" s="213"/>
      <c r="Q64" s="213"/>
      <c r="R64" s="213"/>
      <c r="S64" s="213"/>
      <c r="T64" s="213"/>
      <c r="U64" s="213"/>
      <c r="V64" s="213"/>
      <c r="W64" s="213"/>
      <c r="X64" s="214"/>
    </row>
    <row r="65" spans="1:24" x14ac:dyDescent="0.35">
      <c r="A65" s="118" t="s">
        <v>132</v>
      </c>
      <c r="B65" s="104">
        <f>SUM(B66:B71)</f>
        <v>1585</v>
      </c>
      <c r="C65" s="104">
        <f t="shared" ref="C65:X65" si="13">SUM(C66:C71)</f>
        <v>359</v>
      </c>
      <c r="D65" s="104">
        <f t="shared" si="13"/>
        <v>391</v>
      </c>
      <c r="E65" s="104">
        <f t="shared" si="13"/>
        <v>89</v>
      </c>
      <c r="F65" s="104">
        <f t="shared" si="13"/>
        <v>49</v>
      </c>
      <c r="G65" s="104">
        <f t="shared" si="13"/>
        <v>333</v>
      </c>
      <c r="H65" s="104">
        <f t="shared" si="13"/>
        <v>30</v>
      </c>
      <c r="I65" s="104">
        <f t="shared" si="13"/>
        <v>16</v>
      </c>
      <c r="J65" s="104">
        <f t="shared" si="13"/>
        <v>168</v>
      </c>
      <c r="K65" s="104">
        <f t="shared" si="13"/>
        <v>66</v>
      </c>
      <c r="L65" s="104">
        <f t="shared" si="13"/>
        <v>19</v>
      </c>
      <c r="M65" s="104">
        <f t="shared" si="13"/>
        <v>1</v>
      </c>
      <c r="N65" s="104">
        <f t="shared" si="13"/>
        <v>8</v>
      </c>
      <c r="O65" s="104">
        <f t="shared" si="13"/>
        <v>40</v>
      </c>
      <c r="P65" s="104">
        <f t="shared" si="13"/>
        <v>2</v>
      </c>
      <c r="Q65" s="104">
        <f t="shared" si="13"/>
        <v>1</v>
      </c>
      <c r="R65" s="104">
        <f t="shared" si="13"/>
        <v>3</v>
      </c>
      <c r="S65" s="104">
        <f t="shared" si="13"/>
        <v>0</v>
      </c>
      <c r="T65" s="104">
        <f t="shared" si="13"/>
        <v>0</v>
      </c>
      <c r="U65" s="104">
        <f t="shared" si="13"/>
        <v>0</v>
      </c>
      <c r="V65" s="104">
        <f t="shared" si="13"/>
        <v>0</v>
      </c>
      <c r="W65" s="104">
        <f t="shared" si="13"/>
        <v>2</v>
      </c>
      <c r="X65" s="104">
        <f t="shared" si="13"/>
        <v>8</v>
      </c>
    </row>
    <row r="66" spans="1:24" x14ac:dyDescent="0.35">
      <c r="A66" s="51" t="s">
        <v>133</v>
      </c>
      <c r="B66" s="103">
        <f t="shared" ref="B66:B71" si="14">SUM(C66:X66)</f>
        <v>829</v>
      </c>
      <c r="C66" s="103">
        <v>151</v>
      </c>
      <c r="D66" s="103">
        <v>226</v>
      </c>
      <c r="E66" s="103">
        <v>44</v>
      </c>
      <c r="F66" s="103">
        <v>24</v>
      </c>
      <c r="G66" s="103">
        <v>196</v>
      </c>
      <c r="H66" s="103">
        <v>15</v>
      </c>
      <c r="I66" s="103">
        <v>6</v>
      </c>
      <c r="J66" s="103">
        <v>82</v>
      </c>
      <c r="K66" s="103">
        <v>44</v>
      </c>
      <c r="L66" s="103">
        <v>9</v>
      </c>
      <c r="M66" s="103">
        <v>0</v>
      </c>
      <c r="N66" s="103">
        <v>2</v>
      </c>
      <c r="O66" s="90">
        <v>18</v>
      </c>
      <c r="P66" s="90">
        <v>1</v>
      </c>
      <c r="Q66" s="90">
        <v>1</v>
      </c>
      <c r="R66" s="90">
        <v>3</v>
      </c>
      <c r="S66" s="90">
        <v>0</v>
      </c>
      <c r="T66" s="90">
        <v>0</v>
      </c>
      <c r="U66" s="90">
        <v>0</v>
      </c>
      <c r="V66" s="90">
        <v>0</v>
      </c>
      <c r="W66" s="90">
        <v>2</v>
      </c>
      <c r="X66" s="210">
        <v>5</v>
      </c>
    </row>
    <row r="67" spans="1:24" x14ac:dyDescent="0.35">
      <c r="A67" s="49" t="s">
        <v>134</v>
      </c>
      <c r="B67" s="103">
        <f t="shared" si="14"/>
        <v>143</v>
      </c>
      <c r="C67" s="103">
        <v>36</v>
      </c>
      <c r="D67" s="103">
        <v>24</v>
      </c>
      <c r="E67" s="103">
        <v>5</v>
      </c>
      <c r="F67" s="103">
        <v>4</v>
      </c>
      <c r="G67" s="103">
        <v>31</v>
      </c>
      <c r="H67" s="103">
        <v>3</v>
      </c>
      <c r="I67" s="103">
        <v>1</v>
      </c>
      <c r="J67" s="103">
        <v>27</v>
      </c>
      <c r="K67" s="103">
        <v>2</v>
      </c>
      <c r="L67" s="103">
        <v>0</v>
      </c>
      <c r="M67" s="103">
        <v>0</v>
      </c>
      <c r="N67" s="103">
        <v>0</v>
      </c>
      <c r="O67" s="90">
        <v>10</v>
      </c>
      <c r="P67" s="90">
        <v>0</v>
      </c>
      <c r="Q67" s="90">
        <v>0</v>
      </c>
      <c r="R67" s="90">
        <v>0</v>
      </c>
      <c r="S67" s="90">
        <v>0</v>
      </c>
      <c r="T67" s="90">
        <v>0</v>
      </c>
      <c r="U67" s="90">
        <v>0</v>
      </c>
      <c r="V67" s="90">
        <v>0</v>
      </c>
      <c r="W67" s="90">
        <v>0</v>
      </c>
      <c r="X67" s="210">
        <v>0</v>
      </c>
    </row>
    <row r="68" spans="1:24" x14ac:dyDescent="0.35">
      <c r="A68" s="49" t="s">
        <v>135</v>
      </c>
      <c r="B68" s="103">
        <f t="shared" si="14"/>
        <v>85</v>
      </c>
      <c r="C68" s="103">
        <v>16</v>
      </c>
      <c r="D68" s="103">
        <v>25</v>
      </c>
      <c r="E68" s="103">
        <v>6</v>
      </c>
      <c r="F68" s="103">
        <v>2</v>
      </c>
      <c r="G68" s="103">
        <v>18</v>
      </c>
      <c r="H68" s="103">
        <v>1</v>
      </c>
      <c r="I68" s="103">
        <v>2</v>
      </c>
      <c r="J68" s="103">
        <v>12</v>
      </c>
      <c r="K68" s="103">
        <v>1</v>
      </c>
      <c r="L68" s="103">
        <v>0</v>
      </c>
      <c r="M68" s="103">
        <v>0</v>
      </c>
      <c r="N68" s="103">
        <v>1</v>
      </c>
      <c r="O68" s="90">
        <v>0</v>
      </c>
      <c r="P68" s="90">
        <v>1</v>
      </c>
      <c r="Q68" s="90">
        <v>0</v>
      </c>
      <c r="R68" s="90">
        <v>0</v>
      </c>
      <c r="S68" s="90">
        <v>0</v>
      </c>
      <c r="T68" s="90">
        <v>0</v>
      </c>
      <c r="U68" s="90">
        <v>0</v>
      </c>
      <c r="V68" s="90">
        <v>0</v>
      </c>
      <c r="W68" s="90">
        <v>0</v>
      </c>
      <c r="X68" s="210">
        <v>0</v>
      </c>
    </row>
    <row r="69" spans="1:24" x14ac:dyDescent="0.35">
      <c r="A69" s="49" t="s">
        <v>136</v>
      </c>
      <c r="B69" s="103">
        <f t="shared" si="14"/>
        <v>301</v>
      </c>
      <c r="C69" s="103">
        <v>80</v>
      </c>
      <c r="D69" s="103">
        <v>72</v>
      </c>
      <c r="E69" s="103">
        <v>20</v>
      </c>
      <c r="F69" s="103">
        <v>11</v>
      </c>
      <c r="G69" s="103">
        <v>54</v>
      </c>
      <c r="H69" s="103">
        <v>1</v>
      </c>
      <c r="I69" s="103">
        <v>3</v>
      </c>
      <c r="J69" s="103">
        <v>28</v>
      </c>
      <c r="K69" s="103">
        <v>11</v>
      </c>
      <c r="L69" s="103">
        <v>9</v>
      </c>
      <c r="M69" s="103">
        <v>0</v>
      </c>
      <c r="N69" s="103">
        <v>2</v>
      </c>
      <c r="O69" s="90">
        <v>7</v>
      </c>
      <c r="P69" s="90">
        <v>0</v>
      </c>
      <c r="Q69" s="90">
        <v>0</v>
      </c>
      <c r="R69" s="90">
        <v>0</v>
      </c>
      <c r="S69" s="90">
        <v>0</v>
      </c>
      <c r="T69" s="90">
        <v>0</v>
      </c>
      <c r="U69" s="90">
        <v>0</v>
      </c>
      <c r="V69" s="90">
        <v>0</v>
      </c>
      <c r="W69" s="90">
        <v>0</v>
      </c>
      <c r="X69" s="210">
        <v>3</v>
      </c>
    </row>
    <row r="70" spans="1:24" x14ac:dyDescent="0.35">
      <c r="A70" s="49" t="s">
        <v>137</v>
      </c>
      <c r="B70" s="103">
        <f t="shared" si="14"/>
        <v>135</v>
      </c>
      <c r="C70" s="103">
        <v>55</v>
      </c>
      <c r="D70" s="103">
        <v>27</v>
      </c>
      <c r="E70" s="103">
        <v>11</v>
      </c>
      <c r="F70" s="103">
        <v>3</v>
      </c>
      <c r="G70" s="103">
        <v>17</v>
      </c>
      <c r="H70" s="103">
        <v>6</v>
      </c>
      <c r="I70" s="103">
        <v>2</v>
      </c>
      <c r="J70" s="103">
        <v>6</v>
      </c>
      <c r="K70" s="103">
        <v>4</v>
      </c>
      <c r="L70" s="103">
        <v>0</v>
      </c>
      <c r="M70" s="103">
        <v>1</v>
      </c>
      <c r="N70" s="103">
        <v>0</v>
      </c>
      <c r="O70" s="90">
        <v>3</v>
      </c>
      <c r="P70" s="90">
        <v>0</v>
      </c>
      <c r="Q70" s="90">
        <v>0</v>
      </c>
      <c r="R70" s="90">
        <v>0</v>
      </c>
      <c r="S70" s="90">
        <v>0</v>
      </c>
      <c r="T70" s="90">
        <v>0</v>
      </c>
      <c r="U70" s="90">
        <v>0</v>
      </c>
      <c r="V70" s="90">
        <v>0</v>
      </c>
      <c r="W70" s="90">
        <v>0</v>
      </c>
      <c r="X70" s="210">
        <v>0</v>
      </c>
    </row>
    <row r="71" spans="1:24" x14ac:dyDescent="0.35">
      <c r="A71" s="49" t="s">
        <v>138</v>
      </c>
      <c r="B71" s="103">
        <f t="shared" si="14"/>
        <v>92</v>
      </c>
      <c r="C71" s="103">
        <v>21</v>
      </c>
      <c r="D71" s="103">
        <v>17</v>
      </c>
      <c r="E71" s="103">
        <v>3</v>
      </c>
      <c r="F71" s="103">
        <v>5</v>
      </c>
      <c r="G71" s="103">
        <v>17</v>
      </c>
      <c r="H71" s="103">
        <v>4</v>
      </c>
      <c r="I71" s="103">
        <v>2</v>
      </c>
      <c r="J71" s="103">
        <v>13</v>
      </c>
      <c r="K71" s="103">
        <v>4</v>
      </c>
      <c r="L71" s="103">
        <v>1</v>
      </c>
      <c r="M71" s="103">
        <v>0</v>
      </c>
      <c r="N71" s="103">
        <v>3</v>
      </c>
      <c r="O71" s="90">
        <v>2</v>
      </c>
      <c r="P71" s="90">
        <v>0</v>
      </c>
      <c r="Q71" s="90">
        <v>0</v>
      </c>
      <c r="R71" s="90">
        <v>0</v>
      </c>
      <c r="S71" s="90">
        <v>0</v>
      </c>
      <c r="T71" s="90">
        <v>0</v>
      </c>
      <c r="U71" s="90">
        <v>0</v>
      </c>
      <c r="V71" s="90">
        <v>0</v>
      </c>
      <c r="W71" s="90">
        <v>0</v>
      </c>
      <c r="X71" s="210">
        <v>0</v>
      </c>
    </row>
    <row r="72" spans="1:24" x14ac:dyDescent="0.35">
      <c r="A72" s="119"/>
      <c r="B72" s="103"/>
      <c r="C72" s="103"/>
      <c r="D72" s="103"/>
      <c r="E72" s="103"/>
      <c r="F72" s="103"/>
      <c r="G72" s="103"/>
      <c r="H72" s="103"/>
      <c r="I72" s="103"/>
      <c r="J72" s="103"/>
      <c r="K72" s="103"/>
      <c r="L72" s="103"/>
      <c r="M72" s="103"/>
      <c r="N72" s="103"/>
      <c r="O72" s="213"/>
      <c r="P72" s="213"/>
      <c r="Q72" s="213"/>
      <c r="R72" s="213"/>
      <c r="S72" s="213"/>
      <c r="T72" s="213"/>
      <c r="U72" s="213"/>
      <c r="V72" s="213"/>
      <c r="W72" s="213"/>
      <c r="X72" s="214"/>
    </row>
    <row r="73" spans="1:24" x14ac:dyDescent="0.35">
      <c r="A73" s="118" t="s">
        <v>139</v>
      </c>
      <c r="B73" s="104">
        <f>SUM(B74:B79)</f>
        <v>551</v>
      </c>
      <c r="C73" s="104">
        <f t="shared" ref="C73:X73" si="15">SUM(C74:C79)</f>
        <v>182</v>
      </c>
      <c r="D73" s="104">
        <f t="shared" si="15"/>
        <v>126</v>
      </c>
      <c r="E73" s="104">
        <f t="shared" si="15"/>
        <v>40</v>
      </c>
      <c r="F73" s="104">
        <f t="shared" si="15"/>
        <v>14</v>
      </c>
      <c r="G73" s="104">
        <f t="shared" si="15"/>
        <v>118</v>
      </c>
      <c r="H73" s="104">
        <f t="shared" si="15"/>
        <v>8</v>
      </c>
      <c r="I73" s="104">
        <f t="shared" si="15"/>
        <v>3</v>
      </c>
      <c r="J73" s="104">
        <f t="shared" si="15"/>
        <v>36</v>
      </c>
      <c r="K73" s="104">
        <f t="shared" si="15"/>
        <v>5</v>
      </c>
      <c r="L73" s="104">
        <f t="shared" si="15"/>
        <v>0</v>
      </c>
      <c r="M73" s="104">
        <f t="shared" si="15"/>
        <v>0</v>
      </c>
      <c r="N73" s="104">
        <f t="shared" si="15"/>
        <v>3</v>
      </c>
      <c r="O73" s="104">
        <f t="shared" si="15"/>
        <v>13</v>
      </c>
      <c r="P73" s="104">
        <f t="shared" si="15"/>
        <v>0</v>
      </c>
      <c r="Q73" s="104">
        <f t="shared" si="15"/>
        <v>1</v>
      </c>
      <c r="R73" s="104">
        <f t="shared" si="15"/>
        <v>0</v>
      </c>
      <c r="S73" s="104">
        <f t="shared" si="15"/>
        <v>2</v>
      </c>
      <c r="T73" s="104">
        <f t="shared" si="15"/>
        <v>0</v>
      </c>
      <c r="U73" s="104">
        <f t="shared" si="15"/>
        <v>0</v>
      </c>
      <c r="V73" s="104">
        <f t="shared" si="15"/>
        <v>0</v>
      </c>
      <c r="W73" s="104">
        <f t="shared" si="15"/>
        <v>0</v>
      </c>
      <c r="X73" s="104">
        <f t="shared" si="15"/>
        <v>0</v>
      </c>
    </row>
    <row r="74" spans="1:24" x14ac:dyDescent="0.35">
      <c r="A74" s="49" t="s">
        <v>204</v>
      </c>
      <c r="B74" s="103">
        <f t="shared" ref="B74:B79" si="16">SUM(C74:X74)</f>
        <v>146</v>
      </c>
      <c r="C74" s="103">
        <v>39</v>
      </c>
      <c r="D74" s="103">
        <v>36</v>
      </c>
      <c r="E74" s="103">
        <v>14</v>
      </c>
      <c r="F74" s="103">
        <v>3</v>
      </c>
      <c r="G74" s="103">
        <v>35</v>
      </c>
      <c r="H74" s="103">
        <v>3</v>
      </c>
      <c r="I74" s="103">
        <v>2</v>
      </c>
      <c r="J74" s="103">
        <v>9</v>
      </c>
      <c r="K74" s="103">
        <v>1</v>
      </c>
      <c r="L74" s="103">
        <v>0</v>
      </c>
      <c r="M74" s="103">
        <v>0</v>
      </c>
      <c r="N74" s="103">
        <v>0</v>
      </c>
      <c r="O74" s="90">
        <v>4</v>
      </c>
      <c r="P74" s="90">
        <v>0</v>
      </c>
      <c r="Q74" s="90">
        <v>0</v>
      </c>
      <c r="R74" s="90">
        <v>0</v>
      </c>
      <c r="S74" s="90">
        <v>0</v>
      </c>
      <c r="T74" s="90">
        <v>0</v>
      </c>
      <c r="U74" s="90">
        <v>0</v>
      </c>
      <c r="V74" s="90">
        <v>0</v>
      </c>
      <c r="W74" s="90">
        <v>0</v>
      </c>
      <c r="X74" s="210">
        <v>0</v>
      </c>
    </row>
    <row r="75" spans="1:24" x14ac:dyDescent="0.35">
      <c r="A75" s="49" t="s">
        <v>140</v>
      </c>
      <c r="B75" s="103">
        <f t="shared" si="16"/>
        <v>70</v>
      </c>
      <c r="C75" s="103">
        <v>11</v>
      </c>
      <c r="D75" s="103">
        <v>28</v>
      </c>
      <c r="E75" s="103">
        <v>8</v>
      </c>
      <c r="F75" s="103">
        <v>0</v>
      </c>
      <c r="G75" s="103">
        <v>13</v>
      </c>
      <c r="H75" s="103">
        <v>2</v>
      </c>
      <c r="I75" s="103">
        <v>0</v>
      </c>
      <c r="J75" s="103">
        <v>2</v>
      </c>
      <c r="K75" s="103">
        <v>4</v>
      </c>
      <c r="L75" s="103">
        <v>0</v>
      </c>
      <c r="M75" s="103">
        <v>0</v>
      </c>
      <c r="N75" s="103">
        <v>1</v>
      </c>
      <c r="O75" s="90">
        <v>1</v>
      </c>
      <c r="P75" s="90">
        <v>0</v>
      </c>
      <c r="Q75" s="90">
        <v>0</v>
      </c>
      <c r="R75" s="90">
        <v>0</v>
      </c>
      <c r="S75" s="90">
        <v>0</v>
      </c>
      <c r="T75" s="90">
        <v>0</v>
      </c>
      <c r="U75" s="90">
        <v>0</v>
      </c>
      <c r="V75" s="90">
        <v>0</v>
      </c>
      <c r="W75" s="90">
        <v>0</v>
      </c>
      <c r="X75" s="210">
        <v>0</v>
      </c>
    </row>
    <row r="76" spans="1:24" x14ac:dyDescent="0.35">
      <c r="A76" s="49" t="s">
        <v>141</v>
      </c>
      <c r="B76" s="103">
        <f t="shared" si="16"/>
        <v>52</v>
      </c>
      <c r="C76" s="103">
        <v>19</v>
      </c>
      <c r="D76" s="103">
        <v>7</v>
      </c>
      <c r="E76" s="103">
        <v>7</v>
      </c>
      <c r="F76" s="103">
        <v>0</v>
      </c>
      <c r="G76" s="103">
        <v>16</v>
      </c>
      <c r="H76" s="103">
        <v>2</v>
      </c>
      <c r="I76" s="103">
        <v>0</v>
      </c>
      <c r="J76" s="103">
        <v>1</v>
      </c>
      <c r="K76" s="103">
        <v>0</v>
      </c>
      <c r="L76" s="103">
        <v>0</v>
      </c>
      <c r="M76" s="103">
        <v>0</v>
      </c>
      <c r="N76" s="103">
        <v>0</v>
      </c>
      <c r="O76" s="90">
        <v>0</v>
      </c>
      <c r="P76" s="90">
        <v>0</v>
      </c>
      <c r="Q76" s="90">
        <v>0</v>
      </c>
      <c r="R76" s="90">
        <v>0</v>
      </c>
      <c r="S76" s="90">
        <v>0</v>
      </c>
      <c r="T76" s="90">
        <v>0</v>
      </c>
      <c r="U76" s="90">
        <v>0</v>
      </c>
      <c r="V76" s="90">
        <v>0</v>
      </c>
      <c r="W76" s="90">
        <v>0</v>
      </c>
      <c r="X76" s="210">
        <v>0</v>
      </c>
    </row>
    <row r="77" spans="1:24" x14ac:dyDescent="0.35">
      <c r="A77" s="49" t="s">
        <v>205</v>
      </c>
      <c r="B77" s="103">
        <f t="shared" si="16"/>
        <v>144</v>
      </c>
      <c r="C77" s="103">
        <v>62</v>
      </c>
      <c r="D77" s="103">
        <v>26</v>
      </c>
      <c r="E77" s="103">
        <v>6</v>
      </c>
      <c r="F77" s="103">
        <v>7</v>
      </c>
      <c r="G77" s="103">
        <v>27</v>
      </c>
      <c r="H77" s="103">
        <v>1</v>
      </c>
      <c r="I77" s="103">
        <v>0</v>
      </c>
      <c r="J77" s="103">
        <v>7</v>
      </c>
      <c r="K77" s="103">
        <v>0</v>
      </c>
      <c r="L77" s="103">
        <v>0</v>
      </c>
      <c r="M77" s="103">
        <v>0</v>
      </c>
      <c r="N77" s="103">
        <v>0</v>
      </c>
      <c r="O77" s="90">
        <v>5</v>
      </c>
      <c r="P77" s="90">
        <v>0</v>
      </c>
      <c r="Q77" s="90">
        <v>1</v>
      </c>
      <c r="R77" s="90">
        <v>0</v>
      </c>
      <c r="S77" s="90">
        <v>2</v>
      </c>
      <c r="T77" s="90">
        <v>0</v>
      </c>
      <c r="U77" s="90">
        <v>0</v>
      </c>
      <c r="V77" s="90">
        <v>0</v>
      </c>
      <c r="W77" s="90">
        <v>0</v>
      </c>
      <c r="X77" s="210">
        <v>0</v>
      </c>
    </row>
    <row r="78" spans="1:24" x14ac:dyDescent="0.35">
      <c r="A78" s="49" t="s">
        <v>206</v>
      </c>
      <c r="B78" s="103">
        <f t="shared" si="16"/>
        <v>71</v>
      </c>
      <c r="C78" s="103">
        <v>23</v>
      </c>
      <c r="D78" s="103">
        <v>16</v>
      </c>
      <c r="E78" s="103">
        <v>3</v>
      </c>
      <c r="F78" s="103">
        <v>3</v>
      </c>
      <c r="G78" s="103">
        <v>13</v>
      </c>
      <c r="H78" s="103">
        <v>0</v>
      </c>
      <c r="I78" s="103">
        <v>1</v>
      </c>
      <c r="J78" s="103">
        <v>8</v>
      </c>
      <c r="K78" s="103">
        <v>0</v>
      </c>
      <c r="L78" s="103">
        <v>0</v>
      </c>
      <c r="M78" s="103">
        <v>0</v>
      </c>
      <c r="N78" s="103">
        <v>2</v>
      </c>
      <c r="O78" s="90">
        <v>2</v>
      </c>
      <c r="P78" s="90">
        <v>0</v>
      </c>
      <c r="Q78" s="90">
        <v>0</v>
      </c>
      <c r="R78" s="90">
        <v>0</v>
      </c>
      <c r="S78" s="90">
        <v>0</v>
      </c>
      <c r="T78" s="90">
        <v>0</v>
      </c>
      <c r="U78" s="90">
        <v>0</v>
      </c>
      <c r="V78" s="90">
        <v>0</v>
      </c>
      <c r="W78" s="90">
        <v>0</v>
      </c>
      <c r="X78" s="210">
        <v>0</v>
      </c>
    </row>
    <row r="79" spans="1:24" x14ac:dyDescent="0.35">
      <c r="A79" s="49" t="s">
        <v>207</v>
      </c>
      <c r="B79" s="103">
        <f t="shared" si="16"/>
        <v>68</v>
      </c>
      <c r="C79" s="103">
        <v>28</v>
      </c>
      <c r="D79" s="103">
        <v>13</v>
      </c>
      <c r="E79" s="103">
        <v>2</v>
      </c>
      <c r="F79" s="103">
        <v>1</v>
      </c>
      <c r="G79" s="103">
        <v>14</v>
      </c>
      <c r="H79" s="103">
        <v>0</v>
      </c>
      <c r="I79" s="103">
        <v>0</v>
      </c>
      <c r="J79" s="103">
        <v>9</v>
      </c>
      <c r="K79" s="103">
        <v>0</v>
      </c>
      <c r="L79" s="103">
        <v>0</v>
      </c>
      <c r="M79" s="103">
        <v>0</v>
      </c>
      <c r="N79" s="103">
        <v>0</v>
      </c>
      <c r="O79" s="90">
        <v>1</v>
      </c>
      <c r="P79" s="90">
        <v>0</v>
      </c>
      <c r="Q79" s="90">
        <v>0</v>
      </c>
      <c r="R79" s="90">
        <v>0</v>
      </c>
      <c r="S79" s="90">
        <v>0</v>
      </c>
      <c r="T79" s="90">
        <v>0</v>
      </c>
      <c r="U79" s="90">
        <v>0</v>
      </c>
      <c r="V79" s="90">
        <v>0</v>
      </c>
      <c r="W79" s="90">
        <v>0</v>
      </c>
      <c r="X79" s="210">
        <v>0</v>
      </c>
    </row>
    <row r="80" spans="1:24" x14ac:dyDescent="0.35">
      <c r="A80" s="119"/>
      <c r="B80" s="103"/>
      <c r="C80" s="103"/>
      <c r="D80" s="103"/>
      <c r="E80" s="103"/>
      <c r="F80" s="103"/>
      <c r="G80" s="103"/>
      <c r="H80" s="103"/>
      <c r="I80" s="103"/>
      <c r="J80" s="103"/>
      <c r="K80" s="103"/>
      <c r="L80" s="103"/>
      <c r="M80" s="103"/>
      <c r="N80" s="103"/>
      <c r="O80" s="213"/>
      <c r="P80" s="213"/>
      <c r="Q80" s="213"/>
      <c r="R80" s="213"/>
      <c r="S80" s="213"/>
      <c r="T80" s="213"/>
      <c r="U80" s="213"/>
      <c r="V80" s="213"/>
      <c r="W80" s="213"/>
      <c r="X80" s="214"/>
    </row>
    <row r="81" spans="1:24" x14ac:dyDescent="0.35">
      <c r="A81" s="118" t="s">
        <v>143</v>
      </c>
      <c r="B81" s="104">
        <f>SUM(B82:B87)</f>
        <v>453</v>
      </c>
      <c r="C81" s="104">
        <f t="shared" ref="C81:X81" si="17">SUM(C82:C87)</f>
        <v>178</v>
      </c>
      <c r="D81" s="104">
        <f t="shared" si="17"/>
        <v>67</v>
      </c>
      <c r="E81" s="104">
        <f t="shared" si="17"/>
        <v>38</v>
      </c>
      <c r="F81" s="104">
        <f t="shared" si="17"/>
        <v>14</v>
      </c>
      <c r="G81" s="104">
        <f t="shared" si="17"/>
        <v>85</v>
      </c>
      <c r="H81" s="104">
        <f t="shared" si="17"/>
        <v>18</v>
      </c>
      <c r="I81" s="104">
        <f t="shared" si="17"/>
        <v>1</v>
      </c>
      <c r="J81" s="104">
        <f t="shared" si="17"/>
        <v>11</v>
      </c>
      <c r="K81" s="104">
        <f t="shared" si="17"/>
        <v>17</v>
      </c>
      <c r="L81" s="104">
        <f t="shared" si="17"/>
        <v>1</v>
      </c>
      <c r="M81" s="104">
        <f t="shared" si="17"/>
        <v>1</v>
      </c>
      <c r="N81" s="104">
        <f t="shared" si="17"/>
        <v>3</v>
      </c>
      <c r="O81" s="104">
        <f t="shared" si="17"/>
        <v>14</v>
      </c>
      <c r="P81" s="104">
        <f t="shared" si="17"/>
        <v>1</v>
      </c>
      <c r="Q81" s="104">
        <f t="shared" si="17"/>
        <v>1</v>
      </c>
      <c r="R81" s="104">
        <f t="shared" si="17"/>
        <v>1</v>
      </c>
      <c r="S81" s="104">
        <f t="shared" si="17"/>
        <v>0</v>
      </c>
      <c r="T81" s="104">
        <f t="shared" si="17"/>
        <v>0</v>
      </c>
      <c r="U81" s="104">
        <f t="shared" si="17"/>
        <v>0</v>
      </c>
      <c r="V81" s="104">
        <f t="shared" si="17"/>
        <v>0</v>
      </c>
      <c r="W81" s="104">
        <f t="shared" si="17"/>
        <v>1</v>
      </c>
      <c r="X81" s="104">
        <f t="shared" si="17"/>
        <v>1</v>
      </c>
    </row>
    <row r="82" spans="1:24" x14ac:dyDescent="0.35">
      <c r="A82" s="49" t="s">
        <v>208</v>
      </c>
      <c r="B82" s="103">
        <f t="shared" ref="B82:B87" si="18">SUM(C82:X82)</f>
        <v>174</v>
      </c>
      <c r="C82" s="103">
        <v>70</v>
      </c>
      <c r="D82" s="103">
        <v>28</v>
      </c>
      <c r="E82" s="103">
        <v>12</v>
      </c>
      <c r="F82" s="103">
        <v>4</v>
      </c>
      <c r="G82" s="103">
        <v>41</v>
      </c>
      <c r="H82" s="103">
        <v>6</v>
      </c>
      <c r="I82" s="103">
        <v>1</v>
      </c>
      <c r="J82" s="103">
        <v>4</v>
      </c>
      <c r="K82" s="103">
        <v>2</v>
      </c>
      <c r="L82" s="103">
        <v>0</v>
      </c>
      <c r="M82" s="103">
        <v>0</v>
      </c>
      <c r="N82" s="103">
        <v>0</v>
      </c>
      <c r="O82" s="90">
        <v>5</v>
      </c>
      <c r="P82" s="90">
        <v>0</v>
      </c>
      <c r="Q82" s="90">
        <v>1</v>
      </c>
      <c r="R82" s="90">
        <v>0</v>
      </c>
      <c r="S82" s="90">
        <v>0</v>
      </c>
      <c r="T82" s="90">
        <v>0</v>
      </c>
      <c r="U82" s="90">
        <v>0</v>
      </c>
      <c r="V82" s="90">
        <v>0</v>
      </c>
      <c r="W82" s="90">
        <v>0</v>
      </c>
      <c r="X82" s="210">
        <v>0</v>
      </c>
    </row>
    <row r="83" spans="1:24" x14ac:dyDescent="0.35">
      <c r="A83" s="49" t="s">
        <v>144</v>
      </c>
      <c r="B83" s="103">
        <f t="shared" si="18"/>
        <v>22</v>
      </c>
      <c r="C83" s="103">
        <v>11</v>
      </c>
      <c r="D83" s="103">
        <v>7</v>
      </c>
      <c r="E83" s="103">
        <v>0</v>
      </c>
      <c r="F83" s="103">
        <v>3</v>
      </c>
      <c r="G83" s="103">
        <v>0</v>
      </c>
      <c r="H83" s="103">
        <v>0</v>
      </c>
      <c r="I83" s="103">
        <v>0</v>
      </c>
      <c r="J83" s="103">
        <v>1</v>
      </c>
      <c r="K83" s="103">
        <v>0</v>
      </c>
      <c r="L83" s="103">
        <v>0</v>
      </c>
      <c r="M83" s="103">
        <v>0</v>
      </c>
      <c r="N83" s="103">
        <v>0</v>
      </c>
      <c r="O83" s="90">
        <v>0</v>
      </c>
      <c r="P83" s="90">
        <v>0</v>
      </c>
      <c r="Q83" s="90">
        <v>0</v>
      </c>
      <c r="R83" s="90">
        <v>0</v>
      </c>
      <c r="S83" s="90">
        <v>0</v>
      </c>
      <c r="T83" s="90">
        <v>0</v>
      </c>
      <c r="U83" s="90">
        <v>0</v>
      </c>
      <c r="V83" s="90">
        <v>0</v>
      </c>
      <c r="W83" s="90">
        <v>0</v>
      </c>
      <c r="X83" s="210">
        <v>0</v>
      </c>
    </row>
    <row r="84" spans="1:24" x14ac:dyDescent="0.35">
      <c r="A84" s="51" t="s">
        <v>209</v>
      </c>
      <c r="B84" s="103">
        <f t="shared" si="18"/>
        <v>115</v>
      </c>
      <c r="C84" s="103">
        <v>43</v>
      </c>
      <c r="D84" s="103">
        <v>16</v>
      </c>
      <c r="E84" s="103">
        <v>11</v>
      </c>
      <c r="F84" s="103">
        <v>3</v>
      </c>
      <c r="G84" s="103">
        <v>25</v>
      </c>
      <c r="H84" s="103">
        <v>2</v>
      </c>
      <c r="I84" s="103">
        <v>0</v>
      </c>
      <c r="J84" s="103">
        <v>3</v>
      </c>
      <c r="K84" s="103">
        <v>1</v>
      </c>
      <c r="L84" s="103">
        <v>1</v>
      </c>
      <c r="M84" s="103">
        <v>1</v>
      </c>
      <c r="N84" s="103">
        <v>3</v>
      </c>
      <c r="O84" s="90">
        <v>4</v>
      </c>
      <c r="P84" s="90">
        <v>1</v>
      </c>
      <c r="Q84" s="90">
        <v>0</v>
      </c>
      <c r="R84" s="90">
        <v>1</v>
      </c>
      <c r="S84" s="90">
        <v>0</v>
      </c>
      <c r="T84" s="90">
        <v>0</v>
      </c>
      <c r="U84" s="90">
        <v>0</v>
      </c>
      <c r="V84" s="90">
        <v>0</v>
      </c>
      <c r="W84" s="90">
        <v>0</v>
      </c>
      <c r="X84" s="210">
        <v>0</v>
      </c>
    </row>
    <row r="85" spans="1:24" x14ac:dyDescent="0.35">
      <c r="A85" s="49" t="s">
        <v>210</v>
      </c>
      <c r="B85" s="103">
        <f t="shared" si="18"/>
        <v>85</v>
      </c>
      <c r="C85" s="103">
        <v>20</v>
      </c>
      <c r="D85" s="103">
        <v>12</v>
      </c>
      <c r="E85" s="103">
        <v>14</v>
      </c>
      <c r="F85" s="103">
        <v>1</v>
      </c>
      <c r="G85" s="103">
        <v>14</v>
      </c>
      <c r="H85" s="103">
        <v>7</v>
      </c>
      <c r="I85" s="103">
        <v>0</v>
      </c>
      <c r="J85" s="103">
        <v>1</v>
      </c>
      <c r="K85" s="103">
        <v>14</v>
      </c>
      <c r="L85" s="103">
        <v>0</v>
      </c>
      <c r="M85" s="103">
        <v>0</v>
      </c>
      <c r="N85" s="103">
        <v>0</v>
      </c>
      <c r="O85" s="90">
        <v>1</v>
      </c>
      <c r="P85" s="90">
        <v>0</v>
      </c>
      <c r="Q85" s="90">
        <v>0</v>
      </c>
      <c r="R85" s="90">
        <v>0</v>
      </c>
      <c r="S85" s="90">
        <v>0</v>
      </c>
      <c r="T85" s="90">
        <v>0</v>
      </c>
      <c r="U85" s="90">
        <v>0</v>
      </c>
      <c r="V85" s="90">
        <v>0</v>
      </c>
      <c r="W85" s="90">
        <v>1</v>
      </c>
      <c r="X85" s="210">
        <v>0</v>
      </c>
    </row>
    <row r="86" spans="1:24" x14ac:dyDescent="0.35">
      <c r="A86" s="49" t="s">
        <v>145</v>
      </c>
      <c r="B86" s="103">
        <f t="shared" si="18"/>
        <v>18</v>
      </c>
      <c r="C86" s="103">
        <v>9</v>
      </c>
      <c r="D86" s="103">
        <v>2</v>
      </c>
      <c r="E86" s="103">
        <v>1</v>
      </c>
      <c r="F86" s="103">
        <v>0</v>
      </c>
      <c r="G86" s="103">
        <v>0</v>
      </c>
      <c r="H86" s="103">
        <v>1</v>
      </c>
      <c r="I86" s="103">
        <v>0</v>
      </c>
      <c r="J86" s="103">
        <v>1</v>
      </c>
      <c r="K86" s="103">
        <v>0</v>
      </c>
      <c r="L86" s="103">
        <v>0</v>
      </c>
      <c r="M86" s="103">
        <v>0</v>
      </c>
      <c r="N86" s="103">
        <v>0</v>
      </c>
      <c r="O86" s="90">
        <v>4</v>
      </c>
      <c r="P86" s="90">
        <v>0</v>
      </c>
      <c r="Q86" s="90">
        <v>0</v>
      </c>
      <c r="R86" s="90">
        <v>0</v>
      </c>
      <c r="S86" s="90">
        <v>0</v>
      </c>
      <c r="T86" s="90">
        <v>0</v>
      </c>
      <c r="U86" s="90">
        <v>0</v>
      </c>
      <c r="V86" s="90">
        <v>0</v>
      </c>
      <c r="W86" s="90">
        <v>0</v>
      </c>
      <c r="X86" s="210">
        <v>0</v>
      </c>
    </row>
    <row r="87" spans="1:24" x14ac:dyDescent="0.35">
      <c r="A87" s="49" t="s">
        <v>146</v>
      </c>
      <c r="B87" s="103">
        <f t="shared" si="18"/>
        <v>39</v>
      </c>
      <c r="C87" s="103">
        <v>25</v>
      </c>
      <c r="D87" s="103">
        <v>2</v>
      </c>
      <c r="E87" s="103">
        <v>0</v>
      </c>
      <c r="F87" s="103">
        <v>3</v>
      </c>
      <c r="G87" s="103">
        <v>5</v>
      </c>
      <c r="H87" s="103">
        <v>2</v>
      </c>
      <c r="I87" s="103">
        <v>0</v>
      </c>
      <c r="J87" s="103">
        <v>1</v>
      </c>
      <c r="K87" s="103">
        <v>0</v>
      </c>
      <c r="L87" s="103">
        <v>0</v>
      </c>
      <c r="M87" s="103">
        <v>0</v>
      </c>
      <c r="N87" s="103">
        <v>0</v>
      </c>
      <c r="O87" s="90">
        <v>0</v>
      </c>
      <c r="P87" s="90">
        <v>0</v>
      </c>
      <c r="Q87" s="90">
        <v>0</v>
      </c>
      <c r="R87" s="90">
        <v>0</v>
      </c>
      <c r="S87" s="90">
        <v>0</v>
      </c>
      <c r="T87" s="90">
        <v>0</v>
      </c>
      <c r="U87" s="90">
        <v>0</v>
      </c>
      <c r="V87" s="90">
        <v>0</v>
      </c>
      <c r="W87" s="90">
        <v>0</v>
      </c>
      <c r="X87" s="210">
        <v>1</v>
      </c>
    </row>
    <row r="88" spans="1:24" x14ac:dyDescent="0.35">
      <c r="A88" s="119"/>
      <c r="B88" s="103"/>
      <c r="C88" s="103"/>
      <c r="D88" s="103"/>
      <c r="E88" s="103"/>
      <c r="F88" s="103"/>
      <c r="G88" s="103"/>
      <c r="H88" s="103"/>
      <c r="I88" s="103"/>
      <c r="J88" s="103"/>
      <c r="K88" s="103"/>
      <c r="L88" s="103"/>
      <c r="M88" s="103"/>
      <c r="N88" s="103"/>
      <c r="O88" s="213"/>
      <c r="P88" s="213"/>
      <c r="Q88" s="213"/>
      <c r="R88" s="213"/>
      <c r="S88" s="213"/>
      <c r="T88" s="213"/>
      <c r="U88" s="213"/>
      <c r="V88" s="213"/>
      <c r="W88" s="213"/>
      <c r="X88" s="214"/>
    </row>
    <row r="89" spans="1:24" x14ac:dyDescent="0.35">
      <c r="A89" s="118" t="s">
        <v>147</v>
      </c>
      <c r="B89" s="104">
        <f>SUM(B90:B97)</f>
        <v>761</v>
      </c>
      <c r="C89" s="104">
        <f t="shared" ref="C89:X89" si="19">SUM(C90:C97)</f>
        <v>195</v>
      </c>
      <c r="D89" s="104">
        <f t="shared" si="19"/>
        <v>193</v>
      </c>
      <c r="E89" s="104">
        <f t="shared" si="19"/>
        <v>53</v>
      </c>
      <c r="F89" s="104">
        <f t="shared" si="19"/>
        <v>16</v>
      </c>
      <c r="G89" s="104">
        <f t="shared" si="19"/>
        <v>174</v>
      </c>
      <c r="H89" s="104">
        <f t="shared" si="19"/>
        <v>20</v>
      </c>
      <c r="I89" s="104">
        <f t="shared" si="19"/>
        <v>4</v>
      </c>
      <c r="J89" s="104">
        <f t="shared" si="19"/>
        <v>37</v>
      </c>
      <c r="K89" s="104">
        <f t="shared" si="19"/>
        <v>38</v>
      </c>
      <c r="L89" s="104">
        <f t="shared" si="19"/>
        <v>0</v>
      </c>
      <c r="M89" s="104">
        <f t="shared" si="19"/>
        <v>1</v>
      </c>
      <c r="N89" s="104">
        <f t="shared" si="19"/>
        <v>3</v>
      </c>
      <c r="O89" s="104">
        <f t="shared" si="19"/>
        <v>22</v>
      </c>
      <c r="P89" s="104">
        <f t="shared" si="19"/>
        <v>0</v>
      </c>
      <c r="Q89" s="104">
        <f t="shared" si="19"/>
        <v>2</v>
      </c>
      <c r="R89" s="104">
        <f t="shared" si="19"/>
        <v>0</v>
      </c>
      <c r="S89" s="104">
        <f t="shared" si="19"/>
        <v>1</v>
      </c>
      <c r="T89" s="104">
        <f t="shared" si="19"/>
        <v>0</v>
      </c>
      <c r="U89" s="104">
        <f t="shared" si="19"/>
        <v>0</v>
      </c>
      <c r="V89" s="104">
        <f t="shared" si="19"/>
        <v>0</v>
      </c>
      <c r="W89" s="104">
        <f t="shared" si="19"/>
        <v>1</v>
      </c>
      <c r="X89" s="104">
        <f t="shared" si="19"/>
        <v>1</v>
      </c>
    </row>
    <row r="90" spans="1:24" x14ac:dyDescent="0.35">
      <c r="A90" s="51" t="s">
        <v>148</v>
      </c>
      <c r="B90" s="103">
        <f t="shared" ref="B90:B97" si="20">SUM(C90:X90)</f>
        <v>388</v>
      </c>
      <c r="C90" s="103">
        <v>96</v>
      </c>
      <c r="D90" s="103">
        <v>90</v>
      </c>
      <c r="E90" s="103">
        <v>28</v>
      </c>
      <c r="F90" s="103">
        <v>2</v>
      </c>
      <c r="G90" s="103">
        <v>101</v>
      </c>
      <c r="H90" s="103">
        <v>11</v>
      </c>
      <c r="I90" s="103">
        <v>2</v>
      </c>
      <c r="J90" s="103">
        <v>21</v>
      </c>
      <c r="K90" s="103">
        <v>31</v>
      </c>
      <c r="L90" s="103">
        <v>0</v>
      </c>
      <c r="M90" s="103">
        <v>0</v>
      </c>
      <c r="N90" s="103">
        <v>1</v>
      </c>
      <c r="O90" s="90">
        <v>3</v>
      </c>
      <c r="P90" s="90">
        <v>0</v>
      </c>
      <c r="Q90" s="90">
        <v>1</v>
      </c>
      <c r="R90" s="90">
        <v>0</v>
      </c>
      <c r="S90" s="90">
        <v>0</v>
      </c>
      <c r="T90" s="90">
        <v>0</v>
      </c>
      <c r="U90" s="90">
        <v>0</v>
      </c>
      <c r="V90" s="90">
        <v>0</v>
      </c>
      <c r="W90" s="90">
        <v>1</v>
      </c>
      <c r="X90" s="210">
        <v>0</v>
      </c>
    </row>
    <row r="91" spans="1:24" x14ac:dyDescent="0.35">
      <c r="A91" s="49" t="s">
        <v>211</v>
      </c>
      <c r="B91" s="103">
        <f t="shared" si="20"/>
        <v>111</v>
      </c>
      <c r="C91" s="103">
        <v>42</v>
      </c>
      <c r="D91" s="103">
        <v>18</v>
      </c>
      <c r="E91" s="103">
        <v>6</v>
      </c>
      <c r="F91" s="103">
        <v>3</v>
      </c>
      <c r="G91" s="103">
        <v>27</v>
      </c>
      <c r="H91" s="103">
        <v>2</v>
      </c>
      <c r="I91" s="103">
        <v>0</v>
      </c>
      <c r="J91" s="103">
        <v>7</v>
      </c>
      <c r="K91" s="103">
        <v>1</v>
      </c>
      <c r="L91" s="103">
        <v>0</v>
      </c>
      <c r="M91" s="103">
        <v>0</v>
      </c>
      <c r="N91" s="103">
        <v>0</v>
      </c>
      <c r="O91" s="90">
        <v>4</v>
      </c>
      <c r="P91" s="90">
        <v>0</v>
      </c>
      <c r="Q91" s="90">
        <v>0</v>
      </c>
      <c r="R91" s="90">
        <v>0</v>
      </c>
      <c r="S91" s="90">
        <v>0</v>
      </c>
      <c r="T91" s="90">
        <v>0</v>
      </c>
      <c r="U91" s="90">
        <v>0</v>
      </c>
      <c r="V91" s="90">
        <v>0</v>
      </c>
      <c r="W91" s="90">
        <v>0</v>
      </c>
      <c r="X91" s="210">
        <v>1</v>
      </c>
    </row>
    <row r="92" spans="1:24" x14ac:dyDescent="0.35">
      <c r="A92" s="49" t="s">
        <v>149</v>
      </c>
      <c r="B92" s="103">
        <f t="shared" si="20"/>
        <v>55</v>
      </c>
      <c r="C92" s="103">
        <v>18</v>
      </c>
      <c r="D92" s="103">
        <v>19</v>
      </c>
      <c r="E92" s="103">
        <v>3</v>
      </c>
      <c r="F92" s="103">
        <v>0</v>
      </c>
      <c r="G92" s="103">
        <v>4</v>
      </c>
      <c r="H92" s="103">
        <v>2</v>
      </c>
      <c r="I92" s="103">
        <v>0</v>
      </c>
      <c r="J92" s="103">
        <v>4</v>
      </c>
      <c r="K92" s="103">
        <v>1</v>
      </c>
      <c r="L92" s="103">
        <v>0</v>
      </c>
      <c r="M92" s="103">
        <v>0</v>
      </c>
      <c r="N92" s="103">
        <v>1</v>
      </c>
      <c r="O92" s="90">
        <v>1</v>
      </c>
      <c r="P92" s="90">
        <v>0</v>
      </c>
      <c r="Q92" s="90">
        <v>1</v>
      </c>
      <c r="R92" s="90">
        <v>0</v>
      </c>
      <c r="S92" s="90">
        <v>1</v>
      </c>
      <c r="T92" s="90">
        <v>0</v>
      </c>
      <c r="U92" s="90">
        <v>0</v>
      </c>
      <c r="V92" s="90">
        <v>0</v>
      </c>
      <c r="W92" s="90">
        <v>0</v>
      </c>
      <c r="X92" s="210">
        <v>0</v>
      </c>
    </row>
    <row r="93" spans="1:24" x14ac:dyDescent="0.35">
      <c r="A93" s="49" t="s">
        <v>150</v>
      </c>
      <c r="B93" s="103">
        <f t="shared" si="20"/>
        <v>40</v>
      </c>
      <c r="C93" s="103">
        <v>7</v>
      </c>
      <c r="D93" s="103">
        <v>12</v>
      </c>
      <c r="E93" s="103">
        <v>2</v>
      </c>
      <c r="F93" s="103">
        <v>2</v>
      </c>
      <c r="G93" s="103">
        <v>9</v>
      </c>
      <c r="H93" s="103">
        <v>2</v>
      </c>
      <c r="I93" s="103">
        <v>0</v>
      </c>
      <c r="J93" s="103">
        <v>2</v>
      </c>
      <c r="K93" s="103">
        <v>2</v>
      </c>
      <c r="L93" s="103">
        <v>0</v>
      </c>
      <c r="M93" s="103">
        <v>0</v>
      </c>
      <c r="N93" s="103">
        <v>0</v>
      </c>
      <c r="O93" s="90">
        <v>2</v>
      </c>
      <c r="P93" s="90">
        <v>0</v>
      </c>
      <c r="Q93" s="90">
        <v>0</v>
      </c>
      <c r="R93" s="90">
        <v>0</v>
      </c>
      <c r="S93" s="90">
        <v>0</v>
      </c>
      <c r="T93" s="90">
        <v>0</v>
      </c>
      <c r="U93" s="90">
        <v>0</v>
      </c>
      <c r="V93" s="90">
        <v>0</v>
      </c>
      <c r="W93" s="90">
        <v>0</v>
      </c>
      <c r="X93" s="210">
        <v>0</v>
      </c>
    </row>
    <row r="94" spans="1:24" x14ac:dyDescent="0.35">
      <c r="A94" s="49" t="s">
        <v>151</v>
      </c>
      <c r="B94" s="103">
        <f t="shared" si="20"/>
        <v>28</v>
      </c>
      <c r="C94" s="103">
        <v>8</v>
      </c>
      <c r="D94" s="103">
        <v>1</v>
      </c>
      <c r="E94" s="103">
        <v>4</v>
      </c>
      <c r="F94" s="103">
        <v>5</v>
      </c>
      <c r="G94" s="103">
        <v>3</v>
      </c>
      <c r="H94" s="103">
        <v>2</v>
      </c>
      <c r="I94" s="103">
        <v>1</v>
      </c>
      <c r="J94" s="103">
        <v>0</v>
      </c>
      <c r="K94" s="103">
        <v>0</v>
      </c>
      <c r="L94" s="103">
        <v>0</v>
      </c>
      <c r="M94" s="103">
        <v>0</v>
      </c>
      <c r="N94" s="103">
        <v>0</v>
      </c>
      <c r="O94" s="90">
        <v>4</v>
      </c>
      <c r="P94" s="90">
        <v>0</v>
      </c>
      <c r="Q94" s="90">
        <v>0</v>
      </c>
      <c r="R94" s="90">
        <v>0</v>
      </c>
      <c r="S94" s="90">
        <v>0</v>
      </c>
      <c r="T94" s="90">
        <v>0</v>
      </c>
      <c r="U94" s="90">
        <v>0</v>
      </c>
      <c r="V94" s="90">
        <v>0</v>
      </c>
      <c r="W94" s="90">
        <v>0</v>
      </c>
      <c r="X94" s="210">
        <v>0</v>
      </c>
    </row>
    <row r="95" spans="1:24" x14ac:dyDescent="0.35">
      <c r="A95" s="49" t="s">
        <v>152</v>
      </c>
      <c r="B95" s="103">
        <f t="shared" si="20"/>
        <v>66</v>
      </c>
      <c r="C95" s="103">
        <v>13</v>
      </c>
      <c r="D95" s="103">
        <v>25</v>
      </c>
      <c r="E95" s="103">
        <v>2</v>
      </c>
      <c r="F95" s="103">
        <v>4</v>
      </c>
      <c r="G95" s="103">
        <v>14</v>
      </c>
      <c r="H95" s="103">
        <v>0</v>
      </c>
      <c r="I95" s="103">
        <v>0</v>
      </c>
      <c r="J95" s="103">
        <v>0</v>
      </c>
      <c r="K95" s="103">
        <v>3</v>
      </c>
      <c r="L95" s="103">
        <v>0</v>
      </c>
      <c r="M95" s="103">
        <v>0</v>
      </c>
      <c r="N95" s="103">
        <v>0</v>
      </c>
      <c r="O95" s="90">
        <v>5</v>
      </c>
      <c r="P95" s="90">
        <v>0</v>
      </c>
      <c r="Q95" s="90">
        <v>0</v>
      </c>
      <c r="R95" s="90">
        <v>0</v>
      </c>
      <c r="S95" s="90">
        <v>0</v>
      </c>
      <c r="T95" s="90">
        <v>0</v>
      </c>
      <c r="U95" s="90">
        <v>0</v>
      </c>
      <c r="V95" s="90">
        <v>0</v>
      </c>
      <c r="W95" s="90">
        <v>0</v>
      </c>
      <c r="X95" s="210">
        <v>0</v>
      </c>
    </row>
    <row r="96" spans="1:24" x14ac:dyDescent="0.35">
      <c r="A96" s="49" t="s">
        <v>153</v>
      </c>
      <c r="B96" s="103">
        <f t="shared" si="20"/>
        <v>57</v>
      </c>
      <c r="C96" s="103">
        <v>7</v>
      </c>
      <c r="D96" s="103">
        <v>22</v>
      </c>
      <c r="E96" s="103">
        <v>7</v>
      </c>
      <c r="F96" s="103">
        <v>0</v>
      </c>
      <c r="G96" s="103">
        <v>15</v>
      </c>
      <c r="H96" s="103">
        <v>1</v>
      </c>
      <c r="I96" s="103">
        <v>0</v>
      </c>
      <c r="J96" s="103">
        <v>2</v>
      </c>
      <c r="K96" s="103">
        <v>0</v>
      </c>
      <c r="L96" s="103">
        <v>0</v>
      </c>
      <c r="M96" s="103">
        <v>0</v>
      </c>
      <c r="N96" s="103">
        <v>0</v>
      </c>
      <c r="O96" s="90">
        <v>3</v>
      </c>
      <c r="P96" s="90">
        <v>0</v>
      </c>
      <c r="Q96" s="90">
        <v>0</v>
      </c>
      <c r="R96" s="90">
        <v>0</v>
      </c>
      <c r="S96" s="90">
        <v>0</v>
      </c>
      <c r="T96" s="90">
        <v>0</v>
      </c>
      <c r="U96" s="90">
        <v>0</v>
      </c>
      <c r="V96" s="90">
        <v>0</v>
      </c>
      <c r="W96" s="90">
        <v>0</v>
      </c>
      <c r="X96" s="210">
        <v>0</v>
      </c>
    </row>
    <row r="97" spans="1:24" x14ac:dyDescent="0.35">
      <c r="A97" s="49" t="s">
        <v>154</v>
      </c>
      <c r="B97" s="103">
        <f t="shared" si="20"/>
        <v>16</v>
      </c>
      <c r="C97" s="103">
        <v>4</v>
      </c>
      <c r="D97" s="103">
        <v>6</v>
      </c>
      <c r="E97" s="103">
        <v>1</v>
      </c>
      <c r="F97" s="103">
        <v>0</v>
      </c>
      <c r="G97" s="103">
        <v>1</v>
      </c>
      <c r="H97" s="103">
        <v>0</v>
      </c>
      <c r="I97" s="103">
        <v>1</v>
      </c>
      <c r="J97" s="103">
        <v>1</v>
      </c>
      <c r="K97" s="103">
        <v>0</v>
      </c>
      <c r="L97" s="103">
        <v>0</v>
      </c>
      <c r="M97" s="103">
        <v>1</v>
      </c>
      <c r="N97" s="103">
        <v>1</v>
      </c>
      <c r="O97" s="90">
        <v>0</v>
      </c>
      <c r="P97" s="90">
        <v>0</v>
      </c>
      <c r="Q97" s="90">
        <v>0</v>
      </c>
      <c r="R97" s="90">
        <v>0</v>
      </c>
      <c r="S97" s="90">
        <v>0</v>
      </c>
      <c r="T97" s="90">
        <v>0</v>
      </c>
      <c r="U97" s="90">
        <v>0</v>
      </c>
      <c r="V97" s="90">
        <v>0</v>
      </c>
      <c r="W97" s="90">
        <v>0</v>
      </c>
      <c r="X97" s="210">
        <v>0</v>
      </c>
    </row>
    <row r="98" spans="1:24" x14ac:dyDescent="0.35">
      <c r="A98" s="119"/>
      <c r="B98" s="103"/>
      <c r="C98" s="103"/>
      <c r="D98" s="103"/>
      <c r="E98" s="103"/>
      <c r="F98" s="103"/>
      <c r="G98" s="103"/>
      <c r="H98" s="103"/>
      <c r="I98" s="103"/>
      <c r="J98" s="103"/>
      <c r="K98" s="103"/>
      <c r="L98" s="103"/>
      <c r="M98" s="103"/>
      <c r="N98" s="103"/>
      <c r="O98" s="213"/>
      <c r="P98" s="213"/>
      <c r="Q98" s="213"/>
      <c r="R98" s="213"/>
      <c r="S98" s="213"/>
      <c r="T98" s="213"/>
      <c r="U98" s="213"/>
      <c r="V98" s="213"/>
      <c r="W98" s="213"/>
      <c r="X98" s="214"/>
    </row>
    <row r="99" spans="1:24" x14ac:dyDescent="0.35">
      <c r="A99" s="118" t="s">
        <v>155</v>
      </c>
      <c r="B99" s="104">
        <f>SUM(B100:B101)</f>
        <v>352</v>
      </c>
      <c r="C99" s="104">
        <f t="shared" ref="C99:X99" si="21">SUM(C100:C101)</f>
        <v>72</v>
      </c>
      <c r="D99" s="104">
        <f t="shared" si="21"/>
        <v>106</v>
      </c>
      <c r="E99" s="104">
        <f t="shared" si="21"/>
        <v>42</v>
      </c>
      <c r="F99" s="104">
        <f t="shared" si="21"/>
        <v>25</v>
      </c>
      <c r="G99" s="104">
        <f t="shared" si="21"/>
        <v>74</v>
      </c>
      <c r="H99" s="104">
        <f t="shared" si="21"/>
        <v>9</v>
      </c>
      <c r="I99" s="104">
        <f t="shared" si="21"/>
        <v>3</v>
      </c>
      <c r="J99" s="104">
        <f t="shared" si="21"/>
        <v>9</v>
      </c>
      <c r="K99" s="104">
        <f t="shared" si="21"/>
        <v>2</v>
      </c>
      <c r="L99" s="104">
        <f t="shared" si="21"/>
        <v>0</v>
      </c>
      <c r="M99" s="104">
        <f t="shared" si="21"/>
        <v>0</v>
      </c>
      <c r="N99" s="104">
        <f t="shared" si="21"/>
        <v>0</v>
      </c>
      <c r="O99" s="104">
        <f t="shared" si="21"/>
        <v>7</v>
      </c>
      <c r="P99" s="104">
        <f t="shared" si="21"/>
        <v>0</v>
      </c>
      <c r="Q99" s="104">
        <f t="shared" si="21"/>
        <v>2</v>
      </c>
      <c r="R99" s="104">
        <f t="shared" si="21"/>
        <v>0</v>
      </c>
      <c r="S99" s="104">
        <f t="shared" si="21"/>
        <v>0</v>
      </c>
      <c r="T99" s="104">
        <f t="shared" si="21"/>
        <v>0</v>
      </c>
      <c r="U99" s="104">
        <f t="shared" si="21"/>
        <v>0</v>
      </c>
      <c r="V99" s="104">
        <f t="shared" si="21"/>
        <v>0</v>
      </c>
      <c r="W99" s="104">
        <f t="shared" si="21"/>
        <v>1</v>
      </c>
      <c r="X99" s="104">
        <f t="shared" si="21"/>
        <v>0</v>
      </c>
    </row>
    <row r="100" spans="1:24" x14ac:dyDescent="0.35">
      <c r="A100" s="49" t="s">
        <v>156</v>
      </c>
      <c r="B100" s="103">
        <f>SUM(C100:X100)</f>
        <v>283</v>
      </c>
      <c r="C100" s="103">
        <v>51</v>
      </c>
      <c r="D100" s="103">
        <v>86</v>
      </c>
      <c r="E100" s="103">
        <v>34</v>
      </c>
      <c r="F100" s="103">
        <v>25</v>
      </c>
      <c r="G100" s="103">
        <v>63</v>
      </c>
      <c r="H100" s="103">
        <v>5</v>
      </c>
      <c r="I100" s="103">
        <v>3</v>
      </c>
      <c r="J100" s="103">
        <v>8</v>
      </c>
      <c r="K100" s="103">
        <v>2</v>
      </c>
      <c r="L100" s="103">
        <v>0</v>
      </c>
      <c r="M100" s="103">
        <v>0</v>
      </c>
      <c r="N100" s="103">
        <v>0</v>
      </c>
      <c r="O100" s="90">
        <v>5</v>
      </c>
      <c r="P100" s="90">
        <v>0</v>
      </c>
      <c r="Q100" s="90">
        <v>1</v>
      </c>
      <c r="R100" s="90">
        <v>0</v>
      </c>
      <c r="S100" s="90">
        <v>0</v>
      </c>
      <c r="T100" s="90">
        <v>0</v>
      </c>
      <c r="U100" s="90">
        <v>0</v>
      </c>
      <c r="V100" s="90">
        <v>0</v>
      </c>
      <c r="W100" s="90">
        <v>0</v>
      </c>
      <c r="X100" s="210">
        <v>0</v>
      </c>
    </row>
    <row r="101" spans="1:24" x14ac:dyDescent="0.35">
      <c r="A101" s="49" t="s">
        <v>157</v>
      </c>
      <c r="B101" s="103">
        <f>SUM(C101:X101)</f>
        <v>69</v>
      </c>
      <c r="C101" s="103">
        <v>21</v>
      </c>
      <c r="D101" s="103">
        <v>20</v>
      </c>
      <c r="E101" s="103">
        <v>8</v>
      </c>
      <c r="F101" s="103">
        <v>0</v>
      </c>
      <c r="G101" s="103">
        <v>11</v>
      </c>
      <c r="H101" s="103">
        <v>4</v>
      </c>
      <c r="I101" s="103">
        <v>0</v>
      </c>
      <c r="J101" s="103">
        <v>1</v>
      </c>
      <c r="K101" s="103">
        <v>0</v>
      </c>
      <c r="L101" s="103">
        <v>0</v>
      </c>
      <c r="M101" s="103">
        <v>0</v>
      </c>
      <c r="N101" s="103">
        <v>0</v>
      </c>
      <c r="O101" s="90">
        <v>2</v>
      </c>
      <c r="P101" s="90">
        <v>0</v>
      </c>
      <c r="Q101" s="90">
        <v>1</v>
      </c>
      <c r="R101" s="90">
        <v>0</v>
      </c>
      <c r="S101" s="90">
        <v>0</v>
      </c>
      <c r="T101" s="90">
        <v>0</v>
      </c>
      <c r="U101" s="90">
        <v>0</v>
      </c>
      <c r="V101" s="90">
        <v>0</v>
      </c>
      <c r="W101" s="90">
        <v>1</v>
      </c>
      <c r="X101" s="210">
        <v>0</v>
      </c>
    </row>
    <row r="102" spans="1:24" x14ac:dyDescent="0.35">
      <c r="A102" s="119"/>
      <c r="B102" s="103"/>
      <c r="C102" s="103"/>
      <c r="D102" s="103"/>
      <c r="E102" s="103"/>
      <c r="F102" s="103"/>
      <c r="G102" s="103"/>
      <c r="H102" s="103"/>
      <c r="I102" s="103"/>
      <c r="J102" s="103"/>
      <c r="K102" s="103"/>
      <c r="L102" s="103"/>
      <c r="M102" s="103"/>
      <c r="N102" s="103"/>
      <c r="O102" s="213"/>
      <c r="P102" s="213"/>
      <c r="Q102" s="213"/>
      <c r="R102" s="213"/>
      <c r="S102" s="213"/>
      <c r="T102" s="213"/>
      <c r="U102" s="213"/>
      <c r="V102" s="213"/>
      <c r="W102" s="213"/>
      <c r="X102" s="214"/>
    </row>
    <row r="103" spans="1:24" x14ac:dyDescent="0.35">
      <c r="A103" s="118" t="s">
        <v>158</v>
      </c>
      <c r="B103" s="104">
        <f>SUM(B104:B108)</f>
        <v>381</v>
      </c>
      <c r="C103" s="104">
        <f t="shared" ref="C103:X103" si="22">SUM(C104:C108)</f>
        <v>163</v>
      </c>
      <c r="D103" s="104">
        <f t="shared" si="22"/>
        <v>71</v>
      </c>
      <c r="E103" s="104">
        <f t="shared" si="22"/>
        <v>27</v>
      </c>
      <c r="F103" s="104">
        <f t="shared" si="22"/>
        <v>4</v>
      </c>
      <c r="G103" s="104">
        <f t="shared" si="22"/>
        <v>82</v>
      </c>
      <c r="H103" s="104">
        <f t="shared" si="22"/>
        <v>5</v>
      </c>
      <c r="I103" s="104">
        <f t="shared" si="22"/>
        <v>2</v>
      </c>
      <c r="J103" s="104">
        <f t="shared" si="22"/>
        <v>10</v>
      </c>
      <c r="K103" s="104">
        <f t="shared" si="22"/>
        <v>1</v>
      </c>
      <c r="L103" s="104">
        <f t="shared" si="22"/>
        <v>1</v>
      </c>
      <c r="M103" s="104">
        <f t="shared" si="22"/>
        <v>1</v>
      </c>
      <c r="N103" s="104">
        <f t="shared" si="22"/>
        <v>0</v>
      </c>
      <c r="O103" s="104">
        <f t="shared" si="22"/>
        <v>12</v>
      </c>
      <c r="P103" s="104">
        <f t="shared" si="22"/>
        <v>0</v>
      </c>
      <c r="Q103" s="104">
        <f t="shared" si="22"/>
        <v>1</v>
      </c>
      <c r="R103" s="104">
        <f t="shared" si="22"/>
        <v>0</v>
      </c>
      <c r="S103" s="104">
        <f t="shared" si="22"/>
        <v>1</v>
      </c>
      <c r="T103" s="104">
        <f t="shared" si="22"/>
        <v>0</v>
      </c>
      <c r="U103" s="104">
        <f t="shared" si="22"/>
        <v>0</v>
      </c>
      <c r="V103" s="104">
        <f t="shared" si="22"/>
        <v>0</v>
      </c>
      <c r="W103" s="104">
        <f t="shared" si="22"/>
        <v>0</v>
      </c>
      <c r="X103" s="104">
        <f t="shared" si="22"/>
        <v>0</v>
      </c>
    </row>
    <row r="104" spans="1:24" x14ac:dyDescent="0.35">
      <c r="A104" s="4" t="s">
        <v>212</v>
      </c>
      <c r="B104" s="103">
        <f>SUM(C104:X104)</f>
        <v>47</v>
      </c>
      <c r="C104" s="103">
        <v>12</v>
      </c>
      <c r="D104" s="103">
        <v>10</v>
      </c>
      <c r="E104" s="103">
        <v>3</v>
      </c>
      <c r="F104" s="103">
        <v>1</v>
      </c>
      <c r="G104" s="103">
        <v>15</v>
      </c>
      <c r="H104" s="103">
        <v>1</v>
      </c>
      <c r="I104" s="103">
        <v>1</v>
      </c>
      <c r="J104" s="103">
        <v>3</v>
      </c>
      <c r="K104" s="103">
        <v>0</v>
      </c>
      <c r="L104" s="103">
        <v>0</v>
      </c>
      <c r="M104" s="103">
        <v>0</v>
      </c>
      <c r="N104" s="103">
        <v>0</v>
      </c>
      <c r="O104" s="90">
        <v>1</v>
      </c>
      <c r="P104" s="90">
        <v>0</v>
      </c>
      <c r="Q104" s="90">
        <v>0</v>
      </c>
      <c r="R104" s="90">
        <v>0</v>
      </c>
      <c r="S104" s="90">
        <v>0</v>
      </c>
      <c r="T104" s="90">
        <v>0</v>
      </c>
      <c r="U104" s="90">
        <v>0</v>
      </c>
      <c r="V104" s="90">
        <v>0</v>
      </c>
      <c r="W104" s="90">
        <v>0</v>
      </c>
      <c r="X104" s="210">
        <v>0</v>
      </c>
    </row>
    <row r="105" spans="1:24" x14ac:dyDescent="0.35">
      <c r="A105" s="49" t="s">
        <v>213</v>
      </c>
      <c r="B105" s="103">
        <f>SUM(C105:X105)</f>
        <v>90</v>
      </c>
      <c r="C105" s="103">
        <v>44</v>
      </c>
      <c r="D105" s="103">
        <v>12</v>
      </c>
      <c r="E105" s="103">
        <v>9</v>
      </c>
      <c r="F105" s="103">
        <v>0</v>
      </c>
      <c r="G105" s="103">
        <v>11</v>
      </c>
      <c r="H105" s="103">
        <v>2</v>
      </c>
      <c r="I105" s="103">
        <v>0</v>
      </c>
      <c r="J105" s="103">
        <v>1</v>
      </c>
      <c r="K105" s="103">
        <v>0</v>
      </c>
      <c r="L105" s="103">
        <v>1</v>
      </c>
      <c r="M105" s="103">
        <v>1</v>
      </c>
      <c r="N105" s="103">
        <v>0</v>
      </c>
      <c r="O105" s="90">
        <v>8</v>
      </c>
      <c r="P105" s="90">
        <v>0</v>
      </c>
      <c r="Q105" s="90">
        <v>1</v>
      </c>
      <c r="R105" s="90">
        <v>0</v>
      </c>
      <c r="S105" s="90">
        <v>0</v>
      </c>
      <c r="T105" s="90">
        <v>0</v>
      </c>
      <c r="U105" s="90">
        <v>0</v>
      </c>
      <c r="V105" s="90">
        <v>0</v>
      </c>
      <c r="W105" s="90">
        <v>0</v>
      </c>
      <c r="X105" s="210">
        <v>0</v>
      </c>
    </row>
    <row r="106" spans="1:24" x14ac:dyDescent="0.35">
      <c r="A106" s="49" t="s">
        <v>214</v>
      </c>
      <c r="B106" s="103">
        <f>SUM(C106:X106)</f>
        <v>101</v>
      </c>
      <c r="C106" s="103">
        <v>34</v>
      </c>
      <c r="D106" s="103">
        <v>20</v>
      </c>
      <c r="E106" s="103">
        <v>8</v>
      </c>
      <c r="F106" s="103">
        <v>0</v>
      </c>
      <c r="G106" s="103">
        <v>33</v>
      </c>
      <c r="H106" s="103">
        <v>0</v>
      </c>
      <c r="I106" s="103">
        <v>1</v>
      </c>
      <c r="J106" s="103">
        <v>2</v>
      </c>
      <c r="K106" s="103">
        <v>0</v>
      </c>
      <c r="L106" s="103">
        <v>0</v>
      </c>
      <c r="M106" s="103">
        <v>0</v>
      </c>
      <c r="N106" s="103">
        <v>0</v>
      </c>
      <c r="O106" s="90">
        <v>2</v>
      </c>
      <c r="P106" s="90">
        <v>0</v>
      </c>
      <c r="Q106" s="90">
        <v>0</v>
      </c>
      <c r="R106" s="90">
        <v>0</v>
      </c>
      <c r="S106" s="90">
        <v>1</v>
      </c>
      <c r="T106" s="90">
        <v>0</v>
      </c>
      <c r="U106" s="90">
        <v>0</v>
      </c>
      <c r="V106" s="90">
        <v>0</v>
      </c>
      <c r="W106" s="90">
        <v>0</v>
      </c>
      <c r="X106" s="210">
        <v>0</v>
      </c>
    </row>
    <row r="107" spans="1:24" x14ac:dyDescent="0.35">
      <c r="A107" s="49" t="s">
        <v>161</v>
      </c>
      <c r="B107" s="103">
        <f>SUM(C107:X107)</f>
        <v>115</v>
      </c>
      <c r="C107" s="103">
        <v>59</v>
      </c>
      <c r="D107" s="103">
        <v>21</v>
      </c>
      <c r="E107" s="103">
        <v>6</v>
      </c>
      <c r="F107" s="103">
        <v>3</v>
      </c>
      <c r="G107" s="103">
        <v>20</v>
      </c>
      <c r="H107" s="103">
        <v>1</v>
      </c>
      <c r="I107" s="103">
        <v>0</v>
      </c>
      <c r="J107" s="103">
        <v>4</v>
      </c>
      <c r="K107" s="103">
        <v>1</v>
      </c>
      <c r="L107" s="103">
        <v>0</v>
      </c>
      <c r="M107" s="103">
        <v>0</v>
      </c>
      <c r="N107" s="103">
        <v>0</v>
      </c>
      <c r="O107" s="90">
        <v>0</v>
      </c>
      <c r="P107" s="90">
        <v>0</v>
      </c>
      <c r="Q107" s="90">
        <v>0</v>
      </c>
      <c r="R107" s="90">
        <v>0</v>
      </c>
      <c r="S107" s="90">
        <v>0</v>
      </c>
      <c r="T107" s="90">
        <v>0</v>
      </c>
      <c r="U107" s="90">
        <v>0</v>
      </c>
      <c r="V107" s="90">
        <v>0</v>
      </c>
      <c r="W107" s="90">
        <v>0</v>
      </c>
      <c r="X107" s="210">
        <v>0</v>
      </c>
    </row>
    <row r="108" spans="1:24" x14ac:dyDescent="0.35">
      <c r="A108" s="4" t="s">
        <v>215</v>
      </c>
      <c r="B108" s="103">
        <f>SUM(C108:X108)</f>
        <v>28</v>
      </c>
      <c r="C108" s="103">
        <v>14</v>
      </c>
      <c r="D108" s="103">
        <v>8</v>
      </c>
      <c r="E108" s="103">
        <v>1</v>
      </c>
      <c r="F108" s="103">
        <v>0</v>
      </c>
      <c r="G108" s="103">
        <v>3</v>
      </c>
      <c r="H108" s="103">
        <v>1</v>
      </c>
      <c r="I108" s="103">
        <v>0</v>
      </c>
      <c r="J108" s="103">
        <v>0</v>
      </c>
      <c r="K108" s="103">
        <v>0</v>
      </c>
      <c r="L108" s="103">
        <v>0</v>
      </c>
      <c r="M108" s="103">
        <v>0</v>
      </c>
      <c r="N108" s="103">
        <v>0</v>
      </c>
      <c r="O108" s="90">
        <v>1</v>
      </c>
      <c r="P108" s="90">
        <v>0</v>
      </c>
      <c r="Q108" s="90">
        <v>0</v>
      </c>
      <c r="R108" s="90">
        <v>0</v>
      </c>
      <c r="S108" s="90">
        <v>0</v>
      </c>
      <c r="T108" s="90">
        <v>0</v>
      </c>
      <c r="U108" s="90">
        <v>0</v>
      </c>
      <c r="V108" s="90">
        <v>0</v>
      </c>
      <c r="W108" s="90">
        <v>0</v>
      </c>
      <c r="X108" s="210">
        <v>0</v>
      </c>
    </row>
    <row r="109" spans="1:24" x14ac:dyDescent="0.35">
      <c r="A109" s="119"/>
      <c r="B109" s="103"/>
      <c r="C109" s="103"/>
      <c r="D109" s="103"/>
      <c r="E109" s="103"/>
      <c r="F109" s="103"/>
      <c r="G109" s="103"/>
      <c r="H109" s="103"/>
      <c r="I109" s="103"/>
      <c r="J109" s="103"/>
      <c r="K109" s="103"/>
      <c r="L109" s="103"/>
      <c r="M109" s="103"/>
      <c r="N109" s="103"/>
      <c r="O109" s="213"/>
      <c r="P109" s="213"/>
      <c r="Q109" s="213"/>
      <c r="R109" s="213"/>
      <c r="S109" s="213"/>
      <c r="T109" s="213"/>
      <c r="U109" s="213"/>
      <c r="V109" s="213"/>
      <c r="W109" s="213"/>
      <c r="X109" s="214"/>
    </row>
    <row r="110" spans="1:24" x14ac:dyDescent="0.35">
      <c r="A110" s="118" t="s">
        <v>163</v>
      </c>
      <c r="B110" s="104">
        <f>SUM(B111:B113)</f>
        <v>740</v>
      </c>
      <c r="C110" s="104">
        <f t="shared" ref="C110:X110" si="23">SUM(C111:C113)</f>
        <v>166</v>
      </c>
      <c r="D110" s="104">
        <f t="shared" si="23"/>
        <v>247</v>
      </c>
      <c r="E110" s="104">
        <f t="shared" si="23"/>
        <v>74</v>
      </c>
      <c r="F110" s="104">
        <f t="shared" si="23"/>
        <v>26</v>
      </c>
      <c r="G110" s="104">
        <f t="shared" si="23"/>
        <v>125</v>
      </c>
      <c r="H110" s="104">
        <f t="shared" si="23"/>
        <v>20</v>
      </c>
      <c r="I110" s="104">
        <f t="shared" si="23"/>
        <v>2</v>
      </c>
      <c r="J110" s="104">
        <f t="shared" si="23"/>
        <v>33</v>
      </c>
      <c r="K110" s="104">
        <f t="shared" si="23"/>
        <v>26</v>
      </c>
      <c r="L110" s="104">
        <f t="shared" si="23"/>
        <v>0</v>
      </c>
      <c r="M110" s="104">
        <f t="shared" si="23"/>
        <v>0</v>
      </c>
      <c r="N110" s="104">
        <f t="shared" si="23"/>
        <v>1</v>
      </c>
      <c r="O110" s="104">
        <f t="shared" si="23"/>
        <v>20</v>
      </c>
      <c r="P110" s="104">
        <f t="shared" si="23"/>
        <v>0</v>
      </c>
      <c r="Q110" s="104">
        <f t="shared" si="23"/>
        <v>0</v>
      </c>
      <c r="R110" s="104">
        <f t="shared" si="23"/>
        <v>0</v>
      </c>
      <c r="S110" s="104">
        <f t="shared" si="23"/>
        <v>0</v>
      </c>
      <c r="T110" s="104">
        <f t="shared" si="23"/>
        <v>0</v>
      </c>
      <c r="U110" s="104">
        <f t="shared" si="23"/>
        <v>0</v>
      </c>
      <c r="V110" s="104">
        <f t="shared" si="23"/>
        <v>0</v>
      </c>
      <c r="W110" s="104">
        <f t="shared" si="23"/>
        <v>0</v>
      </c>
      <c r="X110" s="104">
        <f t="shared" si="23"/>
        <v>0</v>
      </c>
    </row>
    <row r="111" spans="1:24" x14ac:dyDescent="0.35">
      <c r="A111" s="49" t="s">
        <v>164</v>
      </c>
      <c r="B111" s="103">
        <f>SUM(C111:X111)</f>
        <v>408</v>
      </c>
      <c r="C111" s="103">
        <v>69</v>
      </c>
      <c r="D111" s="103">
        <v>132</v>
      </c>
      <c r="E111" s="103">
        <v>43</v>
      </c>
      <c r="F111" s="103">
        <v>21</v>
      </c>
      <c r="G111" s="103">
        <v>88</v>
      </c>
      <c r="H111" s="103">
        <v>5</v>
      </c>
      <c r="I111" s="103">
        <v>1</v>
      </c>
      <c r="J111" s="103">
        <v>24</v>
      </c>
      <c r="K111" s="103">
        <v>16</v>
      </c>
      <c r="L111" s="103">
        <v>0</v>
      </c>
      <c r="M111" s="103">
        <v>0</v>
      </c>
      <c r="N111" s="103">
        <v>0</v>
      </c>
      <c r="O111" s="90">
        <v>9</v>
      </c>
      <c r="P111" s="90">
        <v>0</v>
      </c>
      <c r="Q111" s="90">
        <v>0</v>
      </c>
      <c r="R111" s="90">
        <v>0</v>
      </c>
      <c r="S111" s="90">
        <v>0</v>
      </c>
      <c r="T111" s="90">
        <v>0</v>
      </c>
      <c r="U111" s="90">
        <v>0</v>
      </c>
      <c r="V111" s="90">
        <v>0</v>
      </c>
      <c r="W111" s="90">
        <v>0</v>
      </c>
      <c r="X111" s="210">
        <v>0</v>
      </c>
    </row>
    <row r="112" spans="1:24" x14ac:dyDescent="0.35">
      <c r="A112" s="49" t="s">
        <v>165</v>
      </c>
      <c r="B112" s="103">
        <f>SUM(C112:X112)</f>
        <v>139</v>
      </c>
      <c r="C112" s="103">
        <v>41</v>
      </c>
      <c r="D112" s="103">
        <v>46</v>
      </c>
      <c r="E112" s="103">
        <v>16</v>
      </c>
      <c r="F112" s="103">
        <v>1</v>
      </c>
      <c r="G112" s="103">
        <v>10</v>
      </c>
      <c r="H112" s="103">
        <v>10</v>
      </c>
      <c r="I112" s="103">
        <v>1</v>
      </c>
      <c r="J112" s="103">
        <v>3</v>
      </c>
      <c r="K112" s="103">
        <v>1</v>
      </c>
      <c r="L112" s="103">
        <v>0</v>
      </c>
      <c r="M112" s="103">
        <v>0</v>
      </c>
      <c r="N112" s="103">
        <v>0</v>
      </c>
      <c r="O112" s="90">
        <v>10</v>
      </c>
      <c r="P112" s="90">
        <v>0</v>
      </c>
      <c r="Q112" s="90">
        <v>0</v>
      </c>
      <c r="R112" s="90">
        <v>0</v>
      </c>
      <c r="S112" s="90">
        <v>0</v>
      </c>
      <c r="T112" s="90">
        <v>0</v>
      </c>
      <c r="U112" s="90">
        <v>0</v>
      </c>
      <c r="V112" s="90">
        <v>0</v>
      </c>
      <c r="W112" s="90">
        <v>0</v>
      </c>
      <c r="X112" s="210">
        <v>0</v>
      </c>
    </row>
    <row r="113" spans="1:24" x14ac:dyDescent="0.35">
      <c r="A113" s="49" t="s">
        <v>166</v>
      </c>
      <c r="B113" s="103">
        <f>SUM(C113:X113)</f>
        <v>193</v>
      </c>
      <c r="C113" s="103">
        <v>56</v>
      </c>
      <c r="D113" s="103">
        <v>69</v>
      </c>
      <c r="E113" s="103">
        <v>15</v>
      </c>
      <c r="F113" s="103">
        <v>4</v>
      </c>
      <c r="G113" s="103">
        <v>27</v>
      </c>
      <c r="H113" s="103">
        <v>5</v>
      </c>
      <c r="I113" s="103">
        <v>0</v>
      </c>
      <c r="J113" s="103">
        <v>6</v>
      </c>
      <c r="K113" s="103">
        <v>9</v>
      </c>
      <c r="L113" s="103">
        <v>0</v>
      </c>
      <c r="M113" s="103">
        <v>0</v>
      </c>
      <c r="N113" s="103">
        <v>1</v>
      </c>
      <c r="O113" s="90">
        <v>1</v>
      </c>
      <c r="P113" s="90">
        <v>0</v>
      </c>
      <c r="Q113" s="90">
        <v>0</v>
      </c>
      <c r="R113" s="90">
        <v>0</v>
      </c>
      <c r="S113" s="90">
        <v>0</v>
      </c>
      <c r="T113" s="90">
        <v>0</v>
      </c>
      <c r="U113" s="90">
        <v>0</v>
      </c>
      <c r="V113" s="90">
        <v>0</v>
      </c>
      <c r="W113" s="90">
        <v>0</v>
      </c>
      <c r="X113" s="210">
        <v>0</v>
      </c>
    </row>
    <row r="114" spans="1:24" x14ac:dyDescent="0.35">
      <c r="A114" s="119"/>
      <c r="B114" s="103"/>
      <c r="C114" s="103"/>
      <c r="D114" s="103"/>
      <c r="E114" s="103"/>
      <c r="F114" s="103"/>
      <c r="G114" s="103"/>
      <c r="H114" s="103"/>
      <c r="I114" s="103"/>
      <c r="J114" s="103"/>
      <c r="K114" s="103"/>
      <c r="L114" s="103"/>
      <c r="M114" s="103"/>
      <c r="N114" s="103"/>
      <c r="O114" s="213"/>
      <c r="P114" s="213"/>
      <c r="Q114" s="213"/>
      <c r="R114" s="213"/>
      <c r="S114" s="213"/>
      <c r="T114" s="213"/>
      <c r="U114" s="213"/>
      <c r="V114" s="213"/>
      <c r="W114" s="213"/>
      <c r="X114" s="214"/>
    </row>
    <row r="115" spans="1:24" x14ac:dyDescent="0.35">
      <c r="A115" s="118" t="s">
        <v>167</v>
      </c>
      <c r="B115" s="104">
        <f>SUM(B116:B118)</f>
        <v>788</v>
      </c>
      <c r="C115" s="104">
        <f t="shared" ref="C115:X115" si="24">SUM(C116:C118)</f>
        <v>162</v>
      </c>
      <c r="D115" s="104">
        <f t="shared" si="24"/>
        <v>222</v>
      </c>
      <c r="E115" s="104">
        <f t="shared" si="24"/>
        <v>106</v>
      </c>
      <c r="F115" s="104">
        <f t="shared" si="24"/>
        <v>19</v>
      </c>
      <c r="G115" s="104">
        <f t="shared" si="24"/>
        <v>179</v>
      </c>
      <c r="H115" s="104">
        <f t="shared" si="24"/>
        <v>16</v>
      </c>
      <c r="I115" s="104">
        <f t="shared" si="24"/>
        <v>3</v>
      </c>
      <c r="J115" s="104">
        <f t="shared" si="24"/>
        <v>23</v>
      </c>
      <c r="K115" s="104">
        <f t="shared" si="24"/>
        <v>29</v>
      </c>
      <c r="L115" s="104">
        <f t="shared" si="24"/>
        <v>1</v>
      </c>
      <c r="M115" s="104">
        <f t="shared" si="24"/>
        <v>3</v>
      </c>
      <c r="N115" s="104">
        <f t="shared" si="24"/>
        <v>0</v>
      </c>
      <c r="O115" s="104">
        <f t="shared" si="24"/>
        <v>24</v>
      </c>
      <c r="P115" s="104">
        <f t="shared" si="24"/>
        <v>0</v>
      </c>
      <c r="Q115" s="104">
        <f t="shared" si="24"/>
        <v>0</v>
      </c>
      <c r="R115" s="104">
        <f t="shared" si="24"/>
        <v>0</v>
      </c>
      <c r="S115" s="104">
        <f t="shared" si="24"/>
        <v>0</v>
      </c>
      <c r="T115" s="104">
        <f t="shared" si="24"/>
        <v>0</v>
      </c>
      <c r="U115" s="104">
        <f t="shared" si="24"/>
        <v>0</v>
      </c>
      <c r="V115" s="104">
        <f t="shared" si="24"/>
        <v>0</v>
      </c>
      <c r="W115" s="104">
        <f t="shared" si="24"/>
        <v>1</v>
      </c>
      <c r="X115" s="104">
        <f t="shared" si="24"/>
        <v>0</v>
      </c>
    </row>
    <row r="116" spans="1:24" x14ac:dyDescent="0.35">
      <c r="A116" s="51" t="s">
        <v>168</v>
      </c>
      <c r="B116" s="103">
        <f>SUM(C116:X116)</f>
        <v>385</v>
      </c>
      <c r="C116" s="103">
        <v>68</v>
      </c>
      <c r="D116" s="103">
        <v>116</v>
      </c>
      <c r="E116" s="103">
        <v>52</v>
      </c>
      <c r="F116" s="103">
        <v>5</v>
      </c>
      <c r="G116" s="103">
        <v>91</v>
      </c>
      <c r="H116" s="103">
        <v>8</v>
      </c>
      <c r="I116" s="103">
        <v>2</v>
      </c>
      <c r="J116" s="103">
        <v>13</v>
      </c>
      <c r="K116" s="103">
        <v>12</v>
      </c>
      <c r="L116" s="103">
        <v>0</v>
      </c>
      <c r="M116" s="103">
        <v>3</v>
      </c>
      <c r="N116" s="103">
        <v>0</v>
      </c>
      <c r="O116" s="90">
        <v>14</v>
      </c>
      <c r="P116" s="90">
        <v>0</v>
      </c>
      <c r="Q116" s="90">
        <v>0</v>
      </c>
      <c r="R116" s="90">
        <v>0</v>
      </c>
      <c r="S116" s="90">
        <v>0</v>
      </c>
      <c r="T116" s="90">
        <v>0</v>
      </c>
      <c r="U116" s="90">
        <v>0</v>
      </c>
      <c r="V116" s="90">
        <v>0</v>
      </c>
      <c r="W116" s="90">
        <v>1</v>
      </c>
      <c r="X116" s="210">
        <v>0</v>
      </c>
    </row>
    <row r="117" spans="1:24" x14ac:dyDescent="0.35">
      <c r="A117" s="49" t="s">
        <v>169</v>
      </c>
      <c r="B117" s="103">
        <f>SUM(C117:X117)</f>
        <v>164</v>
      </c>
      <c r="C117" s="103">
        <v>59</v>
      </c>
      <c r="D117" s="103">
        <v>23</v>
      </c>
      <c r="E117" s="103">
        <v>17</v>
      </c>
      <c r="F117" s="103">
        <v>5</v>
      </c>
      <c r="G117" s="103">
        <v>39</v>
      </c>
      <c r="H117" s="103">
        <v>5</v>
      </c>
      <c r="I117" s="103">
        <v>0</v>
      </c>
      <c r="J117" s="103">
        <v>8</v>
      </c>
      <c r="K117" s="103">
        <v>2</v>
      </c>
      <c r="L117" s="103">
        <v>1</v>
      </c>
      <c r="M117" s="103">
        <v>0</v>
      </c>
      <c r="N117" s="103">
        <v>0</v>
      </c>
      <c r="O117" s="90">
        <v>5</v>
      </c>
      <c r="P117" s="90">
        <v>0</v>
      </c>
      <c r="Q117" s="90">
        <v>0</v>
      </c>
      <c r="R117" s="90">
        <v>0</v>
      </c>
      <c r="S117" s="90">
        <v>0</v>
      </c>
      <c r="T117" s="90">
        <v>0</v>
      </c>
      <c r="U117" s="90">
        <v>0</v>
      </c>
      <c r="V117" s="90">
        <v>0</v>
      </c>
      <c r="W117" s="90">
        <v>0</v>
      </c>
      <c r="X117" s="210">
        <v>0</v>
      </c>
    </row>
    <row r="118" spans="1:24" x14ac:dyDescent="0.35">
      <c r="A118" s="51" t="s">
        <v>216</v>
      </c>
      <c r="B118" s="103">
        <f>SUM(C118:X118)</f>
        <v>239</v>
      </c>
      <c r="C118" s="103">
        <v>35</v>
      </c>
      <c r="D118" s="103">
        <v>83</v>
      </c>
      <c r="E118" s="103">
        <v>37</v>
      </c>
      <c r="F118" s="103">
        <v>9</v>
      </c>
      <c r="G118" s="103">
        <v>49</v>
      </c>
      <c r="H118" s="103">
        <v>3</v>
      </c>
      <c r="I118" s="103">
        <v>1</v>
      </c>
      <c r="J118" s="103">
        <v>2</v>
      </c>
      <c r="K118" s="103">
        <v>15</v>
      </c>
      <c r="L118" s="103">
        <v>0</v>
      </c>
      <c r="M118" s="103">
        <v>0</v>
      </c>
      <c r="N118" s="103">
        <v>0</v>
      </c>
      <c r="O118" s="90">
        <v>5</v>
      </c>
      <c r="P118" s="90">
        <v>0</v>
      </c>
      <c r="Q118" s="90">
        <v>0</v>
      </c>
      <c r="R118" s="90">
        <v>0</v>
      </c>
      <c r="S118" s="90">
        <v>0</v>
      </c>
      <c r="T118" s="90">
        <v>0</v>
      </c>
      <c r="U118" s="90">
        <v>0</v>
      </c>
      <c r="V118" s="90">
        <v>0</v>
      </c>
      <c r="W118" s="90">
        <v>0</v>
      </c>
      <c r="X118" s="210">
        <v>0</v>
      </c>
    </row>
    <row r="119" spans="1:24" x14ac:dyDescent="0.35">
      <c r="A119" s="110"/>
      <c r="B119" s="120"/>
      <c r="C119" s="120"/>
      <c r="D119" s="120"/>
      <c r="E119" s="120"/>
      <c r="F119" s="120"/>
      <c r="G119" s="120"/>
      <c r="H119" s="120"/>
      <c r="I119" s="120"/>
      <c r="J119" s="120"/>
      <c r="K119" s="120"/>
      <c r="L119" s="120"/>
      <c r="M119" s="120"/>
      <c r="N119" s="120"/>
      <c r="O119" s="237"/>
      <c r="P119" s="237"/>
      <c r="Q119" s="237"/>
      <c r="R119" s="237"/>
      <c r="S119" s="237"/>
      <c r="T119" s="237"/>
      <c r="U119" s="237"/>
      <c r="V119" s="237"/>
      <c r="W119" s="237"/>
      <c r="X119" s="238"/>
    </row>
    <row r="120" spans="1:24" x14ac:dyDescent="0.35">
      <c r="A120" s="49" t="s">
        <v>217</v>
      </c>
      <c r="B120" s="107"/>
      <c r="C120" s="107"/>
      <c r="D120" s="107"/>
      <c r="E120" s="107"/>
      <c r="F120" s="107"/>
      <c r="G120" s="107"/>
      <c r="H120" s="107"/>
      <c r="I120" s="107"/>
      <c r="J120" s="107"/>
      <c r="K120" s="107"/>
      <c r="L120" s="107"/>
      <c r="M120" s="107"/>
      <c r="N120" s="107"/>
    </row>
    <row r="121" spans="1:24" x14ac:dyDescent="0.35">
      <c r="A121" s="62" t="s">
        <v>55</v>
      </c>
      <c r="B121" s="62"/>
    </row>
  </sheetData>
  <mergeCells count="6">
    <mergeCell ref="O9:X9"/>
    <mergeCell ref="C8:X8"/>
    <mergeCell ref="A8:A10"/>
    <mergeCell ref="B8:B10"/>
    <mergeCell ref="C9:K9"/>
    <mergeCell ref="L9:N9"/>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120"/>
  <sheetViews>
    <sheetView zoomScale="70" zoomScaleNormal="70" zoomScaleSheetLayoutView="70" workbookViewId="0">
      <pane xSplit="2" ySplit="11" topLeftCell="C12" activePane="bottomRight" state="frozen"/>
      <selection activeCell="B25" sqref="B25"/>
      <selection pane="topRight" activeCell="B25" sqref="B25"/>
      <selection pane="bottomLeft" activeCell="B25" sqref="B25"/>
      <selection pane="bottomRight" activeCell="B25" sqref="B25"/>
    </sheetView>
  </sheetViews>
  <sheetFormatPr baseColWidth="10" defaultColWidth="0" defaultRowHeight="15.5" zeroHeight="1" x14ac:dyDescent="0.35"/>
  <cols>
    <col min="1" max="1" width="81.54296875" style="4" customWidth="1"/>
    <col min="2" max="29" width="17.453125" style="4" customWidth="1"/>
    <col min="30" max="30" width="0" style="4" hidden="1" customWidth="1"/>
    <col min="31" max="16384" width="17.453125" style="4" hidden="1"/>
  </cols>
  <sheetData>
    <row r="1" spans="1:29" x14ac:dyDescent="0.35">
      <c r="A1" s="27" t="s">
        <v>218</v>
      </c>
      <c r="B1" s="25"/>
      <c r="C1" s="25"/>
      <c r="D1" s="25"/>
      <c r="E1" s="25"/>
      <c r="F1" s="25"/>
      <c r="G1" s="25"/>
      <c r="H1" s="25"/>
      <c r="I1" s="25"/>
      <c r="J1" s="25"/>
      <c r="K1" s="25"/>
      <c r="L1" s="25"/>
      <c r="M1" s="25"/>
      <c r="N1" s="25"/>
      <c r="O1" s="25"/>
      <c r="P1" s="25"/>
    </row>
    <row r="2" spans="1:29" x14ac:dyDescent="0.35">
      <c r="A2" s="3"/>
      <c r="B2" s="26"/>
      <c r="C2" s="26"/>
      <c r="D2" s="26"/>
      <c r="E2" s="26"/>
      <c r="F2" s="26"/>
      <c r="G2" s="26"/>
      <c r="H2" s="26"/>
      <c r="I2" s="26"/>
      <c r="J2" s="26"/>
      <c r="K2" s="26"/>
      <c r="L2" s="26"/>
      <c r="M2" s="26"/>
      <c r="N2" s="26"/>
      <c r="O2" s="26"/>
      <c r="P2" s="26"/>
    </row>
    <row r="3" spans="1:29" s="255" customFormat="1" ht="15" x14ac:dyDescent="0.25">
      <c r="A3" s="255" t="s">
        <v>219</v>
      </c>
    </row>
    <row r="4" spans="1:29" s="255" customFormat="1" ht="15" x14ac:dyDescent="0.25">
      <c r="A4" s="255" t="s">
        <v>86</v>
      </c>
    </row>
    <row r="5" spans="1:29" s="255" customFormat="1" ht="15" x14ac:dyDescent="0.25">
      <c r="A5" s="255" t="s">
        <v>220</v>
      </c>
    </row>
    <row r="6" spans="1:29" s="255" customFormat="1" ht="15" x14ac:dyDescent="0.25">
      <c r="A6" s="255" t="s">
        <v>28</v>
      </c>
    </row>
    <row r="7" spans="1:29" x14ac:dyDescent="0.35">
      <c r="A7" s="3"/>
      <c r="B7" s="43"/>
      <c r="C7" s="43"/>
      <c r="D7" s="43"/>
      <c r="E7" s="43"/>
      <c r="F7" s="43"/>
      <c r="G7" s="43"/>
      <c r="H7" s="43"/>
      <c r="I7" s="43"/>
      <c r="J7" s="43"/>
      <c r="K7" s="43"/>
      <c r="L7" s="43"/>
      <c r="M7" s="43"/>
      <c r="N7" s="43"/>
      <c r="O7" s="43"/>
      <c r="P7" s="43"/>
    </row>
    <row r="8" spans="1:29" ht="15.4" customHeight="1" x14ac:dyDescent="0.35">
      <c r="A8" s="303" t="s">
        <v>87</v>
      </c>
      <c r="B8" s="305" t="s">
        <v>30</v>
      </c>
      <c r="C8" s="323" t="s">
        <v>221</v>
      </c>
      <c r="D8" s="324"/>
      <c r="E8" s="324"/>
      <c r="F8" s="324"/>
      <c r="G8" s="324"/>
      <c r="H8" s="324"/>
      <c r="I8" s="324"/>
      <c r="J8" s="324"/>
      <c r="K8" s="325" t="s">
        <v>222</v>
      </c>
      <c r="L8" s="326"/>
      <c r="M8" s="326"/>
      <c r="N8" s="326"/>
      <c r="O8" s="326"/>
      <c r="P8" s="326"/>
      <c r="Q8" s="321" t="s">
        <v>223</v>
      </c>
      <c r="R8" s="322"/>
      <c r="S8" s="322"/>
      <c r="T8" s="322"/>
      <c r="U8" s="322"/>
      <c r="V8" s="322"/>
      <c r="W8" s="322"/>
      <c r="X8" s="322"/>
      <c r="Y8" s="322"/>
      <c r="Z8" s="322"/>
      <c r="AA8" s="322"/>
      <c r="AB8" s="322"/>
      <c r="AC8" s="322"/>
    </row>
    <row r="9" spans="1:29" ht="60" x14ac:dyDescent="0.35">
      <c r="A9" s="304"/>
      <c r="B9" s="306"/>
      <c r="C9" s="150" t="s">
        <v>33</v>
      </c>
      <c r="D9" s="150" t="s">
        <v>38</v>
      </c>
      <c r="E9" s="150" t="s">
        <v>49</v>
      </c>
      <c r="F9" s="150" t="s">
        <v>224</v>
      </c>
      <c r="G9" s="150" t="s">
        <v>53</v>
      </c>
      <c r="H9" s="150" t="s">
        <v>225</v>
      </c>
      <c r="I9" s="150" t="s">
        <v>226</v>
      </c>
      <c r="J9" s="151" t="s">
        <v>48</v>
      </c>
      <c r="K9" s="215" t="s">
        <v>227</v>
      </c>
      <c r="L9" s="215" t="s">
        <v>50</v>
      </c>
      <c r="M9" s="215" t="s">
        <v>49</v>
      </c>
      <c r="N9" s="215" t="s">
        <v>225</v>
      </c>
      <c r="O9" s="215" t="s">
        <v>46</v>
      </c>
      <c r="P9" s="215" t="s">
        <v>48</v>
      </c>
      <c r="Q9" s="228" t="s">
        <v>35</v>
      </c>
      <c r="R9" s="228" t="s">
        <v>36</v>
      </c>
      <c r="S9" s="228" t="s">
        <v>37</v>
      </c>
      <c r="T9" s="228" t="s">
        <v>39</v>
      </c>
      <c r="U9" s="228" t="s">
        <v>40</v>
      </c>
      <c r="V9" s="228" t="s">
        <v>228</v>
      </c>
      <c r="W9" s="228" t="s">
        <v>43</v>
      </c>
      <c r="X9" s="228" t="s">
        <v>229</v>
      </c>
      <c r="Y9" s="228" t="s">
        <v>230</v>
      </c>
      <c r="Z9" s="228" t="s">
        <v>51</v>
      </c>
      <c r="AA9" s="228" t="s">
        <v>52</v>
      </c>
      <c r="AB9" s="228" t="s">
        <v>440</v>
      </c>
      <c r="AC9" s="270" t="s">
        <v>257</v>
      </c>
    </row>
    <row r="10" spans="1:29" x14ac:dyDescent="0.35">
      <c r="A10" s="227"/>
      <c r="B10" s="192"/>
      <c r="C10" s="54"/>
      <c r="D10" s="54"/>
      <c r="E10" s="54"/>
      <c r="F10" s="54"/>
      <c r="G10" s="54"/>
      <c r="H10" s="54"/>
      <c r="I10" s="54"/>
      <c r="J10" s="54"/>
      <c r="K10" s="54"/>
      <c r="L10" s="229"/>
      <c r="M10" s="229"/>
      <c r="N10" s="229"/>
      <c r="O10" s="229"/>
      <c r="P10" s="229"/>
      <c r="Q10" s="200"/>
      <c r="R10" s="200"/>
      <c r="S10" s="200"/>
      <c r="T10" s="200"/>
      <c r="U10" s="200"/>
      <c r="V10" s="200"/>
      <c r="W10" s="200"/>
      <c r="X10" s="200"/>
      <c r="Y10" s="200"/>
      <c r="Z10" s="200"/>
      <c r="AA10" s="200"/>
      <c r="AB10" s="203"/>
      <c r="AC10" s="203"/>
    </row>
    <row r="11" spans="1:29" x14ac:dyDescent="0.35">
      <c r="A11" s="28" t="s">
        <v>30</v>
      </c>
      <c r="B11" s="29">
        <f t="shared" ref="B11:P11" si="0">SUM(B13,B21,B24,B33,B40,B47,B55,B64,B72,B80,B88,B98,B102,B109,B114)</f>
        <v>14265</v>
      </c>
      <c r="C11" s="29">
        <f t="shared" si="0"/>
        <v>166</v>
      </c>
      <c r="D11" s="29">
        <f t="shared" si="0"/>
        <v>1017</v>
      </c>
      <c r="E11" s="29">
        <f t="shared" si="0"/>
        <v>356</v>
      </c>
      <c r="F11" s="29">
        <f t="shared" si="0"/>
        <v>652</v>
      </c>
      <c r="G11" s="29">
        <f t="shared" si="0"/>
        <v>93</v>
      </c>
      <c r="H11" s="29">
        <f t="shared" si="0"/>
        <v>176</v>
      </c>
      <c r="I11" s="29">
        <f t="shared" si="0"/>
        <v>4536</v>
      </c>
      <c r="J11" s="29">
        <f t="shared" si="0"/>
        <v>1406</v>
      </c>
      <c r="K11" s="29">
        <f t="shared" si="0"/>
        <v>203</v>
      </c>
      <c r="L11" s="29">
        <f t="shared" si="0"/>
        <v>11</v>
      </c>
      <c r="M11" s="29">
        <f t="shared" si="0"/>
        <v>514</v>
      </c>
      <c r="N11" s="29">
        <f t="shared" si="0"/>
        <v>94</v>
      </c>
      <c r="O11" s="29">
        <f t="shared" si="0"/>
        <v>1018</v>
      </c>
      <c r="P11" s="29">
        <f t="shared" si="0"/>
        <v>346</v>
      </c>
      <c r="Q11" s="78">
        <f t="shared" ref="Q11:AC11" si="1">Q13+Q21+Q24+Q33+Q40+Q47+Q55+Q64+Q72+Q80+Q88+Q98+Q102+Q109+Q114</f>
        <v>704</v>
      </c>
      <c r="R11" s="78">
        <f t="shared" si="1"/>
        <v>884</v>
      </c>
      <c r="S11" s="78">
        <f t="shared" si="1"/>
        <v>36</v>
      </c>
      <c r="T11" s="78">
        <f t="shared" si="1"/>
        <v>43</v>
      </c>
      <c r="U11" s="78">
        <f t="shared" si="1"/>
        <v>124</v>
      </c>
      <c r="V11" s="78">
        <f t="shared" si="1"/>
        <v>502</v>
      </c>
      <c r="W11" s="78">
        <f t="shared" si="1"/>
        <v>1340</v>
      </c>
      <c r="X11" s="78">
        <f t="shared" si="1"/>
        <v>1</v>
      </c>
      <c r="Y11" s="78">
        <f t="shared" si="1"/>
        <v>10</v>
      </c>
      <c r="Z11" s="78">
        <f t="shared" si="1"/>
        <v>1</v>
      </c>
      <c r="AA11" s="78">
        <f t="shared" si="1"/>
        <v>9</v>
      </c>
      <c r="AB11" s="78">
        <f t="shared" si="1"/>
        <v>3</v>
      </c>
      <c r="AC11" s="104">
        <f t="shared" si="1"/>
        <v>20</v>
      </c>
    </row>
    <row r="12" spans="1:29" x14ac:dyDescent="0.35">
      <c r="A12" s="31"/>
      <c r="B12" s="32"/>
      <c r="C12" s="32"/>
      <c r="D12" s="32"/>
      <c r="E12" s="32"/>
      <c r="F12" s="32"/>
      <c r="G12" s="32"/>
      <c r="H12" s="32"/>
      <c r="I12" s="32"/>
      <c r="J12" s="32"/>
      <c r="K12" s="32"/>
      <c r="L12" s="32"/>
      <c r="M12" s="32"/>
      <c r="N12" s="32"/>
      <c r="O12" s="32"/>
      <c r="P12" s="32"/>
      <c r="Q12" s="201"/>
      <c r="R12" s="201"/>
      <c r="S12" s="201"/>
      <c r="T12" s="201"/>
      <c r="U12" s="201"/>
      <c r="V12" s="201"/>
      <c r="W12" s="201"/>
      <c r="X12" s="201"/>
      <c r="Y12" s="201"/>
      <c r="Z12" s="201"/>
      <c r="AA12" s="201"/>
      <c r="AB12" s="204"/>
      <c r="AC12" s="204"/>
    </row>
    <row r="13" spans="1:29" x14ac:dyDescent="0.35">
      <c r="A13" s="28" t="s">
        <v>94</v>
      </c>
      <c r="B13" s="29">
        <f>SUM(B14:B19)</f>
        <v>951</v>
      </c>
      <c r="C13" s="29">
        <f>SUM(C14:C19)</f>
        <v>88</v>
      </c>
      <c r="D13" s="29">
        <f t="shared" ref="D13:AC13" si="2">SUM(D14:D19)</f>
        <v>18</v>
      </c>
      <c r="E13" s="29">
        <f t="shared" si="2"/>
        <v>12</v>
      </c>
      <c r="F13" s="29">
        <f t="shared" si="2"/>
        <v>32</v>
      </c>
      <c r="G13" s="29">
        <f t="shared" si="2"/>
        <v>33</v>
      </c>
      <c r="H13" s="29">
        <f t="shared" si="2"/>
        <v>6</v>
      </c>
      <c r="I13" s="29">
        <f t="shared" si="2"/>
        <v>253</v>
      </c>
      <c r="J13" s="29">
        <f t="shared" si="2"/>
        <v>101</v>
      </c>
      <c r="K13" s="29">
        <f t="shared" si="2"/>
        <v>35</v>
      </c>
      <c r="L13" s="29">
        <f t="shared" si="2"/>
        <v>0</v>
      </c>
      <c r="M13" s="29">
        <f t="shared" si="2"/>
        <v>10</v>
      </c>
      <c r="N13" s="29">
        <f t="shared" si="2"/>
        <v>11</v>
      </c>
      <c r="O13" s="29">
        <f t="shared" si="2"/>
        <v>37</v>
      </c>
      <c r="P13" s="29">
        <f t="shared" si="2"/>
        <v>9</v>
      </c>
      <c r="Q13" s="104">
        <f t="shared" si="2"/>
        <v>37</v>
      </c>
      <c r="R13" s="104">
        <f t="shared" si="2"/>
        <v>102</v>
      </c>
      <c r="S13" s="104">
        <f t="shared" si="2"/>
        <v>1</v>
      </c>
      <c r="T13" s="104">
        <f t="shared" si="2"/>
        <v>2</v>
      </c>
      <c r="U13" s="104">
        <f t="shared" si="2"/>
        <v>17</v>
      </c>
      <c r="V13" s="104">
        <f t="shared" si="2"/>
        <v>62</v>
      </c>
      <c r="W13" s="104">
        <f t="shared" si="2"/>
        <v>84</v>
      </c>
      <c r="X13" s="104">
        <f>SUM(X14:X19)</f>
        <v>0</v>
      </c>
      <c r="Y13" s="104">
        <f>SUM(Y14:Y19)</f>
        <v>1</v>
      </c>
      <c r="Z13" s="104">
        <f t="shared" si="2"/>
        <v>0</v>
      </c>
      <c r="AA13" s="104">
        <f t="shared" si="2"/>
        <v>0</v>
      </c>
      <c r="AB13" s="104">
        <f t="shared" si="2"/>
        <v>0</v>
      </c>
      <c r="AC13" s="104">
        <f t="shared" si="2"/>
        <v>0</v>
      </c>
    </row>
    <row r="14" spans="1:29" x14ac:dyDescent="0.35">
      <c r="A14" s="4" t="s">
        <v>95</v>
      </c>
      <c r="B14" s="32">
        <f>SUM(C14:AC14)</f>
        <v>453</v>
      </c>
      <c r="C14" s="32">
        <v>6</v>
      </c>
      <c r="D14" s="32">
        <v>1</v>
      </c>
      <c r="E14" s="32">
        <v>1</v>
      </c>
      <c r="F14" s="32">
        <v>11</v>
      </c>
      <c r="G14" s="32">
        <v>0</v>
      </c>
      <c r="H14" s="32">
        <v>6</v>
      </c>
      <c r="I14" s="32">
        <v>160</v>
      </c>
      <c r="J14" s="32">
        <v>48</v>
      </c>
      <c r="K14" s="32">
        <v>15</v>
      </c>
      <c r="L14" s="32">
        <v>0</v>
      </c>
      <c r="M14" s="32">
        <v>0</v>
      </c>
      <c r="N14" s="32">
        <v>8</v>
      </c>
      <c r="O14" s="32">
        <v>6</v>
      </c>
      <c r="P14" s="32">
        <v>3</v>
      </c>
      <c r="Q14" s="90">
        <v>18</v>
      </c>
      <c r="R14" s="90">
        <v>79</v>
      </c>
      <c r="S14" s="90">
        <v>0</v>
      </c>
      <c r="T14" s="90">
        <v>2</v>
      </c>
      <c r="U14" s="90">
        <v>11</v>
      </c>
      <c r="V14" s="90">
        <v>43</v>
      </c>
      <c r="W14" s="90">
        <v>34</v>
      </c>
      <c r="X14" s="90">
        <v>0</v>
      </c>
      <c r="Y14" s="90">
        <v>1</v>
      </c>
      <c r="Z14" s="90">
        <v>0</v>
      </c>
      <c r="AA14" s="90">
        <v>0</v>
      </c>
      <c r="AB14" s="210">
        <v>0</v>
      </c>
      <c r="AC14" s="210">
        <v>0</v>
      </c>
    </row>
    <row r="15" spans="1:29" x14ac:dyDescent="0.35">
      <c r="A15" s="34" t="s">
        <v>96</v>
      </c>
      <c r="B15" s="32">
        <f t="shared" ref="B15:B19" si="3">SUM(C15:AC15)</f>
        <v>167</v>
      </c>
      <c r="C15" s="32">
        <v>6</v>
      </c>
      <c r="D15" s="32">
        <v>10</v>
      </c>
      <c r="E15" s="32">
        <v>10</v>
      </c>
      <c r="F15" s="32">
        <v>4</v>
      </c>
      <c r="G15" s="32">
        <v>1</v>
      </c>
      <c r="H15" s="32">
        <v>0</v>
      </c>
      <c r="I15" s="32">
        <v>29</v>
      </c>
      <c r="J15" s="32">
        <v>32</v>
      </c>
      <c r="K15" s="32">
        <v>5</v>
      </c>
      <c r="L15" s="32">
        <v>0</v>
      </c>
      <c r="M15" s="32">
        <v>9</v>
      </c>
      <c r="N15" s="32">
        <v>3</v>
      </c>
      <c r="O15" s="32">
        <v>7</v>
      </c>
      <c r="P15" s="32">
        <v>1</v>
      </c>
      <c r="Q15" s="90">
        <v>8</v>
      </c>
      <c r="R15" s="90">
        <v>2</v>
      </c>
      <c r="S15" s="90">
        <v>0</v>
      </c>
      <c r="T15" s="90">
        <v>0</v>
      </c>
      <c r="U15" s="90">
        <v>1</v>
      </c>
      <c r="V15" s="90">
        <v>5</v>
      </c>
      <c r="W15" s="90">
        <v>34</v>
      </c>
      <c r="X15" s="90">
        <v>0</v>
      </c>
      <c r="Y15" s="90">
        <v>0</v>
      </c>
      <c r="Z15" s="90">
        <v>0</v>
      </c>
      <c r="AA15" s="90">
        <v>0</v>
      </c>
      <c r="AB15" s="210">
        <v>0</v>
      </c>
      <c r="AC15" s="210">
        <v>0</v>
      </c>
    </row>
    <row r="16" spans="1:29" x14ac:dyDescent="0.35">
      <c r="A16" s="4" t="s">
        <v>97</v>
      </c>
      <c r="B16" s="32">
        <f>SUM(C16:AC16)</f>
        <v>134</v>
      </c>
      <c r="C16" s="32">
        <v>2</v>
      </c>
      <c r="D16" s="32">
        <v>7</v>
      </c>
      <c r="E16" s="32">
        <v>0</v>
      </c>
      <c r="F16" s="32">
        <v>13</v>
      </c>
      <c r="G16" s="32">
        <v>31</v>
      </c>
      <c r="H16" s="32">
        <v>0</v>
      </c>
      <c r="I16" s="32">
        <v>41</v>
      </c>
      <c r="J16" s="32">
        <v>9</v>
      </c>
      <c r="K16" s="32">
        <v>2</v>
      </c>
      <c r="L16" s="32">
        <v>0</v>
      </c>
      <c r="M16" s="32">
        <v>1</v>
      </c>
      <c r="N16" s="32">
        <v>0</v>
      </c>
      <c r="O16" s="32">
        <v>6</v>
      </c>
      <c r="P16" s="32">
        <v>4</v>
      </c>
      <c r="Q16" s="90">
        <v>3</v>
      </c>
      <c r="R16" s="90">
        <v>3</v>
      </c>
      <c r="S16" s="90">
        <v>1</v>
      </c>
      <c r="T16" s="90">
        <v>0</v>
      </c>
      <c r="U16" s="90">
        <v>1</v>
      </c>
      <c r="V16" s="90">
        <v>5</v>
      </c>
      <c r="W16" s="90">
        <v>5</v>
      </c>
      <c r="X16" s="90">
        <v>0</v>
      </c>
      <c r="Y16" s="90">
        <v>0</v>
      </c>
      <c r="Z16" s="90">
        <v>0</v>
      </c>
      <c r="AA16" s="90">
        <v>0</v>
      </c>
      <c r="AB16" s="210">
        <v>0</v>
      </c>
      <c r="AC16" s="210">
        <v>0</v>
      </c>
    </row>
    <row r="17" spans="1:29" x14ac:dyDescent="0.35">
      <c r="A17" s="4" t="s">
        <v>187</v>
      </c>
      <c r="B17" s="32">
        <f t="shared" si="3"/>
        <v>50</v>
      </c>
      <c r="C17" s="32">
        <v>0</v>
      </c>
      <c r="D17" s="32">
        <v>0</v>
      </c>
      <c r="E17" s="32">
        <v>0</v>
      </c>
      <c r="F17" s="32">
        <v>3</v>
      </c>
      <c r="G17" s="32">
        <v>0</v>
      </c>
      <c r="H17" s="32">
        <v>0</v>
      </c>
      <c r="I17" s="32">
        <v>8</v>
      </c>
      <c r="J17" s="32">
        <v>9</v>
      </c>
      <c r="K17" s="32">
        <v>0</v>
      </c>
      <c r="L17" s="32">
        <v>0</v>
      </c>
      <c r="M17" s="32">
        <v>0</v>
      </c>
      <c r="N17" s="32">
        <v>0</v>
      </c>
      <c r="O17" s="32">
        <v>4</v>
      </c>
      <c r="P17" s="32">
        <v>1</v>
      </c>
      <c r="Q17" s="90">
        <v>6</v>
      </c>
      <c r="R17" s="90">
        <v>7</v>
      </c>
      <c r="S17" s="90">
        <v>0</v>
      </c>
      <c r="T17" s="90">
        <v>0</v>
      </c>
      <c r="U17" s="90">
        <v>0</v>
      </c>
      <c r="V17" s="90">
        <v>4</v>
      </c>
      <c r="W17" s="90">
        <v>8</v>
      </c>
      <c r="X17" s="90">
        <v>0</v>
      </c>
      <c r="Y17" s="90">
        <v>0</v>
      </c>
      <c r="Z17" s="90">
        <v>0</v>
      </c>
      <c r="AA17" s="90">
        <v>0</v>
      </c>
      <c r="AB17" s="210">
        <v>0</v>
      </c>
      <c r="AC17" s="210">
        <v>0</v>
      </c>
    </row>
    <row r="18" spans="1:29" x14ac:dyDescent="0.35">
      <c r="A18" s="4" t="s">
        <v>99</v>
      </c>
      <c r="B18" s="32">
        <f t="shared" si="3"/>
        <v>138</v>
      </c>
      <c r="C18" s="32">
        <v>74</v>
      </c>
      <c r="D18" s="32">
        <v>0</v>
      </c>
      <c r="E18" s="32">
        <v>1</v>
      </c>
      <c r="F18" s="32">
        <v>0</v>
      </c>
      <c r="G18" s="32">
        <v>0</v>
      </c>
      <c r="H18" s="32">
        <v>0</v>
      </c>
      <c r="I18" s="32">
        <v>14</v>
      </c>
      <c r="J18" s="32">
        <v>3</v>
      </c>
      <c r="K18" s="32">
        <v>13</v>
      </c>
      <c r="L18" s="32">
        <v>0</v>
      </c>
      <c r="M18" s="32">
        <v>0</v>
      </c>
      <c r="N18" s="32">
        <v>0</v>
      </c>
      <c r="O18" s="32">
        <v>12</v>
      </c>
      <c r="P18" s="32">
        <v>0</v>
      </c>
      <c r="Q18" s="90">
        <v>2</v>
      </c>
      <c r="R18" s="90">
        <v>8</v>
      </c>
      <c r="S18" s="90">
        <v>0</v>
      </c>
      <c r="T18" s="90">
        <v>0</v>
      </c>
      <c r="U18" s="90">
        <v>4</v>
      </c>
      <c r="V18" s="90">
        <v>4</v>
      </c>
      <c r="W18" s="90">
        <v>3</v>
      </c>
      <c r="X18" s="90">
        <v>0</v>
      </c>
      <c r="Y18" s="90">
        <v>0</v>
      </c>
      <c r="Z18" s="90">
        <v>0</v>
      </c>
      <c r="AA18" s="90">
        <v>0</v>
      </c>
      <c r="AB18" s="210">
        <v>0</v>
      </c>
      <c r="AC18" s="210">
        <v>0</v>
      </c>
    </row>
    <row r="19" spans="1:29" x14ac:dyDescent="0.35">
      <c r="A19" s="4" t="s">
        <v>188</v>
      </c>
      <c r="B19" s="32">
        <f t="shared" si="3"/>
        <v>9</v>
      </c>
      <c r="C19" s="32">
        <v>0</v>
      </c>
      <c r="D19" s="32">
        <v>0</v>
      </c>
      <c r="E19" s="32">
        <v>0</v>
      </c>
      <c r="F19" s="32">
        <v>1</v>
      </c>
      <c r="G19" s="32">
        <v>1</v>
      </c>
      <c r="H19" s="32">
        <v>0</v>
      </c>
      <c r="I19" s="32">
        <v>1</v>
      </c>
      <c r="J19" s="32">
        <v>0</v>
      </c>
      <c r="K19" s="32">
        <v>0</v>
      </c>
      <c r="L19" s="32">
        <v>0</v>
      </c>
      <c r="M19" s="32">
        <v>0</v>
      </c>
      <c r="N19" s="32">
        <v>0</v>
      </c>
      <c r="O19" s="32">
        <v>2</v>
      </c>
      <c r="P19" s="32">
        <v>0</v>
      </c>
      <c r="Q19" s="90">
        <v>0</v>
      </c>
      <c r="R19" s="90">
        <v>3</v>
      </c>
      <c r="S19" s="90">
        <v>0</v>
      </c>
      <c r="T19" s="90">
        <v>0</v>
      </c>
      <c r="U19" s="90">
        <v>0</v>
      </c>
      <c r="V19" s="90">
        <v>1</v>
      </c>
      <c r="W19" s="90">
        <v>0</v>
      </c>
      <c r="X19" s="90">
        <v>0</v>
      </c>
      <c r="Y19" s="90">
        <v>0</v>
      </c>
      <c r="Z19" s="90">
        <v>0</v>
      </c>
      <c r="AA19" s="90">
        <v>0</v>
      </c>
      <c r="AB19" s="210">
        <v>0</v>
      </c>
      <c r="AC19" s="210">
        <v>0</v>
      </c>
    </row>
    <row r="20" spans="1:29" x14ac:dyDescent="0.35">
      <c r="A20" s="35"/>
      <c r="B20" s="32"/>
      <c r="C20" s="32"/>
      <c r="D20" s="32"/>
      <c r="E20" s="32"/>
      <c r="F20" s="32"/>
      <c r="G20" s="32"/>
      <c r="H20" s="32"/>
      <c r="I20" s="32"/>
      <c r="J20" s="32"/>
      <c r="K20" s="32"/>
      <c r="L20" s="32"/>
      <c r="M20" s="32"/>
      <c r="N20" s="32"/>
      <c r="O20" s="32"/>
      <c r="P20" s="32"/>
      <c r="Q20" s="201"/>
      <c r="R20" s="201"/>
      <c r="S20" s="201"/>
      <c r="T20" s="201"/>
      <c r="U20" s="201"/>
      <c r="V20" s="201"/>
      <c r="W20" s="201"/>
      <c r="X20" s="201"/>
      <c r="Y20" s="201"/>
      <c r="Z20" s="201"/>
      <c r="AA20" s="201"/>
      <c r="AB20" s="204"/>
      <c r="AC20" s="204"/>
    </row>
    <row r="21" spans="1:29" x14ac:dyDescent="0.35">
      <c r="A21" s="28" t="s">
        <v>101</v>
      </c>
      <c r="B21" s="29">
        <f>SUM(B22)</f>
        <v>1497</v>
      </c>
      <c r="C21" s="29">
        <f t="shared" ref="C21:P21" si="4">SUM(C22)</f>
        <v>19</v>
      </c>
      <c r="D21" s="29">
        <f t="shared" si="4"/>
        <v>287</v>
      </c>
      <c r="E21" s="29">
        <f t="shared" si="4"/>
        <v>4</v>
      </c>
      <c r="F21" s="29">
        <f t="shared" si="4"/>
        <v>38</v>
      </c>
      <c r="G21" s="29">
        <f t="shared" si="4"/>
        <v>4</v>
      </c>
      <c r="H21" s="29">
        <f t="shared" si="4"/>
        <v>35</v>
      </c>
      <c r="I21" s="29">
        <f t="shared" si="4"/>
        <v>545</v>
      </c>
      <c r="J21" s="29">
        <f t="shared" si="4"/>
        <v>203</v>
      </c>
      <c r="K21" s="29">
        <f t="shared" si="4"/>
        <v>50</v>
      </c>
      <c r="L21" s="29">
        <f t="shared" si="4"/>
        <v>0</v>
      </c>
      <c r="M21" s="29">
        <f t="shared" si="4"/>
        <v>0</v>
      </c>
      <c r="N21" s="29">
        <f t="shared" si="4"/>
        <v>1</v>
      </c>
      <c r="O21" s="29">
        <f t="shared" si="4"/>
        <v>25</v>
      </c>
      <c r="P21" s="29">
        <f t="shared" si="4"/>
        <v>14</v>
      </c>
      <c r="Q21" s="104">
        <f t="shared" ref="Q21:AC21" si="5">Q22</f>
        <v>42</v>
      </c>
      <c r="R21" s="104">
        <f t="shared" si="5"/>
        <v>28</v>
      </c>
      <c r="S21" s="104">
        <f t="shared" si="5"/>
        <v>7</v>
      </c>
      <c r="T21" s="104">
        <f t="shared" si="5"/>
        <v>3</v>
      </c>
      <c r="U21" s="104">
        <f t="shared" si="5"/>
        <v>16</v>
      </c>
      <c r="V21" s="104">
        <f t="shared" si="5"/>
        <v>44</v>
      </c>
      <c r="W21" s="104">
        <f t="shared" si="5"/>
        <v>122</v>
      </c>
      <c r="X21" s="104">
        <f t="shared" si="5"/>
        <v>0</v>
      </c>
      <c r="Y21" s="104">
        <f t="shared" si="5"/>
        <v>0</v>
      </c>
      <c r="Z21" s="104">
        <f t="shared" si="5"/>
        <v>1</v>
      </c>
      <c r="AA21" s="104">
        <f t="shared" si="5"/>
        <v>9</v>
      </c>
      <c r="AB21" s="104">
        <f t="shared" si="5"/>
        <v>0</v>
      </c>
      <c r="AC21" s="104">
        <f t="shared" si="5"/>
        <v>0</v>
      </c>
    </row>
    <row r="22" spans="1:29" x14ac:dyDescent="0.35">
      <c r="A22" s="34" t="s">
        <v>189</v>
      </c>
      <c r="B22" s="32">
        <f>SUM(C22:AC22)</f>
        <v>1497</v>
      </c>
      <c r="C22" s="32">
        <v>19</v>
      </c>
      <c r="D22" s="32">
        <v>287</v>
      </c>
      <c r="E22" s="32">
        <v>4</v>
      </c>
      <c r="F22" s="32">
        <v>38</v>
      </c>
      <c r="G22" s="32">
        <v>4</v>
      </c>
      <c r="H22" s="32">
        <v>35</v>
      </c>
      <c r="I22" s="32">
        <v>545</v>
      </c>
      <c r="J22" s="32">
        <v>203</v>
      </c>
      <c r="K22" s="32">
        <v>50</v>
      </c>
      <c r="L22" s="32">
        <v>0</v>
      </c>
      <c r="M22" s="32">
        <v>0</v>
      </c>
      <c r="N22" s="32">
        <v>1</v>
      </c>
      <c r="O22" s="32">
        <v>25</v>
      </c>
      <c r="P22" s="32">
        <v>14</v>
      </c>
      <c r="Q22" s="208">
        <v>42</v>
      </c>
      <c r="R22" s="208">
        <v>28</v>
      </c>
      <c r="S22" s="208">
        <v>7</v>
      </c>
      <c r="T22" s="208">
        <v>3</v>
      </c>
      <c r="U22" s="208">
        <v>16</v>
      </c>
      <c r="V22" s="208">
        <v>44</v>
      </c>
      <c r="W22" s="208">
        <v>122</v>
      </c>
      <c r="X22" s="208">
        <v>0</v>
      </c>
      <c r="Y22" s="208">
        <v>0</v>
      </c>
      <c r="Z22" s="208">
        <v>1</v>
      </c>
      <c r="AA22" s="208">
        <v>9</v>
      </c>
      <c r="AB22" s="209">
        <v>0</v>
      </c>
      <c r="AC22" s="209">
        <v>0</v>
      </c>
    </row>
    <row r="23" spans="1:29" x14ac:dyDescent="0.35">
      <c r="A23" s="35"/>
      <c r="B23" s="32"/>
      <c r="C23" s="32"/>
      <c r="D23" s="32"/>
      <c r="E23" s="32"/>
      <c r="F23" s="32"/>
      <c r="G23" s="32"/>
      <c r="H23" s="32"/>
      <c r="I23" s="32"/>
      <c r="J23" s="32"/>
      <c r="K23" s="32"/>
      <c r="L23" s="32"/>
      <c r="M23" s="32"/>
      <c r="N23" s="32"/>
      <c r="O23" s="32"/>
      <c r="P23" s="32"/>
      <c r="Q23" s="201"/>
      <c r="R23" s="201"/>
      <c r="S23" s="201"/>
      <c r="T23" s="201"/>
      <c r="U23" s="201"/>
      <c r="V23" s="201"/>
      <c r="W23" s="201"/>
      <c r="X23" s="201"/>
      <c r="Y23" s="201"/>
      <c r="Z23" s="201"/>
      <c r="AA23" s="201"/>
      <c r="AB23" s="204"/>
      <c r="AC23" s="204"/>
    </row>
    <row r="24" spans="1:29" x14ac:dyDescent="0.35">
      <c r="A24" s="28" t="s">
        <v>102</v>
      </c>
      <c r="B24" s="29">
        <f>SUM(B25:B31)</f>
        <v>1296</v>
      </c>
      <c r="C24" s="29">
        <f t="shared" ref="C24:AC24" si="6">SUM(C25:C31)</f>
        <v>2</v>
      </c>
      <c r="D24" s="29">
        <f t="shared" si="6"/>
        <v>102</v>
      </c>
      <c r="E24" s="29">
        <f t="shared" si="6"/>
        <v>18</v>
      </c>
      <c r="F24" s="29">
        <f t="shared" si="6"/>
        <v>42</v>
      </c>
      <c r="G24" s="29">
        <f t="shared" si="6"/>
        <v>6</v>
      </c>
      <c r="H24" s="29">
        <f t="shared" si="6"/>
        <v>14</v>
      </c>
      <c r="I24" s="29">
        <f t="shared" si="6"/>
        <v>382</v>
      </c>
      <c r="J24" s="29">
        <f t="shared" si="6"/>
        <v>47</v>
      </c>
      <c r="K24" s="29">
        <f t="shared" si="6"/>
        <v>9</v>
      </c>
      <c r="L24" s="29">
        <f t="shared" si="6"/>
        <v>0</v>
      </c>
      <c r="M24" s="29">
        <f t="shared" si="6"/>
        <v>125</v>
      </c>
      <c r="N24" s="29">
        <f t="shared" si="6"/>
        <v>22</v>
      </c>
      <c r="O24" s="29">
        <f t="shared" si="6"/>
        <v>89</v>
      </c>
      <c r="P24" s="29">
        <f t="shared" si="6"/>
        <v>110</v>
      </c>
      <c r="Q24" s="104">
        <f t="shared" si="6"/>
        <v>76</v>
      </c>
      <c r="R24" s="104">
        <f t="shared" si="6"/>
        <v>75</v>
      </c>
      <c r="S24" s="104">
        <f t="shared" si="6"/>
        <v>5</v>
      </c>
      <c r="T24" s="104">
        <f t="shared" si="6"/>
        <v>2</v>
      </c>
      <c r="U24" s="104">
        <f t="shared" si="6"/>
        <v>11</v>
      </c>
      <c r="V24" s="104">
        <f t="shared" si="6"/>
        <v>71</v>
      </c>
      <c r="W24" s="104">
        <f t="shared" si="6"/>
        <v>86</v>
      </c>
      <c r="X24" s="104">
        <f>SUM(X25:X31)</f>
        <v>0</v>
      </c>
      <c r="Y24" s="104">
        <f>SUM(Y25:Y31)</f>
        <v>0</v>
      </c>
      <c r="Z24" s="104">
        <f t="shared" si="6"/>
        <v>0</v>
      </c>
      <c r="AA24" s="104">
        <f t="shared" si="6"/>
        <v>0</v>
      </c>
      <c r="AB24" s="104">
        <f t="shared" si="6"/>
        <v>2</v>
      </c>
      <c r="AC24" s="104">
        <f t="shared" si="6"/>
        <v>0</v>
      </c>
    </row>
    <row r="25" spans="1:29" x14ac:dyDescent="0.35">
      <c r="A25" s="34" t="s">
        <v>103</v>
      </c>
      <c r="B25" s="32">
        <f t="shared" ref="B25:B31" si="7">SUM(C25:AC25)</f>
        <v>141</v>
      </c>
      <c r="C25" s="153">
        <v>0</v>
      </c>
      <c r="D25" s="153">
        <v>24</v>
      </c>
      <c r="E25" s="153">
        <v>1</v>
      </c>
      <c r="F25" s="153">
        <v>2</v>
      </c>
      <c r="G25" s="153">
        <v>0</v>
      </c>
      <c r="H25" s="153">
        <v>2</v>
      </c>
      <c r="I25" s="153">
        <v>54</v>
      </c>
      <c r="J25" s="153">
        <v>22</v>
      </c>
      <c r="K25" s="153">
        <v>0</v>
      </c>
      <c r="L25" s="153">
        <v>0</v>
      </c>
      <c r="M25" s="153">
        <v>0</v>
      </c>
      <c r="N25" s="153">
        <v>2</v>
      </c>
      <c r="O25" s="153">
        <v>0</v>
      </c>
      <c r="P25" s="153">
        <v>3</v>
      </c>
      <c r="Q25" s="90">
        <v>7</v>
      </c>
      <c r="R25" s="90">
        <v>5</v>
      </c>
      <c r="S25" s="90">
        <v>0</v>
      </c>
      <c r="T25" s="90">
        <v>0</v>
      </c>
      <c r="U25" s="90">
        <v>1</v>
      </c>
      <c r="V25" s="90">
        <v>3</v>
      </c>
      <c r="W25" s="90">
        <v>13</v>
      </c>
      <c r="X25" s="90">
        <v>0</v>
      </c>
      <c r="Y25" s="90">
        <v>0</v>
      </c>
      <c r="Z25" s="90">
        <v>0</v>
      </c>
      <c r="AA25" s="90">
        <v>0</v>
      </c>
      <c r="AB25" s="210">
        <v>2</v>
      </c>
      <c r="AC25" s="210">
        <v>0</v>
      </c>
    </row>
    <row r="26" spans="1:29" x14ac:dyDescent="0.35">
      <c r="A26" s="4" t="s">
        <v>104</v>
      </c>
      <c r="B26" s="32">
        <f t="shared" si="7"/>
        <v>140</v>
      </c>
      <c r="C26" s="153">
        <v>0</v>
      </c>
      <c r="D26" s="153">
        <v>18</v>
      </c>
      <c r="E26" s="153">
        <v>2</v>
      </c>
      <c r="F26" s="153">
        <v>3</v>
      </c>
      <c r="G26" s="153">
        <v>0</v>
      </c>
      <c r="H26" s="153">
        <v>1</v>
      </c>
      <c r="I26" s="153">
        <v>51</v>
      </c>
      <c r="J26" s="153">
        <v>15</v>
      </c>
      <c r="K26" s="153">
        <v>0</v>
      </c>
      <c r="L26" s="153">
        <v>0</v>
      </c>
      <c r="M26" s="153">
        <v>0</v>
      </c>
      <c r="N26" s="153">
        <v>0</v>
      </c>
      <c r="O26" s="153">
        <v>7</v>
      </c>
      <c r="P26" s="153">
        <v>3</v>
      </c>
      <c r="Q26" s="90">
        <v>9</v>
      </c>
      <c r="R26" s="90">
        <v>15</v>
      </c>
      <c r="S26" s="90">
        <v>1</v>
      </c>
      <c r="T26" s="90">
        <v>0</v>
      </c>
      <c r="U26" s="90">
        <v>1</v>
      </c>
      <c r="V26" s="90">
        <v>3</v>
      </c>
      <c r="W26" s="90">
        <v>11</v>
      </c>
      <c r="X26" s="90">
        <v>0</v>
      </c>
      <c r="Y26" s="90">
        <v>0</v>
      </c>
      <c r="Z26" s="90">
        <v>0</v>
      </c>
      <c r="AA26" s="90">
        <v>0</v>
      </c>
      <c r="AB26" s="210">
        <v>0</v>
      </c>
      <c r="AC26" s="210">
        <v>0</v>
      </c>
    </row>
    <row r="27" spans="1:29" x14ac:dyDescent="0.35">
      <c r="A27" s="4" t="s">
        <v>190</v>
      </c>
      <c r="B27" s="32">
        <f t="shared" si="7"/>
        <v>82</v>
      </c>
      <c r="C27" s="153">
        <v>1</v>
      </c>
      <c r="D27" s="153">
        <v>18</v>
      </c>
      <c r="E27" s="153">
        <v>0</v>
      </c>
      <c r="F27" s="153">
        <v>0</v>
      </c>
      <c r="G27" s="153">
        <v>1</v>
      </c>
      <c r="H27" s="153">
        <v>4</v>
      </c>
      <c r="I27" s="153">
        <v>41</v>
      </c>
      <c r="J27" s="153">
        <v>1</v>
      </c>
      <c r="K27" s="153">
        <v>0</v>
      </c>
      <c r="L27" s="153">
        <v>0</v>
      </c>
      <c r="M27" s="153">
        <v>0</v>
      </c>
      <c r="N27" s="153">
        <v>0</v>
      </c>
      <c r="O27" s="153">
        <v>4</v>
      </c>
      <c r="P27" s="153">
        <v>0</v>
      </c>
      <c r="Q27" s="90">
        <v>5</v>
      </c>
      <c r="R27" s="90">
        <v>0</v>
      </c>
      <c r="S27" s="90">
        <v>0</v>
      </c>
      <c r="T27" s="90">
        <v>0</v>
      </c>
      <c r="U27" s="90">
        <v>1</v>
      </c>
      <c r="V27" s="90">
        <v>4</v>
      </c>
      <c r="W27" s="90">
        <v>2</v>
      </c>
      <c r="X27" s="90">
        <v>0</v>
      </c>
      <c r="Y27" s="90">
        <v>0</v>
      </c>
      <c r="Z27" s="90">
        <v>0</v>
      </c>
      <c r="AA27" s="90">
        <v>0</v>
      </c>
      <c r="AB27" s="210">
        <v>0</v>
      </c>
      <c r="AC27" s="210">
        <v>0</v>
      </c>
    </row>
    <row r="28" spans="1:29" x14ac:dyDescent="0.35">
      <c r="A28" s="4" t="s">
        <v>191</v>
      </c>
      <c r="B28" s="32">
        <f t="shared" si="7"/>
        <v>165</v>
      </c>
      <c r="C28" s="153">
        <v>0</v>
      </c>
      <c r="D28" s="153">
        <v>29</v>
      </c>
      <c r="E28" s="153">
        <v>2</v>
      </c>
      <c r="F28" s="153">
        <v>0</v>
      </c>
      <c r="G28" s="153">
        <v>2</v>
      </c>
      <c r="H28" s="153">
        <v>2</v>
      </c>
      <c r="I28" s="153">
        <v>37</v>
      </c>
      <c r="J28" s="153">
        <v>3</v>
      </c>
      <c r="K28" s="153">
        <v>0</v>
      </c>
      <c r="L28" s="153">
        <v>0</v>
      </c>
      <c r="M28" s="153">
        <v>0</v>
      </c>
      <c r="N28" s="153">
        <v>1</v>
      </c>
      <c r="O28" s="153">
        <v>31</v>
      </c>
      <c r="P28" s="153">
        <v>1</v>
      </c>
      <c r="Q28" s="90">
        <v>14</v>
      </c>
      <c r="R28" s="90">
        <v>29</v>
      </c>
      <c r="S28" s="90">
        <v>1</v>
      </c>
      <c r="T28" s="90">
        <v>2</v>
      </c>
      <c r="U28" s="90">
        <v>0</v>
      </c>
      <c r="V28" s="90">
        <v>0</v>
      </c>
      <c r="W28" s="90">
        <v>11</v>
      </c>
      <c r="X28" s="90">
        <v>0</v>
      </c>
      <c r="Y28" s="90">
        <v>0</v>
      </c>
      <c r="Z28" s="90">
        <v>0</v>
      </c>
      <c r="AA28" s="90">
        <v>0</v>
      </c>
      <c r="AB28" s="210">
        <v>0</v>
      </c>
      <c r="AC28" s="210">
        <v>0</v>
      </c>
    </row>
    <row r="29" spans="1:29" x14ac:dyDescent="0.35">
      <c r="A29" s="34" t="s">
        <v>192</v>
      </c>
      <c r="B29" s="32">
        <f t="shared" si="7"/>
        <v>635</v>
      </c>
      <c r="C29" s="153">
        <v>1</v>
      </c>
      <c r="D29" s="153">
        <v>3</v>
      </c>
      <c r="E29" s="153">
        <v>13</v>
      </c>
      <c r="F29" s="153">
        <v>35</v>
      </c>
      <c r="G29" s="153">
        <v>3</v>
      </c>
      <c r="H29" s="153">
        <v>1</v>
      </c>
      <c r="I29" s="153">
        <v>170</v>
      </c>
      <c r="J29" s="153">
        <v>4</v>
      </c>
      <c r="K29" s="153">
        <v>9</v>
      </c>
      <c r="L29" s="153">
        <v>0</v>
      </c>
      <c r="M29" s="153">
        <v>125</v>
      </c>
      <c r="N29" s="153">
        <v>18</v>
      </c>
      <c r="O29" s="153">
        <v>35</v>
      </c>
      <c r="P29" s="153">
        <v>102</v>
      </c>
      <c r="Q29" s="90">
        <v>25</v>
      </c>
      <c r="R29" s="90">
        <v>7</v>
      </c>
      <c r="S29" s="90">
        <v>2</v>
      </c>
      <c r="T29" s="90">
        <v>0</v>
      </c>
      <c r="U29" s="90">
        <v>8</v>
      </c>
      <c r="V29" s="90">
        <v>34</v>
      </c>
      <c r="W29" s="90">
        <v>40</v>
      </c>
      <c r="X29" s="90">
        <v>0</v>
      </c>
      <c r="Y29" s="90">
        <v>0</v>
      </c>
      <c r="Z29" s="90">
        <v>0</v>
      </c>
      <c r="AA29" s="90">
        <v>0</v>
      </c>
      <c r="AB29" s="210">
        <v>0</v>
      </c>
      <c r="AC29" s="210">
        <v>0</v>
      </c>
    </row>
    <row r="30" spans="1:29" x14ac:dyDescent="0.35">
      <c r="A30" s="4" t="s">
        <v>107</v>
      </c>
      <c r="B30" s="32">
        <f t="shared" si="7"/>
        <v>82</v>
      </c>
      <c r="C30" s="153">
        <v>0</v>
      </c>
      <c r="D30" s="153">
        <v>3</v>
      </c>
      <c r="E30" s="153">
        <v>0</v>
      </c>
      <c r="F30" s="153">
        <v>2</v>
      </c>
      <c r="G30" s="153">
        <v>0</v>
      </c>
      <c r="H30" s="153">
        <v>4</v>
      </c>
      <c r="I30" s="153">
        <v>12</v>
      </c>
      <c r="J30" s="153">
        <v>0</v>
      </c>
      <c r="K30" s="153">
        <v>0</v>
      </c>
      <c r="L30" s="153">
        <v>0</v>
      </c>
      <c r="M30" s="153">
        <v>0</v>
      </c>
      <c r="N30" s="153">
        <v>1</v>
      </c>
      <c r="O30" s="153">
        <v>7</v>
      </c>
      <c r="P30" s="153">
        <v>1</v>
      </c>
      <c r="Q30" s="90">
        <v>8</v>
      </c>
      <c r="R30" s="90">
        <v>18</v>
      </c>
      <c r="S30" s="90">
        <v>0</v>
      </c>
      <c r="T30" s="90">
        <v>0</v>
      </c>
      <c r="U30" s="90">
        <v>0</v>
      </c>
      <c r="V30" s="90">
        <v>25</v>
      </c>
      <c r="W30" s="90">
        <v>1</v>
      </c>
      <c r="X30" s="90">
        <v>0</v>
      </c>
      <c r="Y30" s="90">
        <v>0</v>
      </c>
      <c r="Z30" s="90">
        <v>0</v>
      </c>
      <c r="AA30" s="90">
        <v>0</v>
      </c>
      <c r="AB30" s="210">
        <v>0</v>
      </c>
      <c r="AC30" s="210">
        <v>0</v>
      </c>
    </row>
    <row r="31" spans="1:29" x14ac:dyDescent="0.35">
      <c r="A31" s="4" t="s">
        <v>193</v>
      </c>
      <c r="B31" s="32">
        <f t="shared" si="7"/>
        <v>51</v>
      </c>
      <c r="C31" s="153">
        <v>0</v>
      </c>
      <c r="D31" s="153">
        <v>7</v>
      </c>
      <c r="E31" s="153">
        <v>0</v>
      </c>
      <c r="F31" s="153">
        <v>0</v>
      </c>
      <c r="G31" s="153">
        <v>0</v>
      </c>
      <c r="H31" s="153">
        <v>0</v>
      </c>
      <c r="I31" s="153">
        <v>17</v>
      </c>
      <c r="J31" s="153">
        <v>2</v>
      </c>
      <c r="K31" s="153">
        <v>0</v>
      </c>
      <c r="L31" s="153">
        <v>0</v>
      </c>
      <c r="M31" s="153">
        <v>0</v>
      </c>
      <c r="N31" s="153">
        <v>0</v>
      </c>
      <c r="O31" s="153">
        <v>5</v>
      </c>
      <c r="P31" s="153">
        <v>0</v>
      </c>
      <c r="Q31" s="90">
        <v>8</v>
      </c>
      <c r="R31" s="90">
        <v>1</v>
      </c>
      <c r="S31" s="90">
        <v>1</v>
      </c>
      <c r="T31" s="90">
        <v>0</v>
      </c>
      <c r="U31" s="90">
        <v>0</v>
      </c>
      <c r="V31" s="90">
        <v>2</v>
      </c>
      <c r="W31" s="90">
        <v>8</v>
      </c>
      <c r="X31" s="90">
        <v>0</v>
      </c>
      <c r="Y31" s="90">
        <v>0</v>
      </c>
      <c r="Z31" s="90">
        <v>0</v>
      </c>
      <c r="AA31" s="90">
        <v>0</v>
      </c>
      <c r="AB31" s="210"/>
      <c r="AC31" s="210">
        <v>0</v>
      </c>
    </row>
    <row r="32" spans="1:29" x14ac:dyDescent="0.35">
      <c r="A32" s="36"/>
      <c r="B32" s="32"/>
      <c r="C32" s="32"/>
      <c r="D32" s="32"/>
      <c r="E32" s="32"/>
      <c r="F32" s="32"/>
      <c r="G32" s="32"/>
      <c r="H32" s="32"/>
      <c r="I32" s="32"/>
      <c r="J32" s="32"/>
      <c r="K32" s="32"/>
      <c r="L32" s="32"/>
      <c r="M32" s="32"/>
      <c r="N32" s="32"/>
      <c r="O32" s="32"/>
      <c r="P32" s="32"/>
      <c r="Q32" s="201"/>
      <c r="R32" s="201"/>
      <c r="S32" s="201"/>
      <c r="T32" s="201"/>
      <c r="U32" s="201"/>
      <c r="V32" s="201"/>
      <c r="W32" s="201"/>
      <c r="X32" s="201"/>
      <c r="Y32" s="201"/>
      <c r="Z32" s="201"/>
      <c r="AA32" s="201"/>
      <c r="AB32" s="204"/>
      <c r="AC32" s="204"/>
    </row>
    <row r="33" spans="1:29" x14ac:dyDescent="0.35">
      <c r="A33" s="28" t="s">
        <v>108</v>
      </c>
      <c r="B33" s="29">
        <f>SUM(B34:B38)</f>
        <v>762</v>
      </c>
      <c r="C33" s="29">
        <f t="shared" ref="C33:AC33" si="8">SUM(C34:C38)</f>
        <v>2</v>
      </c>
      <c r="D33" s="29">
        <f t="shared" si="8"/>
        <v>25</v>
      </c>
      <c r="E33" s="29">
        <f t="shared" si="8"/>
        <v>2</v>
      </c>
      <c r="F33" s="29">
        <f t="shared" si="8"/>
        <v>55</v>
      </c>
      <c r="G33" s="29">
        <f t="shared" si="8"/>
        <v>0</v>
      </c>
      <c r="H33" s="29">
        <f t="shared" si="8"/>
        <v>0</v>
      </c>
      <c r="I33" s="29">
        <f t="shared" si="8"/>
        <v>272</v>
      </c>
      <c r="J33" s="29">
        <f t="shared" si="8"/>
        <v>78</v>
      </c>
      <c r="K33" s="29">
        <f t="shared" si="8"/>
        <v>1</v>
      </c>
      <c r="L33" s="29">
        <f t="shared" si="8"/>
        <v>0</v>
      </c>
      <c r="M33" s="29">
        <f t="shared" si="8"/>
        <v>6</v>
      </c>
      <c r="N33" s="29">
        <f t="shared" si="8"/>
        <v>0</v>
      </c>
      <c r="O33" s="29">
        <f t="shared" si="8"/>
        <v>63</v>
      </c>
      <c r="P33" s="29">
        <f t="shared" si="8"/>
        <v>10</v>
      </c>
      <c r="Q33" s="104">
        <f t="shared" si="8"/>
        <v>43</v>
      </c>
      <c r="R33" s="104">
        <f t="shared" si="8"/>
        <v>97</v>
      </c>
      <c r="S33" s="104">
        <f t="shared" si="8"/>
        <v>2</v>
      </c>
      <c r="T33" s="104">
        <f t="shared" si="8"/>
        <v>1</v>
      </c>
      <c r="U33" s="104">
        <f t="shared" si="8"/>
        <v>0</v>
      </c>
      <c r="V33" s="104">
        <f t="shared" si="8"/>
        <v>27</v>
      </c>
      <c r="W33" s="104">
        <f t="shared" si="8"/>
        <v>76</v>
      </c>
      <c r="X33" s="104">
        <f>SUM(X34:X38)</f>
        <v>0</v>
      </c>
      <c r="Y33" s="104">
        <f>SUM(Y34:Y38)</f>
        <v>1</v>
      </c>
      <c r="Z33" s="104">
        <f t="shared" si="8"/>
        <v>0</v>
      </c>
      <c r="AA33" s="104">
        <f t="shared" si="8"/>
        <v>0</v>
      </c>
      <c r="AB33" s="104">
        <f t="shared" si="8"/>
        <v>1</v>
      </c>
      <c r="AC33" s="104">
        <f t="shared" si="8"/>
        <v>0</v>
      </c>
    </row>
    <row r="34" spans="1:29" x14ac:dyDescent="0.35">
      <c r="A34" s="34" t="s">
        <v>194</v>
      </c>
      <c r="B34" s="32">
        <f t="shared" ref="B34:B38" si="9">SUM(C34:AC34)</f>
        <v>550</v>
      </c>
      <c r="C34" s="32">
        <v>2</v>
      </c>
      <c r="D34" s="32">
        <v>12</v>
      </c>
      <c r="E34" s="32">
        <v>2</v>
      </c>
      <c r="F34" s="32">
        <v>45</v>
      </c>
      <c r="G34" s="32">
        <v>0</v>
      </c>
      <c r="H34" s="32">
        <v>0</v>
      </c>
      <c r="I34" s="32">
        <v>158</v>
      </c>
      <c r="J34" s="32">
        <v>55</v>
      </c>
      <c r="K34" s="32">
        <v>0</v>
      </c>
      <c r="L34" s="32">
        <v>0</v>
      </c>
      <c r="M34" s="32">
        <v>5</v>
      </c>
      <c r="N34" s="32">
        <v>0</v>
      </c>
      <c r="O34" s="32">
        <v>60</v>
      </c>
      <c r="P34" s="32">
        <v>6</v>
      </c>
      <c r="Q34" s="208">
        <v>23</v>
      </c>
      <c r="R34" s="208">
        <v>97</v>
      </c>
      <c r="S34" s="208">
        <v>2</v>
      </c>
      <c r="T34" s="208">
        <v>0</v>
      </c>
      <c r="U34" s="208">
        <v>0</v>
      </c>
      <c r="V34" s="208">
        <v>20</v>
      </c>
      <c r="W34" s="208">
        <v>62</v>
      </c>
      <c r="X34" s="208">
        <v>0</v>
      </c>
      <c r="Y34" s="208">
        <v>0</v>
      </c>
      <c r="Z34" s="208">
        <v>0</v>
      </c>
      <c r="AA34" s="208">
        <v>0</v>
      </c>
      <c r="AB34" s="209">
        <v>1</v>
      </c>
      <c r="AC34" s="209">
        <v>0</v>
      </c>
    </row>
    <row r="35" spans="1:29" x14ac:dyDescent="0.35">
      <c r="A35" s="4" t="s">
        <v>195</v>
      </c>
      <c r="B35" s="32">
        <f t="shared" si="9"/>
        <v>78</v>
      </c>
      <c r="C35" s="32">
        <v>0</v>
      </c>
      <c r="D35" s="32">
        <v>5</v>
      </c>
      <c r="E35" s="32">
        <v>0</v>
      </c>
      <c r="F35" s="32">
        <v>6</v>
      </c>
      <c r="G35" s="32">
        <v>0</v>
      </c>
      <c r="H35" s="32">
        <v>0</v>
      </c>
      <c r="I35" s="32">
        <v>46</v>
      </c>
      <c r="J35" s="32">
        <v>9</v>
      </c>
      <c r="K35" s="32">
        <v>0</v>
      </c>
      <c r="L35" s="32">
        <v>0</v>
      </c>
      <c r="M35" s="32">
        <v>0</v>
      </c>
      <c r="N35" s="32">
        <v>0</v>
      </c>
      <c r="O35" s="32">
        <v>1</v>
      </c>
      <c r="P35" s="32">
        <v>0</v>
      </c>
      <c r="Q35" s="208">
        <v>5</v>
      </c>
      <c r="R35" s="208">
        <v>0</v>
      </c>
      <c r="S35" s="208">
        <v>0</v>
      </c>
      <c r="T35" s="208">
        <v>1</v>
      </c>
      <c r="U35" s="208">
        <v>0</v>
      </c>
      <c r="V35" s="208">
        <v>4</v>
      </c>
      <c r="W35" s="208">
        <v>1</v>
      </c>
      <c r="X35" s="208">
        <v>0</v>
      </c>
      <c r="Y35" s="208">
        <v>0</v>
      </c>
      <c r="Z35" s="208">
        <v>0</v>
      </c>
      <c r="AA35" s="208">
        <v>0</v>
      </c>
      <c r="AB35" s="209">
        <v>0</v>
      </c>
      <c r="AC35" s="209">
        <v>0</v>
      </c>
    </row>
    <row r="36" spans="1:29" x14ac:dyDescent="0.35">
      <c r="A36" s="4" t="s">
        <v>196</v>
      </c>
      <c r="B36" s="32">
        <f t="shared" si="9"/>
        <v>61</v>
      </c>
      <c r="C36" s="32">
        <v>0</v>
      </c>
      <c r="D36" s="32">
        <v>2</v>
      </c>
      <c r="E36" s="32">
        <v>0</v>
      </c>
      <c r="F36" s="32">
        <v>4</v>
      </c>
      <c r="G36" s="32">
        <v>0</v>
      </c>
      <c r="H36" s="32">
        <v>0</v>
      </c>
      <c r="I36" s="32">
        <v>24</v>
      </c>
      <c r="J36" s="32">
        <v>6</v>
      </c>
      <c r="K36" s="32">
        <v>1</v>
      </c>
      <c r="L36" s="32">
        <v>0</v>
      </c>
      <c r="M36" s="32">
        <v>0</v>
      </c>
      <c r="N36" s="32">
        <v>0</v>
      </c>
      <c r="O36" s="32">
        <v>2</v>
      </c>
      <c r="P36" s="32">
        <v>1</v>
      </c>
      <c r="Q36" s="208">
        <v>8</v>
      </c>
      <c r="R36" s="208">
        <v>0</v>
      </c>
      <c r="S36" s="208">
        <v>0</v>
      </c>
      <c r="T36" s="208">
        <v>0</v>
      </c>
      <c r="U36" s="208">
        <v>0</v>
      </c>
      <c r="V36" s="208">
        <v>2</v>
      </c>
      <c r="W36" s="208">
        <v>10</v>
      </c>
      <c r="X36" s="208">
        <v>0</v>
      </c>
      <c r="Y36" s="208">
        <v>1</v>
      </c>
      <c r="Z36" s="208">
        <v>0</v>
      </c>
      <c r="AA36" s="208">
        <v>0</v>
      </c>
      <c r="AB36" s="209">
        <v>0</v>
      </c>
      <c r="AC36" s="209">
        <v>0</v>
      </c>
    </row>
    <row r="37" spans="1:29" x14ac:dyDescent="0.35">
      <c r="A37" s="4" t="s">
        <v>112</v>
      </c>
      <c r="B37" s="32">
        <f t="shared" si="9"/>
        <v>13</v>
      </c>
      <c r="C37" s="32">
        <v>0</v>
      </c>
      <c r="D37" s="32">
        <v>0</v>
      </c>
      <c r="E37" s="32">
        <v>0</v>
      </c>
      <c r="F37" s="32">
        <v>0</v>
      </c>
      <c r="G37" s="32">
        <v>0</v>
      </c>
      <c r="H37" s="32">
        <v>0</v>
      </c>
      <c r="I37" s="32">
        <v>3</v>
      </c>
      <c r="J37" s="32">
        <v>4</v>
      </c>
      <c r="K37" s="32">
        <v>0</v>
      </c>
      <c r="L37" s="32">
        <v>0</v>
      </c>
      <c r="M37" s="32">
        <v>1</v>
      </c>
      <c r="N37" s="32">
        <v>0</v>
      </c>
      <c r="O37" s="32">
        <v>0</v>
      </c>
      <c r="P37" s="32">
        <v>3</v>
      </c>
      <c r="Q37" s="208">
        <v>0</v>
      </c>
      <c r="R37" s="208">
        <v>0</v>
      </c>
      <c r="S37" s="208">
        <v>0</v>
      </c>
      <c r="T37" s="208">
        <v>0</v>
      </c>
      <c r="U37" s="208">
        <v>0</v>
      </c>
      <c r="V37" s="208">
        <v>0</v>
      </c>
      <c r="W37" s="208">
        <v>2</v>
      </c>
      <c r="X37" s="208">
        <v>0</v>
      </c>
      <c r="Y37" s="208">
        <v>0</v>
      </c>
      <c r="Z37" s="208">
        <v>0</v>
      </c>
      <c r="AA37" s="208">
        <v>0</v>
      </c>
      <c r="AB37" s="209">
        <v>0</v>
      </c>
      <c r="AC37" s="209">
        <v>0</v>
      </c>
    </row>
    <row r="38" spans="1:29" x14ac:dyDescent="0.35">
      <c r="A38" s="4" t="s">
        <v>197</v>
      </c>
      <c r="B38" s="32">
        <f t="shared" si="9"/>
        <v>60</v>
      </c>
      <c r="C38" s="32">
        <v>0</v>
      </c>
      <c r="D38" s="32">
        <v>6</v>
      </c>
      <c r="E38" s="32">
        <v>0</v>
      </c>
      <c r="F38" s="32">
        <v>0</v>
      </c>
      <c r="G38" s="32">
        <v>0</v>
      </c>
      <c r="H38" s="32">
        <v>0</v>
      </c>
      <c r="I38" s="32">
        <v>41</v>
      </c>
      <c r="J38" s="32">
        <v>4</v>
      </c>
      <c r="K38" s="32">
        <v>0</v>
      </c>
      <c r="L38" s="32">
        <v>0</v>
      </c>
      <c r="M38" s="32">
        <v>0</v>
      </c>
      <c r="N38" s="32">
        <v>0</v>
      </c>
      <c r="O38" s="32">
        <v>0</v>
      </c>
      <c r="P38" s="32">
        <v>0</v>
      </c>
      <c r="Q38" s="208">
        <v>7</v>
      </c>
      <c r="R38" s="208">
        <v>0</v>
      </c>
      <c r="S38" s="208">
        <v>0</v>
      </c>
      <c r="T38" s="208">
        <v>0</v>
      </c>
      <c r="U38" s="208">
        <v>0</v>
      </c>
      <c r="V38" s="208">
        <v>1</v>
      </c>
      <c r="W38" s="208">
        <v>1</v>
      </c>
      <c r="X38" s="208">
        <v>0</v>
      </c>
      <c r="Y38" s="208">
        <v>0</v>
      </c>
      <c r="Z38" s="208">
        <v>0</v>
      </c>
      <c r="AA38" s="208">
        <v>0</v>
      </c>
      <c r="AB38" s="209">
        <v>0</v>
      </c>
      <c r="AC38" s="209">
        <v>0</v>
      </c>
    </row>
    <row r="39" spans="1:29" x14ac:dyDescent="0.35">
      <c r="A39" s="35"/>
      <c r="B39" s="32"/>
      <c r="C39" s="32"/>
      <c r="D39" s="32"/>
      <c r="E39" s="32"/>
      <c r="F39" s="32"/>
      <c r="G39" s="32"/>
      <c r="H39" s="32"/>
      <c r="I39" s="32"/>
      <c r="J39" s="32"/>
      <c r="K39" s="32"/>
      <c r="L39" s="32"/>
      <c r="M39" s="32"/>
      <c r="N39" s="32"/>
      <c r="O39" s="32"/>
      <c r="P39" s="32"/>
      <c r="Q39" s="201"/>
      <c r="R39" s="201"/>
      <c r="S39" s="201"/>
      <c r="T39" s="201"/>
      <c r="U39" s="201"/>
      <c r="V39" s="201"/>
      <c r="W39" s="201"/>
      <c r="X39" s="201"/>
      <c r="Y39" s="201"/>
      <c r="Z39" s="201"/>
      <c r="AA39" s="201"/>
      <c r="AB39" s="204"/>
      <c r="AC39" s="204"/>
    </row>
    <row r="40" spans="1:29" x14ac:dyDescent="0.35">
      <c r="A40" s="28" t="s">
        <v>114</v>
      </c>
      <c r="B40" s="29">
        <f>SUM(B41:B45)</f>
        <v>774</v>
      </c>
      <c r="C40" s="29">
        <f t="shared" ref="C40:AC40" si="10">SUM(C41:C45)</f>
        <v>6</v>
      </c>
      <c r="D40" s="29">
        <f t="shared" si="10"/>
        <v>24</v>
      </c>
      <c r="E40" s="29">
        <f t="shared" si="10"/>
        <v>0</v>
      </c>
      <c r="F40" s="29">
        <f t="shared" si="10"/>
        <v>209</v>
      </c>
      <c r="G40" s="29">
        <f t="shared" si="10"/>
        <v>4</v>
      </c>
      <c r="H40" s="29">
        <f t="shared" si="10"/>
        <v>15</v>
      </c>
      <c r="I40" s="29">
        <f t="shared" si="10"/>
        <v>224</v>
      </c>
      <c r="J40" s="29">
        <f t="shared" si="10"/>
        <v>40</v>
      </c>
      <c r="K40" s="29">
        <f t="shared" si="10"/>
        <v>3</v>
      </c>
      <c r="L40" s="29">
        <f t="shared" si="10"/>
        <v>0</v>
      </c>
      <c r="M40" s="29">
        <f t="shared" si="10"/>
        <v>0</v>
      </c>
      <c r="N40" s="29">
        <f t="shared" si="10"/>
        <v>0</v>
      </c>
      <c r="O40" s="29">
        <f t="shared" si="10"/>
        <v>15</v>
      </c>
      <c r="P40" s="29">
        <f t="shared" si="10"/>
        <v>6</v>
      </c>
      <c r="Q40" s="104">
        <f t="shared" si="10"/>
        <v>40</v>
      </c>
      <c r="R40" s="104">
        <f t="shared" si="10"/>
        <v>68</v>
      </c>
      <c r="S40" s="104">
        <f t="shared" si="10"/>
        <v>0</v>
      </c>
      <c r="T40" s="104">
        <f t="shared" si="10"/>
        <v>1</v>
      </c>
      <c r="U40" s="104">
        <f t="shared" si="10"/>
        <v>2</v>
      </c>
      <c r="V40" s="104">
        <f t="shared" si="10"/>
        <v>15</v>
      </c>
      <c r="W40" s="104">
        <f t="shared" si="10"/>
        <v>81</v>
      </c>
      <c r="X40" s="104">
        <f>SUM(X41:X45)</f>
        <v>1</v>
      </c>
      <c r="Y40" s="104">
        <f>SUM(Y41:Y45)</f>
        <v>0</v>
      </c>
      <c r="Z40" s="104">
        <f t="shared" si="10"/>
        <v>0</v>
      </c>
      <c r="AA40" s="104">
        <f t="shared" si="10"/>
        <v>0</v>
      </c>
      <c r="AB40" s="104">
        <f t="shared" si="10"/>
        <v>0</v>
      </c>
      <c r="AC40" s="104">
        <f t="shared" si="10"/>
        <v>20</v>
      </c>
    </row>
    <row r="41" spans="1:29" x14ac:dyDescent="0.35">
      <c r="A41" s="34" t="s">
        <v>115</v>
      </c>
      <c r="B41" s="32">
        <f t="shared" ref="B41:B45" si="11">SUM(C41:AC41)</f>
        <v>454</v>
      </c>
      <c r="C41" s="32">
        <v>6</v>
      </c>
      <c r="D41" s="32">
        <v>0</v>
      </c>
      <c r="E41" s="32">
        <v>0</v>
      </c>
      <c r="F41" s="32">
        <v>206</v>
      </c>
      <c r="G41" s="32">
        <v>1</v>
      </c>
      <c r="H41" s="32">
        <v>11</v>
      </c>
      <c r="I41" s="32">
        <v>78</v>
      </c>
      <c r="J41" s="32">
        <v>1</v>
      </c>
      <c r="K41" s="32">
        <v>2</v>
      </c>
      <c r="L41" s="32">
        <v>0</v>
      </c>
      <c r="M41" s="32">
        <v>0</v>
      </c>
      <c r="N41" s="32">
        <v>0</v>
      </c>
      <c r="O41" s="32">
        <v>3</v>
      </c>
      <c r="P41" s="32">
        <v>0</v>
      </c>
      <c r="Q41" s="211">
        <v>20</v>
      </c>
      <c r="R41" s="211">
        <v>44</v>
      </c>
      <c r="S41" s="211">
        <v>0</v>
      </c>
      <c r="T41" s="211">
        <v>0</v>
      </c>
      <c r="U41" s="211">
        <v>0</v>
      </c>
      <c r="V41" s="211">
        <v>5</v>
      </c>
      <c r="W41" s="211">
        <v>57</v>
      </c>
      <c r="X41" s="211">
        <v>1</v>
      </c>
      <c r="Y41" s="211">
        <v>0</v>
      </c>
      <c r="Z41" s="211">
        <v>0</v>
      </c>
      <c r="AA41" s="211">
        <v>0</v>
      </c>
      <c r="AB41" s="211">
        <v>0</v>
      </c>
      <c r="AC41" s="212">
        <v>19</v>
      </c>
    </row>
    <row r="42" spans="1:29" x14ac:dyDescent="0.35">
      <c r="A42" s="4" t="s">
        <v>116</v>
      </c>
      <c r="B42" s="32">
        <f t="shared" si="11"/>
        <v>87</v>
      </c>
      <c r="C42" s="32">
        <v>0</v>
      </c>
      <c r="D42" s="32">
        <v>12</v>
      </c>
      <c r="E42" s="32">
        <v>0</v>
      </c>
      <c r="F42" s="32">
        <v>1</v>
      </c>
      <c r="G42" s="32">
        <v>2</v>
      </c>
      <c r="H42" s="32">
        <v>0</v>
      </c>
      <c r="I42" s="32">
        <v>24</v>
      </c>
      <c r="J42" s="32">
        <v>25</v>
      </c>
      <c r="K42" s="32">
        <v>0</v>
      </c>
      <c r="L42" s="32">
        <v>0</v>
      </c>
      <c r="M42" s="32">
        <v>0</v>
      </c>
      <c r="N42" s="32">
        <v>0</v>
      </c>
      <c r="O42" s="32">
        <v>0</v>
      </c>
      <c r="P42" s="32">
        <v>0</v>
      </c>
      <c r="Q42" s="211">
        <v>4</v>
      </c>
      <c r="R42" s="211">
        <v>1</v>
      </c>
      <c r="S42" s="211">
        <v>0</v>
      </c>
      <c r="T42" s="211">
        <v>0</v>
      </c>
      <c r="U42" s="211">
        <v>0</v>
      </c>
      <c r="V42" s="211">
        <v>5</v>
      </c>
      <c r="W42" s="211">
        <v>12</v>
      </c>
      <c r="X42" s="211">
        <v>0</v>
      </c>
      <c r="Y42" s="211">
        <v>0</v>
      </c>
      <c r="Z42" s="211">
        <v>0</v>
      </c>
      <c r="AA42" s="211">
        <v>0</v>
      </c>
      <c r="AB42" s="211">
        <v>0</v>
      </c>
      <c r="AC42" s="212">
        <v>1</v>
      </c>
    </row>
    <row r="43" spans="1:29" x14ac:dyDescent="0.35">
      <c r="A43" s="4" t="s">
        <v>117</v>
      </c>
      <c r="B43" s="32">
        <f t="shared" si="11"/>
        <v>100</v>
      </c>
      <c r="C43" s="32">
        <v>0</v>
      </c>
      <c r="D43" s="32">
        <v>0</v>
      </c>
      <c r="E43" s="32">
        <v>0</v>
      </c>
      <c r="F43" s="32">
        <v>0</v>
      </c>
      <c r="G43" s="32">
        <v>0</v>
      </c>
      <c r="H43" s="32">
        <v>3</v>
      </c>
      <c r="I43" s="32">
        <v>61</v>
      </c>
      <c r="J43" s="32">
        <v>4</v>
      </c>
      <c r="K43" s="32">
        <v>1</v>
      </c>
      <c r="L43" s="32">
        <v>0</v>
      </c>
      <c r="M43" s="32">
        <v>0</v>
      </c>
      <c r="N43" s="32">
        <v>0</v>
      </c>
      <c r="O43" s="32">
        <v>7</v>
      </c>
      <c r="P43" s="32">
        <v>2</v>
      </c>
      <c r="Q43" s="211">
        <v>7</v>
      </c>
      <c r="R43" s="211">
        <v>9</v>
      </c>
      <c r="S43" s="211">
        <v>0</v>
      </c>
      <c r="T43" s="211">
        <v>1</v>
      </c>
      <c r="U43" s="211">
        <v>1</v>
      </c>
      <c r="V43" s="211">
        <v>0</v>
      </c>
      <c r="W43" s="211">
        <v>4</v>
      </c>
      <c r="X43" s="211">
        <v>0</v>
      </c>
      <c r="Y43" s="211">
        <v>0</v>
      </c>
      <c r="Z43" s="211">
        <v>0</v>
      </c>
      <c r="AA43" s="211">
        <v>0</v>
      </c>
      <c r="AB43" s="211">
        <v>0</v>
      </c>
      <c r="AC43" s="212">
        <v>0</v>
      </c>
    </row>
    <row r="44" spans="1:29" x14ac:dyDescent="0.35">
      <c r="A44" s="4" t="s">
        <v>118</v>
      </c>
      <c r="B44" s="32">
        <f t="shared" si="11"/>
        <v>57</v>
      </c>
      <c r="C44" s="32">
        <v>0</v>
      </c>
      <c r="D44" s="32">
        <v>9</v>
      </c>
      <c r="E44" s="32">
        <v>0</v>
      </c>
      <c r="F44" s="32">
        <v>0</v>
      </c>
      <c r="G44" s="32">
        <v>1</v>
      </c>
      <c r="H44" s="32">
        <v>0</v>
      </c>
      <c r="I44" s="32">
        <v>39</v>
      </c>
      <c r="J44" s="32">
        <v>3</v>
      </c>
      <c r="K44" s="32">
        <v>0</v>
      </c>
      <c r="L44" s="32">
        <v>0</v>
      </c>
      <c r="M44" s="32">
        <v>0</v>
      </c>
      <c r="N44" s="32">
        <v>0</v>
      </c>
      <c r="O44" s="32">
        <v>0</v>
      </c>
      <c r="P44" s="32">
        <v>0</v>
      </c>
      <c r="Q44" s="211">
        <v>0</v>
      </c>
      <c r="R44" s="211">
        <v>1</v>
      </c>
      <c r="S44" s="211">
        <v>0</v>
      </c>
      <c r="T44" s="211">
        <v>0</v>
      </c>
      <c r="U44" s="211">
        <v>1</v>
      </c>
      <c r="V44" s="211">
        <v>3</v>
      </c>
      <c r="W44" s="211">
        <v>0</v>
      </c>
      <c r="X44" s="211">
        <v>0</v>
      </c>
      <c r="Y44" s="211">
        <v>0</v>
      </c>
      <c r="Z44" s="211">
        <v>0</v>
      </c>
      <c r="AA44" s="211">
        <v>0</v>
      </c>
      <c r="AB44" s="211">
        <v>0</v>
      </c>
      <c r="AC44" s="212">
        <v>0</v>
      </c>
    </row>
    <row r="45" spans="1:29" x14ac:dyDescent="0.35">
      <c r="A45" s="4" t="s">
        <v>119</v>
      </c>
      <c r="B45" s="32">
        <f t="shared" si="11"/>
        <v>76</v>
      </c>
      <c r="C45" s="32">
        <v>0</v>
      </c>
      <c r="D45" s="32">
        <v>3</v>
      </c>
      <c r="E45" s="32">
        <v>0</v>
      </c>
      <c r="F45" s="32">
        <v>2</v>
      </c>
      <c r="G45" s="32">
        <v>0</v>
      </c>
      <c r="H45" s="32">
        <v>1</v>
      </c>
      <c r="I45" s="32">
        <v>22</v>
      </c>
      <c r="J45" s="32">
        <v>7</v>
      </c>
      <c r="K45" s="32">
        <v>0</v>
      </c>
      <c r="L45" s="32">
        <v>0</v>
      </c>
      <c r="M45" s="32">
        <v>0</v>
      </c>
      <c r="N45" s="32">
        <v>0</v>
      </c>
      <c r="O45" s="32">
        <v>5</v>
      </c>
      <c r="P45" s="32">
        <v>4</v>
      </c>
      <c r="Q45" s="211">
        <v>9</v>
      </c>
      <c r="R45" s="211">
        <v>13</v>
      </c>
      <c r="S45" s="211">
        <v>0</v>
      </c>
      <c r="T45" s="211">
        <v>0</v>
      </c>
      <c r="U45" s="211">
        <v>0</v>
      </c>
      <c r="V45" s="211">
        <v>2</v>
      </c>
      <c r="W45" s="211">
        <v>8</v>
      </c>
      <c r="X45" s="211">
        <v>0</v>
      </c>
      <c r="Y45" s="211">
        <v>0</v>
      </c>
      <c r="Z45" s="211">
        <v>0</v>
      </c>
      <c r="AA45" s="211">
        <v>0</v>
      </c>
      <c r="AB45" s="211">
        <v>0</v>
      </c>
      <c r="AC45" s="212">
        <v>0</v>
      </c>
    </row>
    <row r="46" spans="1:29" x14ac:dyDescent="0.35">
      <c r="A46" s="35"/>
      <c r="B46" s="32"/>
      <c r="C46" s="32"/>
      <c r="D46" s="32"/>
      <c r="E46" s="32"/>
      <c r="F46" s="32"/>
      <c r="G46" s="32"/>
      <c r="H46" s="32"/>
      <c r="I46" s="32"/>
      <c r="J46" s="32"/>
      <c r="K46" s="32"/>
      <c r="L46" s="32"/>
      <c r="M46" s="32"/>
      <c r="N46" s="32"/>
      <c r="O46" s="32"/>
      <c r="P46" s="32"/>
      <c r="Q46" s="201"/>
      <c r="R46" s="201"/>
      <c r="S46" s="201"/>
      <c r="T46" s="201"/>
      <c r="U46" s="201"/>
      <c r="V46" s="201"/>
      <c r="W46" s="201"/>
      <c r="X46" s="201"/>
      <c r="Y46" s="201"/>
      <c r="Z46" s="201"/>
      <c r="AA46" s="201"/>
      <c r="AB46" s="204"/>
      <c r="AC46" s="204"/>
    </row>
    <row r="47" spans="1:29" x14ac:dyDescent="0.35">
      <c r="A47" s="28" t="s">
        <v>120</v>
      </c>
      <c r="B47" s="29">
        <f t="shared" ref="B47:AC47" si="12">SUM(B48:B53)</f>
        <v>1030</v>
      </c>
      <c r="C47" s="29">
        <f t="shared" si="12"/>
        <v>3</v>
      </c>
      <c r="D47" s="29">
        <f t="shared" si="12"/>
        <v>41</v>
      </c>
      <c r="E47" s="29">
        <f t="shared" si="12"/>
        <v>47</v>
      </c>
      <c r="F47" s="29">
        <f t="shared" si="12"/>
        <v>81</v>
      </c>
      <c r="G47" s="29">
        <f t="shared" si="12"/>
        <v>0</v>
      </c>
      <c r="H47" s="29">
        <f t="shared" si="12"/>
        <v>11</v>
      </c>
      <c r="I47" s="29">
        <f t="shared" si="12"/>
        <v>370</v>
      </c>
      <c r="J47" s="29">
        <f t="shared" si="12"/>
        <v>86</v>
      </c>
      <c r="K47" s="29">
        <f t="shared" si="12"/>
        <v>1</v>
      </c>
      <c r="L47" s="29">
        <f t="shared" si="12"/>
        <v>3</v>
      </c>
      <c r="M47" s="29">
        <f t="shared" si="12"/>
        <v>22</v>
      </c>
      <c r="N47" s="29">
        <f t="shared" si="12"/>
        <v>3</v>
      </c>
      <c r="O47" s="29">
        <f t="shared" si="12"/>
        <v>65</v>
      </c>
      <c r="P47" s="29">
        <f t="shared" si="12"/>
        <v>15</v>
      </c>
      <c r="Q47" s="104">
        <f t="shared" si="12"/>
        <v>40</v>
      </c>
      <c r="R47" s="104">
        <f t="shared" si="12"/>
        <v>64</v>
      </c>
      <c r="S47" s="104">
        <f t="shared" si="12"/>
        <v>0</v>
      </c>
      <c r="T47" s="104">
        <f t="shared" si="12"/>
        <v>4</v>
      </c>
      <c r="U47" s="104">
        <f t="shared" si="12"/>
        <v>17</v>
      </c>
      <c r="V47" s="104">
        <f t="shared" si="12"/>
        <v>38</v>
      </c>
      <c r="W47" s="104">
        <f t="shared" si="12"/>
        <v>116</v>
      </c>
      <c r="X47" s="104">
        <f t="shared" si="12"/>
        <v>0</v>
      </c>
      <c r="Y47" s="104">
        <f t="shared" si="12"/>
        <v>3</v>
      </c>
      <c r="Z47" s="104">
        <f t="shared" si="12"/>
        <v>0</v>
      </c>
      <c r="AA47" s="104">
        <f t="shared" si="12"/>
        <v>0</v>
      </c>
      <c r="AB47" s="104">
        <f t="shared" si="12"/>
        <v>0</v>
      </c>
      <c r="AC47" s="104">
        <f t="shared" si="12"/>
        <v>0</v>
      </c>
    </row>
    <row r="48" spans="1:29" x14ac:dyDescent="0.35">
      <c r="A48" s="4" t="s">
        <v>198</v>
      </c>
      <c r="B48" s="32">
        <f t="shared" ref="B48:B53" si="13">SUM(C48:AC48)</f>
        <v>363</v>
      </c>
      <c r="C48" s="32">
        <v>1</v>
      </c>
      <c r="D48" s="32">
        <v>2</v>
      </c>
      <c r="E48" s="32">
        <v>19</v>
      </c>
      <c r="F48" s="32">
        <v>36</v>
      </c>
      <c r="G48" s="32">
        <v>0</v>
      </c>
      <c r="H48" s="32">
        <v>1</v>
      </c>
      <c r="I48" s="32">
        <v>115</v>
      </c>
      <c r="J48" s="32">
        <v>45</v>
      </c>
      <c r="K48" s="32">
        <v>1</v>
      </c>
      <c r="L48" s="32">
        <v>1</v>
      </c>
      <c r="M48" s="32">
        <v>6</v>
      </c>
      <c r="N48" s="32">
        <v>0</v>
      </c>
      <c r="O48" s="32">
        <v>18</v>
      </c>
      <c r="P48" s="32">
        <v>4</v>
      </c>
      <c r="Q48" s="208">
        <v>15</v>
      </c>
      <c r="R48" s="208">
        <v>30</v>
      </c>
      <c r="S48" s="208">
        <v>0</v>
      </c>
      <c r="T48" s="208">
        <v>0</v>
      </c>
      <c r="U48" s="208">
        <v>8</v>
      </c>
      <c r="V48" s="208">
        <v>12</v>
      </c>
      <c r="W48" s="208">
        <v>49</v>
      </c>
      <c r="X48" s="208">
        <v>0</v>
      </c>
      <c r="Y48" s="208">
        <v>0</v>
      </c>
      <c r="Z48" s="208">
        <v>0</v>
      </c>
      <c r="AA48" s="208">
        <v>0</v>
      </c>
      <c r="AB48" s="209">
        <v>0</v>
      </c>
      <c r="AC48" s="209">
        <v>0</v>
      </c>
    </row>
    <row r="49" spans="1:29" x14ac:dyDescent="0.35">
      <c r="A49" s="4" t="s">
        <v>122</v>
      </c>
      <c r="B49" s="32">
        <f t="shared" si="13"/>
        <v>32</v>
      </c>
      <c r="C49" s="32">
        <v>0</v>
      </c>
      <c r="D49" s="32">
        <v>1</v>
      </c>
      <c r="E49" s="32">
        <v>0</v>
      </c>
      <c r="F49" s="32">
        <v>1</v>
      </c>
      <c r="G49" s="32">
        <v>0</v>
      </c>
      <c r="H49" s="32">
        <v>0</v>
      </c>
      <c r="I49" s="32">
        <v>18</v>
      </c>
      <c r="J49" s="32">
        <v>2</v>
      </c>
      <c r="K49" s="32">
        <v>0</v>
      </c>
      <c r="L49" s="32">
        <v>0</v>
      </c>
      <c r="M49" s="32">
        <v>0</v>
      </c>
      <c r="N49" s="32">
        <v>0</v>
      </c>
      <c r="O49" s="32">
        <v>3</v>
      </c>
      <c r="P49" s="32">
        <v>1</v>
      </c>
      <c r="Q49" s="208">
        <v>3</v>
      </c>
      <c r="R49" s="208">
        <v>1</v>
      </c>
      <c r="S49" s="208">
        <v>0</v>
      </c>
      <c r="T49" s="208">
        <v>0</v>
      </c>
      <c r="U49" s="208">
        <v>1</v>
      </c>
      <c r="V49" s="208">
        <v>0</v>
      </c>
      <c r="W49" s="208">
        <v>1</v>
      </c>
      <c r="X49" s="208">
        <v>0</v>
      </c>
      <c r="Y49" s="208">
        <v>0</v>
      </c>
      <c r="Z49" s="208">
        <v>0</v>
      </c>
      <c r="AA49" s="208">
        <v>0</v>
      </c>
      <c r="AB49" s="209">
        <v>0</v>
      </c>
      <c r="AC49" s="209">
        <v>0</v>
      </c>
    </row>
    <row r="50" spans="1:29" x14ac:dyDescent="0.35">
      <c r="A50" s="4" t="s">
        <v>123</v>
      </c>
      <c r="B50" s="32">
        <f t="shared" si="13"/>
        <v>84</v>
      </c>
      <c r="C50" s="32">
        <v>1</v>
      </c>
      <c r="D50" s="32">
        <v>1</v>
      </c>
      <c r="E50" s="32">
        <v>3</v>
      </c>
      <c r="F50" s="32">
        <v>3</v>
      </c>
      <c r="G50" s="32">
        <v>0</v>
      </c>
      <c r="H50" s="32">
        <v>0</v>
      </c>
      <c r="I50" s="32">
        <v>22</v>
      </c>
      <c r="J50" s="32">
        <v>2</v>
      </c>
      <c r="K50" s="32">
        <v>0</v>
      </c>
      <c r="L50" s="32">
        <v>0</v>
      </c>
      <c r="M50" s="32">
        <v>8</v>
      </c>
      <c r="N50" s="32">
        <v>1</v>
      </c>
      <c r="O50" s="32">
        <v>20</v>
      </c>
      <c r="P50" s="32">
        <v>6</v>
      </c>
      <c r="Q50" s="208">
        <v>2</v>
      </c>
      <c r="R50" s="208">
        <v>1</v>
      </c>
      <c r="S50" s="208">
        <v>0</v>
      </c>
      <c r="T50" s="208">
        <v>0</v>
      </c>
      <c r="U50" s="208">
        <v>0</v>
      </c>
      <c r="V50" s="208">
        <v>9</v>
      </c>
      <c r="W50" s="208">
        <v>5</v>
      </c>
      <c r="X50" s="208">
        <v>0</v>
      </c>
      <c r="Y50" s="208">
        <v>0</v>
      </c>
      <c r="Z50" s="208">
        <v>0</v>
      </c>
      <c r="AA50" s="208">
        <v>0</v>
      </c>
      <c r="AB50" s="209">
        <v>0</v>
      </c>
      <c r="AC50" s="209">
        <v>0</v>
      </c>
    </row>
    <row r="51" spans="1:29" x14ac:dyDescent="0.35">
      <c r="A51" s="4" t="s">
        <v>124</v>
      </c>
      <c r="B51" s="32">
        <f t="shared" si="13"/>
        <v>287</v>
      </c>
      <c r="C51" s="32">
        <v>1</v>
      </c>
      <c r="D51" s="32">
        <v>29</v>
      </c>
      <c r="E51" s="32">
        <v>18</v>
      </c>
      <c r="F51" s="32">
        <v>38</v>
      </c>
      <c r="G51" s="32">
        <v>0</v>
      </c>
      <c r="H51" s="32">
        <v>9</v>
      </c>
      <c r="I51" s="32">
        <v>89</v>
      </c>
      <c r="J51" s="32">
        <v>7</v>
      </c>
      <c r="K51" s="32">
        <v>0</v>
      </c>
      <c r="L51" s="32">
        <v>2</v>
      </c>
      <c r="M51" s="32">
        <v>8</v>
      </c>
      <c r="N51" s="32">
        <v>1</v>
      </c>
      <c r="O51" s="32">
        <v>19</v>
      </c>
      <c r="P51" s="32">
        <v>4</v>
      </c>
      <c r="Q51" s="208">
        <v>4</v>
      </c>
      <c r="R51" s="208">
        <v>9</v>
      </c>
      <c r="S51" s="208">
        <v>0</v>
      </c>
      <c r="T51" s="208">
        <v>2</v>
      </c>
      <c r="U51" s="208">
        <v>0</v>
      </c>
      <c r="V51" s="208">
        <v>10</v>
      </c>
      <c r="W51" s="208">
        <v>34</v>
      </c>
      <c r="X51" s="208">
        <v>0</v>
      </c>
      <c r="Y51" s="208">
        <v>3</v>
      </c>
      <c r="Z51" s="208">
        <v>0</v>
      </c>
      <c r="AA51" s="208">
        <v>0</v>
      </c>
      <c r="AB51" s="209">
        <v>0</v>
      </c>
      <c r="AC51" s="209">
        <v>0</v>
      </c>
    </row>
    <row r="52" spans="1:29" x14ac:dyDescent="0.35">
      <c r="A52" s="4" t="s">
        <v>125</v>
      </c>
      <c r="B52" s="32">
        <f t="shared" si="13"/>
        <v>133</v>
      </c>
      <c r="C52" s="32">
        <v>0</v>
      </c>
      <c r="D52" s="32">
        <v>6</v>
      </c>
      <c r="E52" s="32">
        <v>6</v>
      </c>
      <c r="F52" s="32">
        <v>1</v>
      </c>
      <c r="G52" s="32">
        <v>0</v>
      </c>
      <c r="H52" s="32">
        <v>1</v>
      </c>
      <c r="I52" s="32">
        <v>76</v>
      </c>
      <c r="J52" s="32">
        <v>2</v>
      </c>
      <c r="K52" s="32">
        <v>0</v>
      </c>
      <c r="L52" s="32">
        <v>0</v>
      </c>
      <c r="M52" s="32">
        <v>0</v>
      </c>
      <c r="N52" s="32">
        <v>1</v>
      </c>
      <c r="O52" s="32">
        <v>0</v>
      </c>
      <c r="P52" s="32">
        <v>0</v>
      </c>
      <c r="Q52" s="208">
        <v>9</v>
      </c>
      <c r="R52" s="208">
        <v>11</v>
      </c>
      <c r="S52" s="208">
        <v>0</v>
      </c>
      <c r="T52" s="208">
        <v>0</v>
      </c>
      <c r="U52" s="208">
        <v>0</v>
      </c>
      <c r="V52" s="208">
        <v>5</v>
      </c>
      <c r="W52" s="208">
        <v>15</v>
      </c>
      <c r="X52" s="208">
        <v>0</v>
      </c>
      <c r="Y52" s="208">
        <v>0</v>
      </c>
      <c r="Z52" s="208">
        <v>0</v>
      </c>
      <c r="AA52" s="208">
        <v>0</v>
      </c>
      <c r="AB52" s="209">
        <v>0</v>
      </c>
      <c r="AC52" s="209">
        <v>0</v>
      </c>
    </row>
    <row r="53" spans="1:29" x14ac:dyDescent="0.35">
      <c r="A53" s="4" t="s">
        <v>126</v>
      </c>
      <c r="B53" s="32">
        <f t="shared" si="13"/>
        <v>131</v>
      </c>
      <c r="C53" s="32">
        <v>0</v>
      </c>
      <c r="D53" s="32">
        <v>2</v>
      </c>
      <c r="E53" s="32">
        <v>1</v>
      </c>
      <c r="F53" s="32">
        <v>2</v>
      </c>
      <c r="G53" s="32">
        <v>0</v>
      </c>
      <c r="H53" s="32">
        <v>0</v>
      </c>
      <c r="I53" s="32">
        <v>50</v>
      </c>
      <c r="J53" s="32">
        <v>28</v>
      </c>
      <c r="K53" s="32">
        <v>0</v>
      </c>
      <c r="L53" s="32">
        <v>0</v>
      </c>
      <c r="M53" s="32">
        <v>0</v>
      </c>
      <c r="N53" s="32">
        <v>0</v>
      </c>
      <c r="O53" s="32">
        <v>5</v>
      </c>
      <c r="P53" s="32">
        <v>0</v>
      </c>
      <c r="Q53" s="206">
        <v>7</v>
      </c>
      <c r="R53" s="206">
        <v>12</v>
      </c>
      <c r="S53" s="206">
        <v>0</v>
      </c>
      <c r="T53" s="206">
        <v>2</v>
      </c>
      <c r="U53" s="206">
        <v>8</v>
      </c>
      <c r="V53" s="206">
        <v>2</v>
      </c>
      <c r="W53" s="206">
        <v>12</v>
      </c>
      <c r="X53" s="206">
        <v>0</v>
      </c>
      <c r="Y53" s="206">
        <v>0</v>
      </c>
      <c r="Z53" s="206">
        <v>0</v>
      </c>
      <c r="AA53" s="206">
        <v>0</v>
      </c>
      <c r="AB53" s="207">
        <v>0</v>
      </c>
      <c r="AC53" s="207">
        <v>0</v>
      </c>
    </row>
    <row r="54" spans="1:29" x14ac:dyDescent="0.35">
      <c r="A54" s="36"/>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3"/>
      <c r="AC54" s="33"/>
    </row>
    <row r="55" spans="1:29" x14ac:dyDescent="0.35">
      <c r="A55" s="28" t="s">
        <v>127</v>
      </c>
      <c r="B55" s="29">
        <f>SUM(B56:B62)</f>
        <v>2075</v>
      </c>
      <c r="C55" s="29">
        <f t="shared" ref="C55:P55" si="14">SUM(C56:C62)</f>
        <v>19</v>
      </c>
      <c r="D55" s="29">
        <f t="shared" si="14"/>
        <v>34</v>
      </c>
      <c r="E55" s="29">
        <f t="shared" si="14"/>
        <v>174</v>
      </c>
      <c r="F55" s="29">
        <f t="shared" si="14"/>
        <v>66</v>
      </c>
      <c r="G55" s="29">
        <f t="shared" si="14"/>
        <v>7</v>
      </c>
      <c r="H55" s="29">
        <f t="shared" si="14"/>
        <v>7</v>
      </c>
      <c r="I55" s="29">
        <f t="shared" si="14"/>
        <v>367</v>
      </c>
      <c r="J55" s="29">
        <f t="shared" si="14"/>
        <v>165</v>
      </c>
      <c r="K55" s="29">
        <f t="shared" si="14"/>
        <v>11</v>
      </c>
      <c r="L55" s="29">
        <f t="shared" si="14"/>
        <v>2</v>
      </c>
      <c r="M55" s="29">
        <f t="shared" si="14"/>
        <v>320</v>
      </c>
      <c r="N55" s="29">
        <f t="shared" si="14"/>
        <v>3</v>
      </c>
      <c r="O55" s="29">
        <f t="shared" si="14"/>
        <v>491</v>
      </c>
      <c r="P55" s="29">
        <f t="shared" si="14"/>
        <v>78</v>
      </c>
      <c r="Q55" s="104">
        <f t="shared" ref="Q55:AC55" si="15">SUM(Q56:Q62)</f>
        <v>90</v>
      </c>
      <c r="R55" s="104">
        <f t="shared" si="15"/>
        <v>84</v>
      </c>
      <c r="S55" s="104">
        <f t="shared" si="15"/>
        <v>3</v>
      </c>
      <c r="T55" s="104">
        <f t="shared" si="15"/>
        <v>7</v>
      </c>
      <c r="U55" s="104">
        <f t="shared" si="15"/>
        <v>16</v>
      </c>
      <c r="V55" s="104">
        <f t="shared" si="15"/>
        <v>65</v>
      </c>
      <c r="W55" s="104">
        <f t="shared" si="15"/>
        <v>66</v>
      </c>
      <c r="X55" s="104">
        <f t="shared" si="15"/>
        <v>0</v>
      </c>
      <c r="Y55" s="104">
        <f t="shared" si="15"/>
        <v>0</v>
      </c>
      <c r="Z55" s="104">
        <f t="shared" si="15"/>
        <v>0</v>
      </c>
      <c r="AA55" s="104">
        <f t="shared" si="15"/>
        <v>0</v>
      </c>
      <c r="AB55" s="104">
        <f t="shared" si="15"/>
        <v>0</v>
      </c>
      <c r="AC55" s="104">
        <f t="shared" si="15"/>
        <v>0</v>
      </c>
    </row>
    <row r="56" spans="1:29" x14ac:dyDescent="0.35">
      <c r="A56" s="34" t="s">
        <v>200</v>
      </c>
      <c r="B56" s="32">
        <f t="shared" ref="B56:B62" si="16">SUM(C56:AC56)</f>
        <v>1071</v>
      </c>
      <c r="C56" s="32">
        <v>9</v>
      </c>
      <c r="D56" s="32">
        <v>5</v>
      </c>
      <c r="E56" s="32">
        <v>170</v>
      </c>
      <c r="F56" s="32">
        <v>6</v>
      </c>
      <c r="G56" s="32">
        <v>1</v>
      </c>
      <c r="H56" s="32">
        <v>0</v>
      </c>
      <c r="I56" s="32">
        <v>32</v>
      </c>
      <c r="J56" s="32">
        <v>61</v>
      </c>
      <c r="K56" s="32">
        <v>7</v>
      </c>
      <c r="L56" s="32">
        <v>1</v>
      </c>
      <c r="M56" s="32">
        <v>319</v>
      </c>
      <c r="N56" s="32">
        <v>2</v>
      </c>
      <c r="O56" s="32">
        <v>363</v>
      </c>
      <c r="P56" s="32">
        <v>43</v>
      </c>
      <c r="Q56" s="208">
        <v>10</v>
      </c>
      <c r="R56" s="208">
        <v>2</v>
      </c>
      <c r="S56" s="208">
        <v>0</v>
      </c>
      <c r="T56" s="208">
        <v>1</v>
      </c>
      <c r="U56" s="208">
        <v>1</v>
      </c>
      <c r="V56" s="208">
        <v>34</v>
      </c>
      <c r="W56" s="208">
        <v>4</v>
      </c>
      <c r="X56" s="208">
        <v>0</v>
      </c>
      <c r="Y56" s="208">
        <v>0</v>
      </c>
      <c r="Z56" s="208">
        <v>0</v>
      </c>
      <c r="AA56" s="208">
        <v>0</v>
      </c>
      <c r="AB56" s="209">
        <v>0</v>
      </c>
      <c r="AC56" s="209">
        <v>0</v>
      </c>
    </row>
    <row r="57" spans="1:29" x14ac:dyDescent="0.35">
      <c r="A57" s="34" t="s">
        <v>201</v>
      </c>
      <c r="B57" s="32">
        <f t="shared" si="16"/>
        <v>360</v>
      </c>
      <c r="C57" s="32">
        <v>0</v>
      </c>
      <c r="D57" s="32">
        <v>0</v>
      </c>
      <c r="E57" s="32">
        <v>1</v>
      </c>
      <c r="F57" s="32">
        <v>7</v>
      </c>
      <c r="G57" s="32">
        <v>2</v>
      </c>
      <c r="H57" s="32">
        <v>5</v>
      </c>
      <c r="I57" s="32">
        <v>40</v>
      </c>
      <c r="J57" s="32">
        <v>38</v>
      </c>
      <c r="K57" s="32">
        <v>0</v>
      </c>
      <c r="L57" s="32">
        <v>0</v>
      </c>
      <c r="M57" s="32">
        <v>0</v>
      </c>
      <c r="N57" s="32">
        <v>1</v>
      </c>
      <c r="O57" s="32">
        <v>105</v>
      </c>
      <c r="P57" s="32">
        <v>34</v>
      </c>
      <c r="Q57" s="208">
        <v>50</v>
      </c>
      <c r="R57" s="208">
        <v>36</v>
      </c>
      <c r="S57" s="208">
        <v>1</v>
      </c>
      <c r="T57" s="208">
        <v>0</v>
      </c>
      <c r="U57" s="208">
        <v>0</v>
      </c>
      <c r="V57" s="208">
        <v>14</v>
      </c>
      <c r="W57" s="208">
        <v>26</v>
      </c>
      <c r="X57" s="208">
        <v>0</v>
      </c>
      <c r="Y57" s="208">
        <v>0</v>
      </c>
      <c r="Z57" s="208">
        <v>0</v>
      </c>
      <c r="AA57" s="208">
        <v>0</v>
      </c>
      <c r="AB57" s="209">
        <v>0</v>
      </c>
      <c r="AC57" s="209">
        <v>0</v>
      </c>
    </row>
    <row r="58" spans="1:29" x14ac:dyDescent="0.35">
      <c r="A58" s="4" t="s">
        <v>128</v>
      </c>
      <c r="B58" s="32">
        <f t="shared" si="16"/>
        <v>198</v>
      </c>
      <c r="C58" s="32">
        <v>1</v>
      </c>
      <c r="D58" s="32">
        <v>24</v>
      </c>
      <c r="E58" s="32">
        <v>1</v>
      </c>
      <c r="F58" s="32">
        <v>14</v>
      </c>
      <c r="G58" s="32">
        <v>4</v>
      </c>
      <c r="H58" s="32">
        <v>2</v>
      </c>
      <c r="I58" s="32">
        <v>91</v>
      </c>
      <c r="J58" s="32">
        <v>0</v>
      </c>
      <c r="K58" s="32">
        <v>1</v>
      </c>
      <c r="L58" s="32">
        <v>1</v>
      </c>
      <c r="M58" s="32">
        <v>1</v>
      </c>
      <c r="N58" s="32">
        <v>0</v>
      </c>
      <c r="O58" s="32">
        <v>8</v>
      </c>
      <c r="P58" s="32">
        <v>0</v>
      </c>
      <c r="Q58" s="208">
        <v>6</v>
      </c>
      <c r="R58" s="208">
        <v>6</v>
      </c>
      <c r="S58" s="208">
        <v>0</v>
      </c>
      <c r="T58" s="208">
        <v>6</v>
      </c>
      <c r="U58" s="208">
        <v>1</v>
      </c>
      <c r="V58" s="208">
        <v>6</v>
      </c>
      <c r="W58" s="208">
        <v>25</v>
      </c>
      <c r="X58" s="208">
        <v>0</v>
      </c>
      <c r="Y58" s="208">
        <v>0</v>
      </c>
      <c r="Z58" s="208">
        <v>0</v>
      </c>
      <c r="AA58" s="208">
        <v>0</v>
      </c>
      <c r="AB58" s="209">
        <v>0</v>
      </c>
      <c r="AC58" s="209">
        <v>0</v>
      </c>
    </row>
    <row r="59" spans="1:29" x14ac:dyDescent="0.35">
      <c r="A59" s="4" t="s">
        <v>129</v>
      </c>
      <c r="B59" s="32">
        <f t="shared" si="16"/>
        <v>33</v>
      </c>
      <c r="C59" s="32">
        <v>7</v>
      </c>
      <c r="D59" s="32">
        <v>1</v>
      </c>
      <c r="E59" s="32">
        <v>0</v>
      </c>
      <c r="F59" s="32">
        <v>2</v>
      </c>
      <c r="G59" s="32">
        <v>0</v>
      </c>
      <c r="H59" s="32">
        <v>0</v>
      </c>
      <c r="I59" s="32">
        <v>9</v>
      </c>
      <c r="J59" s="32">
        <v>3</v>
      </c>
      <c r="K59" s="32">
        <v>3</v>
      </c>
      <c r="L59" s="32">
        <v>0</v>
      </c>
      <c r="M59" s="32">
        <v>0</v>
      </c>
      <c r="N59" s="32">
        <v>0</v>
      </c>
      <c r="O59" s="32">
        <v>0</v>
      </c>
      <c r="P59" s="32">
        <v>0</v>
      </c>
      <c r="Q59" s="208">
        <v>2</v>
      </c>
      <c r="R59" s="208">
        <v>2</v>
      </c>
      <c r="S59" s="208">
        <v>0</v>
      </c>
      <c r="T59" s="208">
        <v>0</v>
      </c>
      <c r="U59" s="208">
        <v>0</v>
      </c>
      <c r="V59" s="208">
        <v>2</v>
      </c>
      <c r="W59" s="208">
        <v>2</v>
      </c>
      <c r="X59" s="208">
        <v>0</v>
      </c>
      <c r="Y59" s="208">
        <v>0</v>
      </c>
      <c r="Z59" s="208">
        <v>0</v>
      </c>
      <c r="AA59" s="208">
        <v>0</v>
      </c>
      <c r="AB59" s="209">
        <v>0</v>
      </c>
      <c r="AC59" s="209">
        <v>0</v>
      </c>
    </row>
    <row r="60" spans="1:29" x14ac:dyDescent="0.35">
      <c r="A60" s="4" t="s">
        <v>202</v>
      </c>
      <c r="B60" s="32">
        <f t="shared" si="16"/>
        <v>246</v>
      </c>
      <c r="C60" s="32">
        <v>2</v>
      </c>
      <c r="D60" s="32">
        <v>0</v>
      </c>
      <c r="E60" s="32">
        <v>1</v>
      </c>
      <c r="F60" s="32">
        <v>31</v>
      </c>
      <c r="G60" s="32">
        <v>0</v>
      </c>
      <c r="H60" s="32">
        <v>0</v>
      </c>
      <c r="I60" s="32">
        <v>127</v>
      </c>
      <c r="J60" s="32">
        <v>1</v>
      </c>
      <c r="K60" s="32">
        <v>0</v>
      </c>
      <c r="L60" s="32">
        <v>0</v>
      </c>
      <c r="M60" s="32">
        <v>0</v>
      </c>
      <c r="N60" s="32">
        <v>0</v>
      </c>
      <c r="O60" s="32">
        <v>13</v>
      </c>
      <c r="P60" s="32">
        <v>0</v>
      </c>
      <c r="Q60" s="208">
        <v>14</v>
      </c>
      <c r="R60" s="208">
        <v>33</v>
      </c>
      <c r="S60" s="208">
        <v>1</v>
      </c>
      <c r="T60" s="208">
        <v>0</v>
      </c>
      <c r="U60" s="208">
        <v>14</v>
      </c>
      <c r="V60" s="208">
        <v>9</v>
      </c>
      <c r="W60" s="208">
        <v>0</v>
      </c>
      <c r="X60" s="208">
        <v>0</v>
      </c>
      <c r="Y60" s="208">
        <v>0</v>
      </c>
      <c r="Z60" s="208">
        <v>0</v>
      </c>
      <c r="AA60" s="208">
        <v>0</v>
      </c>
      <c r="AB60" s="209">
        <v>0</v>
      </c>
      <c r="AC60" s="209">
        <v>0</v>
      </c>
    </row>
    <row r="61" spans="1:29" x14ac:dyDescent="0.35">
      <c r="A61" s="4" t="s">
        <v>130</v>
      </c>
      <c r="B61" s="32">
        <f t="shared" si="16"/>
        <v>60</v>
      </c>
      <c r="C61" s="32">
        <v>0</v>
      </c>
      <c r="D61" s="32">
        <v>1</v>
      </c>
      <c r="E61" s="32">
        <v>1</v>
      </c>
      <c r="F61" s="32">
        <v>5</v>
      </c>
      <c r="G61" s="32">
        <v>0</v>
      </c>
      <c r="H61" s="32">
        <v>0</v>
      </c>
      <c r="I61" s="32">
        <v>35</v>
      </c>
      <c r="J61" s="32">
        <v>12</v>
      </c>
      <c r="K61" s="32">
        <v>0</v>
      </c>
      <c r="L61" s="32">
        <v>0</v>
      </c>
      <c r="M61" s="32">
        <v>0</v>
      </c>
      <c r="N61" s="32">
        <v>0</v>
      </c>
      <c r="O61" s="32">
        <v>2</v>
      </c>
      <c r="P61" s="32">
        <v>0</v>
      </c>
      <c r="Q61" s="208">
        <v>3</v>
      </c>
      <c r="R61" s="208">
        <v>0</v>
      </c>
      <c r="S61" s="208">
        <v>0</v>
      </c>
      <c r="T61" s="208">
        <v>0</v>
      </c>
      <c r="U61" s="208">
        <v>0</v>
      </c>
      <c r="V61" s="208">
        <v>0</v>
      </c>
      <c r="W61" s="208">
        <v>1</v>
      </c>
      <c r="X61" s="208">
        <v>0</v>
      </c>
      <c r="Y61" s="208">
        <v>0</v>
      </c>
      <c r="Z61" s="208">
        <v>0</v>
      </c>
      <c r="AA61" s="208">
        <v>0</v>
      </c>
      <c r="AB61" s="209">
        <v>0</v>
      </c>
      <c r="AC61" s="209">
        <v>0</v>
      </c>
    </row>
    <row r="62" spans="1:29" x14ac:dyDescent="0.35">
      <c r="A62" s="4" t="s">
        <v>203</v>
      </c>
      <c r="B62" s="32">
        <f t="shared" si="16"/>
        <v>107</v>
      </c>
      <c r="C62" s="32">
        <v>0</v>
      </c>
      <c r="D62" s="32">
        <v>3</v>
      </c>
      <c r="E62" s="32">
        <v>0</v>
      </c>
      <c r="F62" s="32">
        <v>1</v>
      </c>
      <c r="G62" s="32">
        <v>0</v>
      </c>
      <c r="H62" s="32">
        <v>0</v>
      </c>
      <c r="I62" s="32">
        <v>33</v>
      </c>
      <c r="J62" s="32">
        <v>50</v>
      </c>
      <c r="K62" s="32">
        <v>0</v>
      </c>
      <c r="L62" s="32">
        <v>0</v>
      </c>
      <c r="M62" s="32">
        <v>0</v>
      </c>
      <c r="N62" s="32">
        <v>0</v>
      </c>
      <c r="O62" s="32">
        <v>0</v>
      </c>
      <c r="P62" s="32">
        <v>1</v>
      </c>
      <c r="Q62" s="208">
        <v>5</v>
      </c>
      <c r="R62" s="208">
        <v>5</v>
      </c>
      <c r="S62" s="208">
        <v>1</v>
      </c>
      <c r="T62" s="208">
        <v>0</v>
      </c>
      <c r="U62" s="208">
        <v>0</v>
      </c>
      <c r="V62" s="208">
        <v>0</v>
      </c>
      <c r="W62" s="208">
        <v>8</v>
      </c>
      <c r="X62" s="208">
        <v>0</v>
      </c>
      <c r="Y62" s="208">
        <v>0</v>
      </c>
      <c r="Z62" s="208">
        <v>0</v>
      </c>
      <c r="AA62" s="208">
        <v>0</v>
      </c>
      <c r="AB62" s="209">
        <v>0</v>
      </c>
      <c r="AC62" s="209">
        <v>0</v>
      </c>
    </row>
    <row r="63" spans="1:29" x14ac:dyDescent="0.35">
      <c r="A63" s="35"/>
      <c r="B63" s="32"/>
      <c r="C63" s="32"/>
      <c r="D63" s="32"/>
      <c r="E63" s="32"/>
      <c r="F63" s="32"/>
      <c r="G63" s="32"/>
      <c r="H63" s="32"/>
      <c r="I63" s="32"/>
      <c r="J63" s="32"/>
      <c r="K63" s="32"/>
      <c r="L63" s="32"/>
      <c r="M63" s="32"/>
      <c r="N63" s="32"/>
      <c r="O63" s="32"/>
      <c r="P63" s="32"/>
      <c r="Q63" s="201"/>
      <c r="R63" s="201"/>
      <c r="S63" s="201"/>
      <c r="T63" s="201"/>
      <c r="U63" s="201"/>
      <c r="V63" s="201"/>
      <c r="W63" s="201"/>
      <c r="X63" s="201"/>
      <c r="Y63" s="201"/>
      <c r="Z63" s="201"/>
      <c r="AA63" s="201"/>
      <c r="AB63" s="204"/>
      <c r="AC63" s="204"/>
    </row>
    <row r="64" spans="1:29" x14ac:dyDescent="0.35">
      <c r="A64" s="28" t="s">
        <v>132</v>
      </c>
      <c r="B64" s="29">
        <f>SUM(B65:B70)</f>
        <v>1557</v>
      </c>
      <c r="C64" s="29">
        <f t="shared" ref="C64:P64" si="17">SUM(C65:C70)</f>
        <v>9</v>
      </c>
      <c r="D64" s="29">
        <f t="shared" si="17"/>
        <v>162</v>
      </c>
      <c r="E64" s="29">
        <f t="shared" si="17"/>
        <v>17</v>
      </c>
      <c r="F64" s="29">
        <f t="shared" si="17"/>
        <v>20</v>
      </c>
      <c r="G64" s="29">
        <f t="shared" si="17"/>
        <v>10</v>
      </c>
      <c r="H64" s="29">
        <f t="shared" si="17"/>
        <v>45</v>
      </c>
      <c r="I64" s="29">
        <f t="shared" si="17"/>
        <v>514</v>
      </c>
      <c r="J64" s="29">
        <f t="shared" si="17"/>
        <v>216</v>
      </c>
      <c r="K64" s="29">
        <f t="shared" si="17"/>
        <v>6</v>
      </c>
      <c r="L64" s="29">
        <f t="shared" si="17"/>
        <v>2</v>
      </c>
      <c r="M64" s="29">
        <f t="shared" si="17"/>
        <v>6</v>
      </c>
      <c r="N64" s="29">
        <f t="shared" si="17"/>
        <v>7</v>
      </c>
      <c r="O64" s="29">
        <f t="shared" si="17"/>
        <v>27</v>
      </c>
      <c r="P64" s="29">
        <f t="shared" si="17"/>
        <v>20</v>
      </c>
      <c r="Q64" s="104">
        <f t="shared" ref="Q64:AC64" si="18">SUM(Q65:Q70)</f>
        <v>71</v>
      </c>
      <c r="R64" s="104">
        <f t="shared" si="18"/>
        <v>163</v>
      </c>
      <c r="S64" s="104">
        <f t="shared" si="18"/>
        <v>6</v>
      </c>
      <c r="T64" s="104">
        <f t="shared" si="18"/>
        <v>16</v>
      </c>
      <c r="U64" s="104">
        <f t="shared" si="18"/>
        <v>5</v>
      </c>
      <c r="V64" s="104">
        <f t="shared" si="18"/>
        <v>54</v>
      </c>
      <c r="W64" s="104">
        <f t="shared" si="18"/>
        <v>181</v>
      </c>
      <c r="X64" s="104">
        <f>SUM(X65:X70)</f>
        <v>0</v>
      </c>
      <c r="Y64" s="104">
        <f>SUM(Y65:Y70)</f>
        <v>0</v>
      </c>
      <c r="Z64" s="104">
        <f t="shared" si="18"/>
        <v>0</v>
      </c>
      <c r="AA64" s="104">
        <f t="shared" si="18"/>
        <v>0</v>
      </c>
      <c r="AB64" s="104">
        <f t="shared" si="18"/>
        <v>0</v>
      </c>
      <c r="AC64" s="104">
        <f t="shared" si="18"/>
        <v>0</v>
      </c>
    </row>
    <row r="65" spans="1:29" x14ac:dyDescent="0.35">
      <c r="A65" s="34" t="s">
        <v>133</v>
      </c>
      <c r="B65" s="32">
        <f t="shared" ref="B65:B70" si="19">SUM(C65:AC65)</f>
        <v>721</v>
      </c>
      <c r="C65" s="32">
        <v>5</v>
      </c>
      <c r="D65" s="32">
        <v>31</v>
      </c>
      <c r="E65" s="32">
        <v>7</v>
      </c>
      <c r="F65" s="32">
        <v>3</v>
      </c>
      <c r="G65" s="32">
        <v>3</v>
      </c>
      <c r="H65" s="32">
        <v>32</v>
      </c>
      <c r="I65" s="32">
        <v>241</v>
      </c>
      <c r="J65" s="32">
        <v>56</v>
      </c>
      <c r="K65" s="32">
        <v>1</v>
      </c>
      <c r="L65" s="32">
        <v>0</v>
      </c>
      <c r="M65" s="32">
        <v>2</v>
      </c>
      <c r="N65" s="32">
        <v>3</v>
      </c>
      <c r="O65" s="32">
        <v>5</v>
      </c>
      <c r="P65" s="32">
        <v>5</v>
      </c>
      <c r="Q65" s="208">
        <v>30</v>
      </c>
      <c r="R65" s="208">
        <v>138</v>
      </c>
      <c r="S65" s="208">
        <v>3</v>
      </c>
      <c r="T65" s="208">
        <v>12</v>
      </c>
      <c r="U65" s="208">
        <v>4</v>
      </c>
      <c r="V65" s="208">
        <v>26</v>
      </c>
      <c r="W65" s="208">
        <v>114</v>
      </c>
      <c r="X65" s="208">
        <v>0</v>
      </c>
      <c r="Y65" s="208">
        <v>0</v>
      </c>
      <c r="Z65" s="208">
        <v>0</v>
      </c>
      <c r="AA65" s="208">
        <v>0</v>
      </c>
      <c r="AB65" s="208">
        <v>0</v>
      </c>
      <c r="AC65" s="209">
        <v>0</v>
      </c>
    </row>
    <row r="66" spans="1:29" x14ac:dyDescent="0.35">
      <c r="A66" s="4" t="s">
        <v>134</v>
      </c>
      <c r="B66" s="32">
        <f t="shared" si="19"/>
        <v>146</v>
      </c>
      <c r="C66" s="32">
        <v>0</v>
      </c>
      <c r="D66" s="32">
        <v>2</v>
      </c>
      <c r="E66" s="32">
        <v>7</v>
      </c>
      <c r="F66" s="32">
        <v>6</v>
      </c>
      <c r="G66" s="32">
        <v>2</v>
      </c>
      <c r="H66" s="32">
        <v>0</v>
      </c>
      <c r="I66" s="32">
        <v>65</v>
      </c>
      <c r="J66" s="32">
        <v>11</v>
      </c>
      <c r="K66" s="32">
        <v>0</v>
      </c>
      <c r="L66" s="32">
        <v>0</v>
      </c>
      <c r="M66" s="32">
        <v>4</v>
      </c>
      <c r="N66" s="32">
        <v>1</v>
      </c>
      <c r="O66" s="32">
        <v>6</v>
      </c>
      <c r="P66" s="32">
        <v>0</v>
      </c>
      <c r="Q66" s="208">
        <v>9</v>
      </c>
      <c r="R66" s="208">
        <v>15</v>
      </c>
      <c r="S66" s="208">
        <v>0</v>
      </c>
      <c r="T66" s="208">
        <v>1</v>
      </c>
      <c r="U66" s="208">
        <v>0</v>
      </c>
      <c r="V66" s="208">
        <v>11</v>
      </c>
      <c r="W66" s="208">
        <v>6</v>
      </c>
      <c r="X66" s="208">
        <v>0</v>
      </c>
      <c r="Y66" s="208">
        <v>0</v>
      </c>
      <c r="Z66" s="208">
        <v>0</v>
      </c>
      <c r="AA66" s="208">
        <v>0</v>
      </c>
      <c r="AB66" s="208">
        <v>0</v>
      </c>
      <c r="AC66" s="209">
        <v>0</v>
      </c>
    </row>
    <row r="67" spans="1:29" x14ac:dyDescent="0.35">
      <c r="A67" s="4" t="s">
        <v>135</v>
      </c>
      <c r="B67" s="32">
        <f t="shared" si="19"/>
        <v>100</v>
      </c>
      <c r="C67" s="32">
        <v>1</v>
      </c>
      <c r="D67" s="32">
        <v>12</v>
      </c>
      <c r="E67" s="32">
        <v>0</v>
      </c>
      <c r="F67" s="32">
        <v>1</v>
      </c>
      <c r="G67" s="32">
        <v>0</v>
      </c>
      <c r="H67" s="32">
        <v>3</v>
      </c>
      <c r="I67" s="32">
        <v>48</v>
      </c>
      <c r="J67" s="32">
        <v>23</v>
      </c>
      <c r="K67" s="32">
        <v>2</v>
      </c>
      <c r="L67" s="32">
        <v>0</v>
      </c>
      <c r="M67" s="32">
        <v>0</v>
      </c>
      <c r="N67" s="32">
        <v>0</v>
      </c>
      <c r="O67" s="32">
        <v>2</v>
      </c>
      <c r="P67" s="32">
        <v>1</v>
      </c>
      <c r="Q67" s="208">
        <v>2</v>
      </c>
      <c r="R67" s="208">
        <v>1</v>
      </c>
      <c r="S67" s="208">
        <v>0</v>
      </c>
      <c r="T67" s="208">
        <v>0</v>
      </c>
      <c r="U67" s="208">
        <v>0</v>
      </c>
      <c r="V67" s="208">
        <v>1</v>
      </c>
      <c r="W67" s="208">
        <v>3</v>
      </c>
      <c r="X67" s="208">
        <v>0</v>
      </c>
      <c r="Y67" s="208">
        <v>0</v>
      </c>
      <c r="Z67" s="208">
        <v>0</v>
      </c>
      <c r="AA67" s="208">
        <v>0</v>
      </c>
      <c r="AB67" s="208">
        <v>0</v>
      </c>
      <c r="AC67" s="209">
        <v>0</v>
      </c>
    </row>
    <row r="68" spans="1:29" x14ac:dyDescent="0.35">
      <c r="A68" s="4" t="s">
        <v>136</v>
      </c>
      <c r="B68" s="32">
        <f t="shared" si="19"/>
        <v>323</v>
      </c>
      <c r="C68" s="32">
        <v>2</v>
      </c>
      <c r="D68" s="32">
        <v>29</v>
      </c>
      <c r="E68" s="32">
        <v>3</v>
      </c>
      <c r="F68" s="32">
        <v>3</v>
      </c>
      <c r="G68" s="32">
        <v>3</v>
      </c>
      <c r="H68" s="32">
        <v>8</v>
      </c>
      <c r="I68" s="32">
        <v>86</v>
      </c>
      <c r="J68" s="32">
        <v>92</v>
      </c>
      <c r="K68" s="32">
        <v>1</v>
      </c>
      <c r="L68" s="32">
        <v>1</v>
      </c>
      <c r="M68" s="32">
        <v>0</v>
      </c>
      <c r="N68" s="32">
        <v>1</v>
      </c>
      <c r="O68" s="32">
        <v>4</v>
      </c>
      <c r="P68" s="32">
        <v>5</v>
      </c>
      <c r="Q68" s="208">
        <v>17</v>
      </c>
      <c r="R68" s="208">
        <v>2</v>
      </c>
      <c r="S68" s="208">
        <v>3</v>
      </c>
      <c r="T68" s="208">
        <v>0</v>
      </c>
      <c r="U68" s="208">
        <v>0</v>
      </c>
      <c r="V68" s="208">
        <v>11</v>
      </c>
      <c r="W68" s="208">
        <v>52</v>
      </c>
      <c r="X68" s="208">
        <v>0</v>
      </c>
      <c r="Y68" s="208">
        <v>0</v>
      </c>
      <c r="Z68" s="208">
        <v>0</v>
      </c>
      <c r="AA68" s="208">
        <v>0</v>
      </c>
      <c r="AB68" s="208">
        <v>0</v>
      </c>
      <c r="AC68" s="209">
        <v>0</v>
      </c>
    </row>
    <row r="69" spans="1:29" x14ac:dyDescent="0.35">
      <c r="A69" s="4" t="s">
        <v>137</v>
      </c>
      <c r="B69" s="32">
        <f t="shared" si="19"/>
        <v>165</v>
      </c>
      <c r="C69" s="32">
        <v>0</v>
      </c>
      <c r="D69" s="32">
        <v>76</v>
      </c>
      <c r="E69" s="32">
        <v>0</v>
      </c>
      <c r="F69" s="32">
        <v>5</v>
      </c>
      <c r="G69" s="32">
        <v>0</v>
      </c>
      <c r="H69" s="32">
        <v>1</v>
      </c>
      <c r="I69" s="32">
        <v>37</v>
      </c>
      <c r="J69" s="32">
        <v>17</v>
      </c>
      <c r="K69" s="32">
        <v>2</v>
      </c>
      <c r="L69" s="32">
        <v>0</v>
      </c>
      <c r="M69" s="32">
        <v>0</v>
      </c>
      <c r="N69" s="32">
        <v>0</v>
      </c>
      <c r="O69" s="32">
        <v>1</v>
      </c>
      <c r="P69" s="32">
        <v>8</v>
      </c>
      <c r="Q69" s="208">
        <v>11</v>
      </c>
      <c r="R69" s="208">
        <v>2</v>
      </c>
      <c r="S69" s="208">
        <v>0</v>
      </c>
      <c r="T69" s="208">
        <v>0</v>
      </c>
      <c r="U69" s="208">
        <v>0</v>
      </c>
      <c r="V69" s="208">
        <v>1</v>
      </c>
      <c r="W69" s="208">
        <v>4</v>
      </c>
      <c r="X69" s="208">
        <v>0</v>
      </c>
      <c r="Y69" s="208">
        <v>0</v>
      </c>
      <c r="Z69" s="208">
        <v>0</v>
      </c>
      <c r="AA69" s="208">
        <v>0</v>
      </c>
      <c r="AB69" s="208">
        <v>0</v>
      </c>
      <c r="AC69" s="209">
        <v>0</v>
      </c>
    </row>
    <row r="70" spans="1:29" x14ac:dyDescent="0.35">
      <c r="A70" s="4" t="s">
        <v>138</v>
      </c>
      <c r="B70" s="32">
        <f t="shared" si="19"/>
        <v>102</v>
      </c>
      <c r="C70" s="32">
        <v>1</v>
      </c>
      <c r="D70" s="32">
        <v>12</v>
      </c>
      <c r="E70" s="32">
        <v>0</v>
      </c>
      <c r="F70" s="32">
        <v>2</v>
      </c>
      <c r="G70" s="32">
        <v>2</v>
      </c>
      <c r="H70" s="32">
        <v>1</v>
      </c>
      <c r="I70" s="32">
        <v>37</v>
      </c>
      <c r="J70" s="32">
        <v>17</v>
      </c>
      <c r="K70" s="32">
        <v>0</v>
      </c>
      <c r="L70" s="32">
        <v>1</v>
      </c>
      <c r="M70" s="32">
        <v>0</v>
      </c>
      <c r="N70" s="32">
        <v>2</v>
      </c>
      <c r="O70" s="32">
        <v>9</v>
      </c>
      <c r="P70" s="32">
        <v>1</v>
      </c>
      <c r="Q70" s="208">
        <v>2</v>
      </c>
      <c r="R70" s="208">
        <v>5</v>
      </c>
      <c r="S70" s="208">
        <v>0</v>
      </c>
      <c r="T70" s="208">
        <v>3</v>
      </c>
      <c r="U70" s="208">
        <v>1</v>
      </c>
      <c r="V70" s="208">
        <v>4</v>
      </c>
      <c r="W70" s="208">
        <v>2</v>
      </c>
      <c r="X70" s="208">
        <v>0</v>
      </c>
      <c r="Y70" s="208">
        <v>0</v>
      </c>
      <c r="Z70" s="208">
        <v>0</v>
      </c>
      <c r="AA70" s="208">
        <v>0</v>
      </c>
      <c r="AB70" s="208">
        <v>0</v>
      </c>
      <c r="AC70" s="209">
        <v>0</v>
      </c>
    </row>
    <row r="71" spans="1:29" x14ac:dyDescent="0.35">
      <c r="A71" s="35"/>
      <c r="B71" s="32"/>
      <c r="C71" s="32"/>
      <c r="D71" s="32"/>
      <c r="E71" s="32"/>
      <c r="F71" s="32"/>
      <c r="G71" s="32"/>
      <c r="H71" s="32"/>
      <c r="I71" s="32"/>
      <c r="J71" s="32"/>
      <c r="K71" s="32"/>
      <c r="L71" s="32"/>
      <c r="M71" s="32"/>
      <c r="N71" s="32"/>
      <c r="O71" s="32"/>
      <c r="P71" s="32"/>
      <c r="Q71" s="201"/>
      <c r="R71" s="201"/>
      <c r="S71" s="201"/>
      <c r="T71" s="201"/>
      <c r="U71" s="201"/>
      <c r="V71" s="201"/>
      <c r="W71" s="201"/>
      <c r="X71" s="201"/>
      <c r="Y71" s="201"/>
      <c r="Z71" s="201"/>
      <c r="AA71" s="201"/>
      <c r="AB71" s="204"/>
      <c r="AC71" s="204"/>
    </row>
    <row r="72" spans="1:29" x14ac:dyDescent="0.35">
      <c r="A72" s="28" t="s">
        <v>139</v>
      </c>
      <c r="B72" s="29">
        <f>SUM(B73:B78)</f>
        <v>750</v>
      </c>
      <c r="C72" s="29">
        <f t="shared" ref="C72:P72" si="20">SUM(C73:C78)</f>
        <v>4</v>
      </c>
      <c r="D72" s="29">
        <f t="shared" si="20"/>
        <v>37</v>
      </c>
      <c r="E72" s="29">
        <f t="shared" si="20"/>
        <v>36</v>
      </c>
      <c r="F72" s="29">
        <f t="shared" si="20"/>
        <v>14</v>
      </c>
      <c r="G72" s="29">
        <f t="shared" si="20"/>
        <v>3</v>
      </c>
      <c r="H72" s="29">
        <f t="shared" si="20"/>
        <v>11</v>
      </c>
      <c r="I72" s="29">
        <f t="shared" si="20"/>
        <v>260</v>
      </c>
      <c r="J72" s="29">
        <f t="shared" si="20"/>
        <v>124</v>
      </c>
      <c r="K72" s="29">
        <f t="shared" si="20"/>
        <v>7</v>
      </c>
      <c r="L72" s="29">
        <f t="shared" si="20"/>
        <v>2</v>
      </c>
      <c r="M72" s="29">
        <f t="shared" si="20"/>
        <v>10</v>
      </c>
      <c r="N72" s="29">
        <f t="shared" si="20"/>
        <v>2</v>
      </c>
      <c r="O72" s="29">
        <f t="shared" si="20"/>
        <v>61</v>
      </c>
      <c r="P72" s="29">
        <f t="shared" si="20"/>
        <v>13</v>
      </c>
      <c r="Q72" s="104">
        <f t="shared" ref="Q72:AC72" si="21">SUM(Q73:Q78)</f>
        <v>39</v>
      </c>
      <c r="R72" s="104">
        <f t="shared" si="21"/>
        <v>15</v>
      </c>
      <c r="S72" s="104">
        <f t="shared" si="21"/>
        <v>2</v>
      </c>
      <c r="T72" s="104">
        <f t="shared" si="21"/>
        <v>1</v>
      </c>
      <c r="U72" s="104">
        <f t="shared" si="21"/>
        <v>5</v>
      </c>
      <c r="V72" s="104">
        <f t="shared" si="21"/>
        <v>16</v>
      </c>
      <c r="W72" s="104">
        <f t="shared" si="21"/>
        <v>88</v>
      </c>
      <c r="X72" s="104">
        <f>SUM(X73:X78)</f>
        <v>0</v>
      </c>
      <c r="Y72" s="104">
        <f>SUM(Y73:Y78)</f>
        <v>0</v>
      </c>
      <c r="Z72" s="104">
        <f t="shared" si="21"/>
        <v>0</v>
      </c>
      <c r="AA72" s="104">
        <f t="shared" si="21"/>
        <v>0</v>
      </c>
      <c r="AB72" s="104">
        <f t="shared" si="21"/>
        <v>0</v>
      </c>
      <c r="AC72" s="104">
        <f t="shared" si="21"/>
        <v>0</v>
      </c>
    </row>
    <row r="73" spans="1:29" x14ac:dyDescent="0.35">
      <c r="A73" s="4" t="s">
        <v>204</v>
      </c>
      <c r="B73" s="32">
        <f t="shared" ref="B73:B78" si="22">SUM(C73:AC73)</f>
        <v>257</v>
      </c>
      <c r="C73" s="32">
        <v>2</v>
      </c>
      <c r="D73" s="32">
        <v>24</v>
      </c>
      <c r="E73" s="32">
        <v>19</v>
      </c>
      <c r="F73" s="32">
        <v>3</v>
      </c>
      <c r="G73" s="32">
        <v>0</v>
      </c>
      <c r="H73" s="32">
        <v>0</v>
      </c>
      <c r="I73" s="32">
        <v>114</v>
      </c>
      <c r="J73" s="32">
        <v>10</v>
      </c>
      <c r="K73" s="32">
        <v>1</v>
      </c>
      <c r="L73" s="32">
        <v>0</v>
      </c>
      <c r="M73" s="32">
        <v>5</v>
      </c>
      <c r="N73" s="32">
        <v>0</v>
      </c>
      <c r="O73" s="32">
        <v>7</v>
      </c>
      <c r="P73" s="32">
        <v>0</v>
      </c>
      <c r="Q73" s="208">
        <v>16</v>
      </c>
      <c r="R73" s="208">
        <v>0</v>
      </c>
      <c r="S73" s="208">
        <v>1</v>
      </c>
      <c r="T73" s="208">
        <v>0</v>
      </c>
      <c r="U73" s="208">
        <v>3</v>
      </c>
      <c r="V73" s="208">
        <v>1</v>
      </c>
      <c r="W73" s="208">
        <v>51</v>
      </c>
      <c r="X73" s="208">
        <v>0</v>
      </c>
      <c r="Y73" s="208">
        <v>0</v>
      </c>
      <c r="Z73" s="208">
        <v>0</v>
      </c>
      <c r="AA73" s="208">
        <v>0</v>
      </c>
      <c r="AB73" s="208">
        <v>0</v>
      </c>
      <c r="AC73" s="209">
        <v>0</v>
      </c>
    </row>
    <row r="74" spans="1:29" x14ac:dyDescent="0.35">
      <c r="A74" s="4" t="s">
        <v>140</v>
      </c>
      <c r="B74" s="32">
        <f t="shared" si="22"/>
        <v>127</v>
      </c>
      <c r="C74" s="32">
        <v>0</v>
      </c>
      <c r="D74" s="32">
        <v>1</v>
      </c>
      <c r="E74" s="32">
        <v>7</v>
      </c>
      <c r="F74" s="32">
        <v>1</v>
      </c>
      <c r="G74" s="32">
        <v>0</v>
      </c>
      <c r="H74" s="32">
        <v>3</v>
      </c>
      <c r="I74" s="32">
        <v>0</v>
      </c>
      <c r="J74" s="32">
        <v>24</v>
      </c>
      <c r="K74" s="32">
        <v>3</v>
      </c>
      <c r="L74" s="32">
        <v>0</v>
      </c>
      <c r="M74" s="32">
        <v>3</v>
      </c>
      <c r="N74" s="32">
        <v>0</v>
      </c>
      <c r="O74" s="32">
        <v>52</v>
      </c>
      <c r="P74" s="32">
        <v>4</v>
      </c>
      <c r="Q74" s="208">
        <v>11</v>
      </c>
      <c r="R74" s="208">
        <v>3</v>
      </c>
      <c r="S74" s="208">
        <v>1</v>
      </c>
      <c r="T74" s="208">
        <v>1</v>
      </c>
      <c r="U74" s="208">
        <v>0</v>
      </c>
      <c r="V74" s="208">
        <v>4</v>
      </c>
      <c r="W74" s="208">
        <v>9</v>
      </c>
      <c r="X74" s="208">
        <v>0</v>
      </c>
      <c r="Y74" s="208">
        <v>0</v>
      </c>
      <c r="Z74" s="208">
        <v>0</v>
      </c>
      <c r="AA74" s="208">
        <v>0</v>
      </c>
      <c r="AB74" s="208">
        <v>0</v>
      </c>
      <c r="AC74" s="209">
        <v>0</v>
      </c>
    </row>
    <row r="75" spans="1:29" x14ac:dyDescent="0.35">
      <c r="A75" s="4" t="s">
        <v>141</v>
      </c>
      <c r="B75" s="32">
        <f t="shared" si="22"/>
        <v>51</v>
      </c>
      <c r="C75" s="32">
        <v>0</v>
      </c>
      <c r="D75" s="32">
        <v>0</v>
      </c>
      <c r="E75" s="32">
        <v>0</v>
      </c>
      <c r="F75" s="32">
        <v>0</v>
      </c>
      <c r="G75" s="32">
        <v>1</v>
      </c>
      <c r="H75" s="32">
        <v>0</v>
      </c>
      <c r="I75" s="32">
        <v>20</v>
      </c>
      <c r="J75" s="32">
        <v>7</v>
      </c>
      <c r="K75" s="32">
        <v>0</v>
      </c>
      <c r="L75" s="32">
        <v>0</v>
      </c>
      <c r="M75" s="32">
        <v>0</v>
      </c>
      <c r="N75" s="32">
        <v>2</v>
      </c>
      <c r="O75" s="32">
        <v>0</v>
      </c>
      <c r="P75" s="32">
        <v>5</v>
      </c>
      <c r="Q75" s="208">
        <v>1</v>
      </c>
      <c r="R75" s="208">
        <v>2</v>
      </c>
      <c r="S75" s="208">
        <v>0</v>
      </c>
      <c r="T75" s="208">
        <v>0</v>
      </c>
      <c r="U75" s="208">
        <v>1</v>
      </c>
      <c r="V75" s="208">
        <v>2</v>
      </c>
      <c r="W75" s="208">
        <v>10</v>
      </c>
      <c r="X75" s="208">
        <v>0</v>
      </c>
      <c r="Y75" s="208">
        <v>0</v>
      </c>
      <c r="Z75" s="208">
        <v>0</v>
      </c>
      <c r="AA75" s="208">
        <v>0</v>
      </c>
      <c r="AB75" s="208">
        <v>0</v>
      </c>
      <c r="AC75" s="209">
        <v>0</v>
      </c>
    </row>
    <row r="76" spans="1:29" x14ac:dyDescent="0.35">
      <c r="A76" s="4" t="s">
        <v>205</v>
      </c>
      <c r="B76" s="32">
        <f t="shared" si="22"/>
        <v>146</v>
      </c>
      <c r="C76" s="32">
        <v>2</v>
      </c>
      <c r="D76" s="32">
        <v>6</v>
      </c>
      <c r="E76" s="32">
        <v>8</v>
      </c>
      <c r="F76" s="32">
        <v>2</v>
      </c>
      <c r="G76" s="32">
        <v>0</v>
      </c>
      <c r="H76" s="32">
        <v>4</v>
      </c>
      <c r="I76" s="32">
        <v>39</v>
      </c>
      <c r="J76" s="32">
        <v>53</v>
      </c>
      <c r="K76" s="32">
        <v>2</v>
      </c>
      <c r="L76" s="32">
        <v>0</v>
      </c>
      <c r="M76" s="32">
        <v>0</v>
      </c>
      <c r="N76" s="32">
        <v>0</v>
      </c>
      <c r="O76" s="32">
        <v>0</v>
      </c>
      <c r="P76" s="32">
        <v>2</v>
      </c>
      <c r="Q76" s="208">
        <v>4</v>
      </c>
      <c r="R76" s="208">
        <v>5</v>
      </c>
      <c r="S76" s="208">
        <v>0</v>
      </c>
      <c r="T76" s="208">
        <v>0</v>
      </c>
      <c r="U76" s="208">
        <v>0</v>
      </c>
      <c r="V76" s="208">
        <v>5</v>
      </c>
      <c r="W76" s="208">
        <v>14</v>
      </c>
      <c r="X76" s="208">
        <v>0</v>
      </c>
      <c r="Y76" s="208">
        <v>0</v>
      </c>
      <c r="Z76" s="208">
        <v>0</v>
      </c>
      <c r="AA76" s="208">
        <v>0</v>
      </c>
      <c r="AB76" s="208">
        <v>0</v>
      </c>
      <c r="AC76" s="209">
        <v>0</v>
      </c>
    </row>
    <row r="77" spans="1:29" x14ac:dyDescent="0.35">
      <c r="A77" s="4" t="s">
        <v>206</v>
      </c>
      <c r="B77" s="32">
        <f t="shared" si="22"/>
        <v>72</v>
      </c>
      <c r="C77" s="32">
        <v>0</v>
      </c>
      <c r="D77" s="32">
        <v>6</v>
      </c>
      <c r="E77" s="32">
        <v>2</v>
      </c>
      <c r="F77" s="32">
        <v>8</v>
      </c>
      <c r="G77" s="32">
        <v>0</v>
      </c>
      <c r="H77" s="32">
        <v>4</v>
      </c>
      <c r="I77" s="32">
        <v>22</v>
      </c>
      <c r="J77" s="32">
        <v>17</v>
      </c>
      <c r="K77" s="32">
        <v>1</v>
      </c>
      <c r="L77" s="32">
        <v>2</v>
      </c>
      <c r="M77" s="32">
        <v>1</v>
      </c>
      <c r="N77" s="32">
        <v>0</v>
      </c>
      <c r="O77" s="32">
        <v>1</v>
      </c>
      <c r="P77" s="32">
        <v>1</v>
      </c>
      <c r="Q77" s="208">
        <v>1</v>
      </c>
      <c r="R77" s="208">
        <v>1</v>
      </c>
      <c r="S77" s="208">
        <v>0</v>
      </c>
      <c r="T77" s="208">
        <v>0</v>
      </c>
      <c r="U77" s="208">
        <v>0</v>
      </c>
      <c r="V77" s="208">
        <v>1</v>
      </c>
      <c r="W77" s="208">
        <v>4</v>
      </c>
      <c r="X77" s="208">
        <v>0</v>
      </c>
      <c r="Y77" s="208">
        <v>0</v>
      </c>
      <c r="Z77" s="208">
        <v>0</v>
      </c>
      <c r="AA77" s="208">
        <v>0</v>
      </c>
      <c r="AB77" s="208">
        <v>0</v>
      </c>
      <c r="AC77" s="209">
        <v>0</v>
      </c>
    </row>
    <row r="78" spans="1:29" x14ac:dyDescent="0.35">
      <c r="A78" s="4" t="s">
        <v>207</v>
      </c>
      <c r="B78" s="32">
        <f t="shared" si="22"/>
        <v>97</v>
      </c>
      <c r="C78" s="32">
        <v>0</v>
      </c>
      <c r="D78" s="32">
        <v>0</v>
      </c>
      <c r="E78" s="32">
        <v>0</v>
      </c>
      <c r="F78" s="32">
        <v>0</v>
      </c>
      <c r="G78" s="32">
        <v>2</v>
      </c>
      <c r="H78" s="32">
        <v>0</v>
      </c>
      <c r="I78" s="32">
        <v>65</v>
      </c>
      <c r="J78" s="32">
        <v>13</v>
      </c>
      <c r="K78" s="32">
        <v>0</v>
      </c>
      <c r="L78" s="32">
        <v>0</v>
      </c>
      <c r="M78" s="32">
        <v>1</v>
      </c>
      <c r="N78" s="32">
        <v>0</v>
      </c>
      <c r="O78" s="32">
        <v>1</v>
      </c>
      <c r="P78" s="32">
        <v>1</v>
      </c>
      <c r="Q78" s="208">
        <v>6</v>
      </c>
      <c r="R78" s="208">
        <v>4</v>
      </c>
      <c r="S78" s="208">
        <v>0</v>
      </c>
      <c r="T78" s="208">
        <v>0</v>
      </c>
      <c r="U78" s="208">
        <v>1</v>
      </c>
      <c r="V78" s="208">
        <v>3</v>
      </c>
      <c r="W78" s="208">
        <v>0</v>
      </c>
      <c r="X78" s="208">
        <v>0</v>
      </c>
      <c r="Y78" s="208">
        <v>0</v>
      </c>
      <c r="Z78" s="208">
        <v>0</v>
      </c>
      <c r="AA78" s="208">
        <v>0</v>
      </c>
      <c r="AB78" s="208">
        <v>0</v>
      </c>
      <c r="AC78" s="209">
        <v>0</v>
      </c>
    </row>
    <row r="79" spans="1:29" x14ac:dyDescent="0.35">
      <c r="A79" s="35"/>
      <c r="B79" s="32"/>
      <c r="C79" s="32"/>
      <c r="D79" s="32"/>
      <c r="E79" s="32"/>
      <c r="F79" s="32"/>
      <c r="G79" s="32"/>
      <c r="H79" s="32"/>
      <c r="I79" s="32"/>
      <c r="J79" s="32"/>
      <c r="K79" s="32"/>
      <c r="L79" s="32"/>
      <c r="M79" s="32"/>
      <c r="N79" s="32"/>
      <c r="O79" s="32"/>
      <c r="P79" s="32"/>
      <c r="Q79" s="201"/>
      <c r="R79" s="201"/>
      <c r="S79" s="201"/>
      <c r="T79" s="201"/>
      <c r="U79" s="201"/>
      <c r="V79" s="201"/>
      <c r="W79" s="201"/>
      <c r="X79" s="201"/>
      <c r="Y79" s="201"/>
      <c r="Z79" s="201"/>
      <c r="AA79" s="201"/>
      <c r="AB79" s="204"/>
      <c r="AC79" s="204"/>
    </row>
    <row r="80" spans="1:29" x14ac:dyDescent="0.35">
      <c r="A80" s="28" t="s">
        <v>143</v>
      </c>
      <c r="B80" s="29">
        <f>SUM(B81:B86)</f>
        <v>404</v>
      </c>
      <c r="C80" s="29">
        <f t="shared" ref="C80:P80" si="23">SUM(C81:C86)</f>
        <v>4</v>
      </c>
      <c r="D80" s="29">
        <f t="shared" si="23"/>
        <v>30</v>
      </c>
      <c r="E80" s="29">
        <f t="shared" si="23"/>
        <v>4</v>
      </c>
      <c r="F80" s="29">
        <f t="shared" si="23"/>
        <v>22</v>
      </c>
      <c r="G80" s="29">
        <f t="shared" si="23"/>
        <v>0</v>
      </c>
      <c r="H80" s="29">
        <f t="shared" si="23"/>
        <v>1</v>
      </c>
      <c r="I80" s="29">
        <f t="shared" si="23"/>
        <v>200</v>
      </c>
      <c r="J80" s="29">
        <f t="shared" si="23"/>
        <v>20</v>
      </c>
      <c r="K80" s="29">
        <f t="shared" si="23"/>
        <v>0</v>
      </c>
      <c r="L80" s="29">
        <f t="shared" si="23"/>
        <v>0</v>
      </c>
      <c r="M80" s="29">
        <f t="shared" si="23"/>
        <v>2</v>
      </c>
      <c r="N80" s="29">
        <f t="shared" si="23"/>
        <v>1</v>
      </c>
      <c r="O80" s="29">
        <f t="shared" si="23"/>
        <v>25</v>
      </c>
      <c r="P80" s="29">
        <f t="shared" si="23"/>
        <v>9</v>
      </c>
      <c r="Q80" s="104">
        <f t="shared" ref="Q80:AC80" si="24">SUM(Q81:Q86)</f>
        <v>26</v>
      </c>
      <c r="R80" s="104">
        <f t="shared" si="24"/>
        <v>16</v>
      </c>
      <c r="S80" s="104">
        <f t="shared" si="24"/>
        <v>0</v>
      </c>
      <c r="T80" s="104">
        <f t="shared" si="24"/>
        <v>1</v>
      </c>
      <c r="U80" s="104">
        <f t="shared" si="24"/>
        <v>3</v>
      </c>
      <c r="V80" s="104">
        <f t="shared" si="24"/>
        <v>22</v>
      </c>
      <c r="W80" s="104">
        <f t="shared" si="24"/>
        <v>18</v>
      </c>
      <c r="X80" s="104">
        <f>SUM(X81:X86)</f>
        <v>0</v>
      </c>
      <c r="Y80" s="104">
        <f>SUM(Y81:Y86)</f>
        <v>0</v>
      </c>
      <c r="Z80" s="104">
        <f t="shared" si="24"/>
        <v>0</v>
      </c>
      <c r="AA80" s="104">
        <f t="shared" si="24"/>
        <v>0</v>
      </c>
      <c r="AB80" s="104">
        <f t="shared" si="24"/>
        <v>0</v>
      </c>
      <c r="AC80" s="104">
        <f t="shared" si="24"/>
        <v>0</v>
      </c>
    </row>
    <row r="81" spans="1:29" x14ac:dyDescent="0.35">
      <c r="A81" s="4" t="s">
        <v>208</v>
      </c>
      <c r="B81" s="32">
        <f t="shared" ref="B81:B86" si="25">SUM(C81:AC81)</f>
        <v>159</v>
      </c>
      <c r="C81" s="32">
        <v>1</v>
      </c>
      <c r="D81" s="32">
        <v>1</v>
      </c>
      <c r="E81" s="32">
        <v>3</v>
      </c>
      <c r="F81" s="32">
        <v>6</v>
      </c>
      <c r="G81" s="32">
        <v>0</v>
      </c>
      <c r="H81" s="32">
        <v>0</v>
      </c>
      <c r="I81" s="32">
        <v>118</v>
      </c>
      <c r="J81" s="32">
        <v>4</v>
      </c>
      <c r="K81" s="32">
        <v>0</v>
      </c>
      <c r="L81" s="32">
        <v>0</v>
      </c>
      <c r="M81" s="32">
        <v>0</v>
      </c>
      <c r="N81" s="32">
        <v>0</v>
      </c>
      <c r="O81" s="32">
        <v>3</v>
      </c>
      <c r="P81" s="32">
        <v>0</v>
      </c>
      <c r="Q81" s="208">
        <v>14</v>
      </c>
      <c r="R81" s="208">
        <v>4</v>
      </c>
      <c r="S81" s="208">
        <v>0</v>
      </c>
      <c r="T81" s="208">
        <v>0</v>
      </c>
      <c r="U81" s="208">
        <v>0</v>
      </c>
      <c r="V81" s="208">
        <v>5</v>
      </c>
      <c r="W81" s="208">
        <v>0</v>
      </c>
      <c r="X81" s="208">
        <v>0</v>
      </c>
      <c r="Y81" s="208">
        <v>0</v>
      </c>
      <c r="Z81" s="208">
        <v>0</v>
      </c>
      <c r="AA81" s="208">
        <v>0</v>
      </c>
      <c r="AB81" s="208">
        <v>0</v>
      </c>
      <c r="AC81" s="209">
        <v>0</v>
      </c>
    </row>
    <row r="82" spans="1:29" x14ac:dyDescent="0.35">
      <c r="A82" s="4" t="s">
        <v>144</v>
      </c>
      <c r="B82" s="32">
        <f t="shared" si="25"/>
        <v>25</v>
      </c>
      <c r="C82" s="32">
        <v>0</v>
      </c>
      <c r="D82" s="32">
        <v>0</v>
      </c>
      <c r="E82" s="32">
        <v>0</v>
      </c>
      <c r="F82" s="32">
        <v>1</v>
      </c>
      <c r="G82" s="32">
        <v>0</v>
      </c>
      <c r="H82" s="32">
        <v>0</v>
      </c>
      <c r="I82" s="32">
        <v>17</v>
      </c>
      <c r="J82" s="32">
        <v>0</v>
      </c>
      <c r="K82" s="32">
        <v>0</v>
      </c>
      <c r="L82" s="32">
        <v>0</v>
      </c>
      <c r="M82" s="32">
        <v>0</v>
      </c>
      <c r="N82" s="32">
        <v>0</v>
      </c>
      <c r="O82" s="32">
        <v>0</v>
      </c>
      <c r="P82" s="32">
        <v>0</v>
      </c>
      <c r="Q82" s="208">
        <v>1</v>
      </c>
      <c r="R82" s="208">
        <v>2</v>
      </c>
      <c r="S82" s="208">
        <v>0</v>
      </c>
      <c r="T82" s="208">
        <v>0</v>
      </c>
      <c r="U82" s="208">
        <v>1</v>
      </c>
      <c r="V82" s="208">
        <v>3</v>
      </c>
      <c r="W82" s="208">
        <v>0</v>
      </c>
      <c r="X82" s="208">
        <v>0</v>
      </c>
      <c r="Y82" s="208">
        <v>0</v>
      </c>
      <c r="Z82" s="208">
        <v>0</v>
      </c>
      <c r="AA82" s="208">
        <v>0</v>
      </c>
      <c r="AB82" s="208">
        <v>0</v>
      </c>
      <c r="AC82" s="209">
        <v>0</v>
      </c>
    </row>
    <row r="83" spans="1:29" x14ac:dyDescent="0.35">
      <c r="A83" s="34" t="s">
        <v>209</v>
      </c>
      <c r="B83" s="32">
        <f t="shared" si="25"/>
        <v>102</v>
      </c>
      <c r="C83" s="32">
        <v>1</v>
      </c>
      <c r="D83" s="32">
        <v>28</v>
      </c>
      <c r="E83" s="32">
        <v>0</v>
      </c>
      <c r="F83" s="32">
        <v>5</v>
      </c>
      <c r="G83" s="32">
        <v>0</v>
      </c>
      <c r="H83" s="32">
        <v>0</v>
      </c>
      <c r="I83" s="32">
        <v>18</v>
      </c>
      <c r="J83" s="32">
        <v>7</v>
      </c>
      <c r="K83" s="32">
        <v>0</v>
      </c>
      <c r="L83" s="32">
        <v>0</v>
      </c>
      <c r="M83" s="32">
        <v>2</v>
      </c>
      <c r="N83" s="32">
        <v>0</v>
      </c>
      <c r="O83" s="32">
        <v>5</v>
      </c>
      <c r="P83" s="32">
        <v>3</v>
      </c>
      <c r="Q83" s="208">
        <v>6</v>
      </c>
      <c r="R83" s="208">
        <v>1</v>
      </c>
      <c r="S83" s="208">
        <v>0</v>
      </c>
      <c r="T83" s="208">
        <v>1</v>
      </c>
      <c r="U83" s="208">
        <v>2</v>
      </c>
      <c r="V83" s="208">
        <v>10</v>
      </c>
      <c r="W83" s="208">
        <v>13</v>
      </c>
      <c r="X83" s="208">
        <v>0</v>
      </c>
      <c r="Y83" s="208">
        <v>0</v>
      </c>
      <c r="Z83" s="208">
        <v>0</v>
      </c>
      <c r="AA83" s="208">
        <v>0</v>
      </c>
      <c r="AB83" s="208">
        <v>0</v>
      </c>
      <c r="AC83" s="209">
        <v>0</v>
      </c>
    </row>
    <row r="84" spans="1:29" x14ac:dyDescent="0.35">
      <c r="A84" s="4" t="s">
        <v>210</v>
      </c>
      <c r="B84" s="32">
        <f t="shared" si="25"/>
        <v>53</v>
      </c>
      <c r="C84" s="32">
        <v>2</v>
      </c>
      <c r="D84" s="32">
        <v>0</v>
      </c>
      <c r="E84" s="32">
        <v>1</v>
      </c>
      <c r="F84" s="32">
        <v>1</v>
      </c>
      <c r="G84" s="32">
        <v>0</v>
      </c>
      <c r="H84" s="32">
        <v>1</v>
      </c>
      <c r="I84" s="32">
        <v>6</v>
      </c>
      <c r="J84" s="32">
        <v>8</v>
      </c>
      <c r="K84" s="32">
        <v>0</v>
      </c>
      <c r="L84" s="32">
        <v>0</v>
      </c>
      <c r="M84" s="32">
        <v>0</v>
      </c>
      <c r="N84" s="32">
        <v>1</v>
      </c>
      <c r="O84" s="32">
        <v>13</v>
      </c>
      <c r="P84" s="32">
        <v>3</v>
      </c>
      <c r="Q84" s="208">
        <v>3</v>
      </c>
      <c r="R84" s="208">
        <v>6</v>
      </c>
      <c r="S84" s="208">
        <v>0</v>
      </c>
      <c r="T84" s="208">
        <v>0</v>
      </c>
      <c r="U84" s="208">
        <v>0</v>
      </c>
      <c r="V84" s="208">
        <v>4</v>
      </c>
      <c r="W84" s="208">
        <v>4</v>
      </c>
      <c r="X84" s="208">
        <v>0</v>
      </c>
      <c r="Y84" s="208">
        <v>0</v>
      </c>
      <c r="Z84" s="208">
        <v>0</v>
      </c>
      <c r="AA84" s="208">
        <v>0</v>
      </c>
      <c r="AB84" s="208">
        <v>0</v>
      </c>
      <c r="AC84" s="209">
        <v>0</v>
      </c>
    </row>
    <row r="85" spans="1:29" x14ac:dyDescent="0.35">
      <c r="A85" s="4" t="s">
        <v>145</v>
      </c>
      <c r="B85" s="32">
        <f t="shared" si="25"/>
        <v>25</v>
      </c>
      <c r="C85" s="32">
        <v>0</v>
      </c>
      <c r="D85" s="32">
        <v>0</v>
      </c>
      <c r="E85" s="32">
        <v>0</v>
      </c>
      <c r="F85" s="32">
        <v>8</v>
      </c>
      <c r="G85" s="32">
        <v>0</v>
      </c>
      <c r="H85" s="32">
        <v>0</v>
      </c>
      <c r="I85" s="32">
        <v>7</v>
      </c>
      <c r="J85" s="32">
        <v>1</v>
      </c>
      <c r="K85" s="32">
        <v>0</v>
      </c>
      <c r="L85" s="32">
        <v>0</v>
      </c>
      <c r="M85" s="32">
        <v>0</v>
      </c>
      <c r="N85" s="32">
        <v>0</v>
      </c>
      <c r="O85" s="32">
        <v>3</v>
      </c>
      <c r="P85" s="32">
        <v>1</v>
      </c>
      <c r="Q85" s="208">
        <v>2</v>
      </c>
      <c r="R85" s="208">
        <v>2</v>
      </c>
      <c r="S85" s="208">
        <v>0</v>
      </c>
      <c r="T85" s="208">
        <v>0</v>
      </c>
      <c r="U85" s="208">
        <v>0</v>
      </c>
      <c r="V85" s="208">
        <v>0</v>
      </c>
      <c r="W85" s="208">
        <v>1</v>
      </c>
      <c r="X85" s="208">
        <v>0</v>
      </c>
      <c r="Y85" s="208">
        <v>0</v>
      </c>
      <c r="Z85" s="208">
        <v>0</v>
      </c>
      <c r="AA85" s="208">
        <v>0</v>
      </c>
      <c r="AB85" s="208">
        <v>0</v>
      </c>
      <c r="AC85" s="209">
        <v>0</v>
      </c>
    </row>
    <row r="86" spans="1:29" x14ac:dyDescent="0.35">
      <c r="A86" s="4" t="s">
        <v>146</v>
      </c>
      <c r="B86" s="32">
        <f t="shared" si="25"/>
        <v>40</v>
      </c>
      <c r="C86" s="32">
        <v>0</v>
      </c>
      <c r="D86" s="32">
        <v>1</v>
      </c>
      <c r="E86" s="32">
        <v>0</v>
      </c>
      <c r="F86" s="32">
        <v>1</v>
      </c>
      <c r="G86" s="32">
        <v>0</v>
      </c>
      <c r="H86" s="32">
        <v>0</v>
      </c>
      <c r="I86" s="32">
        <v>34</v>
      </c>
      <c r="J86" s="32">
        <v>0</v>
      </c>
      <c r="K86" s="32">
        <v>0</v>
      </c>
      <c r="L86" s="32">
        <v>0</v>
      </c>
      <c r="M86" s="32">
        <v>0</v>
      </c>
      <c r="N86" s="32">
        <v>0</v>
      </c>
      <c r="O86" s="32">
        <v>1</v>
      </c>
      <c r="P86" s="32">
        <v>2</v>
      </c>
      <c r="Q86" s="208">
        <v>0</v>
      </c>
      <c r="R86" s="208">
        <v>1</v>
      </c>
      <c r="S86" s="208">
        <v>0</v>
      </c>
      <c r="T86" s="208">
        <v>0</v>
      </c>
      <c r="U86" s="208">
        <v>0</v>
      </c>
      <c r="V86" s="208">
        <v>0</v>
      </c>
      <c r="W86" s="208">
        <v>0</v>
      </c>
      <c r="X86" s="208">
        <v>0</v>
      </c>
      <c r="Y86" s="208">
        <v>0</v>
      </c>
      <c r="Z86" s="208">
        <v>0</v>
      </c>
      <c r="AA86" s="208">
        <v>0</v>
      </c>
      <c r="AB86" s="208">
        <v>0</v>
      </c>
      <c r="AC86" s="209">
        <v>0</v>
      </c>
    </row>
    <row r="87" spans="1:29" x14ac:dyDescent="0.35">
      <c r="A87" s="35"/>
      <c r="B87" s="32"/>
      <c r="C87" s="32"/>
      <c r="D87" s="32"/>
      <c r="E87" s="32"/>
      <c r="F87" s="32"/>
      <c r="G87" s="32"/>
      <c r="H87" s="32"/>
      <c r="I87" s="32"/>
      <c r="J87" s="32"/>
      <c r="K87" s="32"/>
      <c r="L87" s="32"/>
      <c r="M87" s="32"/>
      <c r="N87" s="32"/>
      <c r="O87" s="32"/>
      <c r="P87" s="32"/>
      <c r="Q87" s="201"/>
      <c r="R87" s="201"/>
      <c r="S87" s="201"/>
      <c r="T87" s="201"/>
      <c r="U87" s="201"/>
      <c r="V87" s="201"/>
      <c r="W87" s="201"/>
      <c r="X87" s="201"/>
      <c r="Y87" s="201"/>
      <c r="Z87" s="201"/>
      <c r="AA87" s="201"/>
      <c r="AB87" s="204"/>
      <c r="AC87" s="204"/>
    </row>
    <row r="88" spans="1:29" x14ac:dyDescent="0.35">
      <c r="A88" s="28" t="s">
        <v>147</v>
      </c>
      <c r="B88" s="29">
        <f>SUM(B89:B96)</f>
        <v>821</v>
      </c>
      <c r="C88" s="29">
        <f t="shared" ref="C88:P88" si="26">SUM(C89:C96)</f>
        <v>6</v>
      </c>
      <c r="D88" s="29">
        <f t="shared" si="26"/>
        <v>85</v>
      </c>
      <c r="E88" s="29">
        <f t="shared" si="26"/>
        <v>4</v>
      </c>
      <c r="F88" s="29">
        <f t="shared" si="26"/>
        <v>10</v>
      </c>
      <c r="G88" s="29">
        <f t="shared" si="26"/>
        <v>15</v>
      </c>
      <c r="H88" s="29">
        <f t="shared" si="26"/>
        <v>17</v>
      </c>
      <c r="I88" s="29">
        <f t="shared" si="26"/>
        <v>322</v>
      </c>
      <c r="J88" s="29">
        <f t="shared" si="26"/>
        <v>105</v>
      </c>
      <c r="K88" s="29">
        <f t="shared" si="26"/>
        <v>3</v>
      </c>
      <c r="L88" s="29">
        <f t="shared" si="26"/>
        <v>0</v>
      </c>
      <c r="M88" s="29">
        <f t="shared" si="26"/>
        <v>3</v>
      </c>
      <c r="N88" s="29">
        <f t="shared" si="26"/>
        <v>11</v>
      </c>
      <c r="O88" s="29">
        <f t="shared" si="26"/>
        <v>27</v>
      </c>
      <c r="P88" s="29">
        <f t="shared" si="26"/>
        <v>29</v>
      </c>
      <c r="Q88" s="104">
        <f t="shared" ref="Q88:AC88" si="27">SUM(Q89:Q96)</f>
        <v>39</v>
      </c>
      <c r="R88" s="104">
        <f t="shared" si="27"/>
        <v>20</v>
      </c>
      <c r="S88" s="104">
        <f t="shared" si="27"/>
        <v>3</v>
      </c>
      <c r="T88" s="104">
        <f t="shared" si="27"/>
        <v>1</v>
      </c>
      <c r="U88" s="104">
        <f t="shared" si="27"/>
        <v>8</v>
      </c>
      <c r="V88" s="104">
        <f t="shared" si="27"/>
        <v>44</v>
      </c>
      <c r="W88" s="104">
        <f t="shared" si="27"/>
        <v>68</v>
      </c>
      <c r="X88" s="104">
        <f>SUM(X89:X96)</f>
        <v>0</v>
      </c>
      <c r="Y88" s="104">
        <f>SUM(Y89:Y96)</f>
        <v>1</v>
      </c>
      <c r="Z88" s="104">
        <f t="shared" si="27"/>
        <v>0</v>
      </c>
      <c r="AA88" s="104">
        <f t="shared" si="27"/>
        <v>0</v>
      </c>
      <c r="AB88" s="104">
        <f t="shared" si="27"/>
        <v>0</v>
      </c>
      <c r="AC88" s="104">
        <f t="shared" si="27"/>
        <v>0</v>
      </c>
    </row>
    <row r="89" spans="1:29" x14ac:dyDescent="0.35">
      <c r="A89" s="34" t="s">
        <v>148</v>
      </c>
      <c r="B89" s="32">
        <f t="shared" ref="B89:B96" si="28">SUM(C89:AC89)</f>
        <v>404</v>
      </c>
      <c r="C89" s="32">
        <v>1</v>
      </c>
      <c r="D89" s="32">
        <v>60</v>
      </c>
      <c r="E89" s="32">
        <v>0</v>
      </c>
      <c r="F89" s="32">
        <v>7</v>
      </c>
      <c r="G89" s="32">
        <v>12</v>
      </c>
      <c r="H89" s="32">
        <v>6</v>
      </c>
      <c r="I89" s="32">
        <v>122</v>
      </c>
      <c r="J89" s="32">
        <v>55</v>
      </c>
      <c r="K89" s="32">
        <v>1</v>
      </c>
      <c r="L89" s="32">
        <v>0</v>
      </c>
      <c r="M89" s="32">
        <v>0</v>
      </c>
      <c r="N89" s="32">
        <v>11</v>
      </c>
      <c r="O89" s="32">
        <v>10</v>
      </c>
      <c r="P89" s="32">
        <v>17</v>
      </c>
      <c r="Q89" s="208">
        <v>11</v>
      </c>
      <c r="R89" s="208">
        <v>3</v>
      </c>
      <c r="S89" s="208">
        <v>1</v>
      </c>
      <c r="T89" s="208">
        <v>0</v>
      </c>
      <c r="U89" s="208">
        <v>5</v>
      </c>
      <c r="V89" s="208">
        <v>29</v>
      </c>
      <c r="W89" s="208">
        <v>52</v>
      </c>
      <c r="X89" s="208">
        <v>0</v>
      </c>
      <c r="Y89" s="208">
        <v>1</v>
      </c>
      <c r="Z89" s="208">
        <v>0</v>
      </c>
      <c r="AA89" s="208">
        <v>0</v>
      </c>
      <c r="AB89" s="208">
        <v>0</v>
      </c>
      <c r="AC89" s="209">
        <v>0</v>
      </c>
    </row>
    <row r="90" spans="1:29" x14ac:dyDescent="0.35">
      <c r="A90" s="4" t="s">
        <v>211</v>
      </c>
      <c r="B90" s="32">
        <f t="shared" si="28"/>
        <v>129</v>
      </c>
      <c r="C90" s="32">
        <v>3</v>
      </c>
      <c r="D90" s="32">
        <v>10</v>
      </c>
      <c r="E90" s="32">
        <v>0</v>
      </c>
      <c r="F90" s="32">
        <v>1</v>
      </c>
      <c r="G90" s="32">
        <v>0</v>
      </c>
      <c r="H90" s="32">
        <v>3</v>
      </c>
      <c r="I90" s="32">
        <v>61</v>
      </c>
      <c r="J90" s="32">
        <v>34</v>
      </c>
      <c r="K90" s="32">
        <v>0</v>
      </c>
      <c r="L90" s="32">
        <v>0</v>
      </c>
      <c r="M90" s="32">
        <v>0</v>
      </c>
      <c r="N90" s="32">
        <v>0</v>
      </c>
      <c r="O90" s="32">
        <v>3</v>
      </c>
      <c r="P90" s="32">
        <v>0</v>
      </c>
      <c r="Q90" s="208">
        <v>6</v>
      </c>
      <c r="R90" s="208">
        <v>2</v>
      </c>
      <c r="S90" s="208">
        <v>0</v>
      </c>
      <c r="T90" s="208">
        <v>1</v>
      </c>
      <c r="U90" s="208">
        <v>0</v>
      </c>
      <c r="V90" s="208">
        <v>5</v>
      </c>
      <c r="W90" s="208">
        <v>0</v>
      </c>
      <c r="X90" s="208">
        <v>0</v>
      </c>
      <c r="Y90" s="208">
        <v>0</v>
      </c>
      <c r="Z90" s="208">
        <v>0</v>
      </c>
      <c r="AA90" s="208">
        <v>0</v>
      </c>
      <c r="AB90" s="208">
        <v>0</v>
      </c>
      <c r="AC90" s="209">
        <v>0</v>
      </c>
    </row>
    <row r="91" spans="1:29" x14ac:dyDescent="0.35">
      <c r="A91" s="4" t="s">
        <v>149</v>
      </c>
      <c r="B91" s="32">
        <f t="shared" si="28"/>
        <v>67</v>
      </c>
      <c r="C91" s="32">
        <v>0</v>
      </c>
      <c r="D91" s="32">
        <v>4</v>
      </c>
      <c r="E91" s="32">
        <v>0</v>
      </c>
      <c r="F91" s="32">
        <v>0</v>
      </c>
      <c r="G91" s="32">
        <v>0</v>
      </c>
      <c r="H91" s="32">
        <v>0</v>
      </c>
      <c r="I91" s="32">
        <v>25</v>
      </c>
      <c r="J91" s="32">
        <v>9</v>
      </c>
      <c r="K91" s="32">
        <v>0</v>
      </c>
      <c r="L91" s="32">
        <v>0</v>
      </c>
      <c r="M91" s="32">
        <v>2</v>
      </c>
      <c r="N91" s="32">
        <v>0</v>
      </c>
      <c r="O91" s="32">
        <v>1</v>
      </c>
      <c r="P91" s="32">
        <v>3</v>
      </c>
      <c r="Q91" s="208">
        <v>11</v>
      </c>
      <c r="R91" s="208">
        <v>3</v>
      </c>
      <c r="S91" s="208">
        <v>2</v>
      </c>
      <c r="T91" s="208">
        <v>0</v>
      </c>
      <c r="U91" s="208">
        <v>0</v>
      </c>
      <c r="V91" s="208">
        <v>2</v>
      </c>
      <c r="W91" s="208">
        <v>5</v>
      </c>
      <c r="X91" s="208">
        <v>0</v>
      </c>
      <c r="Y91" s="208">
        <v>0</v>
      </c>
      <c r="Z91" s="208">
        <v>0</v>
      </c>
      <c r="AA91" s="208">
        <v>0</v>
      </c>
      <c r="AB91" s="208">
        <v>0</v>
      </c>
      <c r="AC91" s="209">
        <v>0</v>
      </c>
    </row>
    <row r="92" spans="1:29" x14ac:dyDescent="0.35">
      <c r="A92" s="36" t="s">
        <v>150</v>
      </c>
      <c r="B92" s="32">
        <f t="shared" si="28"/>
        <v>48</v>
      </c>
      <c r="C92" s="32">
        <v>1</v>
      </c>
      <c r="D92" s="32">
        <v>7</v>
      </c>
      <c r="E92" s="32">
        <v>0</v>
      </c>
      <c r="F92" s="32">
        <v>1</v>
      </c>
      <c r="G92" s="32">
        <v>1</v>
      </c>
      <c r="H92" s="32">
        <v>4</v>
      </c>
      <c r="I92" s="32">
        <v>23</v>
      </c>
      <c r="J92" s="32">
        <v>3</v>
      </c>
      <c r="K92" s="32">
        <v>2</v>
      </c>
      <c r="L92" s="32">
        <v>0</v>
      </c>
      <c r="M92" s="32">
        <v>0</v>
      </c>
      <c r="N92" s="32">
        <v>0</v>
      </c>
      <c r="O92" s="32">
        <v>2</v>
      </c>
      <c r="P92" s="32">
        <v>0</v>
      </c>
      <c r="Q92" s="208">
        <v>1</v>
      </c>
      <c r="R92" s="208">
        <v>0</v>
      </c>
      <c r="S92" s="208">
        <v>0</v>
      </c>
      <c r="T92" s="208">
        <v>0</v>
      </c>
      <c r="U92" s="208">
        <v>0</v>
      </c>
      <c r="V92" s="208">
        <v>1</v>
      </c>
      <c r="W92" s="208">
        <v>2</v>
      </c>
      <c r="X92" s="208">
        <v>0</v>
      </c>
      <c r="Y92" s="208">
        <v>0</v>
      </c>
      <c r="Z92" s="208">
        <v>0</v>
      </c>
      <c r="AA92" s="208">
        <v>0</v>
      </c>
      <c r="AB92" s="208">
        <v>0</v>
      </c>
      <c r="AC92" s="209">
        <v>0</v>
      </c>
    </row>
    <row r="93" spans="1:29" x14ac:dyDescent="0.35">
      <c r="A93" s="4" t="s">
        <v>151</v>
      </c>
      <c r="B93" s="32">
        <f t="shared" si="28"/>
        <v>25</v>
      </c>
      <c r="C93" s="32">
        <v>0</v>
      </c>
      <c r="D93" s="32">
        <v>1</v>
      </c>
      <c r="E93" s="32">
        <v>0</v>
      </c>
      <c r="F93" s="32">
        <v>1</v>
      </c>
      <c r="G93" s="32">
        <v>1</v>
      </c>
      <c r="H93" s="32">
        <v>0</v>
      </c>
      <c r="I93" s="32">
        <v>1</v>
      </c>
      <c r="J93" s="32">
        <v>0</v>
      </c>
      <c r="K93" s="32">
        <v>0</v>
      </c>
      <c r="L93" s="32">
        <v>0</v>
      </c>
      <c r="M93" s="32">
        <v>0</v>
      </c>
      <c r="N93" s="32">
        <v>0</v>
      </c>
      <c r="O93" s="32">
        <v>7</v>
      </c>
      <c r="P93" s="32">
        <v>6</v>
      </c>
      <c r="Q93" s="208">
        <v>1</v>
      </c>
      <c r="R93" s="208">
        <v>4</v>
      </c>
      <c r="S93" s="208">
        <v>0</v>
      </c>
      <c r="T93" s="208">
        <v>0</v>
      </c>
      <c r="U93" s="208">
        <v>1</v>
      </c>
      <c r="V93" s="208">
        <v>2</v>
      </c>
      <c r="W93" s="208">
        <v>0</v>
      </c>
      <c r="X93" s="208">
        <v>0</v>
      </c>
      <c r="Y93" s="208">
        <v>0</v>
      </c>
      <c r="Z93" s="208">
        <v>0</v>
      </c>
      <c r="AA93" s="208">
        <v>0</v>
      </c>
      <c r="AB93" s="208">
        <v>0</v>
      </c>
      <c r="AC93" s="209">
        <v>0</v>
      </c>
    </row>
    <row r="94" spans="1:29" x14ac:dyDescent="0.35">
      <c r="A94" s="4" t="s">
        <v>152</v>
      </c>
      <c r="B94" s="32">
        <f t="shared" si="28"/>
        <v>69</v>
      </c>
      <c r="C94" s="32">
        <v>1</v>
      </c>
      <c r="D94" s="32">
        <v>0</v>
      </c>
      <c r="E94" s="32">
        <v>1</v>
      </c>
      <c r="F94" s="32">
        <v>0</v>
      </c>
      <c r="G94" s="32">
        <v>0</v>
      </c>
      <c r="H94" s="32">
        <v>4</v>
      </c>
      <c r="I94" s="32">
        <v>46</v>
      </c>
      <c r="J94" s="32">
        <v>1</v>
      </c>
      <c r="K94" s="32">
        <v>0</v>
      </c>
      <c r="L94" s="32">
        <v>0</v>
      </c>
      <c r="M94" s="32">
        <v>0</v>
      </c>
      <c r="N94" s="32">
        <v>0</v>
      </c>
      <c r="O94" s="32">
        <v>0</v>
      </c>
      <c r="P94" s="32">
        <v>0</v>
      </c>
      <c r="Q94" s="208">
        <v>3</v>
      </c>
      <c r="R94" s="208">
        <v>6</v>
      </c>
      <c r="S94" s="208">
        <v>0</v>
      </c>
      <c r="T94" s="208">
        <v>0</v>
      </c>
      <c r="U94" s="208">
        <v>1</v>
      </c>
      <c r="V94" s="208">
        <v>3</v>
      </c>
      <c r="W94" s="208">
        <v>3</v>
      </c>
      <c r="X94" s="208">
        <v>0</v>
      </c>
      <c r="Y94" s="208">
        <v>0</v>
      </c>
      <c r="Z94" s="208">
        <v>0</v>
      </c>
      <c r="AA94" s="208">
        <v>0</v>
      </c>
      <c r="AB94" s="208">
        <v>0</v>
      </c>
      <c r="AC94" s="209">
        <v>0</v>
      </c>
    </row>
    <row r="95" spans="1:29" x14ac:dyDescent="0.35">
      <c r="A95" s="4" t="s">
        <v>153</v>
      </c>
      <c r="B95" s="32">
        <f t="shared" si="28"/>
        <v>61</v>
      </c>
      <c r="C95" s="32">
        <v>0</v>
      </c>
      <c r="D95" s="32">
        <v>2</v>
      </c>
      <c r="E95" s="32">
        <v>3</v>
      </c>
      <c r="F95" s="32">
        <v>0</v>
      </c>
      <c r="G95" s="32">
        <v>0</v>
      </c>
      <c r="H95" s="32">
        <v>0</v>
      </c>
      <c r="I95" s="32">
        <v>35</v>
      </c>
      <c r="J95" s="32">
        <v>2</v>
      </c>
      <c r="K95" s="32">
        <v>0</v>
      </c>
      <c r="L95" s="32">
        <v>0</v>
      </c>
      <c r="M95" s="32">
        <v>0</v>
      </c>
      <c r="N95" s="32">
        <v>0</v>
      </c>
      <c r="O95" s="32">
        <v>4</v>
      </c>
      <c r="P95" s="32">
        <v>1</v>
      </c>
      <c r="Q95" s="208">
        <v>3</v>
      </c>
      <c r="R95" s="208">
        <v>2</v>
      </c>
      <c r="S95" s="208">
        <v>0</v>
      </c>
      <c r="T95" s="208">
        <v>0</v>
      </c>
      <c r="U95" s="208">
        <v>1</v>
      </c>
      <c r="V95" s="208">
        <v>2</v>
      </c>
      <c r="W95" s="208">
        <v>6</v>
      </c>
      <c r="X95" s="208">
        <v>0</v>
      </c>
      <c r="Y95" s="208">
        <v>0</v>
      </c>
      <c r="Z95" s="208">
        <v>0</v>
      </c>
      <c r="AA95" s="208">
        <v>0</v>
      </c>
      <c r="AB95" s="208">
        <v>0</v>
      </c>
      <c r="AC95" s="209">
        <v>0</v>
      </c>
    </row>
    <row r="96" spans="1:29" x14ac:dyDescent="0.35">
      <c r="A96" s="4" t="s">
        <v>154</v>
      </c>
      <c r="B96" s="32">
        <f t="shared" si="28"/>
        <v>18</v>
      </c>
      <c r="C96" s="32">
        <v>0</v>
      </c>
      <c r="D96" s="32">
        <v>1</v>
      </c>
      <c r="E96" s="32">
        <v>0</v>
      </c>
      <c r="F96" s="32">
        <v>0</v>
      </c>
      <c r="G96" s="32">
        <v>1</v>
      </c>
      <c r="H96" s="32">
        <v>0</v>
      </c>
      <c r="I96" s="32">
        <v>9</v>
      </c>
      <c r="J96" s="32">
        <v>1</v>
      </c>
      <c r="K96" s="32">
        <v>0</v>
      </c>
      <c r="L96" s="32">
        <v>0</v>
      </c>
      <c r="M96" s="32">
        <v>1</v>
      </c>
      <c r="N96" s="32">
        <v>0</v>
      </c>
      <c r="O96" s="32">
        <v>0</v>
      </c>
      <c r="P96" s="32">
        <v>2</v>
      </c>
      <c r="Q96" s="208">
        <v>3</v>
      </c>
      <c r="R96" s="208">
        <v>0</v>
      </c>
      <c r="S96" s="208">
        <v>0</v>
      </c>
      <c r="T96" s="208">
        <v>0</v>
      </c>
      <c r="U96" s="208">
        <v>0</v>
      </c>
      <c r="V96" s="208">
        <v>0</v>
      </c>
      <c r="W96" s="208">
        <v>0</v>
      </c>
      <c r="X96" s="208">
        <v>0</v>
      </c>
      <c r="Y96" s="208">
        <v>0</v>
      </c>
      <c r="Z96" s="208">
        <v>0</v>
      </c>
      <c r="AA96" s="208">
        <v>0</v>
      </c>
      <c r="AB96" s="208">
        <v>0</v>
      </c>
      <c r="AC96" s="209">
        <v>0</v>
      </c>
    </row>
    <row r="97" spans="1:29" x14ac:dyDescent="0.35">
      <c r="A97" s="35"/>
      <c r="B97" s="32"/>
      <c r="C97" s="32"/>
      <c r="D97" s="32"/>
      <c r="E97" s="32"/>
      <c r="F97" s="32"/>
      <c r="G97" s="32"/>
      <c r="H97" s="32"/>
      <c r="I97" s="32"/>
      <c r="J97" s="32"/>
      <c r="K97" s="32"/>
      <c r="L97" s="32"/>
      <c r="M97" s="32"/>
      <c r="N97" s="32"/>
      <c r="O97" s="32"/>
      <c r="P97" s="32"/>
      <c r="Q97" s="201"/>
      <c r="R97" s="201"/>
      <c r="S97" s="201"/>
      <c r="T97" s="201"/>
      <c r="U97" s="201"/>
      <c r="V97" s="201"/>
      <c r="W97" s="201"/>
      <c r="X97" s="201"/>
      <c r="Y97" s="201"/>
      <c r="Z97" s="201"/>
      <c r="AA97" s="201"/>
      <c r="AB97" s="204"/>
      <c r="AC97" s="204"/>
    </row>
    <row r="98" spans="1:29" x14ac:dyDescent="0.35">
      <c r="A98" s="28" t="s">
        <v>155</v>
      </c>
      <c r="B98" s="29">
        <f t="shared" ref="B98:U98" si="29">SUM(B99:B100)</f>
        <v>382</v>
      </c>
      <c r="C98" s="29">
        <f t="shared" si="29"/>
        <v>3</v>
      </c>
      <c r="D98" s="29">
        <f t="shared" si="29"/>
        <v>0</v>
      </c>
      <c r="E98" s="29">
        <f t="shared" si="29"/>
        <v>10</v>
      </c>
      <c r="F98" s="29">
        <f t="shared" si="29"/>
        <v>37</v>
      </c>
      <c r="G98" s="29">
        <f t="shared" si="29"/>
        <v>2</v>
      </c>
      <c r="H98" s="29">
        <f t="shared" si="29"/>
        <v>4</v>
      </c>
      <c r="I98" s="29">
        <f t="shared" si="29"/>
        <v>165</v>
      </c>
      <c r="J98" s="29">
        <f t="shared" si="29"/>
        <v>21</v>
      </c>
      <c r="K98" s="29">
        <f t="shared" si="29"/>
        <v>0</v>
      </c>
      <c r="L98" s="29">
        <f t="shared" si="29"/>
        <v>0</v>
      </c>
      <c r="M98" s="29">
        <f t="shared" si="29"/>
        <v>1</v>
      </c>
      <c r="N98" s="29">
        <f t="shared" si="29"/>
        <v>5</v>
      </c>
      <c r="O98" s="29">
        <f t="shared" si="29"/>
        <v>0</v>
      </c>
      <c r="P98" s="29">
        <f t="shared" si="29"/>
        <v>3</v>
      </c>
      <c r="Q98" s="104">
        <f t="shared" si="29"/>
        <v>22</v>
      </c>
      <c r="R98" s="104">
        <f t="shared" si="29"/>
        <v>51</v>
      </c>
      <c r="S98" s="104">
        <f t="shared" si="29"/>
        <v>1</v>
      </c>
      <c r="T98" s="104">
        <f t="shared" si="29"/>
        <v>1</v>
      </c>
      <c r="U98" s="104">
        <f t="shared" si="29"/>
        <v>0</v>
      </c>
      <c r="V98" s="104">
        <f t="shared" ref="V98:AC98" si="30">SUM(V99:V100)</f>
        <v>5</v>
      </c>
      <c r="W98" s="104">
        <f t="shared" si="30"/>
        <v>51</v>
      </c>
      <c r="X98" s="104">
        <f>SUM(X99:X100)</f>
        <v>0</v>
      </c>
      <c r="Y98" s="104">
        <f>SUM(Y99:Y100)</f>
        <v>0</v>
      </c>
      <c r="Z98" s="104">
        <f t="shared" si="30"/>
        <v>0</v>
      </c>
      <c r="AA98" s="104">
        <f t="shared" si="30"/>
        <v>0</v>
      </c>
      <c r="AB98" s="104">
        <f t="shared" si="30"/>
        <v>0</v>
      </c>
      <c r="AC98" s="104">
        <f t="shared" si="30"/>
        <v>0</v>
      </c>
    </row>
    <row r="99" spans="1:29" x14ac:dyDescent="0.35">
      <c r="A99" s="4" t="s">
        <v>156</v>
      </c>
      <c r="B99" s="32">
        <f t="shared" ref="B99:B100" si="31">SUM(C99:AC99)</f>
        <v>305</v>
      </c>
      <c r="C99" s="32">
        <v>1</v>
      </c>
      <c r="D99" s="32">
        <v>0</v>
      </c>
      <c r="E99" s="32">
        <v>10</v>
      </c>
      <c r="F99" s="32">
        <v>36</v>
      </c>
      <c r="G99" s="32">
        <v>1</v>
      </c>
      <c r="H99" s="32">
        <v>4</v>
      </c>
      <c r="I99" s="32">
        <v>131</v>
      </c>
      <c r="J99" s="32">
        <v>18</v>
      </c>
      <c r="K99" s="32">
        <v>0</v>
      </c>
      <c r="L99" s="32">
        <v>0</v>
      </c>
      <c r="M99" s="32">
        <v>0</v>
      </c>
      <c r="N99" s="32">
        <v>1</v>
      </c>
      <c r="O99" s="32">
        <v>0</v>
      </c>
      <c r="P99" s="32">
        <v>1</v>
      </c>
      <c r="Q99" s="208">
        <v>12</v>
      </c>
      <c r="R99" s="208">
        <v>45</v>
      </c>
      <c r="S99" s="208">
        <v>0</v>
      </c>
      <c r="T99" s="208">
        <v>0</v>
      </c>
      <c r="U99" s="208">
        <v>0</v>
      </c>
      <c r="V99" s="208">
        <v>2</v>
      </c>
      <c r="W99" s="208">
        <v>43</v>
      </c>
      <c r="X99" s="208">
        <v>0</v>
      </c>
      <c r="Y99" s="208">
        <v>0</v>
      </c>
      <c r="Z99" s="208">
        <v>0</v>
      </c>
      <c r="AA99" s="208">
        <v>0</v>
      </c>
      <c r="AB99" s="208">
        <v>0</v>
      </c>
      <c r="AC99" s="209">
        <v>0</v>
      </c>
    </row>
    <row r="100" spans="1:29" x14ac:dyDescent="0.35">
      <c r="A100" s="4" t="s">
        <v>157</v>
      </c>
      <c r="B100" s="32">
        <f t="shared" si="31"/>
        <v>77</v>
      </c>
      <c r="C100" s="32">
        <v>2</v>
      </c>
      <c r="D100" s="32">
        <v>0</v>
      </c>
      <c r="E100" s="32">
        <v>0</v>
      </c>
      <c r="F100" s="32">
        <v>1</v>
      </c>
      <c r="G100" s="32">
        <v>1</v>
      </c>
      <c r="H100" s="32">
        <v>0</v>
      </c>
      <c r="I100" s="32">
        <v>34</v>
      </c>
      <c r="J100" s="32">
        <v>3</v>
      </c>
      <c r="K100" s="32">
        <v>0</v>
      </c>
      <c r="L100" s="32">
        <v>0</v>
      </c>
      <c r="M100" s="32">
        <v>1</v>
      </c>
      <c r="N100" s="32">
        <v>4</v>
      </c>
      <c r="O100" s="32">
        <v>0</v>
      </c>
      <c r="P100" s="32">
        <v>2</v>
      </c>
      <c r="Q100" s="208">
        <v>10</v>
      </c>
      <c r="R100" s="208">
        <v>6</v>
      </c>
      <c r="S100" s="208">
        <v>1</v>
      </c>
      <c r="T100" s="208">
        <v>1</v>
      </c>
      <c r="U100" s="208">
        <v>0</v>
      </c>
      <c r="V100" s="208">
        <v>3</v>
      </c>
      <c r="W100" s="208">
        <v>8</v>
      </c>
      <c r="X100" s="208">
        <v>0</v>
      </c>
      <c r="Y100" s="208">
        <v>0</v>
      </c>
      <c r="Z100" s="208">
        <v>0</v>
      </c>
      <c r="AA100" s="208">
        <v>0</v>
      </c>
      <c r="AB100" s="208">
        <v>0</v>
      </c>
      <c r="AC100" s="209">
        <v>0</v>
      </c>
    </row>
    <row r="101" spans="1:29" x14ac:dyDescent="0.35">
      <c r="A101" s="35"/>
      <c r="B101" s="32"/>
      <c r="C101" s="32"/>
      <c r="D101" s="32"/>
      <c r="E101" s="32"/>
      <c r="F101" s="32"/>
      <c r="G101" s="32"/>
      <c r="H101" s="32"/>
      <c r="I101" s="32"/>
      <c r="J101" s="32"/>
      <c r="K101" s="32"/>
      <c r="L101" s="32"/>
      <c r="M101" s="32"/>
      <c r="N101" s="32"/>
      <c r="O101" s="32"/>
      <c r="P101" s="32"/>
      <c r="Q101" s="201"/>
      <c r="R101" s="201"/>
      <c r="S101" s="201"/>
      <c r="T101" s="201"/>
      <c r="U101" s="201"/>
      <c r="V101" s="201"/>
      <c r="W101" s="201"/>
      <c r="X101" s="201"/>
      <c r="Y101" s="201"/>
      <c r="Z101" s="201"/>
      <c r="AA101" s="201"/>
      <c r="AB101" s="204"/>
      <c r="AC101" s="204"/>
    </row>
    <row r="102" spans="1:29" x14ac:dyDescent="0.35">
      <c r="A102" s="28" t="s">
        <v>158</v>
      </c>
      <c r="B102" s="29">
        <f>SUM(B103:B107)</f>
        <v>426</v>
      </c>
      <c r="C102" s="29">
        <f t="shared" ref="C102:P102" si="32">SUM(C103:C107)</f>
        <v>0</v>
      </c>
      <c r="D102" s="29">
        <f t="shared" si="32"/>
        <v>22</v>
      </c>
      <c r="E102" s="29">
        <f t="shared" si="32"/>
        <v>1</v>
      </c>
      <c r="F102" s="29">
        <f t="shared" si="32"/>
        <v>1</v>
      </c>
      <c r="G102" s="29">
        <f t="shared" si="32"/>
        <v>2</v>
      </c>
      <c r="H102" s="29">
        <f t="shared" si="32"/>
        <v>3</v>
      </c>
      <c r="I102" s="29">
        <f t="shared" si="32"/>
        <v>173</v>
      </c>
      <c r="J102" s="29">
        <f t="shared" si="32"/>
        <v>64</v>
      </c>
      <c r="K102" s="29">
        <f t="shared" si="32"/>
        <v>3</v>
      </c>
      <c r="L102" s="29">
        <f t="shared" si="32"/>
        <v>0</v>
      </c>
      <c r="M102" s="29">
        <f t="shared" si="32"/>
        <v>0</v>
      </c>
      <c r="N102" s="29">
        <f t="shared" si="32"/>
        <v>2</v>
      </c>
      <c r="O102" s="29">
        <f t="shared" si="32"/>
        <v>4</v>
      </c>
      <c r="P102" s="29">
        <f t="shared" si="32"/>
        <v>4</v>
      </c>
      <c r="Q102" s="104">
        <f t="shared" ref="Q102:AC102" si="33">SUM(Q103:Q107)</f>
        <v>36</v>
      </c>
      <c r="R102" s="104">
        <f t="shared" si="33"/>
        <v>16</v>
      </c>
      <c r="S102" s="104">
        <f t="shared" si="33"/>
        <v>1</v>
      </c>
      <c r="T102" s="104">
        <f t="shared" si="33"/>
        <v>0</v>
      </c>
      <c r="U102" s="104">
        <f t="shared" si="33"/>
        <v>0</v>
      </c>
      <c r="V102" s="104">
        <f t="shared" si="33"/>
        <v>7</v>
      </c>
      <c r="W102" s="104">
        <f t="shared" si="33"/>
        <v>84</v>
      </c>
      <c r="X102" s="104">
        <f>SUM(X103:X107)</f>
        <v>0</v>
      </c>
      <c r="Y102" s="104">
        <f>SUM(Y103:Y107)</f>
        <v>3</v>
      </c>
      <c r="Z102" s="104">
        <f t="shared" si="33"/>
        <v>0</v>
      </c>
      <c r="AA102" s="104">
        <f t="shared" si="33"/>
        <v>0</v>
      </c>
      <c r="AB102" s="104">
        <f t="shared" si="33"/>
        <v>0</v>
      </c>
      <c r="AC102" s="104">
        <f t="shared" si="33"/>
        <v>0</v>
      </c>
    </row>
    <row r="103" spans="1:29" x14ac:dyDescent="0.35">
      <c r="A103" s="4" t="s">
        <v>212</v>
      </c>
      <c r="B103" s="32">
        <f t="shared" ref="B103:B107" si="34">SUM(C103:AC103)</f>
        <v>74</v>
      </c>
      <c r="C103" s="32">
        <v>0</v>
      </c>
      <c r="D103" s="32">
        <v>1</v>
      </c>
      <c r="E103" s="32">
        <v>0</v>
      </c>
      <c r="F103" s="32">
        <v>0</v>
      </c>
      <c r="G103" s="32">
        <v>1</v>
      </c>
      <c r="H103" s="32">
        <v>1</v>
      </c>
      <c r="I103" s="32">
        <v>35</v>
      </c>
      <c r="J103" s="32">
        <v>4</v>
      </c>
      <c r="K103" s="32">
        <v>0</v>
      </c>
      <c r="L103" s="32">
        <v>0</v>
      </c>
      <c r="M103" s="32">
        <v>0</v>
      </c>
      <c r="N103" s="32">
        <v>1</v>
      </c>
      <c r="O103" s="32">
        <v>2</v>
      </c>
      <c r="P103" s="32">
        <v>0</v>
      </c>
      <c r="Q103" s="208">
        <v>8</v>
      </c>
      <c r="R103" s="208">
        <v>4</v>
      </c>
      <c r="S103" s="208">
        <v>1</v>
      </c>
      <c r="T103" s="208">
        <v>0</v>
      </c>
      <c r="U103" s="208">
        <v>0</v>
      </c>
      <c r="V103" s="208">
        <v>1</v>
      </c>
      <c r="W103" s="208">
        <v>15</v>
      </c>
      <c r="X103" s="208">
        <v>0</v>
      </c>
      <c r="Y103" s="208">
        <v>0</v>
      </c>
      <c r="Z103" s="208">
        <v>0</v>
      </c>
      <c r="AA103" s="208">
        <v>0</v>
      </c>
      <c r="AB103" s="208">
        <v>0</v>
      </c>
      <c r="AC103" s="209">
        <v>0</v>
      </c>
    </row>
    <row r="104" spans="1:29" x14ac:dyDescent="0.35">
      <c r="A104" s="4" t="s">
        <v>213</v>
      </c>
      <c r="B104" s="32">
        <f t="shared" si="34"/>
        <v>66</v>
      </c>
      <c r="C104" s="32">
        <v>0</v>
      </c>
      <c r="D104" s="32">
        <v>12</v>
      </c>
      <c r="E104" s="32">
        <v>0</v>
      </c>
      <c r="F104" s="32">
        <v>1</v>
      </c>
      <c r="G104" s="32">
        <v>0</v>
      </c>
      <c r="H104" s="32">
        <v>1</v>
      </c>
      <c r="I104" s="32">
        <v>36</v>
      </c>
      <c r="J104" s="32">
        <v>7</v>
      </c>
      <c r="K104" s="32">
        <v>0</v>
      </c>
      <c r="L104" s="32">
        <v>0</v>
      </c>
      <c r="M104" s="32">
        <v>0</v>
      </c>
      <c r="N104" s="32">
        <v>0</v>
      </c>
      <c r="O104" s="32">
        <v>0</v>
      </c>
      <c r="P104" s="32">
        <v>0</v>
      </c>
      <c r="Q104" s="208">
        <v>2</v>
      </c>
      <c r="R104" s="208">
        <v>0</v>
      </c>
      <c r="S104" s="208">
        <v>0</v>
      </c>
      <c r="T104" s="208">
        <v>0</v>
      </c>
      <c r="U104" s="208">
        <v>0</v>
      </c>
      <c r="V104" s="208">
        <v>2</v>
      </c>
      <c r="W104" s="208">
        <v>3</v>
      </c>
      <c r="X104" s="208">
        <v>0</v>
      </c>
      <c r="Y104" s="208">
        <v>2</v>
      </c>
      <c r="Z104" s="208">
        <v>0</v>
      </c>
      <c r="AA104" s="208">
        <v>0</v>
      </c>
      <c r="AB104" s="208">
        <v>0</v>
      </c>
      <c r="AC104" s="209">
        <v>0</v>
      </c>
    </row>
    <row r="105" spans="1:29" x14ac:dyDescent="0.35">
      <c r="A105" s="4" t="s">
        <v>214</v>
      </c>
      <c r="B105" s="32">
        <f t="shared" si="34"/>
        <v>129</v>
      </c>
      <c r="C105" s="32">
        <v>0</v>
      </c>
      <c r="D105" s="32">
        <v>9</v>
      </c>
      <c r="E105" s="32">
        <v>0</v>
      </c>
      <c r="F105" s="32">
        <v>0</v>
      </c>
      <c r="G105" s="32">
        <v>0</v>
      </c>
      <c r="H105" s="32">
        <v>0</v>
      </c>
      <c r="I105" s="32">
        <v>52</v>
      </c>
      <c r="J105" s="32">
        <v>11</v>
      </c>
      <c r="K105" s="32">
        <v>2</v>
      </c>
      <c r="L105" s="32">
        <v>0</v>
      </c>
      <c r="M105" s="32">
        <v>0</v>
      </c>
      <c r="N105" s="32">
        <v>0</v>
      </c>
      <c r="O105" s="32">
        <v>1</v>
      </c>
      <c r="P105" s="32">
        <v>2</v>
      </c>
      <c r="Q105" s="208">
        <v>11</v>
      </c>
      <c r="R105" s="208">
        <v>1</v>
      </c>
      <c r="S105" s="208">
        <v>0</v>
      </c>
      <c r="T105" s="208">
        <v>0</v>
      </c>
      <c r="U105" s="208">
        <v>0</v>
      </c>
      <c r="V105" s="208">
        <v>1</v>
      </c>
      <c r="W105" s="208">
        <v>39</v>
      </c>
      <c r="X105" s="208">
        <v>0</v>
      </c>
      <c r="Y105" s="208">
        <v>0</v>
      </c>
      <c r="Z105" s="208">
        <v>0</v>
      </c>
      <c r="AA105" s="208">
        <v>0</v>
      </c>
      <c r="AB105" s="208">
        <v>0</v>
      </c>
      <c r="AC105" s="209">
        <v>0</v>
      </c>
    </row>
    <row r="106" spans="1:29" x14ac:dyDescent="0.35">
      <c r="A106" s="4" t="s">
        <v>161</v>
      </c>
      <c r="B106" s="32">
        <f t="shared" si="34"/>
        <v>128</v>
      </c>
      <c r="C106" s="32">
        <v>0</v>
      </c>
      <c r="D106" s="32">
        <v>0</v>
      </c>
      <c r="E106" s="32">
        <v>1</v>
      </c>
      <c r="F106" s="32">
        <v>0</v>
      </c>
      <c r="G106" s="32">
        <v>1</v>
      </c>
      <c r="H106" s="32">
        <v>0</v>
      </c>
      <c r="I106" s="32">
        <v>29</v>
      </c>
      <c r="J106" s="32">
        <v>42</v>
      </c>
      <c r="K106" s="32">
        <v>0</v>
      </c>
      <c r="L106" s="32">
        <v>0</v>
      </c>
      <c r="M106" s="32">
        <v>0</v>
      </c>
      <c r="N106" s="32">
        <v>1</v>
      </c>
      <c r="O106" s="32">
        <v>0</v>
      </c>
      <c r="P106" s="32">
        <v>2</v>
      </c>
      <c r="Q106" s="208">
        <v>13</v>
      </c>
      <c r="R106" s="208">
        <v>10</v>
      </c>
      <c r="S106" s="208">
        <v>0</v>
      </c>
      <c r="T106" s="208">
        <v>0</v>
      </c>
      <c r="U106" s="208">
        <v>0</v>
      </c>
      <c r="V106" s="208">
        <v>2</v>
      </c>
      <c r="W106" s="208">
        <v>26</v>
      </c>
      <c r="X106" s="208">
        <v>0</v>
      </c>
      <c r="Y106" s="208">
        <v>1</v>
      </c>
      <c r="Z106" s="208">
        <v>0</v>
      </c>
      <c r="AA106" s="208">
        <v>0</v>
      </c>
      <c r="AB106" s="208">
        <v>0</v>
      </c>
      <c r="AC106" s="209">
        <v>0</v>
      </c>
    </row>
    <row r="107" spans="1:29" x14ac:dyDescent="0.35">
      <c r="A107" s="4" t="s">
        <v>215</v>
      </c>
      <c r="B107" s="32">
        <f t="shared" si="34"/>
        <v>29</v>
      </c>
      <c r="C107" s="32">
        <v>0</v>
      </c>
      <c r="D107" s="32">
        <v>0</v>
      </c>
      <c r="E107" s="32">
        <v>0</v>
      </c>
      <c r="F107" s="32">
        <v>0</v>
      </c>
      <c r="G107" s="32">
        <v>0</v>
      </c>
      <c r="H107" s="32">
        <v>1</v>
      </c>
      <c r="I107" s="32">
        <v>21</v>
      </c>
      <c r="J107" s="32">
        <v>0</v>
      </c>
      <c r="K107" s="32">
        <v>1</v>
      </c>
      <c r="L107" s="32">
        <v>0</v>
      </c>
      <c r="M107" s="32">
        <v>0</v>
      </c>
      <c r="N107" s="32">
        <v>0</v>
      </c>
      <c r="O107" s="32">
        <v>1</v>
      </c>
      <c r="P107" s="32">
        <v>0</v>
      </c>
      <c r="Q107" s="208">
        <v>2</v>
      </c>
      <c r="R107" s="208">
        <v>1</v>
      </c>
      <c r="S107" s="208">
        <v>0</v>
      </c>
      <c r="T107" s="208">
        <v>0</v>
      </c>
      <c r="U107" s="208">
        <v>0</v>
      </c>
      <c r="V107" s="208">
        <v>1</v>
      </c>
      <c r="W107" s="208">
        <v>1</v>
      </c>
      <c r="X107" s="208">
        <v>0</v>
      </c>
      <c r="Y107" s="208">
        <v>0</v>
      </c>
      <c r="Z107" s="208">
        <v>0</v>
      </c>
      <c r="AA107" s="208">
        <v>0</v>
      </c>
      <c r="AB107" s="208">
        <v>0</v>
      </c>
      <c r="AC107" s="209">
        <v>0</v>
      </c>
    </row>
    <row r="108" spans="1:29" x14ac:dyDescent="0.35">
      <c r="A108" s="35"/>
      <c r="B108" s="32"/>
      <c r="C108" s="32"/>
      <c r="D108" s="32"/>
      <c r="E108" s="32"/>
      <c r="F108" s="32"/>
      <c r="G108" s="32"/>
      <c r="H108" s="32"/>
      <c r="I108" s="32"/>
      <c r="J108" s="32"/>
      <c r="K108" s="32"/>
      <c r="L108" s="32"/>
      <c r="M108" s="32"/>
      <c r="N108" s="32"/>
      <c r="O108" s="32"/>
      <c r="P108" s="32"/>
      <c r="Q108" s="201"/>
      <c r="R108" s="201"/>
      <c r="S108" s="201"/>
      <c r="T108" s="201"/>
      <c r="U108" s="201"/>
      <c r="V108" s="201"/>
      <c r="W108" s="201"/>
      <c r="X108" s="201"/>
      <c r="Y108" s="201"/>
      <c r="Z108" s="201"/>
      <c r="AA108" s="201"/>
      <c r="AB108" s="204"/>
      <c r="AC108" s="204"/>
    </row>
    <row r="109" spans="1:29" x14ac:dyDescent="0.35">
      <c r="A109" s="28" t="s">
        <v>163</v>
      </c>
      <c r="B109" s="29">
        <f>SUM(B110:B112)</f>
        <v>756</v>
      </c>
      <c r="C109" s="29">
        <f t="shared" ref="C109:P109" si="35">SUM(C110:C112)</f>
        <v>0</v>
      </c>
      <c r="D109" s="29">
        <f t="shared" si="35"/>
        <v>93</v>
      </c>
      <c r="E109" s="29">
        <f t="shared" si="35"/>
        <v>1</v>
      </c>
      <c r="F109" s="29">
        <f t="shared" si="35"/>
        <v>4</v>
      </c>
      <c r="G109" s="29">
        <f t="shared" si="35"/>
        <v>0</v>
      </c>
      <c r="H109" s="29">
        <f t="shared" si="35"/>
        <v>3</v>
      </c>
      <c r="I109" s="29">
        <f t="shared" si="35"/>
        <v>185</v>
      </c>
      <c r="J109" s="29">
        <f t="shared" si="35"/>
        <v>75</v>
      </c>
      <c r="K109" s="29">
        <f t="shared" si="35"/>
        <v>12</v>
      </c>
      <c r="L109" s="29">
        <f t="shared" si="35"/>
        <v>0</v>
      </c>
      <c r="M109" s="29">
        <f t="shared" si="35"/>
        <v>0</v>
      </c>
      <c r="N109" s="29">
        <f t="shared" si="35"/>
        <v>14</v>
      </c>
      <c r="O109" s="29">
        <f t="shared" si="35"/>
        <v>50</v>
      </c>
      <c r="P109" s="29">
        <f t="shared" si="35"/>
        <v>19</v>
      </c>
      <c r="Q109" s="104">
        <f t="shared" ref="Q109:AC109" si="36">SUM(Q110:Q112)</f>
        <v>52</v>
      </c>
      <c r="R109" s="104">
        <f t="shared" si="36"/>
        <v>45</v>
      </c>
      <c r="S109" s="104">
        <f t="shared" si="36"/>
        <v>2</v>
      </c>
      <c r="T109" s="104">
        <f t="shared" si="36"/>
        <v>1</v>
      </c>
      <c r="U109" s="104">
        <f t="shared" si="36"/>
        <v>19</v>
      </c>
      <c r="V109" s="104">
        <f t="shared" si="36"/>
        <v>15</v>
      </c>
      <c r="W109" s="104">
        <f t="shared" si="36"/>
        <v>166</v>
      </c>
      <c r="X109" s="104">
        <f>SUM(X110:X112)</f>
        <v>0</v>
      </c>
      <c r="Y109" s="104">
        <f>SUM(Y110:Y112)</f>
        <v>0</v>
      </c>
      <c r="Z109" s="104">
        <f t="shared" si="36"/>
        <v>0</v>
      </c>
      <c r="AA109" s="104">
        <f t="shared" si="36"/>
        <v>0</v>
      </c>
      <c r="AB109" s="104">
        <f t="shared" si="36"/>
        <v>0</v>
      </c>
      <c r="AC109" s="104">
        <f t="shared" si="36"/>
        <v>0</v>
      </c>
    </row>
    <row r="110" spans="1:29" x14ac:dyDescent="0.35">
      <c r="A110" s="4" t="s">
        <v>164</v>
      </c>
      <c r="B110" s="32">
        <f t="shared" ref="B110:B112" si="37">SUM(C110:AC110)</f>
        <v>404</v>
      </c>
      <c r="C110" s="32">
        <v>0</v>
      </c>
      <c r="D110" s="32">
        <v>91</v>
      </c>
      <c r="E110" s="32">
        <v>1</v>
      </c>
      <c r="F110" s="32">
        <v>1</v>
      </c>
      <c r="G110" s="32">
        <v>0</v>
      </c>
      <c r="H110" s="32">
        <v>3</v>
      </c>
      <c r="I110" s="32">
        <v>109</v>
      </c>
      <c r="J110" s="32">
        <v>51</v>
      </c>
      <c r="K110" s="32">
        <v>12</v>
      </c>
      <c r="L110" s="32">
        <v>0</v>
      </c>
      <c r="M110" s="32">
        <v>0</v>
      </c>
      <c r="N110" s="32">
        <v>2</v>
      </c>
      <c r="O110" s="32">
        <v>3</v>
      </c>
      <c r="P110" s="32">
        <v>4</v>
      </c>
      <c r="Q110" s="208">
        <v>29</v>
      </c>
      <c r="R110" s="208">
        <v>0</v>
      </c>
      <c r="S110" s="208">
        <v>1</v>
      </c>
      <c r="T110" s="208">
        <v>0</v>
      </c>
      <c r="U110" s="208">
        <v>0</v>
      </c>
      <c r="V110" s="208">
        <v>8</v>
      </c>
      <c r="W110" s="208">
        <v>89</v>
      </c>
      <c r="X110" s="208">
        <v>0</v>
      </c>
      <c r="Y110" s="208">
        <v>0</v>
      </c>
      <c r="Z110" s="208">
        <v>0</v>
      </c>
      <c r="AA110" s="208">
        <v>0</v>
      </c>
      <c r="AB110" s="208">
        <v>0</v>
      </c>
      <c r="AC110" s="209">
        <v>0</v>
      </c>
    </row>
    <row r="111" spans="1:29" x14ac:dyDescent="0.35">
      <c r="A111" s="4" t="s">
        <v>165</v>
      </c>
      <c r="B111" s="32">
        <f t="shared" si="37"/>
        <v>149</v>
      </c>
      <c r="C111" s="32">
        <v>0</v>
      </c>
      <c r="D111" s="32">
        <v>0</v>
      </c>
      <c r="E111" s="32">
        <v>0</v>
      </c>
      <c r="F111" s="32">
        <v>1</v>
      </c>
      <c r="G111" s="32">
        <v>0</v>
      </c>
      <c r="H111" s="32">
        <v>0</v>
      </c>
      <c r="I111" s="32">
        <v>73</v>
      </c>
      <c r="J111" s="32">
        <v>18</v>
      </c>
      <c r="K111" s="32">
        <v>0</v>
      </c>
      <c r="L111" s="32">
        <v>0</v>
      </c>
      <c r="M111" s="32">
        <v>0</v>
      </c>
      <c r="N111" s="32">
        <v>0</v>
      </c>
      <c r="O111" s="32">
        <v>0</v>
      </c>
      <c r="P111" s="32">
        <v>0</v>
      </c>
      <c r="Q111" s="208">
        <v>12</v>
      </c>
      <c r="R111" s="208">
        <v>19</v>
      </c>
      <c r="S111" s="208">
        <v>0</v>
      </c>
      <c r="T111" s="208">
        <v>0</v>
      </c>
      <c r="U111" s="208">
        <v>0</v>
      </c>
      <c r="V111" s="208">
        <v>5</v>
      </c>
      <c r="W111" s="208">
        <v>21</v>
      </c>
      <c r="X111" s="208">
        <v>0</v>
      </c>
      <c r="Y111" s="208">
        <v>0</v>
      </c>
      <c r="Z111" s="208">
        <v>0</v>
      </c>
      <c r="AA111" s="208">
        <v>0</v>
      </c>
      <c r="AB111" s="208">
        <v>0</v>
      </c>
      <c r="AC111" s="209">
        <v>0</v>
      </c>
    </row>
    <row r="112" spans="1:29" x14ac:dyDescent="0.35">
      <c r="A112" s="4" t="s">
        <v>166</v>
      </c>
      <c r="B112" s="32">
        <f t="shared" si="37"/>
        <v>203</v>
      </c>
      <c r="C112" s="32">
        <v>0</v>
      </c>
      <c r="D112" s="32">
        <v>2</v>
      </c>
      <c r="E112" s="32">
        <v>0</v>
      </c>
      <c r="F112" s="32">
        <v>2</v>
      </c>
      <c r="G112" s="32">
        <v>0</v>
      </c>
      <c r="H112" s="32">
        <v>0</v>
      </c>
      <c r="I112" s="32">
        <v>3</v>
      </c>
      <c r="J112" s="32">
        <v>6</v>
      </c>
      <c r="K112" s="32">
        <v>0</v>
      </c>
      <c r="L112" s="32">
        <v>0</v>
      </c>
      <c r="M112" s="32">
        <v>0</v>
      </c>
      <c r="N112" s="32">
        <v>12</v>
      </c>
      <c r="O112" s="32">
        <v>47</v>
      </c>
      <c r="P112" s="32">
        <v>15</v>
      </c>
      <c r="Q112" s="208">
        <v>11</v>
      </c>
      <c r="R112" s="208">
        <v>26</v>
      </c>
      <c r="S112" s="208">
        <v>1</v>
      </c>
      <c r="T112" s="208">
        <v>1</v>
      </c>
      <c r="U112" s="208">
        <v>19</v>
      </c>
      <c r="V112" s="208">
        <v>2</v>
      </c>
      <c r="W112" s="208">
        <v>56</v>
      </c>
      <c r="X112" s="208">
        <v>0</v>
      </c>
      <c r="Y112" s="208">
        <v>0</v>
      </c>
      <c r="Z112" s="208">
        <v>0</v>
      </c>
      <c r="AA112" s="208">
        <v>0</v>
      </c>
      <c r="AB112" s="208">
        <v>0</v>
      </c>
      <c r="AC112" s="209">
        <v>0</v>
      </c>
    </row>
    <row r="113" spans="1:29" x14ac:dyDescent="0.35">
      <c r="A113" s="35"/>
      <c r="B113" s="32"/>
      <c r="C113" s="32"/>
      <c r="D113" s="32"/>
      <c r="E113" s="32"/>
      <c r="F113" s="32"/>
      <c r="G113" s="32"/>
      <c r="H113" s="32"/>
      <c r="I113" s="32"/>
      <c r="J113" s="32"/>
      <c r="K113" s="32"/>
      <c r="L113" s="32"/>
      <c r="M113" s="32"/>
      <c r="N113" s="32"/>
      <c r="O113" s="32"/>
      <c r="P113" s="32"/>
      <c r="Q113" s="201"/>
      <c r="R113" s="201"/>
      <c r="S113" s="201"/>
      <c r="T113" s="201"/>
      <c r="U113" s="201"/>
      <c r="V113" s="201"/>
      <c r="W113" s="201"/>
      <c r="X113" s="201"/>
      <c r="Y113" s="201"/>
      <c r="Z113" s="201"/>
      <c r="AA113" s="201"/>
      <c r="AB113" s="204"/>
      <c r="AC113" s="204"/>
    </row>
    <row r="114" spans="1:29" x14ac:dyDescent="0.35">
      <c r="A114" s="28" t="s">
        <v>167</v>
      </c>
      <c r="B114" s="29">
        <f>SUM(B115:B117)</f>
        <v>784</v>
      </c>
      <c r="C114" s="29">
        <f t="shared" ref="C114:P114" si="38">SUM(C115:C117)</f>
        <v>1</v>
      </c>
      <c r="D114" s="29">
        <f t="shared" si="38"/>
        <v>57</v>
      </c>
      <c r="E114" s="29">
        <f t="shared" si="38"/>
        <v>26</v>
      </c>
      <c r="F114" s="29">
        <f t="shared" si="38"/>
        <v>21</v>
      </c>
      <c r="G114" s="29">
        <f t="shared" si="38"/>
        <v>7</v>
      </c>
      <c r="H114" s="29">
        <f t="shared" si="38"/>
        <v>4</v>
      </c>
      <c r="I114" s="29">
        <f>SUM(I115:I117)</f>
        <v>304</v>
      </c>
      <c r="J114" s="29">
        <f t="shared" si="38"/>
        <v>61</v>
      </c>
      <c r="K114" s="29">
        <f t="shared" si="38"/>
        <v>62</v>
      </c>
      <c r="L114" s="29">
        <f t="shared" si="38"/>
        <v>2</v>
      </c>
      <c r="M114" s="29">
        <f t="shared" si="38"/>
        <v>9</v>
      </c>
      <c r="N114" s="29">
        <f t="shared" si="38"/>
        <v>12</v>
      </c>
      <c r="O114" s="29">
        <f t="shared" si="38"/>
        <v>39</v>
      </c>
      <c r="P114" s="29">
        <f t="shared" si="38"/>
        <v>7</v>
      </c>
      <c r="Q114" s="104">
        <f t="shared" ref="Q114:AC114" si="39">SUM(Q115:Q117)</f>
        <v>51</v>
      </c>
      <c r="R114" s="104">
        <f t="shared" si="39"/>
        <v>40</v>
      </c>
      <c r="S114" s="104">
        <f t="shared" si="39"/>
        <v>3</v>
      </c>
      <c r="T114" s="104">
        <f t="shared" si="39"/>
        <v>2</v>
      </c>
      <c r="U114" s="104">
        <f t="shared" si="39"/>
        <v>5</v>
      </c>
      <c r="V114" s="104">
        <f t="shared" si="39"/>
        <v>17</v>
      </c>
      <c r="W114" s="104">
        <f t="shared" si="39"/>
        <v>53</v>
      </c>
      <c r="X114" s="104">
        <f>SUM(X115:X117)</f>
        <v>0</v>
      </c>
      <c r="Y114" s="104">
        <f>SUM(Y115:Y117)</f>
        <v>1</v>
      </c>
      <c r="Z114" s="104">
        <f t="shared" si="39"/>
        <v>0</v>
      </c>
      <c r="AA114" s="104">
        <f t="shared" si="39"/>
        <v>0</v>
      </c>
      <c r="AB114" s="104">
        <f t="shared" si="39"/>
        <v>0</v>
      </c>
      <c r="AC114" s="104">
        <f t="shared" si="39"/>
        <v>0</v>
      </c>
    </row>
    <row r="115" spans="1:29" x14ac:dyDescent="0.35">
      <c r="A115" s="34" t="s">
        <v>168</v>
      </c>
      <c r="B115" s="32">
        <f t="shared" ref="B115:B117" si="40">SUM(C115:AC115)</f>
        <v>391</v>
      </c>
      <c r="C115" s="32">
        <v>0</v>
      </c>
      <c r="D115" s="32">
        <v>17</v>
      </c>
      <c r="E115" s="32">
        <v>25</v>
      </c>
      <c r="F115" s="32">
        <v>4</v>
      </c>
      <c r="G115" s="32">
        <v>1</v>
      </c>
      <c r="H115" s="32">
        <v>0</v>
      </c>
      <c r="I115" s="32">
        <v>141</v>
      </c>
      <c r="J115" s="32">
        <v>38</v>
      </c>
      <c r="K115" s="32">
        <v>62</v>
      </c>
      <c r="L115" s="32">
        <v>0</v>
      </c>
      <c r="M115" s="32">
        <v>5</v>
      </c>
      <c r="N115" s="32">
        <v>10</v>
      </c>
      <c r="O115" s="32">
        <v>9</v>
      </c>
      <c r="P115" s="32">
        <v>6</v>
      </c>
      <c r="Q115" s="208">
        <v>30</v>
      </c>
      <c r="R115" s="208">
        <v>2</v>
      </c>
      <c r="S115" s="208">
        <v>1</v>
      </c>
      <c r="T115" s="208">
        <v>0</v>
      </c>
      <c r="U115" s="208">
        <v>2</v>
      </c>
      <c r="V115" s="208">
        <v>8</v>
      </c>
      <c r="W115" s="208">
        <v>30</v>
      </c>
      <c r="X115" s="208">
        <v>0</v>
      </c>
      <c r="Y115" s="208">
        <v>0</v>
      </c>
      <c r="Z115" s="208">
        <v>0</v>
      </c>
      <c r="AA115" s="208">
        <v>0</v>
      </c>
      <c r="AB115" s="208">
        <v>0</v>
      </c>
      <c r="AC115" s="209">
        <v>0</v>
      </c>
    </row>
    <row r="116" spans="1:29" x14ac:dyDescent="0.35">
      <c r="A116" s="4" t="s">
        <v>169</v>
      </c>
      <c r="B116" s="32">
        <f t="shared" si="40"/>
        <v>160</v>
      </c>
      <c r="C116" s="32">
        <v>0</v>
      </c>
      <c r="D116" s="32">
        <v>2</v>
      </c>
      <c r="E116" s="32">
        <v>0</v>
      </c>
      <c r="F116" s="32">
        <v>4</v>
      </c>
      <c r="G116" s="32">
        <v>6</v>
      </c>
      <c r="H116" s="32">
        <v>3</v>
      </c>
      <c r="I116" s="32">
        <v>90</v>
      </c>
      <c r="J116" s="32">
        <v>14</v>
      </c>
      <c r="K116" s="32">
        <v>0</v>
      </c>
      <c r="L116" s="32">
        <v>2</v>
      </c>
      <c r="M116" s="32">
        <v>1</v>
      </c>
      <c r="N116" s="32">
        <v>2</v>
      </c>
      <c r="O116" s="32">
        <v>0</v>
      </c>
      <c r="P116" s="32">
        <v>0</v>
      </c>
      <c r="Q116" s="208">
        <v>9</v>
      </c>
      <c r="R116" s="208">
        <v>16</v>
      </c>
      <c r="S116" s="208">
        <v>1</v>
      </c>
      <c r="T116" s="208">
        <v>0</v>
      </c>
      <c r="U116" s="208">
        <v>3</v>
      </c>
      <c r="V116" s="208">
        <v>2</v>
      </c>
      <c r="W116" s="208">
        <v>4</v>
      </c>
      <c r="X116" s="208">
        <v>0</v>
      </c>
      <c r="Y116" s="208">
        <v>1</v>
      </c>
      <c r="Z116" s="208">
        <v>0</v>
      </c>
      <c r="AA116" s="208">
        <v>0</v>
      </c>
      <c r="AB116" s="208">
        <v>0</v>
      </c>
      <c r="AC116" s="209">
        <v>0</v>
      </c>
    </row>
    <row r="117" spans="1:29" x14ac:dyDescent="0.35">
      <c r="A117" s="34" t="s">
        <v>216</v>
      </c>
      <c r="B117" s="32">
        <f t="shared" si="40"/>
        <v>233</v>
      </c>
      <c r="C117" s="32">
        <v>1</v>
      </c>
      <c r="D117" s="32">
        <v>38</v>
      </c>
      <c r="E117" s="32">
        <v>1</v>
      </c>
      <c r="F117" s="32">
        <v>13</v>
      </c>
      <c r="G117" s="32">
        <v>0</v>
      </c>
      <c r="H117" s="32">
        <v>1</v>
      </c>
      <c r="I117" s="32">
        <v>73</v>
      </c>
      <c r="J117" s="32">
        <v>9</v>
      </c>
      <c r="K117" s="32">
        <v>0</v>
      </c>
      <c r="L117" s="32">
        <v>0</v>
      </c>
      <c r="M117" s="32">
        <v>3</v>
      </c>
      <c r="N117" s="32">
        <v>0</v>
      </c>
      <c r="O117" s="32">
        <v>30</v>
      </c>
      <c r="P117" s="32">
        <v>1</v>
      </c>
      <c r="Q117" s="208">
        <v>12</v>
      </c>
      <c r="R117" s="208">
        <v>22</v>
      </c>
      <c r="S117" s="208">
        <v>1</v>
      </c>
      <c r="T117" s="208">
        <v>2</v>
      </c>
      <c r="U117" s="208">
        <v>0</v>
      </c>
      <c r="V117" s="208">
        <v>7</v>
      </c>
      <c r="W117" s="208">
        <v>19</v>
      </c>
      <c r="X117" s="208">
        <v>0</v>
      </c>
      <c r="Y117" s="208">
        <v>0</v>
      </c>
      <c r="Z117" s="208">
        <v>0</v>
      </c>
      <c r="AA117" s="208">
        <v>0</v>
      </c>
      <c r="AB117" s="208">
        <v>0</v>
      </c>
      <c r="AC117" s="209">
        <v>0</v>
      </c>
    </row>
    <row r="118" spans="1:29" x14ac:dyDescent="0.35">
      <c r="A118" s="53"/>
      <c r="B118" s="55"/>
      <c r="C118" s="55"/>
      <c r="D118" s="55"/>
      <c r="E118" s="55"/>
      <c r="F118" s="55"/>
      <c r="G118" s="55"/>
      <c r="H118" s="55"/>
      <c r="I118" s="55"/>
      <c r="J118" s="55"/>
      <c r="K118" s="55"/>
      <c r="L118" s="55"/>
      <c r="M118" s="55"/>
      <c r="N118" s="55"/>
      <c r="O118" s="55"/>
      <c r="P118" s="55"/>
      <c r="Q118" s="202"/>
      <c r="R118" s="202"/>
      <c r="S118" s="202"/>
      <c r="T118" s="202"/>
      <c r="U118" s="202"/>
      <c r="V118" s="202"/>
      <c r="W118" s="202"/>
      <c r="X118" s="202"/>
      <c r="Y118" s="202"/>
      <c r="Z118" s="202"/>
      <c r="AA118" s="202"/>
      <c r="AB118" s="205"/>
      <c r="AC118" s="205"/>
    </row>
    <row r="119" spans="1:29" x14ac:dyDescent="0.35">
      <c r="A119" s="4" t="s">
        <v>231</v>
      </c>
      <c r="B119" s="26"/>
      <c r="C119" s="26"/>
      <c r="D119" s="26"/>
      <c r="E119" s="26"/>
      <c r="F119" s="26"/>
      <c r="G119" s="26"/>
      <c r="H119" s="26"/>
      <c r="I119" s="26"/>
      <c r="J119" s="26"/>
      <c r="K119" s="26"/>
      <c r="L119" s="26"/>
      <c r="M119" s="26"/>
      <c r="N119" s="26"/>
      <c r="O119" s="26"/>
      <c r="P119" s="26"/>
      <c r="Q119" s="17"/>
      <c r="R119" s="17"/>
      <c r="S119" s="17"/>
      <c r="T119" s="17"/>
      <c r="U119" s="17"/>
      <c r="V119" s="17"/>
      <c r="W119" s="17"/>
      <c r="X119" s="17"/>
      <c r="Y119" s="17"/>
      <c r="Z119" s="17"/>
      <c r="AA119" s="17"/>
      <c r="AB119" s="17"/>
      <c r="AC119" s="17"/>
    </row>
    <row r="120" spans="1:29" x14ac:dyDescent="0.35">
      <c r="A120" s="37" t="s">
        <v>55</v>
      </c>
    </row>
  </sheetData>
  <mergeCells count="5">
    <mergeCell ref="Q8:AC8"/>
    <mergeCell ref="A8:A9"/>
    <mergeCell ref="B8:B9"/>
    <mergeCell ref="C8:J8"/>
    <mergeCell ref="K8:P8"/>
  </mergeCells>
  <printOptions horizontalCentered="1" verticalCentered="1"/>
  <pageMargins left="0" right="0" top="0" bottom="0" header="0" footer="0"/>
  <pageSetup scale="27"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C119"/>
  <sheetViews>
    <sheetView zoomScale="70" zoomScaleNormal="70" zoomScaleSheetLayoutView="70" workbookViewId="0">
      <pane xSplit="2" ySplit="11" topLeftCell="C12" activePane="bottomRight" state="frozen"/>
      <selection activeCell="B25" sqref="B25"/>
      <selection pane="topRight" activeCell="B25" sqref="B25"/>
      <selection pane="bottomLeft" activeCell="B25" sqref="B25"/>
      <selection pane="bottomRight" activeCell="A33" sqref="A33"/>
    </sheetView>
  </sheetViews>
  <sheetFormatPr baseColWidth="10" defaultColWidth="0" defaultRowHeight="15.5" zeroHeight="1" x14ac:dyDescent="0.35"/>
  <cols>
    <col min="1" max="1" width="80" style="6" customWidth="1"/>
    <col min="2" max="15" width="18.7265625" style="6" customWidth="1"/>
    <col min="16" max="939" width="0" style="6" hidden="1" customWidth="1"/>
    <col min="940" max="16384" width="20" style="17" hidden="1"/>
  </cols>
  <sheetData>
    <row r="1" spans="1:15" x14ac:dyDescent="0.35">
      <c r="A1" s="45" t="s">
        <v>232</v>
      </c>
      <c r="B1" s="44"/>
      <c r="C1" s="44"/>
      <c r="D1" s="44"/>
      <c r="E1" s="44"/>
      <c r="F1" s="44"/>
      <c r="G1" s="44"/>
      <c r="H1" s="44"/>
      <c r="I1" s="44"/>
      <c r="J1" s="44"/>
      <c r="K1" s="44"/>
      <c r="L1" s="44"/>
      <c r="M1" s="44"/>
      <c r="N1" s="44"/>
    </row>
    <row r="2" spans="1:15" x14ac:dyDescent="0.35">
      <c r="A2" s="45"/>
      <c r="B2" s="44"/>
      <c r="C2" s="44"/>
      <c r="D2" s="44"/>
      <c r="E2" s="44"/>
      <c r="F2" s="44"/>
      <c r="G2" s="44"/>
      <c r="H2" s="44"/>
      <c r="I2" s="44"/>
      <c r="J2" s="44"/>
      <c r="K2" s="44"/>
      <c r="L2" s="44"/>
      <c r="M2" s="44"/>
      <c r="N2" s="44"/>
    </row>
    <row r="3" spans="1:15" x14ac:dyDescent="0.35">
      <c r="A3" s="333" t="s">
        <v>233</v>
      </c>
      <c r="B3" s="333"/>
      <c r="C3" s="333"/>
      <c r="D3" s="333"/>
      <c r="E3" s="333"/>
      <c r="F3" s="333"/>
      <c r="G3" s="333"/>
      <c r="H3" s="333"/>
      <c r="I3" s="333"/>
      <c r="J3" s="333"/>
      <c r="K3" s="333"/>
      <c r="L3" s="333"/>
      <c r="M3" s="333"/>
      <c r="N3" s="333"/>
      <c r="O3" s="333"/>
    </row>
    <row r="4" spans="1:15" x14ac:dyDescent="0.35">
      <c r="A4" s="333" t="s">
        <v>86</v>
      </c>
      <c r="B4" s="333"/>
      <c r="C4" s="333"/>
      <c r="D4" s="333"/>
      <c r="E4" s="333"/>
      <c r="F4" s="333"/>
      <c r="G4" s="333"/>
      <c r="H4" s="333"/>
      <c r="I4" s="333"/>
      <c r="J4" s="333"/>
      <c r="K4" s="333"/>
      <c r="L4" s="333"/>
      <c r="M4" s="333"/>
      <c r="N4" s="333"/>
      <c r="O4" s="333"/>
    </row>
    <row r="5" spans="1:15" x14ac:dyDescent="0.35">
      <c r="A5" s="333" t="s">
        <v>234</v>
      </c>
      <c r="B5" s="333"/>
      <c r="C5" s="333"/>
      <c r="D5" s="333"/>
      <c r="E5" s="333"/>
      <c r="F5" s="333"/>
      <c r="G5" s="333"/>
      <c r="H5" s="333"/>
      <c r="I5" s="333"/>
      <c r="J5" s="333"/>
      <c r="K5" s="333"/>
      <c r="L5" s="333"/>
      <c r="M5" s="333"/>
      <c r="N5" s="333"/>
      <c r="O5" s="333"/>
    </row>
    <row r="6" spans="1:15" x14ac:dyDescent="0.35">
      <c r="A6" s="333" t="s">
        <v>28</v>
      </c>
      <c r="B6" s="333"/>
      <c r="C6" s="333"/>
      <c r="D6" s="333"/>
      <c r="E6" s="333"/>
      <c r="F6" s="333"/>
      <c r="G6" s="333"/>
      <c r="H6" s="333"/>
      <c r="I6" s="333"/>
      <c r="J6" s="333"/>
      <c r="K6" s="333"/>
      <c r="L6" s="333"/>
      <c r="M6" s="333"/>
      <c r="N6" s="333"/>
      <c r="O6" s="333"/>
    </row>
    <row r="7" spans="1:15" x14ac:dyDescent="0.35">
      <c r="A7" s="7"/>
      <c r="B7" s="7"/>
      <c r="C7" s="7"/>
      <c r="D7" s="7"/>
      <c r="E7" s="7"/>
      <c r="F7" s="7"/>
      <c r="G7" s="7"/>
      <c r="H7" s="7"/>
      <c r="I7" s="7"/>
      <c r="J7" s="7"/>
      <c r="K7" s="7"/>
      <c r="L7" s="7"/>
      <c r="M7" s="7"/>
      <c r="N7" s="7"/>
    </row>
    <row r="8" spans="1:15" ht="15.75" customHeight="1" x14ac:dyDescent="0.35">
      <c r="A8" s="327" t="s">
        <v>87</v>
      </c>
      <c r="B8" s="329" t="s">
        <v>235</v>
      </c>
      <c r="C8" s="331" t="s">
        <v>236</v>
      </c>
      <c r="D8" s="332"/>
      <c r="E8" s="332"/>
      <c r="F8" s="332"/>
      <c r="G8" s="332"/>
      <c r="H8" s="332"/>
      <c r="I8" s="332"/>
      <c r="J8" s="332"/>
      <c r="K8" s="332"/>
      <c r="L8" s="332"/>
      <c r="M8" s="332"/>
      <c r="N8" s="332"/>
      <c r="O8" s="332"/>
    </row>
    <row r="9" spans="1:15" ht="69" customHeight="1" x14ac:dyDescent="0.35">
      <c r="A9" s="328"/>
      <c r="B9" s="330"/>
      <c r="C9" s="152" t="s">
        <v>237</v>
      </c>
      <c r="D9" s="152" t="s">
        <v>238</v>
      </c>
      <c r="E9" s="152" t="s">
        <v>239</v>
      </c>
      <c r="F9" s="152" t="s">
        <v>240</v>
      </c>
      <c r="G9" s="152" t="s">
        <v>241</v>
      </c>
      <c r="H9" s="152" t="s">
        <v>242</v>
      </c>
      <c r="I9" s="152" t="s">
        <v>243</v>
      </c>
      <c r="J9" s="152" t="s">
        <v>244</v>
      </c>
      <c r="K9" s="152" t="s">
        <v>245</v>
      </c>
      <c r="L9" s="152" t="s">
        <v>394</v>
      </c>
      <c r="M9" s="152" t="s">
        <v>395</v>
      </c>
      <c r="N9" s="152" t="s">
        <v>246</v>
      </c>
      <c r="O9" s="152" t="s">
        <v>396</v>
      </c>
    </row>
    <row r="10" spans="1:15" x14ac:dyDescent="0.35">
      <c r="A10" s="8"/>
      <c r="B10" s="8"/>
      <c r="C10" s="46"/>
      <c r="D10" s="46"/>
      <c r="E10" s="46"/>
      <c r="F10" s="46"/>
      <c r="G10" s="46"/>
      <c r="H10" s="46"/>
      <c r="I10" s="46"/>
      <c r="J10" s="46"/>
      <c r="K10" s="46"/>
      <c r="L10" s="46"/>
      <c r="M10" s="46"/>
      <c r="N10" s="46"/>
      <c r="O10" s="19"/>
    </row>
    <row r="11" spans="1:15" x14ac:dyDescent="0.35">
      <c r="A11" s="22" t="s">
        <v>30</v>
      </c>
      <c r="B11" s="24">
        <f t="shared" ref="B11:O11" si="0">SUM(B13,B21,B24,B33,B40,B47,B55,B64,B72,B80,B88,B98,B102,B109,B114)</f>
        <v>39753</v>
      </c>
      <c r="C11" s="24">
        <f t="shared" si="0"/>
        <v>893</v>
      </c>
      <c r="D11" s="24">
        <f t="shared" si="0"/>
        <v>1404</v>
      </c>
      <c r="E11" s="24">
        <f t="shared" si="0"/>
        <v>1050</v>
      </c>
      <c r="F11" s="24">
        <f t="shared" si="0"/>
        <v>66</v>
      </c>
      <c r="G11" s="24">
        <f t="shared" si="0"/>
        <v>3566</v>
      </c>
      <c r="H11" s="24">
        <f t="shared" si="0"/>
        <v>918</v>
      </c>
      <c r="I11" s="24">
        <f t="shared" si="0"/>
        <v>5242</v>
      </c>
      <c r="J11" s="24">
        <f t="shared" si="0"/>
        <v>22360</v>
      </c>
      <c r="K11" s="24">
        <f t="shared" si="0"/>
        <v>886</v>
      </c>
      <c r="L11" s="24">
        <f t="shared" si="0"/>
        <v>3229</v>
      </c>
      <c r="M11" s="24">
        <f t="shared" si="0"/>
        <v>67</v>
      </c>
      <c r="N11" s="24">
        <f t="shared" si="0"/>
        <v>9</v>
      </c>
      <c r="O11" s="257">
        <f t="shared" si="0"/>
        <v>63</v>
      </c>
    </row>
    <row r="12" spans="1:15" x14ac:dyDescent="0.35">
      <c r="A12" s="9"/>
      <c r="B12" s="2"/>
      <c r="C12" s="2"/>
      <c r="D12" s="2"/>
      <c r="E12" s="2"/>
      <c r="F12" s="2"/>
      <c r="G12" s="2"/>
      <c r="H12" s="2"/>
      <c r="I12" s="2"/>
      <c r="J12" s="2"/>
      <c r="K12" s="2"/>
      <c r="L12" s="2"/>
      <c r="M12" s="2"/>
      <c r="N12" s="2"/>
    </row>
    <row r="13" spans="1:15" x14ac:dyDescent="0.35">
      <c r="A13" s="12" t="s">
        <v>94</v>
      </c>
      <c r="B13" s="24">
        <f>SUM(B14:B19)</f>
        <v>2650</v>
      </c>
      <c r="C13" s="24">
        <f t="shared" ref="C13:O13" si="1">SUM(C14:C19)</f>
        <v>55</v>
      </c>
      <c r="D13" s="24">
        <f>SUM(D14:D19)</f>
        <v>92</v>
      </c>
      <c r="E13" s="24">
        <f>SUM(E14:E19)</f>
        <v>71</v>
      </c>
      <c r="F13" s="24">
        <f>SUM(F14:F19)</f>
        <v>0</v>
      </c>
      <c r="G13" s="24">
        <f>SUM(G14:G19)</f>
        <v>318</v>
      </c>
      <c r="H13" s="24">
        <f>SUM(H14:H19)</f>
        <v>224</v>
      </c>
      <c r="I13" s="24">
        <f t="shared" si="1"/>
        <v>363</v>
      </c>
      <c r="J13" s="24">
        <f t="shared" si="1"/>
        <v>1321</v>
      </c>
      <c r="K13" s="24">
        <f t="shared" si="1"/>
        <v>70</v>
      </c>
      <c r="L13" s="24">
        <f t="shared" si="1"/>
        <v>123</v>
      </c>
      <c r="M13" s="24">
        <f t="shared" si="1"/>
        <v>3</v>
      </c>
      <c r="N13" s="24">
        <f t="shared" si="1"/>
        <v>9</v>
      </c>
      <c r="O13" s="258">
        <f t="shared" si="1"/>
        <v>1</v>
      </c>
    </row>
    <row r="14" spans="1:15" x14ac:dyDescent="0.35">
      <c r="A14" s="6" t="s">
        <v>95</v>
      </c>
      <c r="B14" s="2">
        <f t="shared" ref="B14:B19" si="2">SUM(C14:O14)</f>
        <v>1251</v>
      </c>
      <c r="C14" s="2">
        <v>10</v>
      </c>
      <c r="D14" s="2">
        <v>67</v>
      </c>
      <c r="E14" s="2">
        <v>68</v>
      </c>
      <c r="F14" s="2">
        <v>0</v>
      </c>
      <c r="G14" s="2">
        <v>316</v>
      </c>
      <c r="H14" s="2">
        <v>91</v>
      </c>
      <c r="I14" s="2">
        <v>212</v>
      </c>
      <c r="J14" s="2">
        <v>482</v>
      </c>
      <c r="K14" s="2">
        <v>5</v>
      </c>
      <c r="L14" s="2">
        <v>0</v>
      </c>
      <c r="M14" s="2">
        <v>0</v>
      </c>
      <c r="N14" s="2">
        <v>0</v>
      </c>
      <c r="O14" s="259">
        <v>0</v>
      </c>
    </row>
    <row r="15" spans="1:15" x14ac:dyDescent="0.35">
      <c r="A15" s="13" t="s">
        <v>96</v>
      </c>
      <c r="B15" s="2">
        <f t="shared" si="2"/>
        <v>447</v>
      </c>
      <c r="C15" s="2">
        <v>3</v>
      </c>
      <c r="D15" s="2">
        <v>15</v>
      </c>
      <c r="E15" s="2">
        <v>3</v>
      </c>
      <c r="F15" s="2">
        <v>0</v>
      </c>
      <c r="G15" s="2">
        <v>2</v>
      </c>
      <c r="H15" s="2">
        <v>0</v>
      </c>
      <c r="I15" s="2">
        <v>63</v>
      </c>
      <c r="J15" s="2">
        <v>267</v>
      </c>
      <c r="K15" s="2">
        <v>56</v>
      </c>
      <c r="L15" s="2">
        <v>36</v>
      </c>
      <c r="M15" s="2">
        <v>2</v>
      </c>
      <c r="N15" s="2">
        <v>0</v>
      </c>
      <c r="O15" s="259">
        <v>0</v>
      </c>
    </row>
    <row r="16" spans="1:15" x14ac:dyDescent="0.35">
      <c r="A16" s="6" t="s">
        <v>97</v>
      </c>
      <c r="B16" s="2">
        <f t="shared" si="2"/>
        <v>240</v>
      </c>
      <c r="C16" s="2">
        <v>0</v>
      </c>
      <c r="D16" s="2">
        <v>0</v>
      </c>
      <c r="E16" s="2">
        <v>0</v>
      </c>
      <c r="F16" s="2">
        <v>0</v>
      </c>
      <c r="G16" s="2">
        <v>0</v>
      </c>
      <c r="H16" s="2">
        <v>1</v>
      </c>
      <c r="I16" s="2">
        <v>38</v>
      </c>
      <c r="J16" s="2">
        <v>180</v>
      </c>
      <c r="K16" s="2">
        <v>5</v>
      </c>
      <c r="L16" s="2">
        <v>15</v>
      </c>
      <c r="M16" s="2">
        <v>0</v>
      </c>
      <c r="N16" s="2">
        <v>0</v>
      </c>
      <c r="O16" s="259">
        <v>1</v>
      </c>
    </row>
    <row r="17" spans="1:16" x14ac:dyDescent="0.35">
      <c r="A17" s="6" t="s">
        <v>187</v>
      </c>
      <c r="B17" s="2">
        <f t="shared" si="2"/>
        <v>186</v>
      </c>
      <c r="C17" s="2">
        <v>1</v>
      </c>
      <c r="D17" s="2">
        <v>1</v>
      </c>
      <c r="E17" s="2">
        <v>0</v>
      </c>
      <c r="F17" s="2">
        <v>0</v>
      </c>
      <c r="G17" s="2">
        <v>0</v>
      </c>
      <c r="H17" s="2">
        <v>102</v>
      </c>
      <c r="I17" s="2">
        <v>4</v>
      </c>
      <c r="J17" s="2">
        <v>55</v>
      </c>
      <c r="K17" s="2">
        <v>1</v>
      </c>
      <c r="L17" s="2">
        <v>22</v>
      </c>
      <c r="M17" s="2">
        <v>0</v>
      </c>
      <c r="N17" s="2">
        <v>0</v>
      </c>
      <c r="O17" s="259">
        <v>0</v>
      </c>
    </row>
    <row r="18" spans="1:16" x14ac:dyDescent="0.35">
      <c r="A18" s="6" t="s">
        <v>99</v>
      </c>
      <c r="B18" s="2">
        <f t="shared" si="2"/>
        <v>482</v>
      </c>
      <c r="C18" s="2">
        <v>41</v>
      </c>
      <c r="D18" s="2">
        <v>8</v>
      </c>
      <c r="E18" s="2">
        <v>0</v>
      </c>
      <c r="F18" s="2">
        <v>0</v>
      </c>
      <c r="G18" s="2">
        <v>0</v>
      </c>
      <c r="H18" s="2">
        <v>21</v>
      </c>
      <c r="I18" s="2">
        <v>42</v>
      </c>
      <c r="J18" s="2">
        <v>309</v>
      </c>
      <c r="K18" s="2">
        <v>3</v>
      </c>
      <c r="L18" s="2">
        <v>48</v>
      </c>
      <c r="M18" s="2">
        <v>1</v>
      </c>
      <c r="N18" s="2">
        <v>9</v>
      </c>
      <c r="O18" s="259">
        <v>0</v>
      </c>
    </row>
    <row r="19" spans="1:16" x14ac:dyDescent="0.35">
      <c r="A19" s="6" t="s">
        <v>188</v>
      </c>
      <c r="B19" s="2">
        <f t="shared" si="2"/>
        <v>44</v>
      </c>
      <c r="C19" s="2">
        <v>0</v>
      </c>
      <c r="D19" s="2">
        <v>1</v>
      </c>
      <c r="E19" s="2">
        <v>0</v>
      </c>
      <c r="F19" s="2">
        <v>0</v>
      </c>
      <c r="G19" s="2">
        <v>0</v>
      </c>
      <c r="H19" s="2">
        <v>9</v>
      </c>
      <c r="I19" s="2">
        <v>4</v>
      </c>
      <c r="J19" s="2">
        <v>28</v>
      </c>
      <c r="K19" s="2">
        <v>0</v>
      </c>
      <c r="L19" s="2">
        <v>2</v>
      </c>
      <c r="M19" s="2">
        <v>0</v>
      </c>
      <c r="N19" s="2">
        <v>0</v>
      </c>
      <c r="O19" s="259">
        <v>0</v>
      </c>
    </row>
    <row r="20" spans="1:16" x14ac:dyDescent="0.35">
      <c r="A20" s="14"/>
      <c r="B20" s="2"/>
      <c r="C20" s="2"/>
      <c r="D20" s="2"/>
      <c r="E20" s="2"/>
      <c r="F20" s="2"/>
      <c r="G20" s="2"/>
      <c r="H20" s="2"/>
      <c r="I20" s="2"/>
      <c r="J20" s="2"/>
      <c r="K20" s="2"/>
      <c r="L20" s="2"/>
      <c r="M20" s="2"/>
      <c r="N20" s="2"/>
      <c r="O20" s="259"/>
    </row>
    <row r="21" spans="1:16" x14ac:dyDescent="0.35">
      <c r="A21" s="12" t="s">
        <v>101</v>
      </c>
      <c r="B21" s="24">
        <f>SUM(B22)</f>
        <v>4696</v>
      </c>
      <c r="C21" s="24">
        <f t="shared" ref="C21:O21" si="3">SUM(C22)</f>
        <v>76</v>
      </c>
      <c r="D21" s="24">
        <f t="shared" si="3"/>
        <v>510</v>
      </c>
      <c r="E21" s="24">
        <f t="shared" si="3"/>
        <v>390</v>
      </c>
      <c r="F21" s="24">
        <f t="shared" si="3"/>
        <v>2</v>
      </c>
      <c r="G21" s="24">
        <f t="shared" si="3"/>
        <v>1073</v>
      </c>
      <c r="H21" s="24">
        <f t="shared" si="3"/>
        <v>2</v>
      </c>
      <c r="I21" s="24">
        <f t="shared" si="3"/>
        <v>349</v>
      </c>
      <c r="J21" s="24">
        <f t="shared" si="3"/>
        <v>1840</v>
      </c>
      <c r="K21" s="24">
        <f t="shared" si="3"/>
        <v>23</v>
      </c>
      <c r="L21" s="24">
        <f t="shared" si="3"/>
        <v>420</v>
      </c>
      <c r="M21" s="24">
        <f t="shared" si="3"/>
        <v>0</v>
      </c>
      <c r="N21" s="24">
        <f t="shared" si="3"/>
        <v>0</v>
      </c>
      <c r="O21" s="258">
        <f t="shared" si="3"/>
        <v>11</v>
      </c>
      <c r="P21" s="260"/>
    </row>
    <row r="22" spans="1:16" x14ac:dyDescent="0.35">
      <c r="A22" s="13" t="s">
        <v>189</v>
      </c>
      <c r="B22" s="2">
        <f>SUM(C22:O22)</f>
        <v>4696</v>
      </c>
      <c r="C22" s="2">
        <v>76</v>
      </c>
      <c r="D22" s="2">
        <v>510</v>
      </c>
      <c r="E22" s="2">
        <v>390</v>
      </c>
      <c r="F22" s="2">
        <v>2</v>
      </c>
      <c r="G22" s="2">
        <v>1073</v>
      </c>
      <c r="H22" s="2">
        <v>2</v>
      </c>
      <c r="I22" s="2">
        <v>349</v>
      </c>
      <c r="J22" s="2">
        <v>1840</v>
      </c>
      <c r="K22" s="2">
        <v>23</v>
      </c>
      <c r="L22" s="2">
        <v>420</v>
      </c>
      <c r="M22" s="2">
        <v>0</v>
      </c>
      <c r="N22" s="2">
        <v>0</v>
      </c>
      <c r="O22" s="259">
        <v>11</v>
      </c>
    </row>
    <row r="23" spans="1:16" x14ac:dyDescent="0.35">
      <c r="A23" s="14"/>
      <c r="B23" s="2"/>
      <c r="C23" s="2"/>
      <c r="D23" s="2"/>
      <c r="E23" s="2"/>
      <c r="F23" s="2"/>
      <c r="G23" s="2"/>
      <c r="H23" s="2"/>
      <c r="I23" s="2"/>
      <c r="J23" s="2"/>
      <c r="K23" s="2"/>
      <c r="L23" s="2"/>
      <c r="M23" s="2"/>
      <c r="N23" s="2"/>
      <c r="O23" s="259"/>
    </row>
    <row r="24" spans="1:16" ht="16.5" customHeight="1" x14ac:dyDescent="0.35">
      <c r="A24" s="12" t="s">
        <v>102</v>
      </c>
      <c r="B24" s="24">
        <f>SUM(B25:B31)</f>
        <v>4266</v>
      </c>
      <c r="C24" s="24">
        <f t="shared" ref="C24:O24" si="4">SUM(C25:C31)</f>
        <v>47</v>
      </c>
      <c r="D24" s="24">
        <f t="shared" si="4"/>
        <v>221</v>
      </c>
      <c r="E24" s="24">
        <f t="shared" si="4"/>
        <v>100</v>
      </c>
      <c r="F24" s="24">
        <f t="shared" si="4"/>
        <v>14</v>
      </c>
      <c r="G24" s="24">
        <f t="shared" si="4"/>
        <v>676</v>
      </c>
      <c r="H24" s="24">
        <f t="shared" si="4"/>
        <v>86</v>
      </c>
      <c r="I24" s="24">
        <f t="shared" si="4"/>
        <v>379</v>
      </c>
      <c r="J24" s="24">
        <f t="shared" si="4"/>
        <v>2333</v>
      </c>
      <c r="K24" s="24">
        <f t="shared" si="4"/>
        <v>108</v>
      </c>
      <c r="L24" s="24">
        <f t="shared" si="4"/>
        <v>254</v>
      </c>
      <c r="M24" s="24">
        <f t="shared" si="4"/>
        <v>45</v>
      </c>
      <c r="N24" s="24">
        <f t="shared" si="4"/>
        <v>0</v>
      </c>
      <c r="O24" s="258">
        <f t="shared" si="4"/>
        <v>3</v>
      </c>
    </row>
    <row r="25" spans="1:16" x14ac:dyDescent="0.35">
      <c r="A25" s="13" t="s">
        <v>103</v>
      </c>
      <c r="B25" s="2">
        <f>SUM(C25:O25)</f>
        <v>425</v>
      </c>
      <c r="C25" s="2">
        <v>11</v>
      </c>
      <c r="D25" s="2">
        <v>0</v>
      </c>
      <c r="E25" s="2">
        <v>0</v>
      </c>
      <c r="F25" s="2">
        <v>1</v>
      </c>
      <c r="G25" s="2">
        <v>25</v>
      </c>
      <c r="H25" s="2">
        <v>1</v>
      </c>
      <c r="I25" s="2">
        <v>30</v>
      </c>
      <c r="J25" s="2">
        <v>319</v>
      </c>
      <c r="K25" s="2">
        <v>3</v>
      </c>
      <c r="L25" s="2">
        <v>35</v>
      </c>
      <c r="M25" s="2">
        <v>0</v>
      </c>
      <c r="N25" s="2">
        <v>0</v>
      </c>
      <c r="O25" s="259">
        <v>0</v>
      </c>
    </row>
    <row r="26" spans="1:16" x14ac:dyDescent="0.35">
      <c r="A26" s="6" t="s">
        <v>104</v>
      </c>
      <c r="B26" s="2">
        <f t="shared" ref="B26:B31" si="5">SUM(C26:O26)</f>
        <v>343</v>
      </c>
      <c r="C26" s="2">
        <v>23</v>
      </c>
      <c r="D26" s="2">
        <v>0</v>
      </c>
      <c r="E26" s="2">
        <v>2</v>
      </c>
      <c r="F26" s="2">
        <v>0</v>
      </c>
      <c r="G26" s="2">
        <v>0</v>
      </c>
      <c r="H26" s="2">
        <v>5</v>
      </c>
      <c r="I26" s="2">
        <v>48</v>
      </c>
      <c r="J26" s="2">
        <v>249</v>
      </c>
      <c r="K26" s="2">
        <v>1</v>
      </c>
      <c r="L26" s="2">
        <v>15</v>
      </c>
      <c r="M26" s="2">
        <v>0</v>
      </c>
      <c r="N26" s="2">
        <v>0</v>
      </c>
      <c r="O26" s="259">
        <v>0</v>
      </c>
    </row>
    <row r="27" spans="1:16" x14ac:dyDescent="0.35">
      <c r="A27" s="6" t="s">
        <v>190</v>
      </c>
      <c r="B27" s="2">
        <f t="shared" si="5"/>
        <v>153</v>
      </c>
      <c r="C27" s="2">
        <v>1</v>
      </c>
      <c r="D27" s="2">
        <v>0</v>
      </c>
      <c r="E27" s="2">
        <v>0</v>
      </c>
      <c r="F27" s="2">
        <v>0</v>
      </c>
      <c r="G27" s="2">
        <v>0</v>
      </c>
      <c r="H27" s="2">
        <v>1</v>
      </c>
      <c r="I27" s="2">
        <v>17</v>
      </c>
      <c r="J27" s="2">
        <v>133</v>
      </c>
      <c r="K27" s="2">
        <v>0</v>
      </c>
      <c r="L27" s="2">
        <v>1</v>
      </c>
      <c r="M27" s="2">
        <v>0</v>
      </c>
      <c r="N27" s="2">
        <v>0</v>
      </c>
      <c r="O27" s="259">
        <v>0</v>
      </c>
    </row>
    <row r="28" spans="1:16" x14ac:dyDescent="0.35">
      <c r="A28" s="6" t="s">
        <v>191</v>
      </c>
      <c r="B28" s="2">
        <f t="shared" si="5"/>
        <v>480</v>
      </c>
      <c r="C28" s="2">
        <v>0</v>
      </c>
      <c r="D28" s="2">
        <v>0</v>
      </c>
      <c r="E28" s="2">
        <v>0</v>
      </c>
      <c r="F28" s="2">
        <v>0</v>
      </c>
      <c r="G28" s="2">
        <v>1</v>
      </c>
      <c r="H28" s="2">
        <v>1</v>
      </c>
      <c r="I28" s="2">
        <v>59</v>
      </c>
      <c r="J28" s="2">
        <v>333</v>
      </c>
      <c r="K28" s="2">
        <v>17</v>
      </c>
      <c r="L28" s="2">
        <v>68</v>
      </c>
      <c r="M28" s="2">
        <v>0</v>
      </c>
      <c r="N28" s="2">
        <v>0</v>
      </c>
      <c r="O28" s="259">
        <v>1</v>
      </c>
    </row>
    <row r="29" spans="1:16" x14ac:dyDescent="0.35">
      <c r="A29" s="13" t="s">
        <v>192</v>
      </c>
      <c r="B29" s="2">
        <f t="shared" si="5"/>
        <v>2475</v>
      </c>
      <c r="C29" s="2">
        <v>9</v>
      </c>
      <c r="D29" s="2">
        <v>221</v>
      </c>
      <c r="E29" s="2">
        <v>98</v>
      </c>
      <c r="F29" s="2">
        <v>12</v>
      </c>
      <c r="G29" s="2">
        <v>648</v>
      </c>
      <c r="H29" s="2">
        <v>74</v>
      </c>
      <c r="I29" s="2">
        <v>173</v>
      </c>
      <c r="J29" s="2">
        <v>988</v>
      </c>
      <c r="K29" s="2">
        <v>84</v>
      </c>
      <c r="L29" s="2">
        <v>121</v>
      </c>
      <c r="M29" s="2">
        <v>45</v>
      </c>
      <c r="N29" s="2">
        <v>0</v>
      </c>
      <c r="O29" s="259">
        <v>2</v>
      </c>
    </row>
    <row r="30" spans="1:16" x14ac:dyDescent="0.35">
      <c r="A30" s="6" t="s">
        <v>107</v>
      </c>
      <c r="B30" s="2">
        <f t="shared" si="5"/>
        <v>249</v>
      </c>
      <c r="C30" s="2">
        <v>3</v>
      </c>
      <c r="D30" s="2">
        <v>0</v>
      </c>
      <c r="E30" s="2">
        <v>0</v>
      </c>
      <c r="F30" s="2">
        <v>0</v>
      </c>
      <c r="G30" s="2">
        <v>0</v>
      </c>
      <c r="H30" s="2">
        <v>1</v>
      </c>
      <c r="I30" s="2">
        <v>23</v>
      </c>
      <c r="J30" s="2">
        <v>210</v>
      </c>
      <c r="K30" s="2">
        <v>1</v>
      </c>
      <c r="L30" s="2">
        <v>11</v>
      </c>
      <c r="M30" s="2">
        <v>0</v>
      </c>
      <c r="N30" s="2">
        <v>0</v>
      </c>
      <c r="O30" s="259">
        <v>0</v>
      </c>
    </row>
    <row r="31" spans="1:16" x14ac:dyDescent="0.35">
      <c r="A31" s="6" t="s">
        <v>193</v>
      </c>
      <c r="B31" s="2">
        <f t="shared" si="5"/>
        <v>141</v>
      </c>
      <c r="C31" s="2">
        <v>0</v>
      </c>
      <c r="D31" s="2">
        <v>0</v>
      </c>
      <c r="E31" s="2">
        <v>0</v>
      </c>
      <c r="F31" s="2">
        <v>1</v>
      </c>
      <c r="G31" s="2">
        <v>2</v>
      </c>
      <c r="H31" s="2">
        <v>3</v>
      </c>
      <c r="I31" s="2">
        <v>29</v>
      </c>
      <c r="J31" s="2">
        <v>101</v>
      </c>
      <c r="K31" s="2">
        <v>2</v>
      </c>
      <c r="L31" s="2">
        <v>3</v>
      </c>
      <c r="M31" s="2">
        <v>0</v>
      </c>
      <c r="N31" s="2">
        <v>0</v>
      </c>
      <c r="O31" s="259">
        <v>0</v>
      </c>
    </row>
    <row r="32" spans="1:16" x14ac:dyDescent="0.35">
      <c r="A32" s="15"/>
      <c r="B32" s="2"/>
      <c r="C32" s="2"/>
      <c r="D32" s="2"/>
      <c r="E32" s="2"/>
      <c r="F32" s="2"/>
      <c r="G32" s="2"/>
      <c r="H32" s="2"/>
      <c r="I32" s="2"/>
      <c r="J32" s="2"/>
      <c r="K32" s="2"/>
      <c r="L32" s="2"/>
      <c r="M32" s="2"/>
      <c r="N32" s="2"/>
      <c r="O32" s="259"/>
    </row>
    <row r="33" spans="1:15" x14ac:dyDescent="0.35">
      <c r="A33" s="12" t="s">
        <v>108</v>
      </c>
      <c r="B33" s="24">
        <f>SUM(B34:B38)</f>
        <v>3077</v>
      </c>
      <c r="C33" s="24">
        <f t="shared" ref="C33:O33" si="6">SUM(C34:C38)</f>
        <v>80</v>
      </c>
      <c r="D33" s="24">
        <f t="shared" si="6"/>
        <v>2</v>
      </c>
      <c r="E33" s="24">
        <f t="shared" si="6"/>
        <v>230</v>
      </c>
      <c r="F33" s="24">
        <f t="shared" si="6"/>
        <v>7</v>
      </c>
      <c r="G33" s="24">
        <f t="shared" si="6"/>
        <v>646</v>
      </c>
      <c r="H33" s="24">
        <f t="shared" si="6"/>
        <v>348</v>
      </c>
      <c r="I33" s="24">
        <f t="shared" si="6"/>
        <v>232</v>
      </c>
      <c r="J33" s="24">
        <f t="shared" si="6"/>
        <v>1236</v>
      </c>
      <c r="K33" s="24">
        <f t="shared" si="6"/>
        <v>13</v>
      </c>
      <c r="L33" s="24">
        <f t="shared" si="6"/>
        <v>268</v>
      </c>
      <c r="M33" s="24">
        <f t="shared" si="6"/>
        <v>4</v>
      </c>
      <c r="N33" s="24">
        <f t="shared" si="6"/>
        <v>0</v>
      </c>
      <c r="O33" s="258">
        <f t="shared" si="6"/>
        <v>11</v>
      </c>
    </row>
    <row r="34" spans="1:15" x14ac:dyDescent="0.35">
      <c r="A34" s="13" t="s">
        <v>194</v>
      </c>
      <c r="B34" s="2">
        <f>SUM(C34:O34)</f>
        <v>2556</v>
      </c>
      <c r="C34" s="2">
        <v>72</v>
      </c>
      <c r="D34" s="2">
        <v>0</v>
      </c>
      <c r="E34" s="2">
        <v>230</v>
      </c>
      <c r="F34" s="2">
        <v>7</v>
      </c>
      <c r="G34" s="2">
        <v>646</v>
      </c>
      <c r="H34" s="2">
        <v>341</v>
      </c>
      <c r="I34" s="2">
        <v>113</v>
      </c>
      <c r="J34" s="2">
        <v>903</v>
      </c>
      <c r="K34" s="2">
        <v>3</v>
      </c>
      <c r="L34" s="2">
        <v>227</v>
      </c>
      <c r="M34" s="2">
        <v>3</v>
      </c>
      <c r="N34" s="2">
        <v>0</v>
      </c>
      <c r="O34" s="259">
        <v>11</v>
      </c>
    </row>
    <row r="35" spans="1:15" x14ac:dyDescent="0.35">
      <c r="A35" s="6" t="s">
        <v>195</v>
      </c>
      <c r="B35" s="2">
        <f>SUM(C35:O35)</f>
        <v>143</v>
      </c>
      <c r="C35" s="2">
        <v>6</v>
      </c>
      <c r="D35" s="2">
        <v>0</v>
      </c>
      <c r="E35" s="2">
        <v>0</v>
      </c>
      <c r="F35" s="2">
        <v>0</v>
      </c>
      <c r="G35" s="2">
        <v>0</v>
      </c>
      <c r="H35" s="2">
        <v>1</v>
      </c>
      <c r="I35" s="2">
        <v>39</v>
      </c>
      <c r="J35" s="2">
        <v>90</v>
      </c>
      <c r="K35" s="2">
        <v>4</v>
      </c>
      <c r="L35" s="2">
        <v>2</v>
      </c>
      <c r="M35" s="2">
        <v>1</v>
      </c>
      <c r="N35" s="2">
        <v>0</v>
      </c>
      <c r="O35" s="259">
        <v>0</v>
      </c>
    </row>
    <row r="36" spans="1:15" x14ac:dyDescent="0.35">
      <c r="A36" s="6" t="s">
        <v>196</v>
      </c>
      <c r="B36" s="2">
        <f>SUM(C36:O36)</f>
        <v>157</v>
      </c>
      <c r="C36" s="2">
        <v>1</v>
      </c>
      <c r="D36" s="2">
        <v>1</v>
      </c>
      <c r="E36" s="2">
        <v>0</v>
      </c>
      <c r="F36" s="2">
        <v>0</v>
      </c>
      <c r="G36" s="2">
        <v>0</v>
      </c>
      <c r="H36" s="2">
        <v>6</v>
      </c>
      <c r="I36" s="2">
        <v>37</v>
      </c>
      <c r="J36" s="2">
        <v>96</v>
      </c>
      <c r="K36" s="2">
        <v>5</v>
      </c>
      <c r="L36" s="2">
        <v>11</v>
      </c>
      <c r="M36" s="2">
        <v>0</v>
      </c>
      <c r="N36" s="2">
        <v>0</v>
      </c>
      <c r="O36" s="259">
        <v>0</v>
      </c>
    </row>
    <row r="37" spans="1:15" x14ac:dyDescent="0.35">
      <c r="A37" s="6" t="s">
        <v>112</v>
      </c>
      <c r="B37" s="2">
        <f>SUM(C37:O37)</f>
        <v>44</v>
      </c>
      <c r="C37" s="2">
        <v>1</v>
      </c>
      <c r="D37" s="2">
        <v>0</v>
      </c>
      <c r="E37" s="2">
        <v>0</v>
      </c>
      <c r="F37" s="2">
        <v>0</v>
      </c>
      <c r="G37" s="2">
        <v>0</v>
      </c>
      <c r="H37" s="2">
        <v>0</v>
      </c>
      <c r="I37" s="2">
        <v>3</v>
      </c>
      <c r="J37" s="2">
        <v>24</v>
      </c>
      <c r="K37" s="2">
        <v>0</v>
      </c>
      <c r="L37" s="2">
        <v>16</v>
      </c>
      <c r="M37" s="2">
        <v>0</v>
      </c>
      <c r="N37" s="2">
        <v>0</v>
      </c>
      <c r="O37" s="259">
        <v>0</v>
      </c>
    </row>
    <row r="38" spans="1:15" x14ac:dyDescent="0.35">
      <c r="A38" s="6" t="s">
        <v>197</v>
      </c>
      <c r="B38" s="2">
        <f>SUM(C38:O38)</f>
        <v>177</v>
      </c>
      <c r="C38" s="2">
        <v>0</v>
      </c>
      <c r="D38" s="2">
        <v>1</v>
      </c>
      <c r="E38" s="2">
        <v>0</v>
      </c>
      <c r="F38" s="2">
        <v>0</v>
      </c>
      <c r="G38" s="2">
        <v>0</v>
      </c>
      <c r="H38" s="2">
        <v>0</v>
      </c>
      <c r="I38" s="2">
        <v>40</v>
      </c>
      <c r="J38" s="2">
        <v>123</v>
      </c>
      <c r="K38" s="2">
        <v>1</v>
      </c>
      <c r="L38" s="2">
        <v>12</v>
      </c>
      <c r="M38" s="2">
        <v>0</v>
      </c>
      <c r="N38" s="2">
        <v>0</v>
      </c>
      <c r="O38" s="259">
        <v>0</v>
      </c>
    </row>
    <row r="39" spans="1:15" x14ac:dyDescent="0.35">
      <c r="A39" s="14"/>
      <c r="B39" s="2"/>
      <c r="C39" s="2"/>
      <c r="D39" s="2"/>
      <c r="E39" s="2"/>
      <c r="F39" s="2"/>
      <c r="G39" s="2"/>
      <c r="H39" s="2"/>
      <c r="I39" s="2"/>
      <c r="J39" s="2"/>
      <c r="K39" s="2"/>
      <c r="L39" s="2"/>
      <c r="M39" s="2"/>
      <c r="N39" s="2"/>
      <c r="O39" s="259"/>
    </row>
    <row r="40" spans="1:15" x14ac:dyDescent="0.35">
      <c r="A40" s="12" t="s">
        <v>114</v>
      </c>
      <c r="B40" s="24">
        <f>SUM(B41:B45)</f>
        <v>2209</v>
      </c>
      <c r="C40" s="24">
        <f t="shared" ref="C40:O40" si="7">SUM(C41:C45)</f>
        <v>38</v>
      </c>
      <c r="D40" s="24">
        <f t="shared" si="7"/>
        <v>12</v>
      </c>
      <c r="E40" s="24">
        <f t="shared" si="7"/>
        <v>15</v>
      </c>
      <c r="F40" s="24">
        <f t="shared" si="7"/>
        <v>0</v>
      </c>
      <c r="G40" s="24">
        <f t="shared" si="7"/>
        <v>147</v>
      </c>
      <c r="H40" s="24">
        <f t="shared" si="7"/>
        <v>5</v>
      </c>
      <c r="I40" s="24">
        <f t="shared" si="7"/>
        <v>384</v>
      </c>
      <c r="J40" s="24">
        <f t="shared" si="7"/>
        <v>1489</v>
      </c>
      <c r="K40" s="24">
        <f t="shared" si="7"/>
        <v>19</v>
      </c>
      <c r="L40" s="24">
        <f t="shared" si="7"/>
        <v>99</v>
      </c>
      <c r="M40" s="24">
        <f t="shared" si="7"/>
        <v>1</v>
      </c>
      <c r="N40" s="24">
        <f t="shared" si="7"/>
        <v>0</v>
      </c>
      <c r="O40" s="258">
        <f t="shared" si="7"/>
        <v>0</v>
      </c>
    </row>
    <row r="41" spans="1:15" x14ac:dyDescent="0.35">
      <c r="A41" s="13" t="s">
        <v>115</v>
      </c>
      <c r="B41" s="2">
        <f>SUM(C41:O41)</f>
        <v>1224</v>
      </c>
      <c r="C41" s="2">
        <v>0</v>
      </c>
      <c r="D41" s="2">
        <v>0</v>
      </c>
      <c r="E41" s="2">
        <v>0</v>
      </c>
      <c r="F41" s="2">
        <v>0</v>
      </c>
      <c r="G41" s="2">
        <v>1</v>
      </c>
      <c r="H41" s="2">
        <v>2</v>
      </c>
      <c r="I41" s="2">
        <v>295</v>
      </c>
      <c r="J41" s="2">
        <v>885</v>
      </c>
      <c r="K41" s="2">
        <v>13</v>
      </c>
      <c r="L41" s="2">
        <v>27</v>
      </c>
      <c r="M41" s="2">
        <v>1</v>
      </c>
      <c r="N41" s="2">
        <v>0</v>
      </c>
      <c r="O41" s="259">
        <v>0</v>
      </c>
    </row>
    <row r="42" spans="1:15" x14ac:dyDescent="0.35">
      <c r="A42" s="6" t="s">
        <v>116</v>
      </c>
      <c r="B42" s="2">
        <f>SUM(C42:O42)</f>
        <v>435</v>
      </c>
      <c r="C42" s="2">
        <v>31</v>
      </c>
      <c r="D42" s="2">
        <v>12</v>
      </c>
      <c r="E42" s="2">
        <v>14</v>
      </c>
      <c r="F42" s="2">
        <v>0</v>
      </c>
      <c r="G42" s="2">
        <v>125</v>
      </c>
      <c r="H42" s="2">
        <v>0</v>
      </c>
      <c r="I42" s="2">
        <v>17</v>
      </c>
      <c r="J42" s="2">
        <v>213</v>
      </c>
      <c r="K42" s="2">
        <v>1</v>
      </c>
      <c r="L42" s="2">
        <v>22</v>
      </c>
      <c r="M42" s="2">
        <v>0</v>
      </c>
      <c r="N42" s="2">
        <v>0</v>
      </c>
      <c r="O42" s="259">
        <v>0</v>
      </c>
    </row>
    <row r="43" spans="1:15" x14ac:dyDescent="0.35">
      <c r="A43" s="6" t="s">
        <v>117</v>
      </c>
      <c r="B43" s="2">
        <f>SUM(C43:O43)</f>
        <v>200</v>
      </c>
      <c r="C43" s="2">
        <v>2</v>
      </c>
      <c r="D43" s="2">
        <v>0</v>
      </c>
      <c r="E43" s="2">
        <v>0</v>
      </c>
      <c r="F43" s="2">
        <v>0</v>
      </c>
      <c r="G43" s="2">
        <v>8</v>
      </c>
      <c r="H43" s="2">
        <v>0</v>
      </c>
      <c r="I43" s="2">
        <v>11</v>
      </c>
      <c r="J43" s="2">
        <v>136</v>
      </c>
      <c r="K43" s="2">
        <v>3</v>
      </c>
      <c r="L43" s="2">
        <v>40</v>
      </c>
      <c r="M43" s="2">
        <v>0</v>
      </c>
      <c r="N43" s="2">
        <v>0</v>
      </c>
      <c r="O43" s="259">
        <v>0</v>
      </c>
    </row>
    <row r="44" spans="1:15" x14ac:dyDescent="0.35">
      <c r="A44" s="6" t="s">
        <v>118</v>
      </c>
      <c r="B44" s="2">
        <f>SUM(C44:O44)</f>
        <v>172</v>
      </c>
      <c r="C44" s="2">
        <v>1</v>
      </c>
      <c r="D44" s="2">
        <v>0</v>
      </c>
      <c r="E44" s="2">
        <v>0</v>
      </c>
      <c r="F44" s="2">
        <v>0</v>
      </c>
      <c r="G44" s="2">
        <v>13</v>
      </c>
      <c r="H44" s="2">
        <v>1</v>
      </c>
      <c r="I44" s="2">
        <v>26</v>
      </c>
      <c r="J44" s="2">
        <v>121</v>
      </c>
      <c r="K44" s="2">
        <v>1</v>
      </c>
      <c r="L44" s="2">
        <v>9</v>
      </c>
      <c r="M44" s="2">
        <v>0</v>
      </c>
      <c r="N44" s="2">
        <v>0</v>
      </c>
      <c r="O44" s="259">
        <v>0</v>
      </c>
    </row>
    <row r="45" spans="1:15" x14ac:dyDescent="0.35">
      <c r="A45" s="6" t="s">
        <v>119</v>
      </c>
      <c r="B45" s="2">
        <f>SUM(C45:O45)</f>
        <v>178</v>
      </c>
      <c r="C45" s="2">
        <v>4</v>
      </c>
      <c r="D45" s="2">
        <v>0</v>
      </c>
      <c r="E45" s="2">
        <v>1</v>
      </c>
      <c r="F45" s="2">
        <v>0</v>
      </c>
      <c r="G45" s="2">
        <v>0</v>
      </c>
      <c r="H45" s="2">
        <v>2</v>
      </c>
      <c r="I45" s="2">
        <v>35</v>
      </c>
      <c r="J45" s="2">
        <v>134</v>
      </c>
      <c r="K45" s="2">
        <v>1</v>
      </c>
      <c r="L45" s="2">
        <v>1</v>
      </c>
      <c r="M45" s="2">
        <v>0</v>
      </c>
      <c r="N45" s="2">
        <v>0</v>
      </c>
      <c r="O45" s="259">
        <v>0</v>
      </c>
    </row>
    <row r="46" spans="1:15" x14ac:dyDescent="0.35">
      <c r="A46" s="14"/>
      <c r="B46" s="2"/>
      <c r="C46" s="2"/>
      <c r="D46" s="2"/>
      <c r="E46" s="2"/>
      <c r="F46" s="2"/>
      <c r="G46" s="2"/>
      <c r="H46" s="2"/>
      <c r="I46" s="2"/>
      <c r="J46" s="2"/>
      <c r="K46" s="2"/>
      <c r="L46" s="2"/>
      <c r="M46" s="2"/>
      <c r="N46" s="2"/>
      <c r="O46" s="259"/>
    </row>
    <row r="47" spans="1:15" x14ac:dyDescent="0.35">
      <c r="A47" s="12" t="s">
        <v>120</v>
      </c>
      <c r="B47" s="24">
        <f t="shared" ref="B47:O47" si="8">SUM(B48:B53)</f>
        <v>2844</v>
      </c>
      <c r="C47" s="24">
        <f t="shared" si="8"/>
        <v>53</v>
      </c>
      <c r="D47" s="24">
        <f t="shared" si="8"/>
        <v>20</v>
      </c>
      <c r="E47" s="24">
        <f t="shared" si="8"/>
        <v>5</v>
      </c>
      <c r="F47" s="24">
        <f t="shared" si="8"/>
        <v>1</v>
      </c>
      <c r="G47" s="24">
        <f t="shared" si="8"/>
        <v>26</v>
      </c>
      <c r="H47" s="24">
        <f t="shared" si="8"/>
        <v>8</v>
      </c>
      <c r="I47" s="24">
        <f t="shared" si="8"/>
        <v>886</v>
      </c>
      <c r="J47" s="24">
        <f t="shared" si="8"/>
        <v>1574</v>
      </c>
      <c r="K47" s="24">
        <f t="shared" si="8"/>
        <v>9</v>
      </c>
      <c r="L47" s="24">
        <f t="shared" si="8"/>
        <v>258</v>
      </c>
      <c r="M47" s="24">
        <f t="shared" si="8"/>
        <v>2</v>
      </c>
      <c r="N47" s="24">
        <f t="shared" si="8"/>
        <v>0</v>
      </c>
      <c r="O47" s="258">
        <f t="shared" si="8"/>
        <v>2</v>
      </c>
    </row>
    <row r="48" spans="1:15" x14ac:dyDescent="0.35">
      <c r="A48" s="6" t="s">
        <v>198</v>
      </c>
      <c r="B48" s="2">
        <f t="shared" ref="B48:B53" si="9">SUM(C48:O48)</f>
        <v>1171</v>
      </c>
      <c r="C48" s="2">
        <v>0</v>
      </c>
      <c r="D48" s="2">
        <v>0</v>
      </c>
      <c r="E48" s="2">
        <v>0</v>
      </c>
      <c r="F48" s="2">
        <v>0</v>
      </c>
      <c r="G48" s="2">
        <v>0</v>
      </c>
      <c r="H48" s="2">
        <v>0</v>
      </c>
      <c r="I48" s="2">
        <v>506</v>
      </c>
      <c r="J48" s="2">
        <v>519</v>
      </c>
      <c r="K48" s="2">
        <v>1</v>
      </c>
      <c r="L48" s="2">
        <v>145</v>
      </c>
      <c r="M48" s="2">
        <v>0</v>
      </c>
      <c r="N48" s="2">
        <v>0</v>
      </c>
      <c r="O48" s="259">
        <v>0</v>
      </c>
    </row>
    <row r="49" spans="1:15" x14ac:dyDescent="0.35">
      <c r="A49" s="6" t="s">
        <v>122</v>
      </c>
      <c r="B49" s="2">
        <f t="shared" si="9"/>
        <v>66</v>
      </c>
      <c r="C49" s="2">
        <v>0</v>
      </c>
      <c r="D49" s="2">
        <v>0</v>
      </c>
      <c r="E49" s="2">
        <v>0</v>
      </c>
      <c r="F49" s="2">
        <v>0</v>
      </c>
      <c r="G49" s="2">
        <v>0</v>
      </c>
      <c r="H49" s="2">
        <v>2</v>
      </c>
      <c r="I49" s="2">
        <v>12</v>
      </c>
      <c r="J49" s="2">
        <v>43</v>
      </c>
      <c r="K49" s="2">
        <v>2</v>
      </c>
      <c r="L49" s="2">
        <v>7</v>
      </c>
      <c r="M49" s="2">
        <v>0</v>
      </c>
      <c r="N49" s="2">
        <v>0</v>
      </c>
      <c r="O49" s="259">
        <v>0</v>
      </c>
    </row>
    <row r="50" spans="1:15" x14ac:dyDescent="0.35">
      <c r="A50" s="6" t="s">
        <v>123</v>
      </c>
      <c r="B50" s="2">
        <f t="shared" si="9"/>
        <v>136</v>
      </c>
      <c r="C50" s="2">
        <v>2</v>
      </c>
      <c r="D50" s="2">
        <v>1</v>
      </c>
      <c r="E50" s="2">
        <v>0</v>
      </c>
      <c r="F50" s="2">
        <v>0</v>
      </c>
      <c r="G50" s="2">
        <v>0</v>
      </c>
      <c r="H50" s="2">
        <v>1</v>
      </c>
      <c r="I50" s="2">
        <v>57</v>
      </c>
      <c r="J50" s="2">
        <v>70</v>
      </c>
      <c r="K50" s="2">
        <v>1</v>
      </c>
      <c r="L50" s="2">
        <v>4</v>
      </c>
      <c r="M50" s="2">
        <v>0</v>
      </c>
      <c r="N50" s="2">
        <v>0</v>
      </c>
      <c r="O50" s="259">
        <v>0</v>
      </c>
    </row>
    <row r="51" spans="1:15" x14ac:dyDescent="0.35">
      <c r="A51" s="6" t="s">
        <v>199</v>
      </c>
      <c r="B51" s="2">
        <f t="shared" si="9"/>
        <v>496</v>
      </c>
      <c r="C51" s="2">
        <v>46</v>
      </c>
      <c r="D51" s="2">
        <v>1</v>
      </c>
      <c r="E51" s="2">
        <v>3</v>
      </c>
      <c r="F51" s="2">
        <v>0</v>
      </c>
      <c r="G51" s="2">
        <v>12</v>
      </c>
      <c r="H51" s="2">
        <v>0</v>
      </c>
      <c r="I51" s="2">
        <v>108</v>
      </c>
      <c r="J51" s="2">
        <v>271</v>
      </c>
      <c r="K51" s="2">
        <v>1</v>
      </c>
      <c r="L51" s="2">
        <v>53</v>
      </c>
      <c r="M51" s="2">
        <v>0</v>
      </c>
      <c r="N51" s="2">
        <v>0</v>
      </c>
      <c r="O51" s="259">
        <v>1</v>
      </c>
    </row>
    <row r="52" spans="1:15" x14ac:dyDescent="0.35">
      <c r="A52" s="6" t="s">
        <v>125</v>
      </c>
      <c r="B52" s="2">
        <f t="shared" si="9"/>
        <v>551</v>
      </c>
      <c r="C52" s="2">
        <v>1</v>
      </c>
      <c r="D52" s="2">
        <v>0</v>
      </c>
      <c r="E52" s="2">
        <v>0</v>
      </c>
      <c r="F52" s="2">
        <v>0</v>
      </c>
      <c r="G52" s="2">
        <v>0</v>
      </c>
      <c r="H52" s="2">
        <v>0</v>
      </c>
      <c r="I52" s="2">
        <v>126</v>
      </c>
      <c r="J52" s="2">
        <v>394</v>
      </c>
      <c r="K52" s="2">
        <v>4</v>
      </c>
      <c r="L52" s="2">
        <v>26</v>
      </c>
      <c r="M52" s="2">
        <v>0</v>
      </c>
      <c r="N52" s="2">
        <v>0</v>
      </c>
      <c r="O52" s="259">
        <v>0</v>
      </c>
    </row>
    <row r="53" spans="1:15" x14ac:dyDescent="0.35">
      <c r="A53" s="6" t="s">
        <v>126</v>
      </c>
      <c r="B53" s="2">
        <f t="shared" si="9"/>
        <v>424</v>
      </c>
      <c r="C53" s="2">
        <v>4</v>
      </c>
      <c r="D53" s="2">
        <v>18</v>
      </c>
      <c r="E53" s="2">
        <v>2</v>
      </c>
      <c r="F53" s="2">
        <v>1</v>
      </c>
      <c r="G53" s="2">
        <v>14</v>
      </c>
      <c r="H53" s="2">
        <v>5</v>
      </c>
      <c r="I53" s="2">
        <v>77</v>
      </c>
      <c r="J53" s="2">
        <v>277</v>
      </c>
      <c r="K53" s="2">
        <v>0</v>
      </c>
      <c r="L53" s="2">
        <v>23</v>
      </c>
      <c r="M53" s="2">
        <v>2</v>
      </c>
      <c r="N53" s="2">
        <v>0</v>
      </c>
      <c r="O53" s="259">
        <v>1</v>
      </c>
    </row>
    <row r="54" spans="1:15" x14ac:dyDescent="0.35">
      <c r="A54" s="15"/>
      <c r="B54" s="2"/>
      <c r="C54" s="2"/>
      <c r="D54" s="2"/>
      <c r="E54" s="2"/>
      <c r="F54" s="2"/>
      <c r="G54" s="2"/>
      <c r="H54" s="2"/>
      <c r="I54" s="2"/>
      <c r="J54" s="2"/>
      <c r="K54" s="2"/>
      <c r="L54" s="2"/>
      <c r="M54" s="2"/>
      <c r="N54" s="2"/>
      <c r="O54" s="259"/>
    </row>
    <row r="55" spans="1:15" x14ac:dyDescent="0.35">
      <c r="A55" s="12" t="s">
        <v>127</v>
      </c>
      <c r="B55" s="24">
        <f>SUM(B56:B62)</f>
        <v>4645</v>
      </c>
      <c r="C55" s="24">
        <f t="shared" ref="C55:O55" si="10">SUM(C56:C62)</f>
        <v>126</v>
      </c>
      <c r="D55" s="24">
        <f t="shared" si="10"/>
        <v>121</v>
      </c>
      <c r="E55" s="24">
        <f t="shared" si="10"/>
        <v>47</v>
      </c>
      <c r="F55" s="24">
        <f t="shared" si="10"/>
        <v>11</v>
      </c>
      <c r="G55" s="24">
        <f t="shared" si="10"/>
        <v>21</v>
      </c>
      <c r="H55" s="24">
        <f t="shared" si="10"/>
        <v>43</v>
      </c>
      <c r="I55" s="24">
        <f t="shared" si="10"/>
        <v>603</v>
      </c>
      <c r="J55" s="24">
        <f t="shared" si="10"/>
        <v>2565</v>
      </c>
      <c r="K55" s="24">
        <f t="shared" si="10"/>
        <v>475</v>
      </c>
      <c r="L55" s="24">
        <f t="shared" si="10"/>
        <v>624</v>
      </c>
      <c r="M55" s="24">
        <f t="shared" si="10"/>
        <v>3</v>
      </c>
      <c r="N55" s="24">
        <f t="shared" si="10"/>
        <v>0</v>
      </c>
      <c r="O55" s="258">
        <f t="shared" si="10"/>
        <v>6</v>
      </c>
    </row>
    <row r="56" spans="1:15" x14ac:dyDescent="0.35">
      <c r="A56" s="13" t="s">
        <v>200</v>
      </c>
      <c r="B56" s="2">
        <f>SUM(C56:O56)</f>
        <v>2164</v>
      </c>
      <c r="C56" s="2">
        <v>10</v>
      </c>
      <c r="D56" s="2">
        <v>114</v>
      </c>
      <c r="E56" s="2">
        <v>45</v>
      </c>
      <c r="F56" s="2">
        <v>11</v>
      </c>
      <c r="G56" s="2">
        <v>8</v>
      </c>
      <c r="H56" s="2">
        <v>9</v>
      </c>
      <c r="I56" s="2">
        <v>263</v>
      </c>
      <c r="J56" s="2">
        <v>920</v>
      </c>
      <c r="K56" s="2">
        <v>417</v>
      </c>
      <c r="L56" s="2">
        <v>361</v>
      </c>
      <c r="M56" s="2">
        <v>3</v>
      </c>
      <c r="N56" s="2">
        <v>0</v>
      </c>
      <c r="O56" s="259">
        <v>3</v>
      </c>
    </row>
    <row r="57" spans="1:15" x14ac:dyDescent="0.35">
      <c r="A57" s="13" t="s">
        <v>201</v>
      </c>
      <c r="B57" s="2">
        <f t="shared" ref="B57:B117" si="11">SUM(C57:O57)</f>
        <v>838</v>
      </c>
      <c r="C57" s="2">
        <v>87</v>
      </c>
      <c r="D57" s="2">
        <v>1</v>
      </c>
      <c r="E57" s="2">
        <v>2</v>
      </c>
      <c r="F57" s="2">
        <v>0</v>
      </c>
      <c r="G57" s="2">
        <v>3</v>
      </c>
      <c r="H57" s="2">
        <v>0</v>
      </c>
      <c r="I57" s="2">
        <v>88</v>
      </c>
      <c r="J57" s="2">
        <v>534</v>
      </c>
      <c r="K57" s="2">
        <v>21</v>
      </c>
      <c r="L57" s="2">
        <v>102</v>
      </c>
      <c r="M57" s="2">
        <v>0</v>
      </c>
      <c r="N57" s="2">
        <v>0</v>
      </c>
      <c r="O57" s="259">
        <v>0</v>
      </c>
    </row>
    <row r="58" spans="1:15" x14ac:dyDescent="0.35">
      <c r="A58" s="6" t="s">
        <v>128</v>
      </c>
      <c r="B58" s="2">
        <f t="shared" si="11"/>
        <v>538</v>
      </c>
      <c r="C58" s="2">
        <v>2</v>
      </c>
      <c r="D58" s="2">
        <v>0</v>
      </c>
      <c r="E58" s="2">
        <v>0</v>
      </c>
      <c r="F58" s="2">
        <v>0</v>
      </c>
      <c r="G58" s="2">
        <v>4</v>
      </c>
      <c r="H58" s="2">
        <v>0</v>
      </c>
      <c r="I58" s="2">
        <v>73</v>
      </c>
      <c r="J58" s="2">
        <v>408</v>
      </c>
      <c r="K58" s="2">
        <v>4</v>
      </c>
      <c r="L58" s="2">
        <v>47</v>
      </c>
      <c r="M58" s="2">
        <v>0</v>
      </c>
      <c r="N58" s="2">
        <v>0</v>
      </c>
      <c r="O58" s="259">
        <v>0</v>
      </c>
    </row>
    <row r="59" spans="1:15" x14ac:dyDescent="0.35">
      <c r="A59" s="6" t="s">
        <v>129</v>
      </c>
      <c r="B59" s="2">
        <f t="shared" si="11"/>
        <v>93</v>
      </c>
      <c r="C59" s="2">
        <v>2</v>
      </c>
      <c r="D59" s="2">
        <v>5</v>
      </c>
      <c r="E59" s="2">
        <v>0</v>
      </c>
      <c r="F59" s="2">
        <v>0</v>
      </c>
      <c r="G59" s="2">
        <v>0</v>
      </c>
      <c r="H59" s="2">
        <v>1</v>
      </c>
      <c r="I59" s="2">
        <v>23</v>
      </c>
      <c r="J59" s="2">
        <v>61</v>
      </c>
      <c r="K59" s="2">
        <v>0</v>
      </c>
      <c r="L59" s="2">
        <v>1</v>
      </c>
      <c r="M59" s="2">
        <v>0</v>
      </c>
      <c r="N59" s="2">
        <v>0</v>
      </c>
      <c r="O59" s="259">
        <v>0</v>
      </c>
    </row>
    <row r="60" spans="1:15" x14ac:dyDescent="0.35">
      <c r="A60" s="6" t="s">
        <v>202</v>
      </c>
      <c r="B60" s="2">
        <f t="shared" si="11"/>
        <v>623</v>
      </c>
      <c r="C60" s="2">
        <v>23</v>
      </c>
      <c r="D60" s="2">
        <v>0</v>
      </c>
      <c r="E60" s="2">
        <v>0</v>
      </c>
      <c r="F60" s="2">
        <v>0</v>
      </c>
      <c r="G60" s="2">
        <v>0</v>
      </c>
      <c r="H60" s="2">
        <v>15</v>
      </c>
      <c r="I60" s="2">
        <v>38</v>
      </c>
      <c r="J60" s="2">
        <v>405</v>
      </c>
      <c r="K60" s="2">
        <v>32</v>
      </c>
      <c r="L60" s="2">
        <v>107</v>
      </c>
      <c r="M60" s="2">
        <v>0</v>
      </c>
      <c r="N60" s="2">
        <v>0</v>
      </c>
      <c r="O60" s="259">
        <v>3</v>
      </c>
    </row>
    <row r="61" spans="1:15" x14ac:dyDescent="0.35">
      <c r="A61" s="6" t="s">
        <v>130</v>
      </c>
      <c r="B61" s="2">
        <f t="shared" si="11"/>
        <v>155</v>
      </c>
      <c r="C61" s="2">
        <v>1</v>
      </c>
      <c r="D61" s="2">
        <v>0</v>
      </c>
      <c r="E61" s="2">
        <v>0</v>
      </c>
      <c r="F61" s="2">
        <v>0</v>
      </c>
      <c r="G61" s="2">
        <v>6</v>
      </c>
      <c r="H61" s="2">
        <v>13</v>
      </c>
      <c r="I61" s="2">
        <v>33</v>
      </c>
      <c r="J61" s="2">
        <v>95</v>
      </c>
      <c r="K61" s="2">
        <v>1</v>
      </c>
      <c r="L61" s="2">
        <v>6</v>
      </c>
      <c r="M61" s="2">
        <v>0</v>
      </c>
      <c r="N61" s="2">
        <v>0</v>
      </c>
      <c r="O61" s="259">
        <v>0</v>
      </c>
    </row>
    <row r="62" spans="1:15" x14ac:dyDescent="0.35">
      <c r="A62" s="6" t="s">
        <v>203</v>
      </c>
      <c r="B62" s="2">
        <f t="shared" si="11"/>
        <v>234</v>
      </c>
      <c r="C62" s="2">
        <v>1</v>
      </c>
      <c r="D62" s="2">
        <v>1</v>
      </c>
      <c r="E62" s="2">
        <v>0</v>
      </c>
      <c r="F62" s="2">
        <v>0</v>
      </c>
      <c r="G62" s="2">
        <v>0</v>
      </c>
      <c r="H62" s="2">
        <v>5</v>
      </c>
      <c r="I62" s="2">
        <v>85</v>
      </c>
      <c r="J62" s="2">
        <v>142</v>
      </c>
      <c r="K62" s="2">
        <v>0</v>
      </c>
      <c r="L62" s="2">
        <v>0</v>
      </c>
      <c r="M62" s="2">
        <v>0</v>
      </c>
      <c r="N62" s="2">
        <v>0</v>
      </c>
      <c r="O62" s="259">
        <v>0</v>
      </c>
    </row>
    <row r="63" spans="1:15" x14ac:dyDescent="0.35">
      <c r="A63" s="14"/>
      <c r="B63" s="2"/>
      <c r="C63" s="2"/>
      <c r="D63" s="2"/>
      <c r="E63" s="2"/>
      <c r="F63" s="2"/>
      <c r="G63" s="2"/>
      <c r="H63" s="2"/>
      <c r="I63" s="2"/>
      <c r="J63" s="2"/>
      <c r="K63" s="2"/>
      <c r="L63" s="2"/>
      <c r="M63" s="2"/>
      <c r="N63" s="2"/>
      <c r="O63" s="259"/>
    </row>
    <row r="64" spans="1:15" x14ac:dyDescent="0.35">
      <c r="A64" s="12" t="s">
        <v>132</v>
      </c>
      <c r="B64" s="24">
        <f>SUM(B65:B70)</f>
        <v>3951</v>
      </c>
      <c r="C64" s="24">
        <f t="shared" ref="C64:O64" si="12">SUM(C65:C70)</f>
        <v>49</v>
      </c>
      <c r="D64" s="24">
        <f t="shared" si="12"/>
        <v>297</v>
      </c>
      <c r="E64" s="24">
        <f t="shared" si="12"/>
        <v>173</v>
      </c>
      <c r="F64" s="24">
        <f t="shared" si="12"/>
        <v>26</v>
      </c>
      <c r="G64" s="24">
        <f t="shared" si="12"/>
        <v>414</v>
      </c>
      <c r="H64" s="24">
        <f t="shared" si="12"/>
        <v>75</v>
      </c>
      <c r="I64" s="24">
        <f t="shared" si="12"/>
        <v>522</v>
      </c>
      <c r="J64" s="24">
        <f t="shared" si="12"/>
        <v>2024</v>
      </c>
      <c r="K64" s="24">
        <f t="shared" si="12"/>
        <v>24</v>
      </c>
      <c r="L64" s="24">
        <f t="shared" si="12"/>
        <v>337</v>
      </c>
      <c r="M64" s="24">
        <f t="shared" si="12"/>
        <v>1</v>
      </c>
      <c r="N64" s="24">
        <f t="shared" si="12"/>
        <v>0</v>
      </c>
      <c r="O64" s="24">
        <f t="shared" si="12"/>
        <v>9</v>
      </c>
    </row>
    <row r="65" spans="1:15" x14ac:dyDescent="0.35">
      <c r="A65" s="13" t="s">
        <v>133</v>
      </c>
      <c r="B65" s="2">
        <f t="shared" si="11"/>
        <v>1753</v>
      </c>
      <c r="C65" s="2">
        <v>18</v>
      </c>
      <c r="D65" s="2">
        <v>154</v>
      </c>
      <c r="E65" s="2">
        <v>120</v>
      </c>
      <c r="F65" s="2">
        <v>25</v>
      </c>
      <c r="G65" s="2">
        <v>269</v>
      </c>
      <c r="H65" s="2">
        <v>3</v>
      </c>
      <c r="I65" s="2">
        <v>264</v>
      </c>
      <c r="J65" s="2">
        <v>789</v>
      </c>
      <c r="K65" s="2">
        <v>3</v>
      </c>
      <c r="L65" s="2">
        <v>104</v>
      </c>
      <c r="M65" s="2">
        <v>0</v>
      </c>
      <c r="N65" s="2">
        <v>0</v>
      </c>
      <c r="O65" s="259">
        <v>4</v>
      </c>
    </row>
    <row r="66" spans="1:15" x14ac:dyDescent="0.35">
      <c r="A66" s="6" t="s">
        <v>134</v>
      </c>
      <c r="B66" s="2">
        <f t="shared" si="11"/>
        <v>274</v>
      </c>
      <c r="C66" s="2">
        <v>0</v>
      </c>
      <c r="D66" s="2">
        <v>0</v>
      </c>
      <c r="E66" s="2">
        <v>2</v>
      </c>
      <c r="F66" s="2">
        <v>0</v>
      </c>
      <c r="G66" s="2">
        <v>2</v>
      </c>
      <c r="H66" s="2">
        <v>69</v>
      </c>
      <c r="I66" s="2">
        <v>15</v>
      </c>
      <c r="J66" s="2">
        <v>143</v>
      </c>
      <c r="K66" s="2">
        <v>1</v>
      </c>
      <c r="L66" s="2">
        <v>42</v>
      </c>
      <c r="M66" s="2">
        <v>0</v>
      </c>
      <c r="N66" s="2">
        <v>0</v>
      </c>
      <c r="O66" s="259">
        <v>0</v>
      </c>
    </row>
    <row r="67" spans="1:15" x14ac:dyDescent="0.35">
      <c r="A67" s="6" t="s">
        <v>135</v>
      </c>
      <c r="B67" s="2">
        <f t="shared" si="11"/>
        <v>253</v>
      </c>
      <c r="C67" s="2">
        <v>0</v>
      </c>
      <c r="D67" s="2">
        <v>0</v>
      </c>
      <c r="E67" s="2">
        <v>0</v>
      </c>
      <c r="F67" s="2">
        <v>0</v>
      </c>
      <c r="G67" s="2">
        <v>1</v>
      </c>
      <c r="H67" s="2">
        <v>3</v>
      </c>
      <c r="I67" s="2">
        <v>91</v>
      </c>
      <c r="J67" s="2">
        <v>156</v>
      </c>
      <c r="K67" s="2">
        <v>0</v>
      </c>
      <c r="L67" s="2">
        <v>2</v>
      </c>
      <c r="M67" s="2">
        <v>0</v>
      </c>
      <c r="N67" s="2">
        <v>0</v>
      </c>
      <c r="O67" s="259">
        <v>0</v>
      </c>
    </row>
    <row r="68" spans="1:15" x14ac:dyDescent="0.35">
      <c r="A68" s="6" t="s">
        <v>136</v>
      </c>
      <c r="B68" s="2">
        <f t="shared" si="11"/>
        <v>906</v>
      </c>
      <c r="C68" s="2">
        <v>1</v>
      </c>
      <c r="D68" s="2">
        <v>134</v>
      </c>
      <c r="E68" s="2">
        <v>50</v>
      </c>
      <c r="F68" s="2">
        <v>1</v>
      </c>
      <c r="G68" s="2">
        <v>135</v>
      </c>
      <c r="H68" s="2">
        <v>0</v>
      </c>
      <c r="I68" s="2">
        <v>77</v>
      </c>
      <c r="J68" s="2">
        <v>347</v>
      </c>
      <c r="K68" s="2">
        <v>16</v>
      </c>
      <c r="L68" s="2">
        <v>141</v>
      </c>
      <c r="M68" s="2">
        <v>0</v>
      </c>
      <c r="N68" s="2">
        <v>0</v>
      </c>
      <c r="O68" s="259">
        <v>4</v>
      </c>
    </row>
    <row r="69" spans="1:15" x14ac:dyDescent="0.35">
      <c r="A69" s="6" t="s">
        <v>137</v>
      </c>
      <c r="B69" s="2">
        <f t="shared" si="11"/>
        <v>559</v>
      </c>
      <c r="C69" s="2">
        <v>30</v>
      </c>
      <c r="D69" s="2">
        <v>9</v>
      </c>
      <c r="E69" s="2">
        <v>1</v>
      </c>
      <c r="F69" s="2">
        <v>0</v>
      </c>
      <c r="G69" s="2">
        <v>7</v>
      </c>
      <c r="H69" s="2">
        <v>0</v>
      </c>
      <c r="I69" s="2">
        <v>29</v>
      </c>
      <c r="J69" s="2">
        <v>432</v>
      </c>
      <c r="K69" s="2">
        <v>4</v>
      </c>
      <c r="L69" s="2">
        <v>45</v>
      </c>
      <c r="M69" s="2">
        <v>1</v>
      </c>
      <c r="N69" s="2">
        <v>0</v>
      </c>
      <c r="O69" s="259">
        <v>1</v>
      </c>
    </row>
    <row r="70" spans="1:15" x14ac:dyDescent="0.35">
      <c r="A70" s="6" t="s">
        <v>138</v>
      </c>
      <c r="B70" s="2">
        <f t="shared" si="11"/>
        <v>206</v>
      </c>
      <c r="C70" s="2">
        <v>0</v>
      </c>
      <c r="D70" s="2">
        <v>0</v>
      </c>
      <c r="E70" s="2">
        <v>0</v>
      </c>
      <c r="F70" s="2">
        <v>0</v>
      </c>
      <c r="G70" s="2">
        <v>0</v>
      </c>
      <c r="H70" s="2">
        <v>0</v>
      </c>
      <c r="I70" s="2">
        <v>46</v>
      </c>
      <c r="J70" s="2">
        <v>157</v>
      </c>
      <c r="K70" s="2">
        <v>0</v>
      </c>
      <c r="L70" s="2">
        <v>3</v>
      </c>
      <c r="M70" s="2">
        <v>0</v>
      </c>
      <c r="N70" s="2">
        <v>0</v>
      </c>
      <c r="O70" s="259">
        <v>0</v>
      </c>
    </row>
    <row r="71" spans="1:15" x14ac:dyDescent="0.35">
      <c r="A71" s="14"/>
      <c r="B71" s="2"/>
      <c r="C71" s="2"/>
      <c r="D71" s="2"/>
      <c r="E71" s="2"/>
      <c r="F71" s="2"/>
      <c r="G71" s="2"/>
      <c r="H71" s="2"/>
      <c r="I71" s="2"/>
      <c r="J71" s="2"/>
      <c r="K71" s="2"/>
      <c r="L71" s="2"/>
      <c r="M71" s="2"/>
      <c r="N71" s="2"/>
      <c r="O71" s="259"/>
    </row>
    <row r="72" spans="1:15" x14ac:dyDescent="0.35">
      <c r="A72" s="12" t="s">
        <v>139</v>
      </c>
      <c r="B72" s="24">
        <f>SUM(B73:B78)</f>
        <v>1916</v>
      </c>
      <c r="C72" s="24">
        <f t="shared" ref="C72:O72" si="13">SUM(C73:C78)</f>
        <v>69</v>
      </c>
      <c r="D72" s="24">
        <f t="shared" si="13"/>
        <v>19</v>
      </c>
      <c r="E72" s="24">
        <f t="shared" si="13"/>
        <v>5</v>
      </c>
      <c r="F72" s="24">
        <f t="shared" si="13"/>
        <v>1</v>
      </c>
      <c r="G72" s="24">
        <f t="shared" si="13"/>
        <v>45</v>
      </c>
      <c r="H72" s="24">
        <f t="shared" si="13"/>
        <v>7</v>
      </c>
      <c r="I72" s="24">
        <f t="shared" si="13"/>
        <v>237</v>
      </c>
      <c r="J72" s="24">
        <f t="shared" si="13"/>
        <v>1281</v>
      </c>
      <c r="K72" s="24">
        <f t="shared" si="13"/>
        <v>4</v>
      </c>
      <c r="L72" s="24">
        <f t="shared" si="13"/>
        <v>246</v>
      </c>
      <c r="M72" s="24">
        <f t="shared" si="13"/>
        <v>0</v>
      </c>
      <c r="N72" s="24">
        <f t="shared" si="13"/>
        <v>0</v>
      </c>
      <c r="O72" s="258">
        <f t="shared" si="13"/>
        <v>2</v>
      </c>
    </row>
    <row r="73" spans="1:15" x14ac:dyDescent="0.35">
      <c r="A73" s="6" t="s">
        <v>204</v>
      </c>
      <c r="B73" s="2">
        <f t="shared" si="11"/>
        <v>813</v>
      </c>
      <c r="C73" s="2">
        <v>54</v>
      </c>
      <c r="D73" s="2">
        <v>5</v>
      </c>
      <c r="E73" s="2">
        <v>0</v>
      </c>
      <c r="F73" s="2">
        <v>0</v>
      </c>
      <c r="G73" s="2">
        <v>13</v>
      </c>
      <c r="H73" s="2">
        <v>1</v>
      </c>
      <c r="I73" s="2">
        <v>83</v>
      </c>
      <c r="J73" s="2">
        <v>562</v>
      </c>
      <c r="K73" s="2">
        <v>2</v>
      </c>
      <c r="L73" s="2">
        <v>91</v>
      </c>
      <c r="M73" s="2">
        <v>0</v>
      </c>
      <c r="N73" s="2">
        <v>0</v>
      </c>
      <c r="O73" s="259">
        <v>2</v>
      </c>
    </row>
    <row r="74" spans="1:15" x14ac:dyDescent="0.35">
      <c r="A74" s="6" t="s">
        <v>140</v>
      </c>
      <c r="B74" s="2">
        <f t="shared" si="11"/>
        <v>219</v>
      </c>
      <c r="C74" s="2">
        <v>0</v>
      </c>
      <c r="D74" s="2">
        <v>0</v>
      </c>
      <c r="E74" s="2">
        <v>0</v>
      </c>
      <c r="F74" s="2">
        <v>0</v>
      </c>
      <c r="G74" s="2">
        <v>0</v>
      </c>
      <c r="H74" s="2">
        <v>2</v>
      </c>
      <c r="I74" s="2">
        <v>59</v>
      </c>
      <c r="J74" s="2">
        <v>144</v>
      </c>
      <c r="K74" s="2">
        <v>1</v>
      </c>
      <c r="L74" s="2">
        <v>13</v>
      </c>
      <c r="M74" s="2">
        <v>0</v>
      </c>
      <c r="N74" s="2">
        <v>0</v>
      </c>
      <c r="O74" s="259">
        <v>0</v>
      </c>
    </row>
    <row r="75" spans="1:15" x14ac:dyDescent="0.35">
      <c r="A75" s="6" t="s">
        <v>141</v>
      </c>
      <c r="B75" s="2">
        <f t="shared" si="11"/>
        <v>169</v>
      </c>
      <c r="C75" s="2">
        <v>0</v>
      </c>
      <c r="D75" s="2">
        <v>0</v>
      </c>
      <c r="E75" s="2">
        <v>0</v>
      </c>
      <c r="F75" s="2">
        <v>0</v>
      </c>
      <c r="G75" s="2">
        <v>14</v>
      </c>
      <c r="H75" s="2">
        <v>2</v>
      </c>
      <c r="I75" s="2">
        <v>24</v>
      </c>
      <c r="J75" s="2">
        <v>118</v>
      </c>
      <c r="K75" s="2">
        <v>0</v>
      </c>
      <c r="L75" s="2">
        <v>11</v>
      </c>
      <c r="M75" s="2">
        <v>0</v>
      </c>
      <c r="N75" s="2">
        <v>0</v>
      </c>
      <c r="O75" s="259">
        <v>0</v>
      </c>
    </row>
    <row r="76" spans="1:15" x14ac:dyDescent="0.35">
      <c r="A76" s="6" t="s">
        <v>205</v>
      </c>
      <c r="B76" s="2">
        <f t="shared" si="11"/>
        <v>317</v>
      </c>
      <c r="C76" s="2">
        <v>3</v>
      </c>
      <c r="D76" s="2">
        <v>0</v>
      </c>
      <c r="E76" s="2">
        <v>0</v>
      </c>
      <c r="F76" s="2">
        <v>1</v>
      </c>
      <c r="G76" s="2">
        <v>0</v>
      </c>
      <c r="H76" s="2">
        <v>2</v>
      </c>
      <c r="I76" s="2">
        <v>11</v>
      </c>
      <c r="J76" s="2">
        <v>227</v>
      </c>
      <c r="K76" s="2">
        <v>0</v>
      </c>
      <c r="L76" s="2">
        <v>73</v>
      </c>
      <c r="M76" s="2">
        <v>0</v>
      </c>
      <c r="N76" s="2">
        <v>0</v>
      </c>
      <c r="O76" s="259">
        <v>0</v>
      </c>
    </row>
    <row r="77" spans="1:15" x14ac:dyDescent="0.35">
      <c r="A77" s="6" t="s">
        <v>206</v>
      </c>
      <c r="B77" s="2">
        <f t="shared" si="11"/>
        <v>195</v>
      </c>
      <c r="C77" s="2">
        <v>3</v>
      </c>
      <c r="D77" s="2">
        <v>14</v>
      </c>
      <c r="E77" s="2">
        <v>5</v>
      </c>
      <c r="F77" s="2">
        <v>0</v>
      </c>
      <c r="G77" s="2">
        <v>18</v>
      </c>
      <c r="H77" s="2">
        <v>0</v>
      </c>
      <c r="I77" s="2">
        <v>8</v>
      </c>
      <c r="J77" s="2">
        <v>110</v>
      </c>
      <c r="K77" s="2">
        <v>0</v>
      </c>
      <c r="L77" s="2">
        <v>37</v>
      </c>
      <c r="M77" s="2">
        <v>0</v>
      </c>
      <c r="N77" s="2">
        <v>0</v>
      </c>
      <c r="O77" s="259">
        <v>0</v>
      </c>
    </row>
    <row r="78" spans="1:15" x14ac:dyDescent="0.35">
      <c r="A78" s="6" t="s">
        <v>207</v>
      </c>
      <c r="B78" s="2">
        <f t="shared" si="11"/>
        <v>203</v>
      </c>
      <c r="C78" s="2">
        <v>9</v>
      </c>
      <c r="D78" s="2">
        <v>0</v>
      </c>
      <c r="E78" s="2">
        <v>0</v>
      </c>
      <c r="F78" s="2">
        <v>0</v>
      </c>
      <c r="G78" s="2">
        <v>0</v>
      </c>
      <c r="H78" s="2">
        <v>0</v>
      </c>
      <c r="I78" s="2">
        <v>52</v>
      </c>
      <c r="J78" s="2">
        <v>120</v>
      </c>
      <c r="K78" s="2">
        <v>1</v>
      </c>
      <c r="L78" s="2">
        <v>21</v>
      </c>
      <c r="M78" s="2">
        <v>0</v>
      </c>
      <c r="N78" s="2">
        <v>0</v>
      </c>
      <c r="O78" s="259">
        <v>0</v>
      </c>
    </row>
    <row r="79" spans="1:15" x14ac:dyDescent="0.35">
      <c r="A79" s="14"/>
      <c r="B79" s="2"/>
      <c r="C79" s="2"/>
      <c r="D79" s="2"/>
      <c r="E79" s="2"/>
      <c r="F79" s="2"/>
      <c r="G79" s="2"/>
      <c r="H79" s="2"/>
      <c r="I79" s="2"/>
      <c r="J79" s="2"/>
      <c r="K79" s="2"/>
      <c r="L79" s="2"/>
      <c r="M79" s="2"/>
      <c r="N79" s="2"/>
      <c r="O79" s="259"/>
    </row>
    <row r="80" spans="1:15" x14ac:dyDescent="0.35">
      <c r="A80" s="12" t="s">
        <v>143</v>
      </c>
      <c r="B80" s="24">
        <f>SUM(B81:B86)</f>
        <v>1349</v>
      </c>
      <c r="C80" s="24">
        <f t="shared" ref="C80:O80" si="14">SUM(C81:C86)</f>
        <v>12</v>
      </c>
      <c r="D80" s="24">
        <f t="shared" si="14"/>
        <v>21</v>
      </c>
      <c r="E80" s="24">
        <f t="shared" si="14"/>
        <v>5</v>
      </c>
      <c r="F80" s="24">
        <f t="shared" si="14"/>
        <v>0</v>
      </c>
      <c r="G80" s="24">
        <f t="shared" si="14"/>
        <v>39</v>
      </c>
      <c r="H80" s="24">
        <f t="shared" si="14"/>
        <v>71</v>
      </c>
      <c r="I80" s="24">
        <f t="shared" si="14"/>
        <v>122</v>
      </c>
      <c r="J80" s="24">
        <f t="shared" si="14"/>
        <v>967</v>
      </c>
      <c r="K80" s="24">
        <f t="shared" si="14"/>
        <v>6</v>
      </c>
      <c r="L80" s="24">
        <f t="shared" si="14"/>
        <v>103</v>
      </c>
      <c r="M80" s="24">
        <f t="shared" si="14"/>
        <v>0</v>
      </c>
      <c r="N80" s="24">
        <f t="shared" si="14"/>
        <v>0</v>
      </c>
      <c r="O80" s="258">
        <f t="shared" si="14"/>
        <v>3</v>
      </c>
    </row>
    <row r="81" spans="1:15" x14ac:dyDescent="0.35">
      <c r="A81" s="6" t="s">
        <v>208</v>
      </c>
      <c r="B81" s="2">
        <f t="shared" si="11"/>
        <v>403</v>
      </c>
      <c r="C81" s="2">
        <v>2</v>
      </c>
      <c r="D81" s="2">
        <v>0</v>
      </c>
      <c r="E81" s="2">
        <v>1</v>
      </c>
      <c r="F81" s="2">
        <v>0</v>
      </c>
      <c r="G81" s="2">
        <v>0</v>
      </c>
      <c r="H81" s="2">
        <v>0</v>
      </c>
      <c r="I81" s="2">
        <v>71</v>
      </c>
      <c r="J81" s="2">
        <v>297</v>
      </c>
      <c r="K81" s="2">
        <v>2</v>
      </c>
      <c r="L81" s="2">
        <v>30</v>
      </c>
      <c r="M81" s="2">
        <v>0</v>
      </c>
      <c r="N81" s="2">
        <v>0</v>
      </c>
      <c r="O81" s="259">
        <v>0</v>
      </c>
    </row>
    <row r="82" spans="1:15" x14ac:dyDescent="0.35">
      <c r="A82" s="6" t="s">
        <v>144</v>
      </c>
      <c r="B82" s="2">
        <f t="shared" si="11"/>
        <v>121</v>
      </c>
      <c r="C82" s="2">
        <v>4</v>
      </c>
      <c r="D82" s="2">
        <v>11</v>
      </c>
      <c r="E82" s="2">
        <v>4</v>
      </c>
      <c r="F82" s="2">
        <v>0</v>
      </c>
      <c r="G82" s="2">
        <v>39</v>
      </c>
      <c r="H82" s="2">
        <v>0</v>
      </c>
      <c r="I82" s="2">
        <v>3</v>
      </c>
      <c r="J82" s="2">
        <v>52</v>
      </c>
      <c r="K82" s="2">
        <v>1</v>
      </c>
      <c r="L82" s="2">
        <v>7</v>
      </c>
      <c r="M82" s="2">
        <v>0</v>
      </c>
      <c r="N82" s="2">
        <v>0</v>
      </c>
      <c r="O82" s="259">
        <v>0</v>
      </c>
    </row>
    <row r="83" spans="1:15" x14ac:dyDescent="0.35">
      <c r="A83" s="13" t="s">
        <v>209</v>
      </c>
      <c r="B83" s="2">
        <f t="shared" si="11"/>
        <v>467</v>
      </c>
      <c r="C83" s="2">
        <v>3</v>
      </c>
      <c r="D83" s="2">
        <v>10</v>
      </c>
      <c r="E83" s="2">
        <v>0</v>
      </c>
      <c r="F83" s="2">
        <v>0</v>
      </c>
      <c r="G83" s="2">
        <v>0</v>
      </c>
      <c r="H83" s="2">
        <v>1</v>
      </c>
      <c r="I83" s="2">
        <v>31</v>
      </c>
      <c r="J83" s="2">
        <v>390</v>
      </c>
      <c r="K83" s="2">
        <v>0</v>
      </c>
      <c r="L83" s="2">
        <v>29</v>
      </c>
      <c r="M83" s="2">
        <v>0</v>
      </c>
      <c r="N83" s="2">
        <v>0</v>
      </c>
      <c r="O83" s="259">
        <v>3</v>
      </c>
    </row>
    <row r="84" spans="1:15" x14ac:dyDescent="0.35">
      <c r="A84" s="6" t="s">
        <v>210</v>
      </c>
      <c r="B84" s="2">
        <f t="shared" si="11"/>
        <v>199</v>
      </c>
      <c r="C84" s="2">
        <v>0</v>
      </c>
      <c r="D84" s="2">
        <v>0</v>
      </c>
      <c r="E84" s="2">
        <v>0</v>
      </c>
      <c r="F84" s="2">
        <v>0</v>
      </c>
      <c r="G84" s="2">
        <v>0</v>
      </c>
      <c r="H84" s="2">
        <v>20</v>
      </c>
      <c r="I84" s="2">
        <v>12</v>
      </c>
      <c r="J84" s="2">
        <v>152</v>
      </c>
      <c r="K84" s="2">
        <v>2</v>
      </c>
      <c r="L84" s="2">
        <v>13</v>
      </c>
      <c r="M84" s="2">
        <v>0</v>
      </c>
      <c r="N84" s="2">
        <v>0</v>
      </c>
      <c r="O84" s="259">
        <v>0</v>
      </c>
    </row>
    <row r="85" spans="1:15" x14ac:dyDescent="0.35">
      <c r="A85" s="6" t="s">
        <v>145</v>
      </c>
      <c r="B85" s="2">
        <f t="shared" si="11"/>
        <v>61</v>
      </c>
      <c r="C85" s="2">
        <v>3</v>
      </c>
      <c r="D85" s="2">
        <v>0</v>
      </c>
      <c r="E85" s="2">
        <v>0</v>
      </c>
      <c r="F85" s="2">
        <v>0</v>
      </c>
      <c r="G85" s="2">
        <v>0</v>
      </c>
      <c r="H85" s="2">
        <v>49</v>
      </c>
      <c r="I85" s="2">
        <v>1</v>
      </c>
      <c r="J85" s="2">
        <v>4</v>
      </c>
      <c r="K85" s="2">
        <v>0</v>
      </c>
      <c r="L85" s="2">
        <v>4</v>
      </c>
      <c r="M85" s="2">
        <v>0</v>
      </c>
      <c r="N85" s="2">
        <v>0</v>
      </c>
      <c r="O85" s="259">
        <v>0</v>
      </c>
    </row>
    <row r="86" spans="1:15" x14ac:dyDescent="0.35">
      <c r="A86" s="6" t="s">
        <v>146</v>
      </c>
      <c r="B86" s="2">
        <f t="shared" si="11"/>
        <v>98</v>
      </c>
      <c r="C86" s="2">
        <v>0</v>
      </c>
      <c r="D86" s="2">
        <v>0</v>
      </c>
      <c r="E86" s="2">
        <v>0</v>
      </c>
      <c r="F86" s="2">
        <v>0</v>
      </c>
      <c r="G86" s="2">
        <v>0</v>
      </c>
      <c r="H86" s="2">
        <v>1</v>
      </c>
      <c r="I86" s="2">
        <v>4</v>
      </c>
      <c r="J86" s="2">
        <v>72</v>
      </c>
      <c r="K86" s="2">
        <v>1</v>
      </c>
      <c r="L86" s="2">
        <v>20</v>
      </c>
      <c r="M86" s="2">
        <v>0</v>
      </c>
      <c r="N86" s="2">
        <v>0</v>
      </c>
      <c r="O86" s="259">
        <v>0</v>
      </c>
    </row>
    <row r="87" spans="1:15" x14ac:dyDescent="0.35">
      <c r="A87" s="14"/>
      <c r="B87" s="2"/>
      <c r="C87" s="2"/>
      <c r="D87" s="2"/>
      <c r="E87" s="2"/>
      <c r="F87" s="2"/>
      <c r="G87" s="2"/>
      <c r="H87" s="2"/>
      <c r="I87" s="2"/>
      <c r="J87" s="2"/>
      <c r="K87" s="2"/>
      <c r="L87" s="2"/>
      <c r="M87" s="2"/>
      <c r="N87" s="2"/>
      <c r="O87" s="259"/>
    </row>
    <row r="88" spans="1:15" x14ac:dyDescent="0.35">
      <c r="A88" s="12" t="s">
        <v>147</v>
      </c>
      <c r="B88" s="24">
        <f>SUM(B89:B96)</f>
        <v>2076</v>
      </c>
      <c r="C88" s="24">
        <f t="shared" ref="C88:O88" si="15">SUM(C89:C96)</f>
        <v>15</v>
      </c>
      <c r="D88" s="24">
        <f t="shared" si="15"/>
        <v>24</v>
      </c>
      <c r="E88" s="24">
        <f t="shared" si="15"/>
        <v>0</v>
      </c>
      <c r="F88" s="24">
        <f t="shared" si="15"/>
        <v>2</v>
      </c>
      <c r="G88" s="24">
        <f t="shared" si="15"/>
        <v>83</v>
      </c>
      <c r="H88" s="24">
        <f t="shared" si="15"/>
        <v>5</v>
      </c>
      <c r="I88" s="24">
        <f t="shared" si="15"/>
        <v>289</v>
      </c>
      <c r="J88" s="24">
        <f t="shared" si="15"/>
        <v>1447</v>
      </c>
      <c r="K88" s="24">
        <f t="shared" si="15"/>
        <v>20</v>
      </c>
      <c r="L88" s="24">
        <f t="shared" si="15"/>
        <v>187</v>
      </c>
      <c r="M88" s="24">
        <f t="shared" si="15"/>
        <v>1</v>
      </c>
      <c r="N88" s="24">
        <f t="shared" si="15"/>
        <v>0</v>
      </c>
      <c r="O88" s="258">
        <f t="shared" si="15"/>
        <v>3</v>
      </c>
    </row>
    <row r="89" spans="1:15" x14ac:dyDescent="0.35">
      <c r="A89" s="13" t="s">
        <v>148</v>
      </c>
      <c r="B89" s="2">
        <f t="shared" si="11"/>
        <v>925</v>
      </c>
      <c r="C89" s="2">
        <v>1</v>
      </c>
      <c r="D89" s="2">
        <v>0</v>
      </c>
      <c r="E89" s="2">
        <v>0</v>
      </c>
      <c r="F89" s="2">
        <v>0</v>
      </c>
      <c r="G89" s="2">
        <v>0</v>
      </c>
      <c r="H89" s="2">
        <v>4</v>
      </c>
      <c r="I89" s="2">
        <v>195</v>
      </c>
      <c r="J89" s="2">
        <v>695</v>
      </c>
      <c r="K89" s="2">
        <v>6</v>
      </c>
      <c r="L89" s="2">
        <v>22</v>
      </c>
      <c r="M89" s="2">
        <v>0</v>
      </c>
      <c r="N89" s="2">
        <v>0</v>
      </c>
      <c r="O89" s="259">
        <v>2</v>
      </c>
    </row>
    <row r="90" spans="1:15" x14ac:dyDescent="0.35">
      <c r="A90" s="6" t="s">
        <v>211</v>
      </c>
      <c r="B90" s="2">
        <f t="shared" si="11"/>
        <v>364</v>
      </c>
      <c r="C90" s="2">
        <v>3</v>
      </c>
      <c r="D90" s="2">
        <v>8</v>
      </c>
      <c r="E90" s="2">
        <v>0</v>
      </c>
      <c r="F90" s="2">
        <v>2</v>
      </c>
      <c r="G90" s="2">
        <v>65</v>
      </c>
      <c r="H90" s="2">
        <v>1</v>
      </c>
      <c r="I90" s="2">
        <v>7</v>
      </c>
      <c r="J90" s="2">
        <v>196</v>
      </c>
      <c r="K90" s="2">
        <v>2</v>
      </c>
      <c r="L90" s="2">
        <v>80</v>
      </c>
      <c r="M90" s="2">
        <v>0</v>
      </c>
      <c r="N90" s="2">
        <v>0</v>
      </c>
      <c r="O90" s="259">
        <v>0</v>
      </c>
    </row>
    <row r="91" spans="1:15" x14ac:dyDescent="0.35">
      <c r="A91" s="6" t="s">
        <v>149</v>
      </c>
      <c r="B91" s="2">
        <f t="shared" si="11"/>
        <v>121</v>
      </c>
      <c r="C91" s="2">
        <v>0</v>
      </c>
      <c r="D91" s="2">
        <v>0</v>
      </c>
      <c r="E91" s="2">
        <v>0</v>
      </c>
      <c r="F91" s="2">
        <v>0</v>
      </c>
      <c r="G91" s="2">
        <v>0</v>
      </c>
      <c r="H91" s="2">
        <v>0</v>
      </c>
      <c r="I91" s="2">
        <v>5</v>
      </c>
      <c r="J91" s="2">
        <v>79</v>
      </c>
      <c r="K91" s="2">
        <v>0</v>
      </c>
      <c r="L91" s="2">
        <v>37</v>
      </c>
      <c r="M91" s="2">
        <v>0</v>
      </c>
      <c r="N91" s="2">
        <v>0</v>
      </c>
      <c r="O91" s="259">
        <v>0</v>
      </c>
    </row>
    <row r="92" spans="1:15" x14ac:dyDescent="0.35">
      <c r="A92" s="15" t="s">
        <v>150</v>
      </c>
      <c r="B92" s="2">
        <f t="shared" si="11"/>
        <v>151</v>
      </c>
      <c r="C92" s="2">
        <v>2</v>
      </c>
      <c r="D92" s="2">
        <v>0</v>
      </c>
      <c r="E92" s="2">
        <v>0</v>
      </c>
      <c r="F92" s="2">
        <v>0</v>
      </c>
      <c r="G92" s="2">
        <v>12</v>
      </c>
      <c r="H92" s="2">
        <v>0</v>
      </c>
      <c r="I92" s="2">
        <v>19</v>
      </c>
      <c r="J92" s="2">
        <v>95</v>
      </c>
      <c r="K92" s="2">
        <v>6</v>
      </c>
      <c r="L92" s="2">
        <v>15</v>
      </c>
      <c r="M92" s="2">
        <v>1</v>
      </c>
      <c r="N92" s="2">
        <v>0</v>
      </c>
      <c r="O92" s="259">
        <v>1</v>
      </c>
    </row>
    <row r="93" spans="1:15" x14ac:dyDescent="0.35">
      <c r="A93" s="6" t="s">
        <v>151</v>
      </c>
      <c r="B93" s="2">
        <f t="shared" si="11"/>
        <v>86</v>
      </c>
      <c r="C93" s="2">
        <v>1</v>
      </c>
      <c r="D93" s="2">
        <v>0</v>
      </c>
      <c r="E93" s="2">
        <v>0</v>
      </c>
      <c r="F93" s="2">
        <v>0</v>
      </c>
      <c r="G93" s="2">
        <v>6</v>
      </c>
      <c r="H93" s="2">
        <v>0</v>
      </c>
      <c r="I93" s="2">
        <v>10</v>
      </c>
      <c r="J93" s="2">
        <v>66</v>
      </c>
      <c r="K93" s="2">
        <v>0</v>
      </c>
      <c r="L93" s="2">
        <v>3</v>
      </c>
      <c r="M93" s="2">
        <v>0</v>
      </c>
      <c r="N93" s="2">
        <v>0</v>
      </c>
      <c r="O93" s="259">
        <v>0</v>
      </c>
    </row>
    <row r="94" spans="1:15" x14ac:dyDescent="0.35">
      <c r="A94" s="6" t="s">
        <v>152</v>
      </c>
      <c r="B94" s="2">
        <f t="shared" si="11"/>
        <v>226</v>
      </c>
      <c r="C94" s="2">
        <v>1</v>
      </c>
      <c r="D94" s="2">
        <v>2</v>
      </c>
      <c r="E94" s="2">
        <v>0</v>
      </c>
      <c r="F94" s="2">
        <v>0</v>
      </c>
      <c r="G94" s="2">
        <v>0</v>
      </c>
      <c r="H94" s="2">
        <v>0</v>
      </c>
      <c r="I94" s="2">
        <v>15</v>
      </c>
      <c r="J94" s="2">
        <v>178</v>
      </c>
      <c r="K94" s="2">
        <v>5</v>
      </c>
      <c r="L94" s="2">
        <v>25</v>
      </c>
      <c r="M94" s="2">
        <v>0</v>
      </c>
      <c r="N94" s="2">
        <v>0</v>
      </c>
      <c r="O94" s="259">
        <v>0</v>
      </c>
    </row>
    <row r="95" spans="1:15" x14ac:dyDescent="0.35">
      <c r="A95" s="6" t="s">
        <v>153</v>
      </c>
      <c r="B95" s="2">
        <f t="shared" si="11"/>
        <v>168</v>
      </c>
      <c r="C95" s="2">
        <v>3</v>
      </c>
      <c r="D95" s="2">
        <v>13</v>
      </c>
      <c r="E95" s="2">
        <v>0</v>
      </c>
      <c r="F95" s="2">
        <v>0</v>
      </c>
      <c r="G95" s="2">
        <v>0</v>
      </c>
      <c r="H95" s="2">
        <v>0</v>
      </c>
      <c r="I95" s="2">
        <v>32</v>
      </c>
      <c r="J95" s="2">
        <v>117</v>
      </c>
      <c r="K95" s="2">
        <v>1</v>
      </c>
      <c r="L95" s="2">
        <v>2</v>
      </c>
      <c r="M95" s="2">
        <v>0</v>
      </c>
      <c r="N95" s="2">
        <v>0</v>
      </c>
      <c r="O95" s="259">
        <v>0</v>
      </c>
    </row>
    <row r="96" spans="1:15" x14ac:dyDescent="0.35">
      <c r="A96" s="6" t="s">
        <v>154</v>
      </c>
      <c r="B96" s="2">
        <f t="shared" si="11"/>
        <v>35</v>
      </c>
      <c r="C96" s="2">
        <v>4</v>
      </c>
      <c r="D96" s="2">
        <v>1</v>
      </c>
      <c r="E96" s="2">
        <v>0</v>
      </c>
      <c r="F96" s="2">
        <v>0</v>
      </c>
      <c r="G96" s="2">
        <v>0</v>
      </c>
      <c r="H96" s="2">
        <v>0</v>
      </c>
      <c r="I96" s="2">
        <v>6</v>
      </c>
      <c r="J96" s="2">
        <v>21</v>
      </c>
      <c r="K96" s="2">
        <v>0</v>
      </c>
      <c r="L96" s="2">
        <v>3</v>
      </c>
      <c r="M96" s="2">
        <v>0</v>
      </c>
      <c r="N96" s="2">
        <v>0</v>
      </c>
      <c r="O96" s="259">
        <v>0</v>
      </c>
    </row>
    <row r="97" spans="1:15" x14ac:dyDescent="0.35">
      <c r="A97" s="14"/>
      <c r="B97" s="2"/>
      <c r="C97" s="2"/>
      <c r="D97" s="2"/>
      <c r="E97" s="2"/>
      <c r="F97" s="2"/>
      <c r="G97" s="2"/>
      <c r="H97" s="2"/>
      <c r="I97" s="2"/>
      <c r="J97" s="2"/>
      <c r="K97" s="2"/>
      <c r="L97" s="2"/>
      <c r="M97" s="2"/>
      <c r="N97" s="2"/>
      <c r="O97" s="259"/>
    </row>
    <row r="98" spans="1:15" x14ac:dyDescent="0.35">
      <c r="A98" s="12" t="s">
        <v>155</v>
      </c>
      <c r="B98" s="24">
        <f>SUM(B99:B100)</f>
        <v>1103</v>
      </c>
      <c r="C98" s="24">
        <f t="shared" ref="C98:O98" si="16">SUM(C99:C100)</f>
        <v>4</v>
      </c>
      <c r="D98" s="24">
        <f t="shared" si="16"/>
        <v>0</v>
      </c>
      <c r="E98" s="24">
        <f t="shared" si="16"/>
        <v>2</v>
      </c>
      <c r="F98" s="24">
        <f t="shared" si="16"/>
        <v>0</v>
      </c>
      <c r="G98" s="24">
        <f t="shared" si="16"/>
        <v>4</v>
      </c>
      <c r="H98" s="24">
        <f t="shared" si="16"/>
        <v>0</v>
      </c>
      <c r="I98" s="24">
        <f t="shared" si="16"/>
        <v>188</v>
      </c>
      <c r="J98" s="24">
        <f t="shared" si="16"/>
        <v>773</v>
      </c>
      <c r="K98" s="24">
        <f t="shared" si="16"/>
        <v>77</v>
      </c>
      <c r="L98" s="24">
        <f t="shared" si="16"/>
        <v>48</v>
      </c>
      <c r="M98" s="24">
        <f t="shared" si="16"/>
        <v>5</v>
      </c>
      <c r="N98" s="24">
        <f t="shared" si="16"/>
        <v>0</v>
      </c>
      <c r="O98" s="258">
        <f t="shared" si="16"/>
        <v>2</v>
      </c>
    </row>
    <row r="99" spans="1:15" x14ac:dyDescent="0.35">
      <c r="A99" s="6" t="s">
        <v>156</v>
      </c>
      <c r="B99" s="2">
        <f t="shared" si="11"/>
        <v>768</v>
      </c>
      <c r="C99" s="2">
        <v>3</v>
      </c>
      <c r="D99" s="2">
        <v>0</v>
      </c>
      <c r="E99" s="2">
        <v>0</v>
      </c>
      <c r="F99" s="2">
        <v>0</v>
      </c>
      <c r="G99" s="2">
        <v>0</v>
      </c>
      <c r="H99" s="2">
        <v>0</v>
      </c>
      <c r="I99" s="2">
        <v>171</v>
      </c>
      <c r="J99" s="2">
        <v>555</v>
      </c>
      <c r="K99" s="2">
        <v>4</v>
      </c>
      <c r="L99" s="2">
        <v>34</v>
      </c>
      <c r="M99" s="2">
        <v>0</v>
      </c>
      <c r="N99" s="2">
        <v>0</v>
      </c>
      <c r="O99" s="259">
        <v>1</v>
      </c>
    </row>
    <row r="100" spans="1:15" x14ac:dyDescent="0.35">
      <c r="A100" s="6" t="s">
        <v>157</v>
      </c>
      <c r="B100" s="2">
        <f t="shared" si="11"/>
        <v>335</v>
      </c>
      <c r="C100" s="2">
        <v>1</v>
      </c>
      <c r="D100" s="2">
        <v>0</v>
      </c>
      <c r="E100" s="2">
        <v>2</v>
      </c>
      <c r="F100" s="2">
        <v>0</v>
      </c>
      <c r="G100" s="2">
        <v>4</v>
      </c>
      <c r="H100" s="2">
        <v>0</v>
      </c>
      <c r="I100" s="2">
        <v>17</v>
      </c>
      <c r="J100" s="2">
        <v>218</v>
      </c>
      <c r="K100" s="2">
        <v>73</v>
      </c>
      <c r="L100" s="2">
        <v>14</v>
      </c>
      <c r="M100" s="2">
        <v>5</v>
      </c>
      <c r="N100" s="2">
        <v>0</v>
      </c>
      <c r="O100" s="259">
        <v>1</v>
      </c>
    </row>
    <row r="101" spans="1:15" x14ac:dyDescent="0.35">
      <c r="A101" s="14"/>
      <c r="B101" s="2"/>
      <c r="C101" s="2"/>
      <c r="D101" s="2"/>
      <c r="E101" s="2"/>
      <c r="F101" s="2"/>
      <c r="G101" s="2"/>
      <c r="H101" s="2"/>
      <c r="I101" s="2"/>
      <c r="J101" s="2"/>
      <c r="K101" s="2"/>
      <c r="L101" s="2"/>
      <c r="M101" s="2"/>
      <c r="N101" s="2"/>
      <c r="O101" s="259"/>
    </row>
    <row r="102" spans="1:15" x14ac:dyDescent="0.35">
      <c r="A102" s="12" t="s">
        <v>158</v>
      </c>
      <c r="B102" s="24">
        <f t="shared" ref="B102:O102" si="17">SUM(B103:B107)</f>
        <v>1101</v>
      </c>
      <c r="C102" s="24">
        <f t="shared" si="17"/>
        <v>116</v>
      </c>
      <c r="D102" s="24">
        <f t="shared" si="17"/>
        <v>40</v>
      </c>
      <c r="E102" s="24">
        <f t="shared" si="17"/>
        <v>1</v>
      </c>
      <c r="F102" s="24">
        <f t="shared" si="17"/>
        <v>2</v>
      </c>
      <c r="G102" s="24">
        <f t="shared" si="17"/>
        <v>18</v>
      </c>
      <c r="H102" s="24">
        <f t="shared" si="17"/>
        <v>15</v>
      </c>
      <c r="I102" s="24">
        <f t="shared" si="17"/>
        <v>190</v>
      </c>
      <c r="J102" s="24">
        <f t="shared" si="17"/>
        <v>667</v>
      </c>
      <c r="K102" s="24">
        <f t="shared" si="17"/>
        <v>14</v>
      </c>
      <c r="L102" s="24">
        <f t="shared" si="17"/>
        <v>36</v>
      </c>
      <c r="M102" s="24">
        <f t="shared" si="17"/>
        <v>0</v>
      </c>
      <c r="N102" s="24">
        <f t="shared" si="17"/>
        <v>0</v>
      </c>
      <c r="O102" s="258">
        <f t="shared" si="17"/>
        <v>2</v>
      </c>
    </row>
    <row r="103" spans="1:15" x14ac:dyDescent="0.35">
      <c r="A103" s="4" t="s">
        <v>212</v>
      </c>
      <c r="B103" s="2">
        <f t="shared" si="11"/>
        <v>158</v>
      </c>
      <c r="C103" s="2">
        <v>1</v>
      </c>
      <c r="D103" s="2">
        <v>0</v>
      </c>
      <c r="E103" s="2">
        <v>0</v>
      </c>
      <c r="F103" s="2">
        <v>0</v>
      </c>
      <c r="G103" s="2">
        <v>0</v>
      </c>
      <c r="H103" s="2">
        <v>8</v>
      </c>
      <c r="I103" s="2">
        <v>39</v>
      </c>
      <c r="J103" s="2">
        <v>105</v>
      </c>
      <c r="K103" s="2">
        <v>1</v>
      </c>
      <c r="L103" s="2">
        <v>4</v>
      </c>
      <c r="M103" s="2">
        <v>0</v>
      </c>
      <c r="N103" s="2">
        <v>0</v>
      </c>
      <c r="O103" s="259">
        <v>0</v>
      </c>
    </row>
    <row r="104" spans="1:15" x14ac:dyDescent="0.35">
      <c r="A104" s="6" t="s">
        <v>213</v>
      </c>
      <c r="B104" s="2">
        <f t="shared" si="11"/>
        <v>163</v>
      </c>
      <c r="C104" s="2">
        <v>0</v>
      </c>
      <c r="D104" s="2">
        <v>0</v>
      </c>
      <c r="E104" s="2">
        <v>0</v>
      </c>
      <c r="F104" s="2">
        <v>1</v>
      </c>
      <c r="G104" s="2">
        <v>0</v>
      </c>
      <c r="H104" s="2">
        <v>0</v>
      </c>
      <c r="I104" s="2">
        <v>25</v>
      </c>
      <c r="J104" s="2">
        <v>135</v>
      </c>
      <c r="K104" s="2">
        <v>1</v>
      </c>
      <c r="L104" s="2">
        <v>1</v>
      </c>
      <c r="M104" s="2">
        <v>0</v>
      </c>
      <c r="N104" s="2">
        <v>0</v>
      </c>
      <c r="O104" s="259">
        <v>0</v>
      </c>
    </row>
    <row r="105" spans="1:15" x14ac:dyDescent="0.35">
      <c r="A105" s="6" t="s">
        <v>214</v>
      </c>
      <c r="B105" s="2">
        <f t="shared" si="11"/>
        <v>369</v>
      </c>
      <c r="C105" s="2">
        <v>39</v>
      </c>
      <c r="D105" s="2">
        <v>40</v>
      </c>
      <c r="E105" s="2">
        <v>1</v>
      </c>
      <c r="F105" s="2">
        <v>1</v>
      </c>
      <c r="G105" s="2">
        <v>5</v>
      </c>
      <c r="H105" s="2">
        <v>2</v>
      </c>
      <c r="I105" s="2">
        <v>56</v>
      </c>
      <c r="J105" s="2">
        <v>196</v>
      </c>
      <c r="K105" s="2">
        <v>0</v>
      </c>
      <c r="L105" s="2">
        <v>27</v>
      </c>
      <c r="M105" s="2">
        <v>0</v>
      </c>
      <c r="N105" s="2">
        <v>0</v>
      </c>
      <c r="O105" s="259">
        <v>2</v>
      </c>
    </row>
    <row r="106" spans="1:15" x14ac:dyDescent="0.35">
      <c r="A106" s="6" t="s">
        <v>161</v>
      </c>
      <c r="B106" s="2">
        <f t="shared" si="11"/>
        <v>333</v>
      </c>
      <c r="C106" s="2">
        <v>76</v>
      </c>
      <c r="D106" s="2">
        <v>0</v>
      </c>
      <c r="E106" s="2">
        <v>0</v>
      </c>
      <c r="F106" s="2">
        <v>0</v>
      </c>
      <c r="G106" s="2">
        <v>12</v>
      </c>
      <c r="H106" s="2">
        <v>5</v>
      </c>
      <c r="I106" s="2">
        <v>58</v>
      </c>
      <c r="J106" s="2">
        <v>179</v>
      </c>
      <c r="K106" s="2">
        <v>1</v>
      </c>
      <c r="L106" s="2">
        <v>2</v>
      </c>
      <c r="M106" s="2">
        <v>0</v>
      </c>
      <c r="N106" s="2">
        <v>0</v>
      </c>
      <c r="O106" s="259">
        <v>0</v>
      </c>
    </row>
    <row r="107" spans="1:15" x14ac:dyDescent="0.35">
      <c r="A107" s="4" t="s">
        <v>215</v>
      </c>
      <c r="B107" s="2">
        <f t="shared" si="11"/>
        <v>78</v>
      </c>
      <c r="C107" s="2">
        <v>0</v>
      </c>
      <c r="D107" s="2">
        <v>0</v>
      </c>
      <c r="E107" s="2">
        <v>0</v>
      </c>
      <c r="F107" s="2">
        <v>0</v>
      </c>
      <c r="G107" s="2">
        <v>1</v>
      </c>
      <c r="H107" s="2">
        <v>0</v>
      </c>
      <c r="I107" s="2">
        <v>12</v>
      </c>
      <c r="J107" s="2">
        <v>52</v>
      </c>
      <c r="K107" s="2">
        <v>11</v>
      </c>
      <c r="L107" s="2">
        <v>2</v>
      </c>
      <c r="M107" s="2">
        <v>0</v>
      </c>
      <c r="N107" s="2">
        <v>0</v>
      </c>
      <c r="O107" s="259">
        <v>0</v>
      </c>
    </row>
    <row r="108" spans="1:15" x14ac:dyDescent="0.35">
      <c r="A108" s="14"/>
      <c r="B108" s="2"/>
      <c r="C108" s="2"/>
      <c r="D108" s="2"/>
      <c r="E108" s="2"/>
      <c r="F108" s="2"/>
      <c r="G108" s="2"/>
      <c r="H108" s="2"/>
      <c r="I108" s="2"/>
      <c r="J108" s="2"/>
      <c r="K108" s="2"/>
      <c r="L108" s="2"/>
      <c r="M108" s="2"/>
      <c r="N108" s="2"/>
      <c r="O108" s="259"/>
    </row>
    <row r="109" spans="1:15" x14ac:dyDescent="0.35">
      <c r="A109" s="12" t="s">
        <v>163</v>
      </c>
      <c r="B109" s="24">
        <f>SUM(B110:B112)</f>
        <v>1710</v>
      </c>
      <c r="C109" s="24">
        <f t="shared" ref="C109:O109" si="18">SUM(C110:C112)</f>
        <v>73</v>
      </c>
      <c r="D109" s="24">
        <f t="shared" si="18"/>
        <v>6</v>
      </c>
      <c r="E109" s="24">
        <f t="shared" si="18"/>
        <v>3</v>
      </c>
      <c r="F109" s="24">
        <f t="shared" si="18"/>
        <v>0</v>
      </c>
      <c r="G109" s="24">
        <f t="shared" si="18"/>
        <v>28</v>
      </c>
      <c r="H109" s="24">
        <f t="shared" si="18"/>
        <v>22</v>
      </c>
      <c r="I109" s="24">
        <f t="shared" si="18"/>
        <v>276</v>
      </c>
      <c r="J109" s="24">
        <f t="shared" si="18"/>
        <v>1218</v>
      </c>
      <c r="K109" s="24">
        <f t="shared" si="18"/>
        <v>11</v>
      </c>
      <c r="L109" s="24">
        <f t="shared" si="18"/>
        <v>70</v>
      </c>
      <c r="M109" s="24">
        <f t="shared" si="18"/>
        <v>0</v>
      </c>
      <c r="N109" s="24">
        <f t="shared" si="18"/>
        <v>0</v>
      </c>
      <c r="O109" s="258">
        <f t="shared" si="18"/>
        <v>3</v>
      </c>
    </row>
    <row r="110" spans="1:15" x14ac:dyDescent="0.35">
      <c r="A110" s="6" t="s">
        <v>164</v>
      </c>
      <c r="B110" s="2">
        <f t="shared" si="11"/>
        <v>935</v>
      </c>
      <c r="C110" s="2">
        <v>42</v>
      </c>
      <c r="D110" s="2">
        <v>5</v>
      </c>
      <c r="E110" s="2">
        <v>2</v>
      </c>
      <c r="F110" s="2">
        <v>0</v>
      </c>
      <c r="G110" s="2">
        <v>22</v>
      </c>
      <c r="H110" s="2">
        <v>21</v>
      </c>
      <c r="I110" s="2">
        <v>168</v>
      </c>
      <c r="J110" s="2">
        <v>619</v>
      </c>
      <c r="K110" s="2">
        <v>7</v>
      </c>
      <c r="L110" s="2">
        <v>46</v>
      </c>
      <c r="M110" s="2">
        <v>0</v>
      </c>
      <c r="N110" s="2">
        <v>0</v>
      </c>
      <c r="O110" s="259">
        <v>3</v>
      </c>
    </row>
    <row r="111" spans="1:15" x14ac:dyDescent="0.35">
      <c r="A111" s="6" t="s">
        <v>165</v>
      </c>
      <c r="B111" s="2">
        <f t="shared" si="11"/>
        <v>307</v>
      </c>
      <c r="C111" s="2">
        <v>30</v>
      </c>
      <c r="D111" s="2">
        <v>0</v>
      </c>
      <c r="E111" s="2">
        <v>1</v>
      </c>
      <c r="F111" s="2">
        <v>0</v>
      </c>
      <c r="G111" s="2">
        <v>1</v>
      </c>
      <c r="H111" s="2">
        <v>0</v>
      </c>
      <c r="I111" s="2">
        <v>32</v>
      </c>
      <c r="J111" s="2">
        <v>218</v>
      </c>
      <c r="K111" s="2">
        <v>2</v>
      </c>
      <c r="L111" s="2">
        <v>23</v>
      </c>
      <c r="M111" s="2">
        <v>0</v>
      </c>
      <c r="N111" s="2">
        <v>0</v>
      </c>
      <c r="O111" s="259">
        <v>0</v>
      </c>
    </row>
    <row r="112" spans="1:15" x14ac:dyDescent="0.35">
      <c r="A112" s="6" t="s">
        <v>166</v>
      </c>
      <c r="B112" s="2">
        <f t="shared" si="11"/>
        <v>468</v>
      </c>
      <c r="C112" s="2">
        <v>1</v>
      </c>
      <c r="D112" s="2">
        <v>1</v>
      </c>
      <c r="E112" s="2">
        <v>0</v>
      </c>
      <c r="F112" s="2">
        <v>0</v>
      </c>
      <c r="G112" s="2">
        <v>5</v>
      </c>
      <c r="H112" s="2">
        <v>1</v>
      </c>
      <c r="I112" s="2">
        <v>76</v>
      </c>
      <c r="J112" s="2">
        <v>381</v>
      </c>
      <c r="K112" s="2">
        <v>2</v>
      </c>
      <c r="L112" s="2">
        <v>1</v>
      </c>
      <c r="M112" s="2">
        <v>0</v>
      </c>
      <c r="N112" s="2">
        <v>0</v>
      </c>
      <c r="O112" s="259">
        <v>0</v>
      </c>
    </row>
    <row r="113" spans="1:15" x14ac:dyDescent="0.35">
      <c r="A113" s="14"/>
      <c r="B113" s="2"/>
      <c r="C113" s="2"/>
      <c r="D113" s="2"/>
      <c r="E113" s="2"/>
      <c r="F113" s="2"/>
      <c r="G113" s="2"/>
      <c r="H113" s="2"/>
      <c r="I113" s="2"/>
      <c r="J113" s="2"/>
      <c r="K113" s="2"/>
      <c r="L113" s="2"/>
      <c r="M113" s="2"/>
      <c r="N113" s="2"/>
      <c r="O113" s="259"/>
    </row>
    <row r="114" spans="1:15" x14ac:dyDescent="0.35">
      <c r="A114" s="12" t="s">
        <v>167</v>
      </c>
      <c r="B114" s="24">
        <f>SUM(B115:B117)</f>
        <v>2160</v>
      </c>
      <c r="C114" s="24">
        <f t="shared" ref="C114:O114" si="19">SUM(C115:C117)</f>
        <v>80</v>
      </c>
      <c r="D114" s="24">
        <f t="shared" si="19"/>
        <v>19</v>
      </c>
      <c r="E114" s="24">
        <f t="shared" si="19"/>
        <v>3</v>
      </c>
      <c r="F114" s="24">
        <f t="shared" si="19"/>
        <v>0</v>
      </c>
      <c r="G114" s="24">
        <f t="shared" si="19"/>
        <v>28</v>
      </c>
      <c r="H114" s="24">
        <f t="shared" si="19"/>
        <v>7</v>
      </c>
      <c r="I114" s="24">
        <f t="shared" si="19"/>
        <v>222</v>
      </c>
      <c r="J114" s="24">
        <f t="shared" si="19"/>
        <v>1625</v>
      </c>
      <c r="K114" s="24">
        <f t="shared" si="19"/>
        <v>13</v>
      </c>
      <c r="L114" s="24">
        <f t="shared" si="19"/>
        <v>156</v>
      </c>
      <c r="M114" s="24">
        <f t="shared" si="19"/>
        <v>2</v>
      </c>
      <c r="N114" s="24">
        <f t="shared" si="19"/>
        <v>0</v>
      </c>
      <c r="O114" s="258">
        <f t="shared" si="19"/>
        <v>5</v>
      </c>
    </row>
    <row r="115" spans="1:15" x14ac:dyDescent="0.35">
      <c r="A115" s="13" t="s">
        <v>168</v>
      </c>
      <c r="B115" s="2">
        <f t="shared" si="11"/>
        <v>1033</v>
      </c>
      <c r="C115" s="2">
        <v>0</v>
      </c>
      <c r="D115" s="2">
        <v>0</v>
      </c>
      <c r="E115" s="2">
        <v>0</v>
      </c>
      <c r="F115" s="2">
        <v>0</v>
      </c>
      <c r="G115" s="2">
        <v>4</v>
      </c>
      <c r="H115" s="2">
        <v>6</v>
      </c>
      <c r="I115" s="2">
        <v>80</v>
      </c>
      <c r="J115" s="2">
        <v>824</v>
      </c>
      <c r="K115" s="2">
        <v>13</v>
      </c>
      <c r="L115" s="2">
        <v>100</v>
      </c>
      <c r="M115" s="2">
        <v>1</v>
      </c>
      <c r="N115" s="2">
        <v>0</v>
      </c>
      <c r="O115" s="259">
        <v>5</v>
      </c>
    </row>
    <row r="116" spans="1:15" x14ac:dyDescent="0.35">
      <c r="A116" s="6" t="s">
        <v>169</v>
      </c>
      <c r="B116" s="2">
        <f t="shared" si="11"/>
        <v>421</v>
      </c>
      <c r="C116" s="2">
        <v>78</v>
      </c>
      <c r="D116" s="2">
        <v>0</v>
      </c>
      <c r="E116" s="2">
        <v>0</v>
      </c>
      <c r="F116" s="2">
        <v>0</v>
      </c>
      <c r="G116" s="2">
        <v>0</v>
      </c>
      <c r="H116" s="2">
        <v>1</v>
      </c>
      <c r="I116" s="2">
        <v>45</v>
      </c>
      <c r="J116" s="2">
        <v>268</v>
      </c>
      <c r="K116" s="2">
        <v>0</v>
      </c>
      <c r="L116" s="2">
        <v>29</v>
      </c>
      <c r="M116" s="2">
        <v>0</v>
      </c>
      <c r="N116" s="2">
        <v>0</v>
      </c>
      <c r="O116" s="259">
        <v>0</v>
      </c>
    </row>
    <row r="117" spans="1:15" x14ac:dyDescent="0.35">
      <c r="A117" s="13" t="s">
        <v>216</v>
      </c>
      <c r="B117" s="2">
        <f t="shared" si="11"/>
        <v>706</v>
      </c>
      <c r="C117" s="2">
        <v>2</v>
      </c>
      <c r="D117" s="2">
        <v>19</v>
      </c>
      <c r="E117" s="2">
        <v>3</v>
      </c>
      <c r="F117" s="2">
        <v>0</v>
      </c>
      <c r="G117" s="2">
        <v>24</v>
      </c>
      <c r="H117" s="2">
        <v>0</v>
      </c>
      <c r="I117" s="2">
        <v>97</v>
      </c>
      <c r="J117" s="2">
        <v>533</v>
      </c>
      <c r="K117" s="2">
        <v>0</v>
      </c>
      <c r="L117" s="2">
        <v>27</v>
      </c>
      <c r="M117" s="2">
        <v>1</v>
      </c>
      <c r="N117" s="2">
        <v>0</v>
      </c>
      <c r="O117" s="259">
        <v>0</v>
      </c>
    </row>
    <row r="118" spans="1:15" x14ac:dyDescent="0.35">
      <c r="A118" s="18"/>
      <c r="B118" s="261"/>
      <c r="C118" s="23"/>
      <c r="D118" s="23"/>
      <c r="E118" s="23"/>
      <c r="F118" s="23"/>
      <c r="G118" s="23"/>
      <c r="H118" s="23"/>
      <c r="I118" s="23"/>
      <c r="J118" s="23"/>
      <c r="K118" s="23"/>
      <c r="L118" s="23"/>
      <c r="M118" s="23"/>
      <c r="N118" s="20"/>
      <c r="O118" s="21"/>
    </row>
    <row r="119" spans="1:15" x14ac:dyDescent="0.35">
      <c r="A119" s="57" t="s">
        <v>55</v>
      </c>
    </row>
  </sheetData>
  <mergeCells count="7">
    <mergeCell ref="A8:A9"/>
    <mergeCell ref="B8:B9"/>
    <mergeCell ref="C8:O8"/>
    <mergeCell ref="A3:O3"/>
    <mergeCell ref="A4:O4"/>
    <mergeCell ref="A5:O5"/>
    <mergeCell ref="A6:O6"/>
  </mergeCells>
  <printOptions horizontalCentered="1" verticalCentered="1"/>
  <pageMargins left="0" right="0" top="0" bottom="0" header="0.51181102362204722" footer="0.51181102362204722"/>
  <pageSetup scale="30"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19"/>
  <sheetViews>
    <sheetView zoomScale="80" zoomScaleNormal="80" zoomScaleSheetLayoutView="70" workbookViewId="0">
      <pane xSplit="2" ySplit="11" topLeftCell="C12" activePane="bottomRight" state="frozen"/>
      <selection activeCell="B25" sqref="B25"/>
      <selection pane="topRight" activeCell="B25" sqref="B25"/>
      <selection pane="bottomLeft" activeCell="B25" sqref="B25"/>
      <selection pane="bottomRight" activeCell="B25" sqref="B25"/>
    </sheetView>
  </sheetViews>
  <sheetFormatPr baseColWidth="10" defaultColWidth="0" defaultRowHeight="15.5" zeroHeight="1" x14ac:dyDescent="0.35"/>
  <cols>
    <col min="1" max="1" width="80.26953125" style="6" customWidth="1"/>
    <col min="2" max="10" width="17.1796875" style="6" customWidth="1"/>
    <col min="11" max="11" width="9.26953125" style="17" hidden="1" customWidth="1"/>
    <col min="12" max="16384" width="9.26953125" style="17" hidden="1"/>
  </cols>
  <sheetData>
    <row r="1" spans="1:10" x14ac:dyDescent="0.35">
      <c r="A1" s="1" t="s">
        <v>247</v>
      </c>
      <c r="B1" s="48"/>
      <c r="C1" s="48"/>
      <c r="D1" s="48"/>
      <c r="E1" s="48"/>
      <c r="F1" s="48"/>
      <c r="G1" s="48"/>
      <c r="H1" s="48"/>
      <c r="I1" s="48"/>
      <c r="J1" s="48"/>
    </row>
    <row r="2" spans="1:10" x14ac:dyDescent="0.35">
      <c r="B2" s="48"/>
      <c r="C2" s="48"/>
      <c r="D2" s="48"/>
      <c r="E2" s="48"/>
      <c r="F2" s="48"/>
      <c r="G2" s="48"/>
      <c r="H2" s="48"/>
      <c r="I2" s="48"/>
      <c r="J2" s="48"/>
    </row>
    <row r="3" spans="1:10" ht="15" x14ac:dyDescent="0.3">
      <c r="A3" s="52" t="s">
        <v>233</v>
      </c>
      <c r="B3" s="52"/>
      <c r="C3" s="52"/>
      <c r="D3" s="52"/>
      <c r="E3" s="52"/>
      <c r="F3" s="52"/>
      <c r="G3" s="52"/>
      <c r="H3" s="52"/>
      <c r="I3" s="52"/>
      <c r="J3" s="52"/>
    </row>
    <row r="4" spans="1:10" ht="15" x14ac:dyDescent="0.3">
      <c r="A4" s="52" t="s">
        <v>86</v>
      </c>
      <c r="B4" s="52"/>
      <c r="C4" s="52"/>
      <c r="D4" s="52"/>
      <c r="E4" s="52"/>
      <c r="F4" s="52"/>
      <c r="G4" s="52"/>
      <c r="H4" s="52"/>
      <c r="I4" s="52"/>
      <c r="J4" s="52"/>
    </row>
    <row r="5" spans="1:10" ht="15" x14ac:dyDescent="0.3">
      <c r="A5" s="52" t="s">
        <v>248</v>
      </c>
      <c r="B5" s="52"/>
      <c r="C5" s="52"/>
      <c r="D5" s="52"/>
      <c r="E5" s="52"/>
      <c r="F5" s="52"/>
      <c r="G5" s="52"/>
      <c r="H5" s="52"/>
      <c r="I5" s="52"/>
      <c r="J5" s="52"/>
    </row>
    <row r="6" spans="1:10" ht="15" x14ac:dyDescent="0.3">
      <c r="A6" s="52" t="s">
        <v>28</v>
      </c>
      <c r="B6" s="52"/>
      <c r="C6" s="52"/>
      <c r="D6" s="52"/>
      <c r="E6" s="52"/>
      <c r="F6" s="52"/>
      <c r="G6" s="52"/>
      <c r="H6" s="52"/>
      <c r="I6" s="52"/>
      <c r="J6" s="52"/>
    </row>
    <row r="7" spans="1:10" x14ac:dyDescent="0.35">
      <c r="A7" s="7"/>
      <c r="B7" s="18"/>
      <c r="D7" s="139"/>
      <c r="E7" s="139"/>
      <c r="F7" s="139"/>
      <c r="G7" s="139"/>
      <c r="H7" s="139"/>
    </row>
    <row r="8" spans="1:10" ht="17.649999999999999" customHeight="1" x14ac:dyDescent="0.25">
      <c r="A8" s="334" t="s">
        <v>87</v>
      </c>
      <c r="B8" s="336" t="s">
        <v>32</v>
      </c>
      <c r="C8" s="338" t="s">
        <v>249</v>
      </c>
      <c r="D8" s="339"/>
      <c r="E8" s="339"/>
      <c r="F8" s="339"/>
      <c r="G8" s="339"/>
      <c r="H8" s="339"/>
      <c r="I8" s="339"/>
      <c r="J8" s="339"/>
    </row>
    <row r="9" spans="1:10" ht="66" customHeight="1" x14ac:dyDescent="0.25">
      <c r="A9" s="335"/>
      <c r="B9" s="337"/>
      <c r="C9" s="219" t="s">
        <v>250</v>
      </c>
      <c r="D9" s="219" t="s">
        <v>251</v>
      </c>
      <c r="E9" s="219" t="s">
        <v>252</v>
      </c>
      <c r="F9" s="219" t="s">
        <v>253</v>
      </c>
      <c r="G9" s="219" t="s">
        <v>254</v>
      </c>
      <c r="H9" s="219" t="s">
        <v>255</v>
      </c>
      <c r="I9" s="219" t="s">
        <v>256</v>
      </c>
      <c r="J9" s="263" t="s">
        <v>400</v>
      </c>
    </row>
    <row r="10" spans="1:10" x14ac:dyDescent="0.35">
      <c r="A10" s="47"/>
      <c r="B10" s="10"/>
      <c r="C10" s="10"/>
      <c r="D10" s="10"/>
      <c r="E10" s="11"/>
      <c r="F10" s="11"/>
      <c r="G10" s="11"/>
      <c r="H10" s="11"/>
      <c r="I10" s="19"/>
      <c r="J10" s="19"/>
    </row>
    <row r="11" spans="1:10" ht="15" x14ac:dyDescent="0.3">
      <c r="A11" s="22" t="s">
        <v>30</v>
      </c>
      <c r="B11" s="24">
        <f t="shared" ref="B11:J11" si="0">SUM(B13,B21,B24,B33,B40,B47,B55,B64,B72,B80,B88,B98,B102,B109,B114)</f>
        <v>39753</v>
      </c>
      <c r="C11" s="24">
        <f t="shared" si="0"/>
        <v>48</v>
      </c>
      <c r="D11" s="24">
        <f t="shared" si="0"/>
        <v>5686</v>
      </c>
      <c r="E11" s="24">
        <f t="shared" si="0"/>
        <v>19163</v>
      </c>
      <c r="F11" s="24">
        <f t="shared" si="0"/>
        <v>110</v>
      </c>
      <c r="G11" s="24">
        <f t="shared" si="0"/>
        <v>5963</v>
      </c>
      <c r="H11" s="24">
        <f t="shared" si="0"/>
        <v>5252</v>
      </c>
      <c r="I11" s="24">
        <f t="shared" si="0"/>
        <v>12</v>
      </c>
      <c r="J11" s="258">
        <f t="shared" si="0"/>
        <v>3519</v>
      </c>
    </row>
    <row r="12" spans="1:10" x14ac:dyDescent="0.35">
      <c r="A12" s="9"/>
      <c r="B12" s="2"/>
      <c r="C12" s="2"/>
      <c r="D12" s="2"/>
      <c r="E12" s="2"/>
      <c r="F12" s="2"/>
      <c r="G12" s="2"/>
      <c r="H12" s="2"/>
      <c r="I12" s="2"/>
      <c r="J12" s="264"/>
    </row>
    <row r="13" spans="1:10" ht="15" x14ac:dyDescent="0.3">
      <c r="A13" s="12" t="s">
        <v>94</v>
      </c>
      <c r="B13" s="24">
        <f t="shared" ref="B13:I13" si="1">SUM(B14:B19)</f>
        <v>2650</v>
      </c>
      <c r="C13" s="24">
        <f t="shared" si="1"/>
        <v>7</v>
      </c>
      <c r="D13" s="24">
        <f t="shared" si="1"/>
        <v>423</v>
      </c>
      <c r="E13" s="24">
        <f t="shared" si="1"/>
        <v>1230</v>
      </c>
      <c r="F13" s="24">
        <f t="shared" si="1"/>
        <v>4</v>
      </c>
      <c r="G13" s="24">
        <f t="shared" si="1"/>
        <v>371</v>
      </c>
      <c r="H13" s="24">
        <f t="shared" si="1"/>
        <v>311</v>
      </c>
      <c r="I13" s="24">
        <f t="shared" si="1"/>
        <v>0</v>
      </c>
      <c r="J13" s="258">
        <f>SUM(J14:J19)</f>
        <v>304</v>
      </c>
    </row>
    <row r="14" spans="1:10" x14ac:dyDescent="0.35">
      <c r="A14" s="6" t="s">
        <v>95</v>
      </c>
      <c r="B14" s="2">
        <f t="shared" ref="B14:B19" si="2">SUM(C14:J14)</f>
        <v>1251</v>
      </c>
      <c r="C14" s="2">
        <v>1</v>
      </c>
      <c r="D14" s="2">
        <v>104</v>
      </c>
      <c r="E14" s="2">
        <v>489</v>
      </c>
      <c r="F14" s="2">
        <v>2</v>
      </c>
      <c r="G14" s="2">
        <v>193</v>
      </c>
      <c r="H14" s="2">
        <v>162</v>
      </c>
      <c r="I14" s="2">
        <v>0</v>
      </c>
      <c r="J14" s="264">
        <v>300</v>
      </c>
    </row>
    <row r="15" spans="1:10" x14ac:dyDescent="0.35">
      <c r="A15" s="13" t="s">
        <v>96</v>
      </c>
      <c r="B15" s="2">
        <f t="shared" si="2"/>
        <v>447</v>
      </c>
      <c r="C15" s="2">
        <v>1</v>
      </c>
      <c r="D15" s="2">
        <v>39</v>
      </c>
      <c r="E15" s="2">
        <v>291</v>
      </c>
      <c r="F15" s="2">
        <v>0</v>
      </c>
      <c r="G15" s="2">
        <v>55</v>
      </c>
      <c r="H15" s="2">
        <v>58</v>
      </c>
      <c r="I15" s="2">
        <v>0</v>
      </c>
      <c r="J15" s="264">
        <v>3</v>
      </c>
    </row>
    <row r="16" spans="1:10" x14ac:dyDescent="0.35">
      <c r="A16" s="6" t="s">
        <v>97</v>
      </c>
      <c r="B16" s="2">
        <f t="shared" si="2"/>
        <v>240</v>
      </c>
      <c r="C16" s="2">
        <v>0</v>
      </c>
      <c r="D16" s="2">
        <v>47</v>
      </c>
      <c r="E16" s="2">
        <v>135</v>
      </c>
      <c r="F16" s="2">
        <v>0</v>
      </c>
      <c r="G16" s="2">
        <v>33</v>
      </c>
      <c r="H16" s="2">
        <v>24</v>
      </c>
      <c r="I16" s="2">
        <v>0</v>
      </c>
      <c r="J16" s="264">
        <v>1</v>
      </c>
    </row>
    <row r="17" spans="1:10" x14ac:dyDescent="0.35">
      <c r="A17" s="6" t="s">
        <v>187</v>
      </c>
      <c r="B17" s="2">
        <f t="shared" si="2"/>
        <v>186</v>
      </c>
      <c r="C17" s="2">
        <v>0</v>
      </c>
      <c r="D17" s="2">
        <v>110</v>
      </c>
      <c r="E17" s="2">
        <v>57</v>
      </c>
      <c r="F17" s="2">
        <v>0</v>
      </c>
      <c r="G17" s="2">
        <v>12</v>
      </c>
      <c r="H17" s="2">
        <v>7</v>
      </c>
      <c r="I17" s="2">
        <v>0</v>
      </c>
      <c r="J17" s="264">
        <v>0</v>
      </c>
    </row>
    <row r="18" spans="1:10" x14ac:dyDescent="0.35">
      <c r="A18" s="6" t="s">
        <v>99</v>
      </c>
      <c r="B18" s="2">
        <f t="shared" si="2"/>
        <v>482</v>
      </c>
      <c r="C18" s="2">
        <v>5</v>
      </c>
      <c r="D18" s="2">
        <v>103</v>
      </c>
      <c r="E18" s="2">
        <v>238</v>
      </c>
      <c r="F18" s="2">
        <v>2</v>
      </c>
      <c r="G18" s="2">
        <v>78</v>
      </c>
      <c r="H18" s="2">
        <v>56</v>
      </c>
      <c r="I18" s="2">
        <v>0</v>
      </c>
      <c r="J18" s="264">
        <v>0</v>
      </c>
    </row>
    <row r="19" spans="1:10" ht="15.75" customHeight="1" x14ac:dyDescent="0.35">
      <c r="A19" s="6" t="s">
        <v>188</v>
      </c>
      <c r="B19" s="2">
        <f t="shared" si="2"/>
        <v>44</v>
      </c>
      <c r="C19" s="2">
        <v>0</v>
      </c>
      <c r="D19" s="2">
        <v>20</v>
      </c>
      <c r="E19" s="2">
        <v>20</v>
      </c>
      <c r="F19" s="2">
        <v>0</v>
      </c>
      <c r="G19" s="2">
        <v>0</v>
      </c>
      <c r="H19" s="2">
        <v>4</v>
      </c>
      <c r="I19" s="2">
        <v>0</v>
      </c>
      <c r="J19" s="264">
        <v>0</v>
      </c>
    </row>
    <row r="20" spans="1:10" x14ac:dyDescent="0.35">
      <c r="A20" s="14"/>
      <c r="B20" s="2"/>
      <c r="C20" s="2"/>
      <c r="D20" s="2"/>
      <c r="E20" s="2"/>
      <c r="F20" s="2"/>
      <c r="G20" s="2"/>
      <c r="H20" s="2"/>
      <c r="I20" s="2"/>
      <c r="J20" s="264"/>
    </row>
    <row r="21" spans="1:10" ht="15" x14ac:dyDescent="0.3">
      <c r="A21" s="12" t="s">
        <v>101</v>
      </c>
      <c r="B21" s="24">
        <f>SUM(B22)</f>
        <v>4696</v>
      </c>
      <c r="C21" s="24">
        <f>SUM(C22)</f>
        <v>4</v>
      </c>
      <c r="D21" s="24">
        <f t="shared" ref="D21:J21" si="3">SUM(D22)</f>
        <v>771</v>
      </c>
      <c r="E21" s="24">
        <f t="shared" si="3"/>
        <v>1671</v>
      </c>
      <c r="F21" s="24">
        <f t="shared" si="3"/>
        <v>31</v>
      </c>
      <c r="G21" s="24">
        <f t="shared" si="3"/>
        <v>453</v>
      </c>
      <c r="H21" s="24">
        <f t="shared" si="3"/>
        <v>961</v>
      </c>
      <c r="I21" s="24">
        <f t="shared" si="3"/>
        <v>2</v>
      </c>
      <c r="J21" s="258">
        <f t="shared" si="3"/>
        <v>803</v>
      </c>
    </row>
    <row r="22" spans="1:10" x14ac:dyDescent="0.35">
      <c r="A22" s="13" t="s">
        <v>189</v>
      </c>
      <c r="B22" s="2">
        <f>SUM(C22:J22)</f>
        <v>4696</v>
      </c>
      <c r="C22" s="2">
        <v>4</v>
      </c>
      <c r="D22" s="2">
        <v>771</v>
      </c>
      <c r="E22" s="2">
        <v>1671</v>
      </c>
      <c r="F22" s="2">
        <v>31</v>
      </c>
      <c r="G22" s="2">
        <v>453</v>
      </c>
      <c r="H22" s="2">
        <v>961</v>
      </c>
      <c r="I22" s="2">
        <v>2</v>
      </c>
      <c r="J22" s="264">
        <v>803</v>
      </c>
    </row>
    <row r="23" spans="1:10" x14ac:dyDescent="0.35">
      <c r="A23" s="14"/>
      <c r="B23" s="2"/>
      <c r="C23" s="2"/>
      <c r="D23" s="2"/>
      <c r="E23" s="2"/>
      <c r="F23" s="2"/>
      <c r="G23" s="2"/>
      <c r="H23" s="2"/>
      <c r="I23" s="2"/>
      <c r="J23" s="264"/>
    </row>
    <row r="24" spans="1:10" ht="15" x14ac:dyDescent="0.3">
      <c r="A24" s="12" t="s">
        <v>102</v>
      </c>
      <c r="B24" s="24">
        <f>SUM(B25:B31)</f>
        <v>4266</v>
      </c>
      <c r="C24" s="24">
        <f t="shared" ref="C24:I24" si="4">SUM(C25:C31)</f>
        <v>3</v>
      </c>
      <c r="D24" s="24">
        <f t="shared" si="4"/>
        <v>552</v>
      </c>
      <c r="E24" s="24">
        <f t="shared" si="4"/>
        <v>1876</v>
      </c>
      <c r="F24" s="24">
        <f t="shared" si="4"/>
        <v>4</v>
      </c>
      <c r="G24" s="24">
        <f t="shared" si="4"/>
        <v>607</v>
      </c>
      <c r="H24" s="24">
        <f t="shared" si="4"/>
        <v>525</v>
      </c>
      <c r="I24" s="24">
        <f t="shared" si="4"/>
        <v>2</v>
      </c>
      <c r="J24" s="258">
        <f>SUM(J25:J31)</f>
        <v>697</v>
      </c>
    </row>
    <row r="25" spans="1:10" x14ac:dyDescent="0.35">
      <c r="A25" s="13" t="s">
        <v>103</v>
      </c>
      <c r="B25" s="2">
        <f t="shared" ref="B25:B31" si="5">SUM(C25:J25)</f>
        <v>425</v>
      </c>
      <c r="C25" s="2">
        <v>0</v>
      </c>
      <c r="D25" s="2">
        <v>40</v>
      </c>
      <c r="E25" s="2">
        <v>250</v>
      </c>
      <c r="F25" s="2">
        <v>2</v>
      </c>
      <c r="G25" s="2">
        <v>82</v>
      </c>
      <c r="H25" s="2">
        <v>26</v>
      </c>
      <c r="I25" s="2">
        <v>1</v>
      </c>
      <c r="J25" s="264">
        <v>24</v>
      </c>
    </row>
    <row r="26" spans="1:10" x14ac:dyDescent="0.35">
      <c r="A26" s="6" t="s">
        <v>104</v>
      </c>
      <c r="B26" s="2">
        <f t="shared" si="5"/>
        <v>343</v>
      </c>
      <c r="C26" s="2">
        <v>0</v>
      </c>
      <c r="D26" s="2">
        <v>21</v>
      </c>
      <c r="E26" s="2">
        <v>213</v>
      </c>
      <c r="F26" s="2">
        <v>0</v>
      </c>
      <c r="G26" s="2">
        <v>55</v>
      </c>
      <c r="H26" s="2">
        <v>35</v>
      </c>
      <c r="I26" s="2">
        <v>1</v>
      </c>
      <c r="J26" s="264">
        <v>18</v>
      </c>
    </row>
    <row r="27" spans="1:10" x14ac:dyDescent="0.35">
      <c r="A27" s="6" t="s">
        <v>190</v>
      </c>
      <c r="B27" s="2">
        <f t="shared" si="5"/>
        <v>153</v>
      </c>
      <c r="C27" s="2">
        <v>0</v>
      </c>
      <c r="D27" s="2">
        <v>17</v>
      </c>
      <c r="E27" s="2">
        <v>73</v>
      </c>
      <c r="F27" s="2">
        <v>0</v>
      </c>
      <c r="G27" s="2">
        <v>43</v>
      </c>
      <c r="H27" s="2">
        <v>19</v>
      </c>
      <c r="I27" s="2">
        <v>0</v>
      </c>
      <c r="J27" s="264">
        <v>1</v>
      </c>
    </row>
    <row r="28" spans="1:10" x14ac:dyDescent="0.35">
      <c r="A28" s="6" t="s">
        <v>191</v>
      </c>
      <c r="B28" s="2">
        <f t="shared" si="5"/>
        <v>480</v>
      </c>
      <c r="C28" s="2">
        <v>0</v>
      </c>
      <c r="D28" s="2">
        <v>82</v>
      </c>
      <c r="E28" s="2">
        <v>198</v>
      </c>
      <c r="F28" s="2">
        <v>0</v>
      </c>
      <c r="G28" s="2">
        <v>132</v>
      </c>
      <c r="H28" s="2">
        <v>67</v>
      </c>
      <c r="I28" s="2">
        <v>0</v>
      </c>
      <c r="J28" s="264">
        <v>1</v>
      </c>
    </row>
    <row r="29" spans="1:10" x14ac:dyDescent="0.35">
      <c r="A29" s="13" t="s">
        <v>192</v>
      </c>
      <c r="B29" s="2">
        <f t="shared" si="5"/>
        <v>2475</v>
      </c>
      <c r="C29" s="2">
        <v>3</v>
      </c>
      <c r="D29" s="2">
        <v>320</v>
      </c>
      <c r="E29" s="2">
        <v>887</v>
      </c>
      <c r="F29" s="2">
        <v>0</v>
      </c>
      <c r="G29" s="2">
        <v>267</v>
      </c>
      <c r="H29" s="2">
        <v>348</v>
      </c>
      <c r="I29" s="2">
        <v>0</v>
      </c>
      <c r="J29" s="264">
        <v>650</v>
      </c>
    </row>
    <row r="30" spans="1:10" x14ac:dyDescent="0.35">
      <c r="A30" s="6" t="s">
        <v>107</v>
      </c>
      <c r="B30" s="2">
        <f t="shared" si="5"/>
        <v>249</v>
      </c>
      <c r="C30" s="2">
        <v>0</v>
      </c>
      <c r="D30" s="2">
        <v>30</v>
      </c>
      <c r="E30" s="2">
        <v>173</v>
      </c>
      <c r="F30" s="2">
        <v>1</v>
      </c>
      <c r="G30" s="2">
        <v>25</v>
      </c>
      <c r="H30" s="2">
        <v>19</v>
      </c>
      <c r="I30" s="2">
        <v>0</v>
      </c>
      <c r="J30" s="264">
        <v>1</v>
      </c>
    </row>
    <row r="31" spans="1:10" x14ac:dyDescent="0.35">
      <c r="A31" s="6" t="s">
        <v>193</v>
      </c>
      <c r="B31" s="2">
        <f t="shared" si="5"/>
        <v>141</v>
      </c>
      <c r="C31" s="2">
        <v>0</v>
      </c>
      <c r="D31" s="2">
        <v>42</v>
      </c>
      <c r="E31" s="2">
        <v>82</v>
      </c>
      <c r="F31" s="2">
        <v>1</v>
      </c>
      <c r="G31" s="2">
        <v>3</v>
      </c>
      <c r="H31" s="2">
        <v>11</v>
      </c>
      <c r="I31" s="2">
        <v>0</v>
      </c>
      <c r="J31" s="264">
        <v>2</v>
      </c>
    </row>
    <row r="32" spans="1:10" x14ac:dyDescent="0.35">
      <c r="A32" s="15"/>
      <c r="B32" s="2"/>
      <c r="C32" s="2"/>
      <c r="D32" s="2"/>
      <c r="E32" s="2"/>
      <c r="F32" s="2"/>
      <c r="G32" s="2"/>
      <c r="H32" s="2"/>
      <c r="I32" s="2"/>
      <c r="J32" s="264"/>
    </row>
    <row r="33" spans="1:10" ht="15" x14ac:dyDescent="0.3">
      <c r="A33" s="12" t="s">
        <v>108</v>
      </c>
      <c r="B33" s="24">
        <f t="shared" ref="B33:J33" si="6">SUM(B34:B38)</f>
        <v>3077</v>
      </c>
      <c r="C33" s="24">
        <f t="shared" si="6"/>
        <v>1</v>
      </c>
      <c r="D33" s="24">
        <f t="shared" si="6"/>
        <v>270</v>
      </c>
      <c r="E33" s="24">
        <f t="shared" si="6"/>
        <v>1329</v>
      </c>
      <c r="F33" s="24">
        <f t="shared" si="6"/>
        <v>6</v>
      </c>
      <c r="G33" s="24">
        <f t="shared" si="6"/>
        <v>388</v>
      </c>
      <c r="H33" s="24">
        <f t="shared" si="6"/>
        <v>405</v>
      </c>
      <c r="I33" s="24">
        <f t="shared" si="6"/>
        <v>2</v>
      </c>
      <c r="J33" s="258">
        <f t="shared" si="6"/>
        <v>676</v>
      </c>
    </row>
    <row r="34" spans="1:10" x14ac:dyDescent="0.35">
      <c r="A34" s="13" t="s">
        <v>194</v>
      </c>
      <c r="B34" s="2">
        <f>SUM(C34:J34)</f>
        <v>2556</v>
      </c>
      <c r="C34" s="2">
        <v>0</v>
      </c>
      <c r="D34" s="2">
        <v>165</v>
      </c>
      <c r="E34" s="2">
        <v>1013</v>
      </c>
      <c r="F34" s="2">
        <v>4</v>
      </c>
      <c r="G34" s="2">
        <v>337</v>
      </c>
      <c r="H34" s="2">
        <v>362</v>
      </c>
      <c r="I34" s="2">
        <v>0</v>
      </c>
      <c r="J34" s="264">
        <v>675</v>
      </c>
    </row>
    <row r="35" spans="1:10" x14ac:dyDescent="0.35">
      <c r="A35" s="6" t="s">
        <v>195</v>
      </c>
      <c r="B35" s="2">
        <f>SUM(C35:J35)</f>
        <v>143</v>
      </c>
      <c r="C35" s="2">
        <v>1</v>
      </c>
      <c r="D35" s="2">
        <v>31</v>
      </c>
      <c r="E35" s="2">
        <v>79</v>
      </c>
      <c r="F35" s="2">
        <v>1</v>
      </c>
      <c r="G35" s="2">
        <v>20</v>
      </c>
      <c r="H35" s="2">
        <v>9</v>
      </c>
      <c r="I35" s="2">
        <v>2</v>
      </c>
      <c r="J35" s="264">
        <v>0</v>
      </c>
    </row>
    <row r="36" spans="1:10" x14ac:dyDescent="0.35">
      <c r="A36" s="6" t="s">
        <v>196</v>
      </c>
      <c r="B36" s="2">
        <f>SUM(C36:J36)</f>
        <v>157</v>
      </c>
      <c r="C36" s="2">
        <v>0</v>
      </c>
      <c r="D36" s="2">
        <v>38</v>
      </c>
      <c r="E36" s="2">
        <v>80</v>
      </c>
      <c r="F36" s="2">
        <v>0</v>
      </c>
      <c r="G36" s="2">
        <v>20</v>
      </c>
      <c r="H36" s="2">
        <v>18</v>
      </c>
      <c r="I36" s="2">
        <v>0</v>
      </c>
      <c r="J36" s="264">
        <v>1</v>
      </c>
    </row>
    <row r="37" spans="1:10" x14ac:dyDescent="0.35">
      <c r="A37" s="6" t="s">
        <v>112</v>
      </c>
      <c r="B37" s="2">
        <f>SUM(C37:J37)</f>
        <v>44</v>
      </c>
      <c r="C37" s="2">
        <v>0</v>
      </c>
      <c r="D37" s="2">
        <v>7</v>
      </c>
      <c r="E37" s="2">
        <v>32</v>
      </c>
      <c r="F37" s="2">
        <v>0</v>
      </c>
      <c r="G37" s="2">
        <v>0</v>
      </c>
      <c r="H37" s="2">
        <v>5</v>
      </c>
      <c r="I37" s="2">
        <v>0</v>
      </c>
      <c r="J37" s="264">
        <v>0</v>
      </c>
    </row>
    <row r="38" spans="1:10" x14ac:dyDescent="0.35">
      <c r="A38" s="6" t="s">
        <v>197</v>
      </c>
      <c r="B38" s="2">
        <f>SUM(C38:J38)</f>
        <v>177</v>
      </c>
      <c r="C38" s="2">
        <v>0</v>
      </c>
      <c r="D38" s="2">
        <v>29</v>
      </c>
      <c r="E38" s="2">
        <v>125</v>
      </c>
      <c r="F38" s="2">
        <v>1</v>
      </c>
      <c r="G38" s="2">
        <v>11</v>
      </c>
      <c r="H38" s="2">
        <v>11</v>
      </c>
      <c r="I38" s="2">
        <v>0</v>
      </c>
      <c r="J38" s="264">
        <v>0</v>
      </c>
    </row>
    <row r="39" spans="1:10" x14ac:dyDescent="0.35">
      <c r="A39" s="14"/>
      <c r="B39" s="2"/>
      <c r="C39" s="2"/>
      <c r="D39" s="2"/>
      <c r="E39" s="2"/>
      <c r="F39" s="2"/>
      <c r="G39" s="2"/>
      <c r="H39" s="2"/>
      <c r="I39" s="2"/>
      <c r="J39" s="264"/>
    </row>
    <row r="40" spans="1:10" ht="15" x14ac:dyDescent="0.3">
      <c r="A40" s="12" t="s">
        <v>114</v>
      </c>
      <c r="B40" s="24">
        <f>SUM(B41:B45)</f>
        <v>2209</v>
      </c>
      <c r="C40" s="24">
        <f t="shared" ref="C40:I40" si="7">SUM(C41:C45)</f>
        <v>5</v>
      </c>
      <c r="D40" s="24">
        <f t="shared" si="7"/>
        <v>294</v>
      </c>
      <c r="E40" s="24">
        <f t="shared" si="7"/>
        <v>1220</v>
      </c>
      <c r="F40" s="24">
        <f t="shared" si="7"/>
        <v>1</v>
      </c>
      <c r="G40" s="24">
        <f t="shared" si="7"/>
        <v>380</v>
      </c>
      <c r="H40" s="24">
        <f t="shared" si="7"/>
        <v>158</v>
      </c>
      <c r="I40" s="24">
        <f t="shared" si="7"/>
        <v>0</v>
      </c>
      <c r="J40" s="258">
        <f>SUM(J41:J45)</f>
        <v>151</v>
      </c>
    </row>
    <row r="41" spans="1:10" x14ac:dyDescent="0.35">
      <c r="A41" s="13" t="s">
        <v>115</v>
      </c>
      <c r="B41" s="2">
        <f>SUM(C41:J41)</f>
        <v>1224</v>
      </c>
      <c r="C41" s="2">
        <v>3</v>
      </c>
      <c r="D41" s="2">
        <v>132</v>
      </c>
      <c r="E41" s="2">
        <v>833</v>
      </c>
      <c r="F41" s="2">
        <v>0</v>
      </c>
      <c r="G41" s="2">
        <v>186</v>
      </c>
      <c r="H41" s="2">
        <v>61</v>
      </c>
      <c r="I41" s="2">
        <v>0</v>
      </c>
      <c r="J41" s="264">
        <v>9</v>
      </c>
    </row>
    <row r="42" spans="1:10" x14ac:dyDescent="0.35">
      <c r="A42" s="6" t="s">
        <v>116</v>
      </c>
      <c r="B42" s="2">
        <f>SUM(C42:J42)</f>
        <v>435</v>
      </c>
      <c r="C42" s="2">
        <v>0</v>
      </c>
      <c r="D42" s="2">
        <v>97</v>
      </c>
      <c r="E42" s="2">
        <v>123</v>
      </c>
      <c r="F42" s="2">
        <v>1</v>
      </c>
      <c r="G42" s="2">
        <v>50</v>
      </c>
      <c r="H42" s="2">
        <v>45</v>
      </c>
      <c r="I42" s="2">
        <v>0</v>
      </c>
      <c r="J42" s="264">
        <v>119</v>
      </c>
    </row>
    <row r="43" spans="1:10" x14ac:dyDescent="0.35">
      <c r="A43" s="6" t="s">
        <v>117</v>
      </c>
      <c r="B43" s="2">
        <f>SUM(C43:J43)</f>
        <v>200</v>
      </c>
      <c r="C43" s="2">
        <v>1</v>
      </c>
      <c r="D43" s="2">
        <v>11</v>
      </c>
      <c r="E43" s="2">
        <v>103</v>
      </c>
      <c r="F43" s="2">
        <v>0</v>
      </c>
      <c r="G43" s="2">
        <v>50</v>
      </c>
      <c r="H43" s="2">
        <v>27</v>
      </c>
      <c r="I43" s="2">
        <v>0</v>
      </c>
      <c r="J43" s="264">
        <v>8</v>
      </c>
    </row>
    <row r="44" spans="1:10" x14ac:dyDescent="0.35">
      <c r="A44" s="6" t="s">
        <v>118</v>
      </c>
      <c r="B44" s="2">
        <f>SUM(C44:J44)</f>
        <v>172</v>
      </c>
      <c r="C44" s="2">
        <v>0</v>
      </c>
      <c r="D44" s="2">
        <v>33</v>
      </c>
      <c r="E44" s="2">
        <v>88</v>
      </c>
      <c r="F44" s="2">
        <v>0</v>
      </c>
      <c r="G44" s="2">
        <v>25</v>
      </c>
      <c r="H44" s="2">
        <v>12</v>
      </c>
      <c r="I44" s="2">
        <v>0</v>
      </c>
      <c r="J44" s="264">
        <v>14</v>
      </c>
    </row>
    <row r="45" spans="1:10" x14ac:dyDescent="0.35">
      <c r="A45" s="6" t="s">
        <v>119</v>
      </c>
      <c r="B45" s="2">
        <f>SUM(C45:J45)</f>
        <v>178</v>
      </c>
      <c r="C45" s="2">
        <v>1</v>
      </c>
      <c r="D45" s="2">
        <v>21</v>
      </c>
      <c r="E45" s="2">
        <v>73</v>
      </c>
      <c r="F45" s="2">
        <v>0</v>
      </c>
      <c r="G45" s="2">
        <v>69</v>
      </c>
      <c r="H45" s="2">
        <v>13</v>
      </c>
      <c r="I45" s="2">
        <v>0</v>
      </c>
      <c r="J45" s="264">
        <v>1</v>
      </c>
    </row>
    <row r="46" spans="1:10" x14ac:dyDescent="0.35">
      <c r="A46" s="14"/>
      <c r="B46" s="2"/>
      <c r="C46" s="2"/>
      <c r="D46" s="2"/>
      <c r="E46" s="2"/>
      <c r="F46" s="2"/>
      <c r="G46" s="2"/>
      <c r="H46" s="2"/>
      <c r="I46" s="2"/>
      <c r="J46" s="264"/>
    </row>
    <row r="47" spans="1:10" ht="15" x14ac:dyDescent="0.3">
      <c r="A47" s="12" t="s">
        <v>120</v>
      </c>
      <c r="B47" s="24">
        <f t="shared" ref="B47:J47" si="8">SUM(B48:B53)</f>
        <v>2844</v>
      </c>
      <c r="C47" s="24">
        <f t="shared" si="8"/>
        <v>10</v>
      </c>
      <c r="D47" s="24">
        <f t="shared" si="8"/>
        <v>501</v>
      </c>
      <c r="E47" s="24">
        <f t="shared" si="8"/>
        <v>1526</v>
      </c>
      <c r="F47" s="24">
        <f t="shared" si="8"/>
        <v>2</v>
      </c>
      <c r="G47" s="24">
        <f t="shared" si="8"/>
        <v>288</v>
      </c>
      <c r="H47" s="24">
        <f t="shared" si="8"/>
        <v>487</v>
      </c>
      <c r="I47" s="24">
        <f t="shared" si="8"/>
        <v>0</v>
      </c>
      <c r="J47" s="258">
        <f t="shared" si="8"/>
        <v>30</v>
      </c>
    </row>
    <row r="48" spans="1:10" x14ac:dyDescent="0.35">
      <c r="A48" s="6" t="s">
        <v>258</v>
      </c>
      <c r="B48" s="2">
        <f t="shared" ref="B48:B53" si="9">SUM(C48:J48)</f>
        <v>1171</v>
      </c>
      <c r="C48" s="2">
        <v>0</v>
      </c>
      <c r="D48" s="2">
        <v>177</v>
      </c>
      <c r="E48" s="2">
        <v>656</v>
      </c>
      <c r="F48" s="2">
        <v>0</v>
      </c>
      <c r="G48" s="2">
        <v>93</v>
      </c>
      <c r="H48" s="2">
        <v>245</v>
      </c>
      <c r="I48" s="2">
        <v>0</v>
      </c>
      <c r="J48" s="264">
        <v>0</v>
      </c>
    </row>
    <row r="49" spans="1:10" x14ac:dyDescent="0.35">
      <c r="A49" s="6" t="s">
        <v>122</v>
      </c>
      <c r="B49" s="2">
        <f t="shared" si="9"/>
        <v>66</v>
      </c>
      <c r="C49" s="2">
        <v>0</v>
      </c>
      <c r="D49" s="2">
        <v>11</v>
      </c>
      <c r="E49" s="2">
        <v>52</v>
      </c>
      <c r="F49" s="2">
        <v>0</v>
      </c>
      <c r="G49" s="2">
        <v>0</v>
      </c>
      <c r="H49" s="2">
        <v>3</v>
      </c>
      <c r="I49" s="2">
        <v>0</v>
      </c>
      <c r="J49" s="264">
        <v>0</v>
      </c>
    </row>
    <row r="50" spans="1:10" x14ac:dyDescent="0.35">
      <c r="A50" s="6" t="s">
        <v>123</v>
      </c>
      <c r="B50" s="2">
        <f t="shared" si="9"/>
        <v>136</v>
      </c>
      <c r="C50" s="2">
        <v>0</v>
      </c>
      <c r="D50" s="2">
        <v>18</v>
      </c>
      <c r="E50" s="2">
        <v>81</v>
      </c>
      <c r="F50" s="2">
        <v>0</v>
      </c>
      <c r="G50" s="2">
        <v>15</v>
      </c>
      <c r="H50" s="2">
        <v>22</v>
      </c>
      <c r="I50" s="2">
        <v>0</v>
      </c>
      <c r="J50" s="264">
        <v>0</v>
      </c>
    </row>
    <row r="51" spans="1:10" x14ac:dyDescent="0.35">
      <c r="A51" s="6" t="s">
        <v>259</v>
      </c>
      <c r="B51" s="2">
        <f t="shared" si="9"/>
        <v>496</v>
      </c>
      <c r="C51" s="2">
        <v>10</v>
      </c>
      <c r="D51" s="2">
        <v>95</v>
      </c>
      <c r="E51" s="2">
        <v>219</v>
      </c>
      <c r="F51" s="2">
        <v>1</v>
      </c>
      <c r="G51" s="2">
        <v>87</v>
      </c>
      <c r="H51" s="2">
        <v>70</v>
      </c>
      <c r="I51" s="2">
        <v>0</v>
      </c>
      <c r="J51" s="264">
        <v>14</v>
      </c>
    </row>
    <row r="52" spans="1:10" x14ac:dyDescent="0.35">
      <c r="A52" s="6" t="s">
        <v>125</v>
      </c>
      <c r="B52" s="2">
        <f t="shared" si="9"/>
        <v>551</v>
      </c>
      <c r="C52" s="2">
        <v>0</v>
      </c>
      <c r="D52" s="2">
        <v>115</v>
      </c>
      <c r="E52" s="2">
        <v>293</v>
      </c>
      <c r="F52" s="2">
        <v>0</v>
      </c>
      <c r="G52" s="2">
        <v>58</v>
      </c>
      <c r="H52" s="2">
        <v>85</v>
      </c>
      <c r="I52" s="2">
        <v>0</v>
      </c>
      <c r="J52" s="264">
        <v>0</v>
      </c>
    </row>
    <row r="53" spans="1:10" x14ac:dyDescent="0.35">
      <c r="A53" s="6" t="s">
        <v>126</v>
      </c>
      <c r="B53" s="2">
        <f t="shared" si="9"/>
        <v>424</v>
      </c>
      <c r="C53" s="2">
        <v>0</v>
      </c>
      <c r="D53" s="2">
        <v>85</v>
      </c>
      <c r="E53" s="2">
        <v>225</v>
      </c>
      <c r="F53" s="2">
        <v>1</v>
      </c>
      <c r="G53" s="2">
        <v>35</v>
      </c>
      <c r="H53" s="2">
        <v>62</v>
      </c>
      <c r="I53" s="2">
        <v>0</v>
      </c>
      <c r="J53" s="264">
        <v>16</v>
      </c>
    </row>
    <row r="54" spans="1:10" x14ac:dyDescent="0.35">
      <c r="A54" s="15"/>
      <c r="B54" s="2"/>
      <c r="C54" s="2"/>
      <c r="D54" s="2"/>
      <c r="E54" s="2"/>
      <c r="F54" s="2"/>
      <c r="G54" s="2"/>
      <c r="H54" s="2"/>
      <c r="I54" s="2"/>
      <c r="J54" s="264"/>
    </row>
    <row r="55" spans="1:10" ht="15" x14ac:dyDescent="0.3">
      <c r="A55" s="12" t="s">
        <v>127</v>
      </c>
      <c r="B55" s="24">
        <f>SUM(B56:B62)</f>
        <v>4645</v>
      </c>
      <c r="C55" s="24">
        <f t="shared" ref="C55:I55" si="10">SUM(C56:C62)</f>
        <v>4</v>
      </c>
      <c r="D55" s="24">
        <f t="shared" si="10"/>
        <v>752</v>
      </c>
      <c r="E55" s="24">
        <f t="shared" si="10"/>
        <v>2505</v>
      </c>
      <c r="F55" s="24">
        <f t="shared" si="10"/>
        <v>9</v>
      </c>
      <c r="G55" s="24">
        <f t="shared" si="10"/>
        <v>743</v>
      </c>
      <c r="H55" s="24">
        <f t="shared" si="10"/>
        <v>594</v>
      </c>
      <c r="I55" s="24">
        <f t="shared" si="10"/>
        <v>1</v>
      </c>
      <c r="J55" s="258">
        <f>SUM(J56:J62)</f>
        <v>37</v>
      </c>
    </row>
    <row r="56" spans="1:10" x14ac:dyDescent="0.35">
      <c r="A56" s="13" t="s">
        <v>200</v>
      </c>
      <c r="B56" s="2">
        <f t="shared" ref="B56:B62" si="11">SUM(C56:J56)</f>
        <v>2164</v>
      </c>
      <c r="C56" s="2">
        <v>1</v>
      </c>
      <c r="D56" s="2">
        <v>316</v>
      </c>
      <c r="E56" s="2">
        <v>1144</v>
      </c>
      <c r="F56" s="2">
        <v>0</v>
      </c>
      <c r="G56" s="2">
        <v>349</v>
      </c>
      <c r="H56" s="2">
        <v>339</v>
      </c>
      <c r="I56" s="2">
        <v>0</v>
      </c>
      <c r="J56" s="264">
        <v>15</v>
      </c>
    </row>
    <row r="57" spans="1:10" x14ac:dyDescent="0.35">
      <c r="A57" s="13" t="s">
        <v>201</v>
      </c>
      <c r="B57" s="2">
        <f t="shared" si="11"/>
        <v>838</v>
      </c>
      <c r="C57" s="2">
        <v>1</v>
      </c>
      <c r="D57" s="2">
        <v>147</v>
      </c>
      <c r="E57" s="2">
        <v>469</v>
      </c>
      <c r="F57" s="2">
        <v>8</v>
      </c>
      <c r="G57" s="2">
        <v>120</v>
      </c>
      <c r="H57" s="2">
        <v>83</v>
      </c>
      <c r="I57" s="2">
        <v>1</v>
      </c>
      <c r="J57" s="264">
        <v>9</v>
      </c>
    </row>
    <row r="58" spans="1:10" x14ac:dyDescent="0.35">
      <c r="A58" s="6" t="s">
        <v>128</v>
      </c>
      <c r="B58" s="2">
        <f t="shared" si="11"/>
        <v>538</v>
      </c>
      <c r="C58" s="2">
        <v>0</v>
      </c>
      <c r="D58" s="2">
        <v>120</v>
      </c>
      <c r="E58" s="2">
        <v>270</v>
      </c>
      <c r="F58" s="2">
        <v>0</v>
      </c>
      <c r="G58" s="2">
        <v>81</v>
      </c>
      <c r="H58" s="2">
        <v>64</v>
      </c>
      <c r="I58" s="2">
        <v>0</v>
      </c>
      <c r="J58" s="264">
        <v>3</v>
      </c>
    </row>
    <row r="59" spans="1:10" x14ac:dyDescent="0.35">
      <c r="A59" s="6" t="s">
        <v>129</v>
      </c>
      <c r="B59" s="2">
        <f t="shared" si="11"/>
        <v>93</v>
      </c>
      <c r="C59" s="2">
        <v>0</v>
      </c>
      <c r="D59" s="2">
        <v>15</v>
      </c>
      <c r="E59" s="2">
        <v>57</v>
      </c>
      <c r="F59" s="2">
        <v>1</v>
      </c>
      <c r="G59" s="2">
        <v>12</v>
      </c>
      <c r="H59" s="2">
        <v>8</v>
      </c>
      <c r="I59" s="2">
        <v>0</v>
      </c>
      <c r="J59" s="264">
        <v>0</v>
      </c>
    </row>
    <row r="60" spans="1:10" x14ac:dyDescent="0.35">
      <c r="A60" s="6" t="s">
        <v>202</v>
      </c>
      <c r="B60" s="2">
        <f t="shared" si="11"/>
        <v>623</v>
      </c>
      <c r="C60" s="2">
        <v>2</v>
      </c>
      <c r="D60" s="2">
        <v>114</v>
      </c>
      <c r="E60" s="2">
        <v>368</v>
      </c>
      <c r="F60" s="2">
        <v>0</v>
      </c>
      <c r="G60" s="2">
        <v>70</v>
      </c>
      <c r="H60" s="2">
        <v>66</v>
      </c>
      <c r="I60" s="2">
        <v>0</v>
      </c>
      <c r="J60" s="264">
        <v>3</v>
      </c>
    </row>
    <row r="61" spans="1:10" x14ac:dyDescent="0.35">
      <c r="A61" s="6" t="s">
        <v>130</v>
      </c>
      <c r="B61" s="2">
        <f t="shared" si="11"/>
        <v>155</v>
      </c>
      <c r="C61" s="2">
        <v>0</v>
      </c>
      <c r="D61" s="2">
        <v>28</v>
      </c>
      <c r="E61" s="2">
        <v>95</v>
      </c>
      <c r="F61" s="2">
        <v>0</v>
      </c>
      <c r="G61" s="2">
        <v>9</v>
      </c>
      <c r="H61" s="2">
        <v>17</v>
      </c>
      <c r="I61" s="2">
        <v>0</v>
      </c>
      <c r="J61" s="264">
        <v>6</v>
      </c>
    </row>
    <row r="62" spans="1:10" x14ac:dyDescent="0.35">
      <c r="A62" s="6" t="s">
        <v>203</v>
      </c>
      <c r="B62" s="2">
        <f t="shared" si="11"/>
        <v>234</v>
      </c>
      <c r="C62" s="2">
        <v>0</v>
      </c>
      <c r="D62" s="2">
        <v>12</v>
      </c>
      <c r="E62" s="2">
        <v>102</v>
      </c>
      <c r="F62" s="2">
        <v>0</v>
      </c>
      <c r="G62" s="2">
        <v>102</v>
      </c>
      <c r="H62" s="2">
        <v>17</v>
      </c>
      <c r="I62" s="2">
        <v>0</v>
      </c>
      <c r="J62" s="264">
        <v>1</v>
      </c>
    </row>
    <row r="63" spans="1:10" x14ac:dyDescent="0.35">
      <c r="A63" s="14"/>
      <c r="B63" s="2"/>
      <c r="C63" s="2"/>
      <c r="D63" s="2"/>
      <c r="E63" s="2"/>
      <c r="F63" s="2"/>
      <c r="G63" s="2"/>
      <c r="H63" s="2"/>
      <c r="I63" s="2"/>
      <c r="J63" s="264"/>
    </row>
    <row r="64" spans="1:10" ht="15" x14ac:dyDescent="0.3">
      <c r="A64" s="12" t="s">
        <v>132</v>
      </c>
      <c r="B64" s="24">
        <f>SUM(B65:B70)</f>
        <v>3951</v>
      </c>
      <c r="C64" s="24">
        <f t="shared" ref="C64:I64" si="12">SUM(C65:C70)</f>
        <v>4</v>
      </c>
      <c r="D64" s="24">
        <f t="shared" si="12"/>
        <v>556</v>
      </c>
      <c r="E64" s="24">
        <f t="shared" si="12"/>
        <v>1825</v>
      </c>
      <c r="F64" s="24">
        <f t="shared" si="12"/>
        <v>4</v>
      </c>
      <c r="G64" s="24">
        <f t="shared" si="12"/>
        <v>503</v>
      </c>
      <c r="H64" s="24">
        <f t="shared" si="12"/>
        <v>662</v>
      </c>
      <c r="I64" s="24">
        <f t="shared" si="12"/>
        <v>0</v>
      </c>
      <c r="J64" s="258">
        <f>SUM(J65:J70)</f>
        <v>397</v>
      </c>
    </row>
    <row r="65" spans="1:10" x14ac:dyDescent="0.35">
      <c r="A65" s="13" t="s">
        <v>133</v>
      </c>
      <c r="B65" s="2">
        <f t="shared" ref="B65:B70" si="13">SUM(C65:J65)</f>
        <v>1753</v>
      </c>
      <c r="C65" s="2">
        <v>3</v>
      </c>
      <c r="D65" s="2">
        <v>300</v>
      </c>
      <c r="E65" s="2">
        <v>672</v>
      </c>
      <c r="F65" s="2">
        <v>3</v>
      </c>
      <c r="G65" s="2">
        <v>224</v>
      </c>
      <c r="H65" s="2">
        <v>325</v>
      </c>
      <c r="I65" s="2">
        <v>0</v>
      </c>
      <c r="J65" s="264">
        <v>226</v>
      </c>
    </row>
    <row r="66" spans="1:10" x14ac:dyDescent="0.35">
      <c r="A66" s="6" t="s">
        <v>134</v>
      </c>
      <c r="B66" s="2">
        <f t="shared" si="13"/>
        <v>274</v>
      </c>
      <c r="C66" s="2">
        <v>0</v>
      </c>
      <c r="D66" s="2">
        <v>50</v>
      </c>
      <c r="E66" s="2">
        <v>159</v>
      </c>
      <c r="F66" s="2">
        <v>0</v>
      </c>
      <c r="G66" s="2">
        <v>37</v>
      </c>
      <c r="H66" s="2">
        <v>26</v>
      </c>
      <c r="I66" s="2">
        <v>0</v>
      </c>
      <c r="J66" s="264">
        <v>2</v>
      </c>
    </row>
    <row r="67" spans="1:10" x14ac:dyDescent="0.35">
      <c r="A67" s="6" t="s">
        <v>135</v>
      </c>
      <c r="B67" s="2">
        <f t="shared" si="13"/>
        <v>253</v>
      </c>
      <c r="C67" s="2">
        <v>0</v>
      </c>
      <c r="D67" s="2">
        <v>19</v>
      </c>
      <c r="E67" s="2">
        <v>98</v>
      </c>
      <c r="F67" s="2">
        <v>0</v>
      </c>
      <c r="G67" s="2">
        <v>38</v>
      </c>
      <c r="H67" s="2">
        <v>97</v>
      </c>
      <c r="I67" s="2">
        <v>0</v>
      </c>
      <c r="J67" s="264">
        <v>1</v>
      </c>
    </row>
    <row r="68" spans="1:10" x14ac:dyDescent="0.35">
      <c r="A68" s="6" t="s">
        <v>136</v>
      </c>
      <c r="B68" s="2">
        <f t="shared" si="13"/>
        <v>906</v>
      </c>
      <c r="C68" s="2">
        <v>1</v>
      </c>
      <c r="D68" s="2">
        <v>124</v>
      </c>
      <c r="E68" s="2">
        <v>406</v>
      </c>
      <c r="F68" s="2">
        <v>1</v>
      </c>
      <c r="G68" s="2">
        <v>78</v>
      </c>
      <c r="H68" s="2">
        <v>159</v>
      </c>
      <c r="I68" s="2">
        <v>0</v>
      </c>
      <c r="J68" s="264">
        <v>137</v>
      </c>
    </row>
    <row r="69" spans="1:10" x14ac:dyDescent="0.35">
      <c r="A69" s="6" t="s">
        <v>137</v>
      </c>
      <c r="B69" s="2">
        <f t="shared" si="13"/>
        <v>559</v>
      </c>
      <c r="C69" s="2">
        <v>0</v>
      </c>
      <c r="D69" s="2">
        <v>45</v>
      </c>
      <c r="E69" s="2">
        <v>340</v>
      </c>
      <c r="F69" s="2">
        <v>0</v>
      </c>
      <c r="G69" s="2">
        <v>100</v>
      </c>
      <c r="H69" s="2">
        <v>43</v>
      </c>
      <c r="I69" s="2">
        <v>0</v>
      </c>
      <c r="J69" s="264">
        <v>31</v>
      </c>
    </row>
    <row r="70" spans="1:10" x14ac:dyDescent="0.35">
      <c r="A70" s="6" t="s">
        <v>138</v>
      </c>
      <c r="B70" s="2">
        <f t="shared" si="13"/>
        <v>206</v>
      </c>
      <c r="C70" s="2">
        <v>0</v>
      </c>
      <c r="D70" s="2">
        <v>18</v>
      </c>
      <c r="E70" s="2">
        <v>150</v>
      </c>
      <c r="F70" s="2">
        <v>0</v>
      </c>
      <c r="G70" s="2">
        <v>26</v>
      </c>
      <c r="H70" s="2">
        <v>12</v>
      </c>
      <c r="I70" s="2">
        <v>0</v>
      </c>
      <c r="J70" s="264">
        <v>0</v>
      </c>
    </row>
    <row r="71" spans="1:10" x14ac:dyDescent="0.35">
      <c r="A71" s="14"/>
      <c r="B71" s="2"/>
      <c r="C71" s="2"/>
      <c r="D71" s="2"/>
      <c r="E71" s="2"/>
      <c r="F71" s="2"/>
      <c r="G71" s="2"/>
      <c r="H71" s="2"/>
      <c r="I71" s="2"/>
      <c r="J71" s="264"/>
    </row>
    <row r="72" spans="1:10" ht="15" x14ac:dyDescent="0.3">
      <c r="A72" s="12" t="s">
        <v>139</v>
      </c>
      <c r="B72" s="24">
        <f>SUM(B73:B78)</f>
        <v>1916</v>
      </c>
      <c r="C72" s="24">
        <f t="shared" ref="C72:I72" si="14">SUM(C73:C78)</f>
        <v>0</v>
      </c>
      <c r="D72" s="24">
        <f t="shared" si="14"/>
        <v>385</v>
      </c>
      <c r="E72" s="24">
        <f t="shared" si="14"/>
        <v>911</v>
      </c>
      <c r="F72" s="24">
        <f t="shared" si="14"/>
        <v>6</v>
      </c>
      <c r="G72" s="24">
        <f t="shared" si="14"/>
        <v>360</v>
      </c>
      <c r="H72" s="24">
        <f t="shared" si="14"/>
        <v>214</v>
      </c>
      <c r="I72" s="24">
        <f t="shared" si="14"/>
        <v>1</v>
      </c>
      <c r="J72" s="258">
        <f>SUM(J73:J78)</f>
        <v>39</v>
      </c>
    </row>
    <row r="73" spans="1:10" x14ac:dyDescent="0.35">
      <c r="A73" s="6" t="s">
        <v>204</v>
      </c>
      <c r="B73" s="2">
        <f t="shared" ref="B73:B78" si="15">SUM(C73:J73)</f>
        <v>813</v>
      </c>
      <c r="C73" s="2">
        <v>0</v>
      </c>
      <c r="D73" s="2">
        <v>188</v>
      </c>
      <c r="E73" s="2">
        <v>291</v>
      </c>
      <c r="F73" s="2">
        <v>4</v>
      </c>
      <c r="G73" s="2">
        <v>222</v>
      </c>
      <c r="H73" s="2">
        <v>106</v>
      </c>
      <c r="I73" s="2">
        <v>0</v>
      </c>
      <c r="J73" s="264">
        <v>2</v>
      </c>
    </row>
    <row r="74" spans="1:10" x14ac:dyDescent="0.35">
      <c r="A74" s="6" t="s">
        <v>140</v>
      </c>
      <c r="B74" s="2">
        <f t="shared" si="15"/>
        <v>219</v>
      </c>
      <c r="C74" s="2">
        <v>0</v>
      </c>
      <c r="D74" s="2">
        <v>38</v>
      </c>
      <c r="E74" s="2">
        <v>110</v>
      </c>
      <c r="F74" s="2">
        <v>0</v>
      </c>
      <c r="G74" s="2">
        <v>44</v>
      </c>
      <c r="H74" s="2">
        <v>27</v>
      </c>
      <c r="I74" s="2">
        <v>0</v>
      </c>
      <c r="J74" s="264">
        <v>0</v>
      </c>
    </row>
    <row r="75" spans="1:10" x14ac:dyDescent="0.35">
      <c r="A75" s="6" t="s">
        <v>141</v>
      </c>
      <c r="B75" s="2">
        <f t="shared" si="15"/>
        <v>169</v>
      </c>
      <c r="C75" s="2">
        <v>0</v>
      </c>
      <c r="D75" s="2">
        <v>20</v>
      </c>
      <c r="E75" s="2">
        <v>88</v>
      </c>
      <c r="F75" s="2">
        <v>0</v>
      </c>
      <c r="G75" s="2">
        <v>32</v>
      </c>
      <c r="H75" s="2">
        <v>13</v>
      </c>
      <c r="I75" s="2">
        <v>1</v>
      </c>
      <c r="J75" s="264">
        <v>15</v>
      </c>
    </row>
    <row r="76" spans="1:10" x14ac:dyDescent="0.35">
      <c r="A76" s="6" t="s">
        <v>205</v>
      </c>
      <c r="B76" s="2">
        <f t="shared" si="15"/>
        <v>317</v>
      </c>
      <c r="C76" s="2">
        <v>0</v>
      </c>
      <c r="D76" s="2">
        <v>61</v>
      </c>
      <c r="E76" s="2">
        <v>214</v>
      </c>
      <c r="F76" s="2">
        <v>2</v>
      </c>
      <c r="G76" s="2">
        <v>15</v>
      </c>
      <c r="H76" s="2">
        <v>22</v>
      </c>
      <c r="I76" s="2">
        <v>0</v>
      </c>
      <c r="J76" s="264">
        <v>3</v>
      </c>
    </row>
    <row r="77" spans="1:10" x14ac:dyDescent="0.35">
      <c r="A77" s="6" t="s">
        <v>206</v>
      </c>
      <c r="B77" s="2">
        <f t="shared" si="15"/>
        <v>195</v>
      </c>
      <c r="C77" s="2">
        <v>0</v>
      </c>
      <c r="D77" s="2">
        <v>25</v>
      </c>
      <c r="E77" s="2">
        <v>126</v>
      </c>
      <c r="F77" s="2">
        <v>0</v>
      </c>
      <c r="G77" s="2">
        <v>7</v>
      </c>
      <c r="H77" s="2">
        <v>18</v>
      </c>
      <c r="I77" s="2">
        <v>0</v>
      </c>
      <c r="J77" s="264">
        <v>19</v>
      </c>
    </row>
    <row r="78" spans="1:10" x14ac:dyDescent="0.35">
      <c r="A78" s="6" t="s">
        <v>207</v>
      </c>
      <c r="B78" s="2">
        <f t="shared" si="15"/>
        <v>203</v>
      </c>
      <c r="C78" s="2">
        <v>0</v>
      </c>
      <c r="D78" s="2">
        <v>53</v>
      </c>
      <c r="E78" s="2">
        <v>82</v>
      </c>
      <c r="F78" s="2">
        <v>0</v>
      </c>
      <c r="G78" s="2">
        <v>40</v>
      </c>
      <c r="H78" s="2">
        <v>28</v>
      </c>
      <c r="I78" s="2">
        <v>0</v>
      </c>
      <c r="J78" s="264">
        <v>0</v>
      </c>
    </row>
    <row r="79" spans="1:10" x14ac:dyDescent="0.35">
      <c r="A79" s="14"/>
      <c r="B79" s="2"/>
      <c r="C79" s="2"/>
      <c r="D79" s="2"/>
      <c r="E79" s="2"/>
      <c r="F79" s="2"/>
      <c r="G79" s="2"/>
      <c r="H79" s="2"/>
      <c r="I79" s="2"/>
      <c r="J79" s="264"/>
    </row>
    <row r="80" spans="1:10" ht="15" x14ac:dyDescent="0.3">
      <c r="A80" s="12" t="s">
        <v>143</v>
      </c>
      <c r="B80" s="24">
        <f>SUM(B81:B86)</f>
        <v>1349</v>
      </c>
      <c r="C80" s="24">
        <f t="shared" ref="C80:I80" si="16">SUM(C81:C86)</f>
        <v>4</v>
      </c>
      <c r="D80" s="24">
        <f t="shared" si="16"/>
        <v>190</v>
      </c>
      <c r="E80" s="24">
        <f t="shared" si="16"/>
        <v>758</v>
      </c>
      <c r="F80" s="24">
        <f t="shared" si="16"/>
        <v>12</v>
      </c>
      <c r="G80" s="24">
        <f t="shared" si="16"/>
        <v>241</v>
      </c>
      <c r="H80" s="24">
        <f t="shared" si="16"/>
        <v>95</v>
      </c>
      <c r="I80" s="24">
        <f t="shared" si="16"/>
        <v>0</v>
      </c>
      <c r="J80" s="258">
        <f>SUM(J81:J86)</f>
        <v>49</v>
      </c>
    </row>
    <row r="81" spans="1:10" x14ac:dyDescent="0.35">
      <c r="A81" s="6" t="s">
        <v>208</v>
      </c>
      <c r="B81" s="2">
        <f t="shared" ref="B81:B86" si="17">SUM(C81:J81)</f>
        <v>403</v>
      </c>
      <c r="C81" s="2">
        <v>0</v>
      </c>
      <c r="D81" s="2">
        <v>88</v>
      </c>
      <c r="E81" s="2">
        <v>245</v>
      </c>
      <c r="F81" s="2">
        <v>0</v>
      </c>
      <c r="G81" s="2">
        <v>40</v>
      </c>
      <c r="H81" s="2">
        <v>28</v>
      </c>
      <c r="I81" s="2">
        <v>0</v>
      </c>
      <c r="J81" s="264">
        <v>2</v>
      </c>
    </row>
    <row r="82" spans="1:10" x14ac:dyDescent="0.35">
      <c r="A82" s="6" t="s">
        <v>144</v>
      </c>
      <c r="B82" s="2">
        <f t="shared" si="17"/>
        <v>121</v>
      </c>
      <c r="C82" s="2">
        <v>1</v>
      </c>
      <c r="D82" s="2">
        <v>22</v>
      </c>
      <c r="E82" s="2">
        <v>30</v>
      </c>
      <c r="F82" s="2">
        <v>8</v>
      </c>
      <c r="G82" s="2">
        <v>14</v>
      </c>
      <c r="H82" s="2">
        <v>7</v>
      </c>
      <c r="I82" s="2">
        <v>0</v>
      </c>
      <c r="J82" s="264">
        <v>39</v>
      </c>
    </row>
    <row r="83" spans="1:10" x14ac:dyDescent="0.35">
      <c r="A83" s="13" t="s">
        <v>209</v>
      </c>
      <c r="B83" s="2">
        <f t="shared" si="17"/>
        <v>467</v>
      </c>
      <c r="C83" s="2">
        <v>3</v>
      </c>
      <c r="D83" s="2">
        <v>44</v>
      </c>
      <c r="E83" s="2">
        <v>300</v>
      </c>
      <c r="F83" s="2">
        <v>0</v>
      </c>
      <c r="G83" s="2">
        <v>80</v>
      </c>
      <c r="H83" s="2">
        <v>32</v>
      </c>
      <c r="I83" s="2">
        <v>0</v>
      </c>
      <c r="J83" s="264">
        <v>8</v>
      </c>
    </row>
    <row r="84" spans="1:10" x14ac:dyDescent="0.35">
      <c r="A84" s="6" t="s">
        <v>210</v>
      </c>
      <c r="B84" s="2">
        <f t="shared" si="17"/>
        <v>199</v>
      </c>
      <c r="C84" s="2">
        <v>0</v>
      </c>
      <c r="D84" s="2">
        <v>21</v>
      </c>
      <c r="E84" s="2">
        <v>85</v>
      </c>
      <c r="F84" s="2">
        <v>3</v>
      </c>
      <c r="G84" s="2">
        <v>74</v>
      </c>
      <c r="H84" s="2">
        <v>16</v>
      </c>
      <c r="I84" s="2">
        <v>0</v>
      </c>
      <c r="J84" s="264">
        <v>0</v>
      </c>
    </row>
    <row r="85" spans="1:10" x14ac:dyDescent="0.35">
      <c r="A85" s="6" t="s">
        <v>145</v>
      </c>
      <c r="B85" s="2">
        <f t="shared" si="17"/>
        <v>61</v>
      </c>
      <c r="C85" s="2">
        <v>0</v>
      </c>
      <c r="D85" s="2">
        <v>2</v>
      </c>
      <c r="E85" s="2">
        <v>55</v>
      </c>
      <c r="F85" s="2">
        <v>0</v>
      </c>
      <c r="G85" s="2">
        <v>0</v>
      </c>
      <c r="H85" s="2">
        <v>4</v>
      </c>
      <c r="I85" s="2">
        <v>0</v>
      </c>
      <c r="J85" s="264">
        <v>0</v>
      </c>
    </row>
    <row r="86" spans="1:10" x14ac:dyDescent="0.35">
      <c r="A86" s="6" t="s">
        <v>146</v>
      </c>
      <c r="B86" s="2">
        <f t="shared" si="17"/>
        <v>98</v>
      </c>
      <c r="C86" s="2">
        <v>0</v>
      </c>
      <c r="D86" s="2">
        <v>13</v>
      </c>
      <c r="E86" s="2">
        <v>43</v>
      </c>
      <c r="F86" s="2">
        <v>1</v>
      </c>
      <c r="G86" s="2">
        <v>33</v>
      </c>
      <c r="H86" s="2">
        <v>8</v>
      </c>
      <c r="I86" s="2">
        <v>0</v>
      </c>
      <c r="J86" s="264">
        <v>0</v>
      </c>
    </row>
    <row r="87" spans="1:10" x14ac:dyDescent="0.35">
      <c r="A87" s="14"/>
      <c r="B87" s="2"/>
      <c r="C87" s="2"/>
      <c r="D87" s="2"/>
      <c r="E87" s="2"/>
      <c r="F87" s="2"/>
      <c r="G87" s="2"/>
      <c r="H87" s="2"/>
      <c r="I87" s="2"/>
      <c r="J87" s="264"/>
    </row>
    <row r="88" spans="1:10" ht="15" x14ac:dyDescent="0.3">
      <c r="A88" s="12" t="s">
        <v>147</v>
      </c>
      <c r="B88" s="24">
        <f>SUM(B89:B96)</f>
        <v>2076</v>
      </c>
      <c r="C88" s="24">
        <f t="shared" ref="C88:I88" si="18">SUM(C89:C96)</f>
        <v>0</v>
      </c>
      <c r="D88" s="24">
        <f t="shared" si="18"/>
        <v>230</v>
      </c>
      <c r="E88" s="24">
        <f t="shared" si="18"/>
        <v>1209</v>
      </c>
      <c r="F88" s="24">
        <f t="shared" si="18"/>
        <v>7</v>
      </c>
      <c r="G88" s="24">
        <f t="shared" si="18"/>
        <v>367</v>
      </c>
      <c r="H88" s="24">
        <f t="shared" si="18"/>
        <v>179</v>
      </c>
      <c r="I88" s="24">
        <f t="shared" si="18"/>
        <v>0</v>
      </c>
      <c r="J88" s="258">
        <f>SUM(J89:J96)</f>
        <v>84</v>
      </c>
    </row>
    <row r="89" spans="1:10" x14ac:dyDescent="0.35">
      <c r="A89" s="13" t="s">
        <v>148</v>
      </c>
      <c r="B89" s="2">
        <f t="shared" ref="B89:B96" si="19">SUM(C89:J89)</f>
        <v>925</v>
      </c>
      <c r="C89" s="2">
        <v>0</v>
      </c>
      <c r="D89" s="2">
        <v>53</v>
      </c>
      <c r="E89" s="2">
        <v>577</v>
      </c>
      <c r="F89" s="2">
        <v>2</v>
      </c>
      <c r="G89" s="2">
        <v>221</v>
      </c>
      <c r="H89" s="2">
        <v>67</v>
      </c>
      <c r="I89" s="2">
        <v>0</v>
      </c>
      <c r="J89" s="264">
        <v>5</v>
      </c>
    </row>
    <row r="90" spans="1:10" x14ac:dyDescent="0.35">
      <c r="A90" s="6" t="s">
        <v>211</v>
      </c>
      <c r="B90" s="2">
        <f t="shared" si="19"/>
        <v>364</v>
      </c>
      <c r="C90" s="2">
        <v>0</v>
      </c>
      <c r="D90" s="2">
        <v>75</v>
      </c>
      <c r="E90" s="2">
        <v>181</v>
      </c>
      <c r="F90" s="2">
        <v>1</v>
      </c>
      <c r="G90" s="2">
        <v>6</v>
      </c>
      <c r="H90" s="2">
        <v>37</v>
      </c>
      <c r="I90" s="2">
        <v>0</v>
      </c>
      <c r="J90" s="264">
        <v>64</v>
      </c>
    </row>
    <row r="91" spans="1:10" x14ac:dyDescent="0.35">
      <c r="A91" s="6" t="s">
        <v>149</v>
      </c>
      <c r="B91" s="2">
        <f t="shared" si="19"/>
        <v>121</v>
      </c>
      <c r="C91" s="2">
        <v>0</v>
      </c>
      <c r="D91" s="2">
        <v>9</v>
      </c>
      <c r="E91" s="2">
        <v>90</v>
      </c>
      <c r="F91" s="2">
        <v>0</v>
      </c>
      <c r="G91" s="2">
        <v>11</v>
      </c>
      <c r="H91" s="2">
        <v>11</v>
      </c>
      <c r="I91" s="2">
        <v>0</v>
      </c>
      <c r="J91" s="264">
        <v>0</v>
      </c>
    </row>
    <row r="92" spans="1:10" x14ac:dyDescent="0.35">
      <c r="A92" s="15" t="s">
        <v>150</v>
      </c>
      <c r="B92" s="2">
        <f t="shared" si="19"/>
        <v>151</v>
      </c>
      <c r="C92" s="2">
        <v>0</v>
      </c>
      <c r="D92" s="2">
        <v>16</v>
      </c>
      <c r="E92" s="2">
        <v>59</v>
      </c>
      <c r="F92" s="2">
        <v>1</v>
      </c>
      <c r="G92" s="2">
        <v>47</v>
      </c>
      <c r="H92" s="2">
        <v>14</v>
      </c>
      <c r="I92" s="2">
        <v>0</v>
      </c>
      <c r="J92" s="264">
        <v>14</v>
      </c>
    </row>
    <row r="93" spans="1:10" x14ac:dyDescent="0.35">
      <c r="A93" s="6" t="s">
        <v>151</v>
      </c>
      <c r="B93" s="2">
        <f t="shared" si="19"/>
        <v>86</v>
      </c>
      <c r="C93" s="2">
        <v>0</v>
      </c>
      <c r="D93" s="2">
        <v>19</v>
      </c>
      <c r="E93" s="2">
        <v>42</v>
      </c>
      <c r="F93" s="2">
        <v>0</v>
      </c>
      <c r="G93" s="2">
        <v>23</v>
      </c>
      <c r="H93" s="2">
        <v>2</v>
      </c>
      <c r="I93" s="2">
        <v>0</v>
      </c>
      <c r="J93" s="264">
        <v>0</v>
      </c>
    </row>
    <row r="94" spans="1:10" x14ac:dyDescent="0.35">
      <c r="A94" s="6" t="s">
        <v>152</v>
      </c>
      <c r="B94" s="2">
        <f t="shared" si="19"/>
        <v>226</v>
      </c>
      <c r="C94" s="2">
        <v>0</v>
      </c>
      <c r="D94" s="2">
        <v>29</v>
      </c>
      <c r="E94" s="2">
        <v>138</v>
      </c>
      <c r="F94" s="2">
        <v>2</v>
      </c>
      <c r="G94" s="2">
        <v>41</v>
      </c>
      <c r="H94" s="2">
        <v>16</v>
      </c>
      <c r="I94" s="2">
        <v>0</v>
      </c>
      <c r="J94" s="264">
        <v>0</v>
      </c>
    </row>
    <row r="95" spans="1:10" x14ac:dyDescent="0.35">
      <c r="A95" s="6" t="s">
        <v>153</v>
      </c>
      <c r="B95" s="2">
        <f t="shared" si="19"/>
        <v>168</v>
      </c>
      <c r="C95" s="2">
        <v>0</v>
      </c>
      <c r="D95" s="2">
        <v>28</v>
      </c>
      <c r="E95" s="2">
        <v>100</v>
      </c>
      <c r="F95" s="2">
        <v>0</v>
      </c>
      <c r="G95" s="2">
        <v>10</v>
      </c>
      <c r="H95" s="2">
        <v>30</v>
      </c>
      <c r="I95" s="2">
        <v>0</v>
      </c>
      <c r="J95" s="264">
        <v>0</v>
      </c>
    </row>
    <row r="96" spans="1:10" x14ac:dyDescent="0.35">
      <c r="A96" s="6" t="s">
        <v>154</v>
      </c>
      <c r="B96" s="2">
        <f t="shared" si="19"/>
        <v>35</v>
      </c>
      <c r="C96" s="2">
        <v>0</v>
      </c>
      <c r="D96" s="2">
        <v>1</v>
      </c>
      <c r="E96" s="2">
        <v>22</v>
      </c>
      <c r="F96" s="2">
        <v>1</v>
      </c>
      <c r="G96" s="2">
        <v>8</v>
      </c>
      <c r="H96" s="2">
        <v>2</v>
      </c>
      <c r="I96" s="2">
        <v>0</v>
      </c>
      <c r="J96" s="264">
        <v>1</v>
      </c>
    </row>
    <row r="97" spans="1:10" x14ac:dyDescent="0.35">
      <c r="A97" s="14"/>
      <c r="B97" s="2"/>
      <c r="C97" s="2"/>
      <c r="D97" s="2"/>
      <c r="E97" s="2"/>
      <c r="F97" s="2"/>
      <c r="G97" s="2"/>
      <c r="H97" s="2"/>
      <c r="I97" s="2"/>
      <c r="J97" s="264"/>
    </row>
    <row r="98" spans="1:10" ht="15" x14ac:dyDescent="0.3">
      <c r="A98" s="12" t="s">
        <v>155</v>
      </c>
      <c r="B98" s="24">
        <f>SUM(B99:B100)</f>
        <v>1103</v>
      </c>
      <c r="C98" s="24">
        <f t="shared" ref="C98:I98" si="20">SUM(C99:C100)</f>
        <v>0</v>
      </c>
      <c r="D98" s="24">
        <f t="shared" si="20"/>
        <v>168</v>
      </c>
      <c r="E98" s="24">
        <f t="shared" si="20"/>
        <v>673</v>
      </c>
      <c r="F98" s="24">
        <f t="shared" si="20"/>
        <v>2</v>
      </c>
      <c r="G98" s="24">
        <f t="shared" si="20"/>
        <v>152</v>
      </c>
      <c r="H98" s="24">
        <f t="shared" si="20"/>
        <v>98</v>
      </c>
      <c r="I98" s="24">
        <f t="shared" si="20"/>
        <v>1</v>
      </c>
      <c r="J98" s="258">
        <f>SUM(J99:J100)</f>
        <v>9</v>
      </c>
    </row>
    <row r="99" spans="1:10" x14ac:dyDescent="0.35">
      <c r="A99" s="6" t="s">
        <v>156</v>
      </c>
      <c r="B99" s="2">
        <f>SUM(C99:J99)</f>
        <v>768</v>
      </c>
      <c r="C99" s="2">
        <v>0</v>
      </c>
      <c r="D99" s="2">
        <v>136</v>
      </c>
      <c r="E99" s="2">
        <v>473</v>
      </c>
      <c r="F99" s="2">
        <v>0</v>
      </c>
      <c r="G99" s="2">
        <v>80</v>
      </c>
      <c r="H99" s="2">
        <v>74</v>
      </c>
      <c r="I99" s="2">
        <v>0</v>
      </c>
      <c r="J99" s="264">
        <v>5</v>
      </c>
    </row>
    <row r="100" spans="1:10" x14ac:dyDescent="0.35">
      <c r="A100" s="6" t="s">
        <v>157</v>
      </c>
      <c r="B100" s="2">
        <f>SUM(C100:J100)</f>
        <v>335</v>
      </c>
      <c r="C100" s="2">
        <v>0</v>
      </c>
      <c r="D100" s="2">
        <v>32</v>
      </c>
      <c r="E100" s="2">
        <v>200</v>
      </c>
      <c r="F100" s="2">
        <v>2</v>
      </c>
      <c r="G100" s="2">
        <v>72</v>
      </c>
      <c r="H100" s="2">
        <v>24</v>
      </c>
      <c r="I100" s="2">
        <v>1</v>
      </c>
      <c r="J100" s="264">
        <v>4</v>
      </c>
    </row>
    <row r="101" spans="1:10" x14ac:dyDescent="0.35">
      <c r="A101" s="14"/>
      <c r="B101" s="2"/>
      <c r="C101" s="2"/>
      <c r="D101" s="2"/>
      <c r="E101" s="2"/>
      <c r="F101" s="2"/>
      <c r="G101" s="2"/>
      <c r="H101" s="2"/>
      <c r="I101" s="2"/>
      <c r="J101" s="264"/>
    </row>
    <row r="102" spans="1:10" ht="15" x14ac:dyDescent="0.3">
      <c r="A102" s="12" t="s">
        <v>158</v>
      </c>
      <c r="B102" s="24">
        <f>SUM(B103:B107)</f>
        <v>1101</v>
      </c>
      <c r="C102" s="24">
        <f t="shared" ref="C102:I102" si="21">SUM(C103:C107)</f>
        <v>0</v>
      </c>
      <c r="D102" s="24">
        <f t="shared" si="21"/>
        <v>204</v>
      </c>
      <c r="E102" s="24">
        <f t="shared" si="21"/>
        <v>438</v>
      </c>
      <c r="F102" s="24">
        <f t="shared" si="21"/>
        <v>2</v>
      </c>
      <c r="G102" s="24">
        <f t="shared" si="21"/>
        <v>232</v>
      </c>
      <c r="H102" s="24">
        <f t="shared" si="21"/>
        <v>162</v>
      </c>
      <c r="I102" s="24">
        <f t="shared" si="21"/>
        <v>0</v>
      </c>
      <c r="J102" s="258">
        <f>SUM(J103:J107)</f>
        <v>63</v>
      </c>
    </row>
    <row r="103" spans="1:10" x14ac:dyDescent="0.35">
      <c r="A103" s="4" t="s">
        <v>212</v>
      </c>
      <c r="B103" s="2">
        <f>SUM(C103:J103)</f>
        <v>158</v>
      </c>
      <c r="C103" s="2">
        <v>0</v>
      </c>
      <c r="D103" s="2">
        <v>46</v>
      </c>
      <c r="E103" s="2">
        <v>46</v>
      </c>
      <c r="F103" s="2">
        <v>1</v>
      </c>
      <c r="G103" s="2">
        <v>39</v>
      </c>
      <c r="H103" s="2">
        <v>26</v>
      </c>
      <c r="I103" s="2">
        <v>0</v>
      </c>
      <c r="J103" s="264">
        <v>0</v>
      </c>
    </row>
    <row r="104" spans="1:10" x14ac:dyDescent="0.35">
      <c r="A104" s="6" t="s">
        <v>213</v>
      </c>
      <c r="B104" s="2">
        <f>SUM(C104:J104)</f>
        <v>163</v>
      </c>
      <c r="C104" s="2">
        <v>0</v>
      </c>
      <c r="D104" s="2">
        <v>45</v>
      </c>
      <c r="E104" s="2">
        <v>71</v>
      </c>
      <c r="F104" s="2">
        <v>0</v>
      </c>
      <c r="G104" s="2">
        <v>34</v>
      </c>
      <c r="H104" s="2">
        <v>13</v>
      </c>
      <c r="I104" s="2">
        <v>0</v>
      </c>
      <c r="J104" s="264">
        <v>0</v>
      </c>
    </row>
    <row r="105" spans="1:10" x14ac:dyDescent="0.35">
      <c r="A105" s="6" t="s">
        <v>214</v>
      </c>
      <c r="B105" s="2">
        <f>SUM(C105:J105)</f>
        <v>369</v>
      </c>
      <c r="C105" s="2">
        <v>0</v>
      </c>
      <c r="D105" s="2">
        <v>46</v>
      </c>
      <c r="E105" s="2">
        <v>60</v>
      </c>
      <c r="F105" s="2">
        <v>1</v>
      </c>
      <c r="G105" s="2">
        <v>133</v>
      </c>
      <c r="H105" s="2">
        <v>84</v>
      </c>
      <c r="I105" s="2">
        <v>0</v>
      </c>
      <c r="J105" s="264">
        <v>45</v>
      </c>
    </row>
    <row r="106" spans="1:10" x14ac:dyDescent="0.35">
      <c r="A106" s="6" t="s">
        <v>161</v>
      </c>
      <c r="B106" s="2">
        <f>SUM(C106:J106)</f>
        <v>333</v>
      </c>
      <c r="C106" s="2">
        <v>0</v>
      </c>
      <c r="D106" s="2">
        <v>37</v>
      </c>
      <c r="E106" s="2">
        <v>227</v>
      </c>
      <c r="F106" s="2">
        <v>0</v>
      </c>
      <c r="G106" s="2">
        <v>18</v>
      </c>
      <c r="H106" s="2">
        <v>34</v>
      </c>
      <c r="I106" s="2">
        <v>0</v>
      </c>
      <c r="J106" s="264">
        <v>17</v>
      </c>
    </row>
    <row r="107" spans="1:10" x14ac:dyDescent="0.35">
      <c r="A107" s="4" t="s">
        <v>215</v>
      </c>
      <c r="B107" s="2">
        <f>SUM(C107:J107)</f>
        <v>78</v>
      </c>
      <c r="C107" s="2">
        <v>0</v>
      </c>
      <c r="D107" s="2">
        <v>30</v>
      </c>
      <c r="E107" s="2">
        <v>34</v>
      </c>
      <c r="F107" s="2">
        <v>0</v>
      </c>
      <c r="G107" s="2">
        <v>8</v>
      </c>
      <c r="H107" s="2">
        <v>5</v>
      </c>
      <c r="I107" s="2">
        <v>0</v>
      </c>
      <c r="J107" s="264">
        <v>1</v>
      </c>
    </row>
    <row r="108" spans="1:10" x14ac:dyDescent="0.35">
      <c r="A108" s="14"/>
      <c r="B108" s="2"/>
      <c r="C108" s="2"/>
      <c r="D108" s="2"/>
      <c r="E108" s="2"/>
      <c r="F108" s="2"/>
      <c r="G108" s="2"/>
      <c r="H108" s="2"/>
      <c r="I108" s="2"/>
      <c r="J108" s="264"/>
    </row>
    <row r="109" spans="1:10" ht="15" x14ac:dyDescent="0.3">
      <c r="A109" s="12" t="s">
        <v>163</v>
      </c>
      <c r="B109" s="24">
        <f>SUM(B110:B112)</f>
        <v>1710</v>
      </c>
      <c r="C109" s="24">
        <f t="shared" ref="C109:I109" si="22">SUM(C110:C112)</f>
        <v>5</v>
      </c>
      <c r="D109" s="24">
        <f t="shared" si="22"/>
        <v>245</v>
      </c>
      <c r="E109" s="24">
        <f t="shared" si="22"/>
        <v>763</v>
      </c>
      <c r="F109" s="24">
        <f t="shared" si="22"/>
        <v>20</v>
      </c>
      <c r="G109" s="24">
        <f t="shared" si="22"/>
        <v>403</v>
      </c>
      <c r="H109" s="24">
        <f t="shared" si="22"/>
        <v>206</v>
      </c>
      <c r="I109" s="24">
        <f t="shared" si="22"/>
        <v>2</v>
      </c>
      <c r="J109" s="258">
        <f>SUM(J110:J112)</f>
        <v>66</v>
      </c>
    </row>
    <row r="110" spans="1:10" x14ac:dyDescent="0.35">
      <c r="A110" s="6" t="s">
        <v>164</v>
      </c>
      <c r="B110" s="2">
        <f>SUM(C110:J110)</f>
        <v>935</v>
      </c>
      <c r="C110" s="2">
        <v>0</v>
      </c>
      <c r="D110" s="2">
        <v>77</v>
      </c>
      <c r="E110" s="2">
        <v>465</v>
      </c>
      <c r="F110" s="2">
        <v>0</v>
      </c>
      <c r="G110" s="2">
        <v>228</v>
      </c>
      <c r="H110" s="2">
        <v>107</v>
      </c>
      <c r="I110" s="2">
        <v>1</v>
      </c>
      <c r="J110" s="264">
        <v>57</v>
      </c>
    </row>
    <row r="111" spans="1:10" x14ac:dyDescent="0.35">
      <c r="A111" s="6" t="s">
        <v>165</v>
      </c>
      <c r="B111" s="2">
        <f>SUM(C111:J111)</f>
        <v>307</v>
      </c>
      <c r="C111" s="2">
        <v>4</v>
      </c>
      <c r="D111" s="2">
        <v>26</v>
      </c>
      <c r="E111" s="2">
        <v>116</v>
      </c>
      <c r="F111" s="2">
        <v>20</v>
      </c>
      <c r="G111" s="2">
        <v>100</v>
      </c>
      <c r="H111" s="2">
        <v>37</v>
      </c>
      <c r="I111" s="2">
        <v>1</v>
      </c>
      <c r="J111" s="264">
        <v>3</v>
      </c>
    </row>
    <row r="112" spans="1:10" x14ac:dyDescent="0.35">
      <c r="A112" s="6" t="s">
        <v>166</v>
      </c>
      <c r="B112" s="2">
        <f>SUM(C112:J112)</f>
        <v>468</v>
      </c>
      <c r="C112" s="2">
        <v>1</v>
      </c>
      <c r="D112" s="2">
        <v>142</v>
      </c>
      <c r="E112" s="2">
        <v>182</v>
      </c>
      <c r="F112" s="2">
        <v>0</v>
      </c>
      <c r="G112" s="2">
        <v>75</v>
      </c>
      <c r="H112" s="2">
        <v>62</v>
      </c>
      <c r="I112" s="2">
        <v>0</v>
      </c>
      <c r="J112" s="264">
        <v>6</v>
      </c>
    </row>
    <row r="113" spans="1:10" x14ac:dyDescent="0.35">
      <c r="A113" s="14"/>
      <c r="B113" s="2"/>
      <c r="C113" s="2"/>
      <c r="D113" s="2"/>
      <c r="E113" s="2"/>
      <c r="F113" s="2"/>
      <c r="G113" s="2"/>
      <c r="H113" s="2"/>
      <c r="I113" s="2"/>
      <c r="J113" s="264"/>
    </row>
    <row r="114" spans="1:10" ht="15" x14ac:dyDescent="0.3">
      <c r="A114" s="12" t="s">
        <v>167</v>
      </c>
      <c r="B114" s="24">
        <f>SUM(B115:B117)</f>
        <v>2160</v>
      </c>
      <c r="C114" s="24">
        <f t="shared" ref="C114:I114" si="23">SUM(C115:C117)</f>
        <v>1</v>
      </c>
      <c r="D114" s="24">
        <f t="shared" si="23"/>
        <v>145</v>
      </c>
      <c r="E114" s="24">
        <f t="shared" si="23"/>
        <v>1229</v>
      </c>
      <c r="F114" s="24">
        <f t="shared" si="23"/>
        <v>0</v>
      </c>
      <c r="G114" s="24">
        <f t="shared" si="23"/>
        <v>475</v>
      </c>
      <c r="H114" s="24">
        <f t="shared" si="23"/>
        <v>195</v>
      </c>
      <c r="I114" s="24">
        <f t="shared" si="23"/>
        <v>1</v>
      </c>
      <c r="J114" s="258">
        <f>SUM(J115:J117)</f>
        <v>114</v>
      </c>
    </row>
    <row r="115" spans="1:10" x14ac:dyDescent="0.35">
      <c r="A115" s="13" t="s">
        <v>168</v>
      </c>
      <c r="B115" s="2">
        <f>SUM(C115:J115)</f>
        <v>1033</v>
      </c>
      <c r="C115" s="2">
        <v>0</v>
      </c>
      <c r="D115" s="2">
        <v>39</v>
      </c>
      <c r="E115" s="2">
        <v>662</v>
      </c>
      <c r="F115" s="2">
        <v>0</v>
      </c>
      <c r="G115" s="2">
        <v>250</v>
      </c>
      <c r="H115" s="2">
        <v>70</v>
      </c>
      <c r="I115" s="2">
        <v>1</v>
      </c>
      <c r="J115" s="264">
        <v>11</v>
      </c>
    </row>
    <row r="116" spans="1:10" x14ac:dyDescent="0.35">
      <c r="A116" s="6" t="s">
        <v>169</v>
      </c>
      <c r="B116" s="2">
        <f>SUM(C116:J116)</f>
        <v>421</v>
      </c>
      <c r="C116" s="2">
        <v>1</v>
      </c>
      <c r="D116" s="2">
        <v>51</v>
      </c>
      <c r="E116" s="2">
        <v>131</v>
      </c>
      <c r="F116" s="2">
        <v>0</v>
      </c>
      <c r="G116" s="2">
        <v>103</v>
      </c>
      <c r="H116" s="2">
        <v>56</v>
      </c>
      <c r="I116" s="2">
        <v>0</v>
      </c>
      <c r="J116" s="264">
        <v>79</v>
      </c>
    </row>
    <row r="117" spans="1:10" x14ac:dyDescent="0.35">
      <c r="A117" s="13" t="s">
        <v>216</v>
      </c>
      <c r="B117" s="2">
        <f>SUM(C117:J117)</f>
        <v>706</v>
      </c>
      <c r="C117" s="2">
        <v>0</v>
      </c>
      <c r="D117" s="2">
        <v>55</v>
      </c>
      <c r="E117" s="2">
        <v>436</v>
      </c>
      <c r="F117" s="2">
        <v>0</v>
      </c>
      <c r="G117" s="2">
        <v>122</v>
      </c>
      <c r="H117" s="2">
        <v>69</v>
      </c>
      <c r="I117" s="2">
        <v>0</v>
      </c>
      <c r="J117" s="264">
        <v>24</v>
      </c>
    </row>
    <row r="118" spans="1:10" x14ac:dyDescent="0.35">
      <c r="A118" s="16"/>
      <c r="B118" s="20"/>
      <c r="C118" s="20"/>
      <c r="D118" s="20"/>
      <c r="E118" s="21"/>
      <c r="F118" s="21"/>
      <c r="G118" s="21"/>
      <c r="H118" s="21"/>
      <c r="I118" s="21"/>
      <c r="J118" s="21"/>
    </row>
    <row r="119" spans="1:10" x14ac:dyDescent="0.35">
      <c r="A119" s="262" t="s">
        <v>55</v>
      </c>
    </row>
  </sheetData>
  <mergeCells count="3">
    <mergeCell ref="A8:A9"/>
    <mergeCell ref="B8:B9"/>
    <mergeCell ref="C8:J8"/>
  </mergeCells>
  <printOptions horizontalCentered="1" verticalCentered="1"/>
  <pageMargins left="0" right="0" top="0" bottom="0" header="0" footer="0"/>
  <pageSetup scale="32"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0"/>
  <sheetViews>
    <sheetView zoomScale="80" zoomScaleNormal="80" zoomScaleSheetLayoutView="70" workbookViewId="0">
      <pane ySplit="11" topLeftCell="A12" activePane="bottomLeft" state="frozen"/>
      <selection activeCell="B25" sqref="B25"/>
      <selection pane="bottomLeft" activeCell="D30" sqref="D30"/>
    </sheetView>
  </sheetViews>
  <sheetFormatPr baseColWidth="10" defaultColWidth="0" defaultRowHeight="15.5" zeroHeight="1" x14ac:dyDescent="0.35"/>
  <cols>
    <col min="1" max="1" width="82.26953125" style="4" customWidth="1"/>
    <col min="2" max="6" width="20.7265625" style="4" customWidth="1"/>
    <col min="7" max="7" width="11.54296875" style="4" hidden="1" customWidth="1"/>
    <col min="8" max="16384" width="11.54296875" style="4" hidden="1"/>
  </cols>
  <sheetData>
    <row r="1" spans="1:6" x14ac:dyDescent="0.35">
      <c r="A1" s="27" t="s">
        <v>260</v>
      </c>
      <c r="B1" s="38"/>
      <c r="C1" s="25"/>
      <c r="D1" s="25"/>
      <c r="E1" s="25"/>
      <c r="F1" s="25"/>
    </row>
    <row r="2" spans="1:6" x14ac:dyDescent="0.35">
      <c r="A2" s="42"/>
      <c r="B2" s="25"/>
      <c r="C2" s="25"/>
      <c r="D2" s="25"/>
      <c r="E2" s="25"/>
      <c r="F2" s="25"/>
    </row>
    <row r="3" spans="1:6" x14ac:dyDescent="0.35">
      <c r="A3" s="5" t="s">
        <v>261</v>
      </c>
      <c r="B3" s="5"/>
      <c r="C3" s="5"/>
      <c r="D3" s="5"/>
      <c r="E3" s="5"/>
      <c r="F3" s="5"/>
    </row>
    <row r="4" spans="1:6" x14ac:dyDescent="0.35">
      <c r="A4" s="5" t="s">
        <v>86</v>
      </c>
      <c r="B4" s="5"/>
      <c r="C4" s="5"/>
      <c r="D4" s="5"/>
      <c r="E4" s="5"/>
      <c r="F4" s="5"/>
    </row>
    <row r="5" spans="1:6" x14ac:dyDescent="0.35">
      <c r="A5" s="5" t="s">
        <v>262</v>
      </c>
      <c r="B5" s="5"/>
      <c r="C5" s="5"/>
      <c r="D5" s="5"/>
      <c r="E5" s="5"/>
      <c r="F5" s="5"/>
    </row>
    <row r="6" spans="1:6" x14ac:dyDescent="0.35">
      <c r="A6" s="5" t="s">
        <v>28</v>
      </c>
      <c r="B6" s="5"/>
      <c r="C6" s="5"/>
      <c r="D6" s="5"/>
      <c r="E6" s="5"/>
      <c r="F6" s="5"/>
    </row>
    <row r="7" spans="1:6" x14ac:dyDescent="0.35">
      <c r="A7" s="41"/>
      <c r="B7" s="41"/>
      <c r="C7" s="41"/>
      <c r="D7" s="41"/>
      <c r="E7" s="41"/>
      <c r="F7" s="41"/>
    </row>
    <row r="8" spans="1:6" ht="30" customHeight="1" x14ac:dyDescent="0.35">
      <c r="A8" s="303" t="s">
        <v>87</v>
      </c>
      <c r="B8" s="305" t="s">
        <v>30</v>
      </c>
      <c r="C8" s="342" t="s">
        <v>263</v>
      </c>
      <c r="D8" s="342" t="s">
        <v>264</v>
      </c>
      <c r="E8" s="342" t="s">
        <v>265</v>
      </c>
      <c r="F8" s="340" t="s">
        <v>266</v>
      </c>
    </row>
    <row r="9" spans="1:6" ht="44.65" customHeight="1" x14ac:dyDescent="0.35">
      <c r="A9" s="304"/>
      <c r="B9" s="306"/>
      <c r="C9" s="343"/>
      <c r="D9" s="343"/>
      <c r="E9" s="343"/>
      <c r="F9" s="341"/>
    </row>
    <row r="10" spans="1:6" x14ac:dyDescent="0.35">
      <c r="A10" s="223"/>
      <c r="B10" s="224"/>
      <c r="C10" s="225"/>
      <c r="D10" s="225"/>
      <c r="E10" s="225"/>
      <c r="F10" s="58"/>
    </row>
    <row r="11" spans="1:6" x14ac:dyDescent="0.35">
      <c r="A11" s="39" t="s">
        <v>30</v>
      </c>
      <c r="B11" s="29">
        <f>SUM(B13,B21,B24,B33,B40,B47,B55,B64,B72,B80,B88,B98,B102,B109,B114)</f>
        <v>2100077</v>
      </c>
      <c r="C11" s="29">
        <f>SUM(C13,C21,C24,C33,C40,C47,C55,C64,C72,C80,C88,C98,C102,C109,C114)</f>
        <v>658488</v>
      </c>
      <c r="D11" s="29">
        <f>SUM(D13,D21,D24,D33,D40,D47,D55,D64,D72,D80,D88,D98,D102,D109,D114)</f>
        <v>859115</v>
      </c>
      <c r="E11" s="29">
        <f>SUM(E13,E21,E24,E33,E40,E47,E55,E64,E72,E80,E88,E98,E102,E109,E114)</f>
        <v>581604</v>
      </c>
      <c r="F11" s="30">
        <f>SUM(F13,F21,F24,F33,F40,F47,F55,F64,F72,F80,F88,F98,F102,F109,F114)</f>
        <v>870</v>
      </c>
    </row>
    <row r="12" spans="1:6" x14ac:dyDescent="0.35">
      <c r="A12" s="40"/>
      <c r="B12" s="32"/>
      <c r="C12" s="32"/>
      <c r="D12" s="32"/>
      <c r="E12" s="32"/>
      <c r="F12" s="33"/>
    </row>
    <row r="13" spans="1:6" x14ac:dyDescent="0.35">
      <c r="A13" s="28" t="s">
        <v>94</v>
      </c>
      <c r="B13" s="29">
        <f>SUM(B14:B19)</f>
        <v>152109</v>
      </c>
      <c r="C13" s="29">
        <f>SUM(C14:C19)</f>
        <v>46604</v>
      </c>
      <c r="D13" s="29">
        <f>SUM(D14:D19)</f>
        <v>63840</v>
      </c>
      <c r="E13" s="29">
        <f>SUM(E14:E19)</f>
        <v>41646</v>
      </c>
      <c r="F13" s="29">
        <f>SUM(F14:F19)</f>
        <v>19</v>
      </c>
    </row>
    <row r="14" spans="1:6" x14ac:dyDescent="0.35">
      <c r="A14" s="4" t="s">
        <v>95</v>
      </c>
      <c r="B14" s="32">
        <f>C14+D14+E14+F14</f>
        <v>57358</v>
      </c>
      <c r="C14" s="32">
        <v>18020</v>
      </c>
      <c r="D14" s="32">
        <v>23050</v>
      </c>
      <c r="E14" s="32">
        <v>16280</v>
      </c>
      <c r="F14" s="32">
        <v>8</v>
      </c>
    </row>
    <row r="15" spans="1:6" x14ac:dyDescent="0.35">
      <c r="A15" s="34" t="s">
        <v>96</v>
      </c>
      <c r="B15" s="32">
        <f t="shared" ref="B15:B78" si="0">C15+D15+E15+F15</f>
        <v>24147</v>
      </c>
      <c r="C15" s="32">
        <v>7301</v>
      </c>
      <c r="D15" s="32">
        <v>10365</v>
      </c>
      <c r="E15" s="32">
        <v>6478</v>
      </c>
      <c r="F15" s="32">
        <v>3</v>
      </c>
    </row>
    <row r="16" spans="1:6" x14ac:dyDescent="0.35">
      <c r="A16" s="4" t="s">
        <v>97</v>
      </c>
      <c r="B16" s="32">
        <f t="shared" si="0"/>
        <v>25655</v>
      </c>
      <c r="C16" s="32">
        <v>7678</v>
      </c>
      <c r="D16" s="32">
        <v>11233</v>
      </c>
      <c r="E16" s="32">
        <v>6738</v>
      </c>
      <c r="F16" s="32">
        <v>6</v>
      </c>
    </row>
    <row r="17" spans="1:6" x14ac:dyDescent="0.35">
      <c r="A17" s="4" t="s">
        <v>187</v>
      </c>
      <c r="B17" s="32">
        <f t="shared" si="0"/>
        <v>8735</v>
      </c>
      <c r="C17" s="32">
        <v>2542</v>
      </c>
      <c r="D17" s="32">
        <v>4030</v>
      </c>
      <c r="E17" s="32">
        <v>2162</v>
      </c>
      <c r="F17" s="32">
        <v>1</v>
      </c>
    </row>
    <row r="18" spans="1:6" x14ac:dyDescent="0.35">
      <c r="A18" s="4" t="s">
        <v>99</v>
      </c>
      <c r="B18" s="32">
        <f t="shared" si="0"/>
        <v>34746</v>
      </c>
      <c r="C18" s="32">
        <v>10616</v>
      </c>
      <c r="D18" s="32">
        <v>14533</v>
      </c>
      <c r="E18" s="32">
        <v>9597</v>
      </c>
      <c r="F18" s="32">
        <v>0</v>
      </c>
    </row>
    <row r="19" spans="1:6" x14ac:dyDescent="0.35">
      <c r="A19" s="4" t="s">
        <v>188</v>
      </c>
      <c r="B19" s="32">
        <f t="shared" si="0"/>
        <v>1468</v>
      </c>
      <c r="C19" s="32">
        <v>447</v>
      </c>
      <c r="D19" s="32">
        <v>629</v>
      </c>
      <c r="E19" s="32">
        <v>391</v>
      </c>
      <c r="F19" s="32">
        <v>1</v>
      </c>
    </row>
    <row r="20" spans="1:6" x14ac:dyDescent="0.35">
      <c r="A20" s="35"/>
      <c r="B20" s="32"/>
      <c r="C20" s="32"/>
      <c r="D20" s="32"/>
      <c r="E20" s="32"/>
      <c r="F20" s="32"/>
    </row>
    <row r="21" spans="1:6" x14ac:dyDescent="0.35">
      <c r="A21" s="28" t="s">
        <v>101</v>
      </c>
      <c r="B21" s="29">
        <f>SUM(B22)</f>
        <v>185996</v>
      </c>
      <c r="C21" s="29">
        <f>SUM(C22)</f>
        <v>56558</v>
      </c>
      <c r="D21" s="29">
        <f>SUM(D22)</f>
        <v>78710</v>
      </c>
      <c r="E21" s="29">
        <f>SUM(E22)</f>
        <v>50716</v>
      </c>
      <c r="F21" s="29">
        <f>SUM(F22)</f>
        <v>12</v>
      </c>
    </row>
    <row r="22" spans="1:6" x14ac:dyDescent="0.35">
      <c r="A22" s="34" t="s">
        <v>189</v>
      </c>
      <c r="B22" s="32">
        <f t="shared" si="0"/>
        <v>185996</v>
      </c>
      <c r="C22" s="32">
        <v>56558</v>
      </c>
      <c r="D22" s="32">
        <v>78710</v>
      </c>
      <c r="E22" s="32">
        <v>50716</v>
      </c>
      <c r="F22" s="32">
        <v>12</v>
      </c>
    </row>
    <row r="23" spans="1:6" x14ac:dyDescent="0.35">
      <c r="A23" s="35"/>
      <c r="B23" s="32"/>
      <c r="C23" s="32"/>
      <c r="D23" s="32"/>
      <c r="E23" s="32"/>
      <c r="F23" s="32"/>
    </row>
    <row r="24" spans="1:6" x14ac:dyDescent="0.35">
      <c r="A24" s="28" t="s">
        <v>102</v>
      </c>
      <c r="B24" s="29">
        <f>SUM(B25:B31)</f>
        <v>210990</v>
      </c>
      <c r="C24" s="29">
        <f>SUM(C25:C31)</f>
        <v>66890</v>
      </c>
      <c r="D24" s="29">
        <f>SUM(D25:D31)</f>
        <v>84249</v>
      </c>
      <c r="E24" s="29">
        <f>SUM(E25:E31)</f>
        <v>59837</v>
      </c>
      <c r="F24" s="29">
        <f>SUM(F25:F31)</f>
        <v>14</v>
      </c>
    </row>
    <row r="25" spans="1:6" x14ac:dyDescent="0.35">
      <c r="A25" s="34" t="s">
        <v>103</v>
      </c>
      <c r="B25" s="32">
        <f t="shared" si="0"/>
        <v>32388</v>
      </c>
      <c r="C25" s="32">
        <v>10254</v>
      </c>
      <c r="D25" s="32">
        <v>12931</v>
      </c>
      <c r="E25" s="32">
        <v>9199</v>
      </c>
      <c r="F25" s="32">
        <v>4</v>
      </c>
    </row>
    <row r="26" spans="1:6" x14ac:dyDescent="0.35">
      <c r="A26" s="4" t="s">
        <v>104</v>
      </c>
      <c r="B26" s="32">
        <f t="shared" si="0"/>
        <v>21127</v>
      </c>
      <c r="C26" s="32">
        <v>6622</v>
      </c>
      <c r="D26" s="32">
        <v>8744</v>
      </c>
      <c r="E26" s="32">
        <v>5758</v>
      </c>
      <c r="F26" s="32">
        <v>3</v>
      </c>
    </row>
    <row r="27" spans="1:6" x14ac:dyDescent="0.35">
      <c r="A27" s="4" t="s">
        <v>190</v>
      </c>
      <c r="B27" s="32">
        <f t="shared" si="0"/>
        <v>11841</v>
      </c>
      <c r="C27" s="32">
        <v>3756</v>
      </c>
      <c r="D27" s="32">
        <v>4685</v>
      </c>
      <c r="E27" s="32">
        <v>3398</v>
      </c>
      <c r="F27" s="32">
        <v>2</v>
      </c>
    </row>
    <row r="28" spans="1:6" x14ac:dyDescent="0.35">
      <c r="A28" s="4" t="s">
        <v>191</v>
      </c>
      <c r="B28" s="32">
        <f t="shared" si="0"/>
        <v>24288</v>
      </c>
      <c r="C28" s="32">
        <v>7732</v>
      </c>
      <c r="D28" s="32">
        <v>9632</v>
      </c>
      <c r="E28" s="32">
        <v>6924</v>
      </c>
      <c r="F28" s="32">
        <v>0</v>
      </c>
    </row>
    <row r="29" spans="1:6" x14ac:dyDescent="0.35">
      <c r="A29" s="34" t="s">
        <v>192</v>
      </c>
      <c r="B29" s="32">
        <f t="shared" si="0"/>
        <v>88202</v>
      </c>
      <c r="C29" s="32">
        <v>28106</v>
      </c>
      <c r="D29" s="32">
        <v>34828</v>
      </c>
      <c r="E29" s="32">
        <v>25266</v>
      </c>
      <c r="F29" s="32">
        <v>2</v>
      </c>
    </row>
    <row r="30" spans="1:6" x14ac:dyDescent="0.35">
      <c r="A30" s="4" t="s">
        <v>107</v>
      </c>
      <c r="B30" s="32">
        <f t="shared" si="0"/>
        <v>21824</v>
      </c>
      <c r="C30" s="32">
        <v>6938</v>
      </c>
      <c r="D30" s="32">
        <v>8714</v>
      </c>
      <c r="E30" s="32">
        <v>6169</v>
      </c>
      <c r="F30" s="32">
        <v>3</v>
      </c>
    </row>
    <row r="31" spans="1:6" x14ac:dyDescent="0.35">
      <c r="A31" s="4" t="s">
        <v>193</v>
      </c>
      <c r="B31" s="32">
        <f t="shared" si="0"/>
        <v>11320</v>
      </c>
      <c r="C31" s="32">
        <v>3482</v>
      </c>
      <c r="D31" s="32">
        <v>4715</v>
      </c>
      <c r="E31" s="32">
        <v>3123</v>
      </c>
      <c r="F31" s="32">
        <v>0</v>
      </c>
    </row>
    <row r="32" spans="1:6" x14ac:dyDescent="0.35">
      <c r="A32" s="36"/>
      <c r="B32" s="32"/>
      <c r="C32" s="287"/>
      <c r="D32" s="287"/>
      <c r="E32" s="287"/>
      <c r="F32" s="32"/>
    </row>
    <row r="33" spans="1:6" x14ac:dyDescent="0.35">
      <c r="A33" s="28" t="s">
        <v>108</v>
      </c>
      <c r="B33" s="29">
        <f>SUM(B34:B38)</f>
        <v>125273</v>
      </c>
      <c r="C33" s="29">
        <f>SUM(C34:C38)</f>
        <v>40310</v>
      </c>
      <c r="D33" s="29">
        <f>SUM(D34:D38)</f>
        <v>50400</v>
      </c>
      <c r="E33" s="29">
        <f>SUM(E34:E38)</f>
        <v>34556</v>
      </c>
      <c r="F33" s="29">
        <f>SUM(F34:F38)</f>
        <v>7</v>
      </c>
    </row>
    <row r="34" spans="1:6" x14ac:dyDescent="0.35">
      <c r="A34" s="34" t="s">
        <v>194</v>
      </c>
      <c r="B34" s="32">
        <f t="shared" si="0"/>
        <v>100636</v>
      </c>
      <c r="C34" s="32">
        <v>32454</v>
      </c>
      <c r="D34" s="32">
        <v>40041</v>
      </c>
      <c r="E34" s="32">
        <v>28134</v>
      </c>
      <c r="F34" s="32">
        <v>7</v>
      </c>
    </row>
    <row r="35" spans="1:6" x14ac:dyDescent="0.35">
      <c r="A35" s="4" t="s">
        <v>195</v>
      </c>
      <c r="B35" s="32">
        <f t="shared" si="0"/>
        <v>12585</v>
      </c>
      <c r="C35" s="32">
        <v>3954</v>
      </c>
      <c r="D35" s="32">
        <v>5452</v>
      </c>
      <c r="E35" s="32">
        <v>3179</v>
      </c>
      <c r="F35" s="32">
        <v>0</v>
      </c>
    </row>
    <row r="36" spans="1:6" x14ac:dyDescent="0.35">
      <c r="A36" s="4" t="s">
        <v>196</v>
      </c>
      <c r="B36" s="32">
        <f t="shared" si="0"/>
        <v>0</v>
      </c>
      <c r="C36" s="32">
        <v>0</v>
      </c>
      <c r="D36" s="32">
        <v>0</v>
      </c>
      <c r="E36" s="32">
        <v>0</v>
      </c>
      <c r="F36" s="32">
        <v>0</v>
      </c>
    </row>
    <row r="37" spans="1:6" x14ac:dyDescent="0.35">
      <c r="A37" s="4" t="s">
        <v>112</v>
      </c>
      <c r="B37" s="32">
        <f t="shared" si="0"/>
        <v>1669</v>
      </c>
      <c r="C37" s="32">
        <v>563</v>
      </c>
      <c r="D37" s="32">
        <v>634</v>
      </c>
      <c r="E37" s="32">
        <v>472</v>
      </c>
      <c r="F37" s="32">
        <v>0</v>
      </c>
    </row>
    <row r="38" spans="1:6" x14ac:dyDescent="0.35">
      <c r="A38" s="4" t="s">
        <v>197</v>
      </c>
      <c r="B38" s="32">
        <f t="shared" si="0"/>
        <v>10383</v>
      </c>
      <c r="C38" s="32">
        <v>3339</v>
      </c>
      <c r="D38" s="32">
        <v>4273</v>
      </c>
      <c r="E38" s="32">
        <v>2771</v>
      </c>
      <c r="F38" s="32">
        <v>0</v>
      </c>
    </row>
    <row r="39" spans="1:6" x14ac:dyDescent="0.35">
      <c r="A39" s="35"/>
      <c r="B39" s="32"/>
      <c r="C39" s="32"/>
      <c r="D39" s="32"/>
      <c r="E39" s="32"/>
      <c r="F39" s="32"/>
    </row>
    <row r="40" spans="1:6" x14ac:dyDescent="0.35">
      <c r="A40" s="28" t="s">
        <v>114</v>
      </c>
      <c r="B40" s="29">
        <f>SUM(B41:B45)</f>
        <v>87379</v>
      </c>
      <c r="C40" s="29">
        <f>SUM(C41:C45)</f>
        <v>28275</v>
      </c>
      <c r="D40" s="29">
        <f>SUM(D41:D45)</f>
        <v>32965</v>
      </c>
      <c r="E40" s="29">
        <f>SUM(E41:E45)</f>
        <v>26122</v>
      </c>
      <c r="F40" s="29">
        <f>SUM(F41:F45)</f>
        <v>17</v>
      </c>
    </row>
    <row r="41" spans="1:6" x14ac:dyDescent="0.35">
      <c r="A41" s="34" t="s">
        <v>115</v>
      </c>
      <c r="B41" s="32">
        <f t="shared" si="0"/>
        <v>46552</v>
      </c>
      <c r="C41" s="32">
        <v>15001</v>
      </c>
      <c r="D41" s="32">
        <v>17570</v>
      </c>
      <c r="E41" s="32">
        <v>13980</v>
      </c>
      <c r="F41" s="32">
        <v>1</v>
      </c>
    </row>
    <row r="42" spans="1:6" x14ac:dyDescent="0.35">
      <c r="A42" s="4" t="s">
        <v>116</v>
      </c>
      <c r="B42" s="32">
        <f t="shared" si="0"/>
        <v>15898</v>
      </c>
      <c r="C42" s="32">
        <v>5237</v>
      </c>
      <c r="D42" s="32">
        <v>5951</v>
      </c>
      <c r="E42" s="32">
        <v>4706</v>
      </c>
      <c r="F42" s="32">
        <v>4</v>
      </c>
    </row>
    <row r="43" spans="1:6" x14ac:dyDescent="0.35">
      <c r="A43" s="4" t="s">
        <v>117</v>
      </c>
      <c r="B43" s="32">
        <f t="shared" si="0"/>
        <v>7277</v>
      </c>
      <c r="C43" s="32">
        <v>2338</v>
      </c>
      <c r="D43" s="32">
        <v>2809</v>
      </c>
      <c r="E43" s="32">
        <v>2122</v>
      </c>
      <c r="F43" s="32">
        <v>8</v>
      </c>
    </row>
    <row r="44" spans="1:6" x14ac:dyDescent="0.35">
      <c r="A44" s="4" t="s">
        <v>118</v>
      </c>
      <c r="B44" s="32">
        <f t="shared" si="0"/>
        <v>4914</v>
      </c>
      <c r="C44" s="32">
        <v>1598</v>
      </c>
      <c r="D44" s="32">
        <v>1801</v>
      </c>
      <c r="E44" s="32">
        <v>1515</v>
      </c>
      <c r="F44" s="32">
        <v>0</v>
      </c>
    </row>
    <row r="45" spans="1:6" x14ac:dyDescent="0.35">
      <c r="A45" s="4" t="s">
        <v>119</v>
      </c>
      <c r="B45" s="32">
        <f t="shared" si="0"/>
        <v>12738</v>
      </c>
      <c r="C45" s="32">
        <v>4101</v>
      </c>
      <c r="D45" s="32">
        <v>4834</v>
      </c>
      <c r="E45" s="32">
        <v>3799</v>
      </c>
      <c r="F45" s="32">
        <v>4</v>
      </c>
    </row>
    <row r="46" spans="1:6" x14ac:dyDescent="0.35">
      <c r="A46" s="35"/>
      <c r="B46" s="32"/>
      <c r="C46" s="32"/>
      <c r="D46" s="32"/>
      <c r="E46" s="32"/>
      <c r="F46" s="32"/>
    </row>
    <row r="47" spans="1:6" x14ac:dyDescent="0.35">
      <c r="A47" s="28" t="s">
        <v>120</v>
      </c>
      <c r="B47" s="29">
        <f>SUM(B48:B53)</f>
        <v>131083</v>
      </c>
      <c r="C47" s="29">
        <f>SUM(C48:C53)</f>
        <v>40686</v>
      </c>
      <c r="D47" s="29">
        <f>SUM(D48:D53)</f>
        <v>53721</v>
      </c>
      <c r="E47" s="29">
        <f>SUM(E48:E53)</f>
        <v>36629</v>
      </c>
      <c r="F47" s="29">
        <f>SUM(F48:F53)</f>
        <v>47</v>
      </c>
    </row>
    <row r="48" spans="1:6" x14ac:dyDescent="0.35">
      <c r="A48" s="4" t="s">
        <v>258</v>
      </c>
      <c r="B48" s="32">
        <f t="shared" si="0"/>
        <v>29665</v>
      </c>
      <c r="C48" s="32">
        <v>10338</v>
      </c>
      <c r="D48" s="32">
        <v>10333</v>
      </c>
      <c r="E48" s="32">
        <v>8992</v>
      </c>
      <c r="F48" s="32">
        <v>2</v>
      </c>
    </row>
    <row r="49" spans="1:6" x14ac:dyDescent="0.35">
      <c r="A49" s="4" t="s">
        <v>122</v>
      </c>
      <c r="B49" s="32">
        <f t="shared" si="0"/>
        <v>3279</v>
      </c>
      <c r="C49" s="32">
        <v>983</v>
      </c>
      <c r="D49" s="32">
        <v>1453</v>
      </c>
      <c r="E49" s="32">
        <v>828</v>
      </c>
      <c r="F49" s="32">
        <v>15</v>
      </c>
    </row>
    <row r="50" spans="1:6" x14ac:dyDescent="0.35">
      <c r="A50" s="4" t="s">
        <v>123</v>
      </c>
      <c r="B50" s="32">
        <f t="shared" si="0"/>
        <v>9650</v>
      </c>
      <c r="C50" s="32">
        <v>2818</v>
      </c>
      <c r="D50" s="32">
        <v>4299</v>
      </c>
      <c r="E50" s="32">
        <v>2533</v>
      </c>
      <c r="F50" s="32"/>
    </row>
    <row r="51" spans="1:6" x14ac:dyDescent="0.35">
      <c r="A51" s="4" t="s">
        <v>259</v>
      </c>
      <c r="B51" s="32">
        <f t="shared" si="0"/>
        <v>43230</v>
      </c>
      <c r="C51" s="32">
        <v>12950</v>
      </c>
      <c r="D51" s="32">
        <v>18572</v>
      </c>
      <c r="E51" s="32">
        <v>11706</v>
      </c>
      <c r="F51" s="32">
        <v>2</v>
      </c>
    </row>
    <row r="52" spans="1:6" x14ac:dyDescent="0.35">
      <c r="A52" s="4" t="s">
        <v>125</v>
      </c>
      <c r="B52" s="32">
        <f t="shared" si="0"/>
        <v>20704</v>
      </c>
      <c r="C52" s="32">
        <v>6557</v>
      </c>
      <c r="D52" s="32">
        <v>8042</v>
      </c>
      <c r="E52" s="32">
        <v>6087</v>
      </c>
      <c r="F52" s="32">
        <v>18</v>
      </c>
    </row>
    <row r="53" spans="1:6" x14ac:dyDescent="0.35">
      <c r="A53" s="4" t="s">
        <v>126</v>
      </c>
      <c r="B53" s="32">
        <f t="shared" si="0"/>
        <v>24555</v>
      </c>
      <c r="C53" s="32">
        <v>7040</v>
      </c>
      <c r="D53" s="32">
        <v>11022</v>
      </c>
      <c r="E53" s="32">
        <v>6483</v>
      </c>
      <c r="F53" s="32">
        <v>10</v>
      </c>
    </row>
    <row r="54" spans="1:6" x14ac:dyDescent="0.35">
      <c r="A54" s="36"/>
      <c r="B54" s="32"/>
      <c r="C54" s="287"/>
      <c r="D54" s="287"/>
      <c r="E54" s="287"/>
      <c r="F54" s="32"/>
    </row>
    <row r="55" spans="1:6" x14ac:dyDescent="0.35">
      <c r="A55" s="28" t="s">
        <v>127</v>
      </c>
      <c r="B55" s="29">
        <f>SUM(B56:B62)</f>
        <v>253043</v>
      </c>
      <c r="C55" s="29">
        <f>SUM(C56:C62)</f>
        <v>78000</v>
      </c>
      <c r="D55" s="29">
        <f>SUM(D56:D62)</f>
        <v>105717</v>
      </c>
      <c r="E55" s="29">
        <f>SUM(E56:E62)</f>
        <v>69302</v>
      </c>
      <c r="F55" s="29">
        <f>SUM(F56:F62)</f>
        <v>24</v>
      </c>
    </row>
    <row r="56" spans="1:6" x14ac:dyDescent="0.35">
      <c r="A56" s="34" t="s">
        <v>200</v>
      </c>
      <c r="B56" s="32">
        <f t="shared" si="0"/>
        <v>124471</v>
      </c>
      <c r="C56" s="32">
        <v>38675</v>
      </c>
      <c r="D56" s="32">
        <v>51012</v>
      </c>
      <c r="E56" s="32">
        <v>34776</v>
      </c>
      <c r="F56" s="32">
        <v>8</v>
      </c>
    </row>
    <row r="57" spans="1:6" x14ac:dyDescent="0.35">
      <c r="A57" s="34" t="s">
        <v>201</v>
      </c>
      <c r="B57" s="32">
        <f t="shared" si="0"/>
        <v>43507</v>
      </c>
      <c r="C57" s="32">
        <v>13315</v>
      </c>
      <c r="D57" s="32">
        <v>17989</v>
      </c>
      <c r="E57" s="32">
        <v>12197</v>
      </c>
      <c r="F57" s="32">
        <v>6</v>
      </c>
    </row>
    <row r="58" spans="1:6" x14ac:dyDescent="0.35">
      <c r="A58" s="4" t="s">
        <v>128</v>
      </c>
      <c r="B58" s="32">
        <f t="shared" si="0"/>
        <v>37162</v>
      </c>
      <c r="C58" s="32">
        <v>11623</v>
      </c>
      <c r="D58" s="32">
        <v>15628</v>
      </c>
      <c r="E58" s="32">
        <v>9903</v>
      </c>
      <c r="F58" s="32">
        <v>8</v>
      </c>
    </row>
    <row r="59" spans="1:6" x14ac:dyDescent="0.35">
      <c r="A59" s="4" t="s">
        <v>129</v>
      </c>
      <c r="B59" s="32">
        <f t="shared" si="0"/>
        <v>3082</v>
      </c>
      <c r="C59" s="32">
        <v>911</v>
      </c>
      <c r="D59" s="32">
        <v>1313</v>
      </c>
      <c r="E59" s="32">
        <v>857</v>
      </c>
      <c r="F59" s="32">
        <v>1</v>
      </c>
    </row>
    <row r="60" spans="1:6" x14ac:dyDescent="0.35">
      <c r="A60" s="4" t="s">
        <v>202</v>
      </c>
      <c r="B60" s="32">
        <f t="shared" si="0"/>
        <v>28605</v>
      </c>
      <c r="C60" s="32">
        <v>8434</v>
      </c>
      <c r="D60" s="32">
        <v>13118</v>
      </c>
      <c r="E60" s="32">
        <v>7052</v>
      </c>
      <c r="F60" s="32">
        <v>1</v>
      </c>
    </row>
    <row r="61" spans="1:6" x14ac:dyDescent="0.35">
      <c r="A61" s="4" t="s">
        <v>130</v>
      </c>
      <c r="B61" s="32">
        <f t="shared" si="0"/>
        <v>5920</v>
      </c>
      <c r="C61" s="32">
        <v>1748</v>
      </c>
      <c r="D61" s="32">
        <v>2663</v>
      </c>
      <c r="E61" s="32">
        <v>1509</v>
      </c>
      <c r="F61" s="32">
        <v>0</v>
      </c>
    </row>
    <row r="62" spans="1:6" x14ac:dyDescent="0.35">
      <c r="A62" s="4" t="s">
        <v>203</v>
      </c>
      <c r="B62" s="32">
        <f t="shared" si="0"/>
        <v>10296</v>
      </c>
      <c r="C62" s="32">
        <v>3294</v>
      </c>
      <c r="D62" s="32">
        <v>3994</v>
      </c>
      <c r="E62" s="32">
        <v>3008</v>
      </c>
      <c r="F62" s="32">
        <v>0</v>
      </c>
    </row>
    <row r="63" spans="1:6" x14ac:dyDescent="0.35">
      <c r="A63" s="35"/>
      <c r="B63" s="32"/>
      <c r="C63" s="32"/>
      <c r="D63" s="32"/>
      <c r="E63" s="32"/>
      <c r="F63" s="32"/>
    </row>
    <row r="64" spans="1:6" x14ac:dyDescent="0.35">
      <c r="A64" s="28" t="s">
        <v>132</v>
      </c>
      <c r="B64" s="29">
        <f>SUM(B65:B70)</f>
        <v>237875</v>
      </c>
      <c r="C64" s="29">
        <f>SUM(C65:C70)</f>
        <v>73037</v>
      </c>
      <c r="D64" s="29">
        <f>SUM(D65:D70)</f>
        <v>98399</v>
      </c>
      <c r="E64" s="29">
        <f>SUM(E65:E70)</f>
        <v>66414</v>
      </c>
      <c r="F64" s="29">
        <f>SUM(F65:F70)</f>
        <v>25</v>
      </c>
    </row>
    <row r="65" spans="1:6" x14ac:dyDescent="0.35">
      <c r="A65" s="34" t="s">
        <v>133</v>
      </c>
      <c r="B65" s="32">
        <f t="shared" si="0"/>
        <v>119239</v>
      </c>
      <c r="C65" s="32">
        <v>37655</v>
      </c>
      <c r="D65" s="32">
        <v>47034</v>
      </c>
      <c r="E65" s="32">
        <v>34541</v>
      </c>
      <c r="F65" s="32">
        <v>9</v>
      </c>
    </row>
    <row r="66" spans="1:6" x14ac:dyDescent="0.35">
      <c r="A66" s="4" t="s">
        <v>134</v>
      </c>
      <c r="B66" s="32">
        <f t="shared" si="0"/>
        <v>19930</v>
      </c>
      <c r="C66" s="32">
        <v>6004</v>
      </c>
      <c r="D66" s="32">
        <v>8421</v>
      </c>
      <c r="E66" s="32">
        <v>5504</v>
      </c>
      <c r="F66" s="32">
        <v>1</v>
      </c>
    </row>
    <row r="67" spans="1:6" x14ac:dyDescent="0.35">
      <c r="A67" s="4" t="s">
        <v>135</v>
      </c>
      <c r="B67" s="32">
        <f t="shared" si="0"/>
        <v>9311</v>
      </c>
      <c r="C67" s="32">
        <v>2757</v>
      </c>
      <c r="D67" s="32">
        <v>3993</v>
      </c>
      <c r="E67" s="32">
        <v>2560</v>
      </c>
      <c r="F67" s="32">
        <v>1</v>
      </c>
    </row>
    <row r="68" spans="1:6" x14ac:dyDescent="0.35">
      <c r="A68" s="4" t="s">
        <v>136</v>
      </c>
      <c r="B68" s="32">
        <f t="shared" si="0"/>
        <v>42047</v>
      </c>
      <c r="C68" s="32">
        <v>12212</v>
      </c>
      <c r="D68" s="32">
        <v>18780</v>
      </c>
      <c r="E68" s="32">
        <v>11049</v>
      </c>
      <c r="F68" s="32">
        <v>6</v>
      </c>
    </row>
    <row r="69" spans="1:6" x14ac:dyDescent="0.35">
      <c r="A69" s="4" t="s">
        <v>137</v>
      </c>
      <c r="B69" s="32">
        <f t="shared" si="0"/>
        <v>28081</v>
      </c>
      <c r="C69" s="32">
        <v>8800</v>
      </c>
      <c r="D69" s="32">
        <v>11404</v>
      </c>
      <c r="E69" s="32">
        <v>7875</v>
      </c>
      <c r="F69" s="32">
        <v>2</v>
      </c>
    </row>
    <row r="70" spans="1:6" x14ac:dyDescent="0.35">
      <c r="A70" s="4" t="s">
        <v>138</v>
      </c>
      <c r="B70" s="32">
        <f t="shared" si="0"/>
        <v>19267</v>
      </c>
      <c r="C70" s="32">
        <v>5609</v>
      </c>
      <c r="D70" s="32">
        <v>8767</v>
      </c>
      <c r="E70" s="32">
        <v>4885</v>
      </c>
      <c r="F70" s="32">
        <v>6</v>
      </c>
    </row>
    <row r="71" spans="1:6" x14ac:dyDescent="0.35">
      <c r="A71" s="35"/>
      <c r="B71" s="32"/>
      <c r="C71" s="32"/>
      <c r="D71" s="32"/>
      <c r="E71" s="32"/>
      <c r="F71" s="32"/>
    </row>
    <row r="72" spans="1:6" x14ac:dyDescent="0.35">
      <c r="A72" s="28" t="s">
        <v>139</v>
      </c>
      <c r="B72" s="29">
        <f>SUM(B73:B78)</f>
        <v>111568</v>
      </c>
      <c r="C72" s="29">
        <f>SUM(C73:C78)</f>
        <v>35489</v>
      </c>
      <c r="D72" s="29">
        <f>SUM(D73:D78)</f>
        <v>46651</v>
      </c>
      <c r="E72" s="29">
        <f>SUM(E73:E78)</f>
        <v>29397</v>
      </c>
      <c r="F72" s="29">
        <f>SUM(F73:F78)</f>
        <v>31</v>
      </c>
    </row>
    <row r="73" spans="1:6" x14ac:dyDescent="0.35">
      <c r="A73" s="4" t="s">
        <v>204</v>
      </c>
      <c r="B73" s="32">
        <f t="shared" si="0"/>
        <v>27846</v>
      </c>
      <c r="C73" s="32">
        <v>8841</v>
      </c>
      <c r="D73" s="32">
        <v>11194</v>
      </c>
      <c r="E73" s="32">
        <v>7806</v>
      </c>
      <c r="F73" s="32">
        <v>5</v>
      </c>
    </row>
    <row r="74" spans="1:6" x14ac:dyDescent="0.35">
      <c r="A74" s="4" t="s">
        <v>140</v>
      </c>
      <c r="B74" s="32">
        <f t="shared" si="0"/>
        <v>24949</v>
      </c>
      <c r="C74" s="32">
        <v>7939</v>
      </c>
      <c r="D74" s="32">
        <v>10419</v>
      </c>
      <c r="E74" s="32">
        <v>6586</v>
      </c>
      <c r="F74" s="32">
        <v>5</v>
      </c>
    </row>
    <row r="75" spans="1:6" x14ac:dyDescent="0.35">
      <c r="A75" s="4" t="s">
        <v>141</v>
      </c>
      <c r="B75" s="32">
        <f t="shared" si="0"/>
        <v>5908</v>
      </c>
      <c r="C75" s="32">
        <v>1694</v>
      </c>
      <c r="D75" s="32">
        <v>2784</v>
      </c>
      <c r="E75" s="32">
        <v>1430</v>
      </c>
      <c r="F75" s="32">
        <v>0</v>
      </c>
    </row>
    <row r="76" spans="1:6" x14ac:dyDescent="0.35">
      <c r="A76" s="4" t="s">
        <v>205</v>
      </c>
      <c r="B76" s="32">
        <f t="shared" si="0"/>
        <v>21207</v>
      </c>
      <c r="C76" s="32">
        <v>6853</v>
      </c>
      <c r="D76" s="32">
        <v>8783</v>
      </c>
      <c r="E76" s="32">
        <v>5571</v>
      </c>
      <c r="F76" s="32">
        <v>0</v>
      </c>
    </row>
    <row r="77" spans="1:6" x14ac:dyDescent="0.35">
      <c r="A77" s="4" t="s">
        <v>206</v>
      </c>
      <c r="B77" s="32">
        <f t="shared" si="0"/>
        <v>14595</v>
      </c>
      <c r="C77" s="32">
        <v>4631</v>
      </c>
      <c r="D77" s="32">
        <v>6650</v>
      </c>
      <c r="E77" s="32">
        <v>3311</v>
      </c>
      <c r="F77" s="32">
        <v>3</v>
      </c>
    </row>
    <row r="78" spans="1:6" x14ac:dyDescent="0.35">
      <c r="A78" s="4" t="s">
        <v>207</v>
      </c>
      <c r="B78" s="32">
        <f t="shared" si="0"/>
        <v>17063</v>
      </c>
      <c r="C78" s="32">
        <v>5531</v>
      </c>
      <c r="D78" s="32">
        <v>6821</v>
      </c>
      <c r="E78" s="32">
        <v>4693</v>
      </c>
      <c r="F78" s="32">
        <v>18</v>
      </c>
    </row>
    <row r="79" spans="1:6" x14ac:dyDescent="0.35">
      <c r="A79" s="35"/>
      <c r="B79" s="32"/>
      <c r="C79" s="32"/>
      <c r="D79" s="32"/>
      <c r="E79" s="32"/>
      <c r="F79" s="32"/>
    </row>
    <row r="80" spans="1:6" x14ac:dyDescent="0.35">
      <c r="A80" s="28" t="s">
        <v>143</v>
      </c>
      <c r="B80" s="29">
        <f>SUM(B81:B86)</f>
        <v>86808</v>
      </c>
      <c r="C80" s="29">
        <f>SUM(C81:C86)</f>
        <v>27804</v>
      </c>
      <c r="D80" s="29">
        <f>SUM(D81:D86)</f>
        <v>35340</v>
      </c>
      <c r="E80" s="29">
        <f>SUM(E81:E86)</f>
        <v>23660</v>
      </c>
      <c r="F80" s="29">
        <f>SUM(F81:F86)</f>
        <v>4</v>
      </c>
    </row>
    <row r="81" spans="1:6" x14ac:dyDescent="0.35">
      <c r="A81" s="4" t="s">
        <v>208</v>
      </c>
      <c r="B81" s="32">
        <f t="shared" ref="B81:B117" si="1">C81+D81+E81+F81</f>
        <v>29393</v>
      </c>
      <c r="C81" s="32">
        <v>9741</v>
      </c>
      <c r="D81" s="32">
        <v>11755</v>
      </c>
      <c r="E81" s="32">
        <v>7896</v>
      </c>
      <c r="F81" s="32">
        <v>1</v>
      </c>
    </row>
    <row r="82" spans="1:6" x14ac:dyDescent="0.35">
      <c r="A82" s="4" t="s">
        <v>144</v>
      </c>
      <c r="B82" s="32">
        <f t="shared" si="1"/>
        <v>3353</v>
      </c>
      <c r="C82" s="32">
        <v>1069</v>
      </c>
      <c r="D82" s="32">
        <v>1325</v>
      </c>
      <c r="E82" s="32">
        <v>959</v>
      </c>
      <c r="F82" s="32">
        <v>0</v>
      </c>
    </row>
    <row r="83" spans="1:6" x14ac:dyDescent="0.35">
      <c r="A83" s="34" t="s">
        <v>209</v>
      </c>
      <c r="B83" s="32">
        <f t="shared" si="1"/>
        <v>30365</v>
      </c>
      <c r="C83" s="32">
        <v>9597</v>
      </c>
      <c r="D83" s="32">
        <v>12323</v>
      </c>
      <c r="E83" s="32">
        <v>8442</v>
      </c>
      <c r="F83" s="32">
        <v>3</v>
      </c>
    </row>
    <row r="84" spans="1:6" x14ac:dyDescent="0.35">
      <c r="A84" s="4" t="s">
        <v>210</v>
      </c>
      <c r="B84" s="32">
        <f t="shared" si="1"/>
        <v>14977</v>
      </c>
      <c r="C84" s="32">
        <v>4616</v>
      </c>
      <c r="D84" s="32">
        <v>6470</v>
      </c>
      <c r="E84" s="32">
        <v>3891</v>
      </c>
      <c r="F84" s="32">
        <v>0</v>
      </c>
    </row>
    <row r="85" spans="1:6" x14ac:dyDescent="0.35">
      <c r="A85" s="4" t="s">
        <v>145</v>
      </c>
      <c r="B85" s="32">
        <f t="shared" si="1"/>
        <v>2536</v>
      </c>
      <c r="C85" s="32">
        <v>817</v>
      </c>
      <c r="D85" s="32">
        <v>1079</v>
      </c>
      <c r="E85" s="32">
        <v>640</v>
      </c>
      <c r="F85" s="32">
        <v>0</v>
      </c>
    </row>
    <row r="86" spans="1:6" x14ac:dyDescent="0.35">
      <c r="A86" s="4" t="s">
        <v>146</v>
      </c>
      <c r="B86" s="32">
        <f t="shared" si="1"/>
        <v>6184</v>
      </c>
      <c r="C86" s="32">
        <v>1964</v>
      </c>
      <c r="D86" s="32">
        <v>2388</v>
      </c>
      <c r="E86" s="32">
        <v>1832</v>
      </c>
      <c r="F86" s="32">
        <v>0</v>
      </c>
    </row>
    <row r="87" spans="1:6" x14ac:dyDescent="0.35">
      <c r="A87" s="35"/>
      <c r="B87" s="32"/>
      <c r="C87" s="32"/>
      <c r="D87" s="32"/>
      <c r="E87" s="32"/>
      <c r="F87" s="32"/>
    </row>
    <row r="88" spans="1:6" x14ac:dyDescent="0.35">
      <c r="A88" s="28" t="s">
        <v>147</v>
      </c>
      <c r="B88" s="29">
        <f>SUM(B89:B96)</f>
        <v>130543</v>
      </c>
      <c r="C88" s="29">
        <f>SUM(C89:C96)</f>
        <v>41426</v>
      </c>
      <c r="D88" s="29">
        <f>SUM(D89:D96)</f>
        <v>51921</v>
      </c>
      <c r="E88" s="29">
        <f>SUM(E89:E96)</f>
        <v>36599</v>
      </c>
      <c r="F88" s="29">
        <f>SUM(F89:F96)</f>
        <v>597</v>
      </c>
    </row>
    <row r="89" spans="1:6" x14ac:dyDescent="0.35">
      <c r="A89" s="34" t="s">
        <v>148</v>
      </c>
      <c r="B89" s="32">
        <f t="shared" si="1"/>
        <v>58910</v>
      </c>
      <c r="C89" s="32">
        <v>19320</v>
      </c>
      <c r="D89" s="32">
        <v>22527</v>
      </c>
      <c r="E89" s="32">
        <v>17058</v>
      </c>
      <c r="F89" s="32">
        <v>5</v>
      </c>
    </row>
    <row r="90" spans="1:6" x14ac:dyDescent="0.35">
      <c r="A90" s="4" t="s">
        <v>211</v>
      </c>
      <c r="B90" s="32">
        <f t="shared" si="1"/>
        <v>22059</v>
      </c>
      <c r="C90" s="32">
        <v>6800</v>
      </c>
      <c r="D90" s="32">
        <v>8644</v>
      </c>
      <c r="E90" s="32">
        <v>6209</v>
      </c>
      <c r="F90" s="32">
        <v>406</v>
      </c>
    </row>
    <row r="91" spans="1:6" x14ac:dyDescent="0.35">
      <c r="A91" s="4" t="s">
        <v>149</v>
      </c>
      <c r="B91" s="32">
        <f t="shared" si="1"/>
        <v>8736</v>
      </c>
      <c r="C91" s="32">
        <v>2707</v>
      </c>
      <c r="D91" s="32">
        <v>3713</v>
      </c>
      <c r="E91" s="32">
        <v>2153</v>
      </c>
      <c r="F91" s="32">
        <v>163</v>
      </c>
    </row>
    <row r="92" spans="1:6" x14ac:dyDescent="0.35">
      <c r="A92" s="36" t="s">
        <v>150</v>
      </c>
      <c r="B92" s="32">
        <f t="shared" si="1"/>
        <v>10373</v>
      </c>
      <c r="C92" s="32">
        <v>3295</v>
      </c>
      <c r="D92" s="32">
        <v>4076</v>
      </c>
      <c r="E92" s="32">
        <v>3002</v>
      </c>
      <c r="F92" s="32"/>
    </row>
    <row r="93" spans="1:6" ht="15.65" hidden="1" customHeight="1" x14ac:dyDescent="0.35">
      <c r="A93" s="4" t="s">
        <v>151</v>
      </c>
      <c r="B93" s="32">
        <f t="shared" si="1"/>
        <v>4284</v>
      </c>
      <c r="C93" s="32">
        <v>1301</v>
      </c>
      <c r="D93" s="32">
        <v>1812</v>
      </c>
      <c r="E93" s="32">
        <v>1168</v>
      </c>
      <c r="F93" s="32">
        <v>3</v>
      </c>
    </row>
    <row r="94" spans="1:6" x14ac:dyDescent="0.35">
      <c r="A94" s="4" t="s">
        <v>267</v>
      </c>
      <c r="B94" s="32">
        <f t="shared" si="1"/>
        <v>14312</v>
      </c>
      <c r="C94" s="32">
        <v>4378</v>
      </c>
      <c r="D94" s="32">
        <v>6074</v>
      </c>
      <c r="E94" s="32">
        <v>3859</v>
      </c>
      <c r="F94" s="32">
        <v>1</v>
      </c>
    </row>
    <row r="95" spans="1:6" x14ac:dyDescent="0.35">
      <c r="A95" s="4" t="s">
        <v>153</v>
      </c>
      <c r="B95" s="32">
        <f t="shared" si="1"/>
        <v>9547</v>
      </c>
      <c r="C95" s="32">
        <v>2935</v>
      </c>
      <c r="D95" s="32">
        <v>4033</v>
      </c>
      <c r="E95" s="32">
        <v>2578</v>
      </c>
      <c r="F95" s="32">
        <v>1</v>
      </c>
    </row>
    <row r="96" spans="1:6" x14ac:dyDescent="0.35">
      <c r="A96" s="4" t="s">
        <v>154</v>
      </c>
      <c r="B96" s="32">
        <f t="shared" si="1"/>
        <v>2322</v>
      </c>
      <c r="C96" s="32">
        <v>690</v>
      </c>
      <c r="D96" s="32">
        <v>1042</v>
      </c>
      <c r="E96" s="32">
        <v>572</v>
      </c>
      <c r="F96" s="32">
        <v>18</v>
      </c>
    </row>
    <row r="97" spans="1:6" x14ac:dyDescent="0.35">
      <c r="A97" s="35"/>
      <c r="B97" s="32"/>
      <c r="C97" s="32"/>
      <c r="D97" s="32"/>
      <c r="E97" s="32"/>
      <c r="F97" s="32"/>
    </row>
    <row r="98" spans="1:6" x14ac:dyDescent="0.35">
      <c r="A98" s="28" t="s">
        <v>155</v>
      </c>
      <c r="B98" s="29">
        <f>SUM(B99:B100)</f>
        <v>69229</v>
      </c>
      <c r="C98" s="29">
        <f>SUM(C99:C100)</f>
        <v>22401</v>
      </c>
      <c r="D98" s="29">
        <f>SUM(D99:D100)</f>
        <v>28528</v>
      </c>
      <c r="E98" s="29">
        <f>SUM(E99:E100)</f>
        <v>18298</v>
      </c>
      <c r="F98" s="29">
        <f>SUM(F99:F100)</f>
        <v>2</v>
      </c>
    </row>
    <row r="99" spans="1:6" x14ac:dyDescent="0.35">
      <c r="A99" s="4" t="s">
        <v>156</v>
      </c>
      <c r="B99" s="32">
        <f t="shared" si="1"/>
        <v>49076</v>
      </c>
      <c r="C99" s="32">
        <v>16253</v>
      </c>
      <c r="D99" s="32">
        <v>19873</v>
      </c>
      <c r="E99" s="32">
        <v>12949</v>
      </c>
      <c r="F99" s="32">
        <v>1</v>
      </c>
    </row>
    <row r="100" spans="1:6" x14ac:dyDescent="0.35">
      <c r="A100" s="4" t="s">
        <v>157</v>
      </c>
      <c r="B100" s="32">
        <f t="shared" si="1"/>
        <v>20153</v>
      </c>
      <c r="C100" s="32">
        <v>6148</v>
      </c>
      <c r="D100" s="32">
        <v>8655</v>
      </c>
      <c r="E100" s="32">
        <v>5349</v>
      </c>
      <c r="F100" s="32">
        <v>1</v>
      </c>
    </row>
    <row r="101" spans="1:6" x14ac:dyDescent="0.35">
      <c r="A101" s="35"/>
      <c r="B101" s="32"/>
      <c r="C101" s="32"/>
      <c r="D101" s="32"/>
      <c r="E101" s="32"/>
      <c r="F101" s="32"/>
    </row>
    <row r="102" spans="1:6" x14ac:dyDescent="0.35">
      <c r="A102" s="28" t="s">
        <v>158</v>
      </c>
      <c r="B102" s="29">
        <f>SUM(B103:B107)</f>
        <v>86253</v>
      </c>
      <c r="C102" s="29">
        <f>SUM(C103:C107)</f>
        <v>26744</v>
      </c>
      <c r="D102" s="29">
        <f>SUM(D103:D107)</f>
        <v>36662</v>
      </c>
      <c r="E102" s="29">
        <f>SUM(E103:E107)</f>
        <v>22842</v>
      </c>
      <c r="F102" s="29">
        <f>SUM(F103:F107)</f>
        <v>5</v>
      </c>
    </row>
    <row r="103" spans="1:6" x14ac:dyDescent="0.35">
      <c r="A103" s="4" t="s">
        <v>212</v>
      </c>
      <c r="B103" s="32">
        <f t="shared" si="1"/>
        <v>17939</v>
      </c>
      <c r="C103" s="32">
        <v>5428</v>
      </c>
      <c r="D103" s="32">
        <v>8192</v>
      </c>
      <c r="E103" s="32">
        <v>4318</v>
      </c>
      <c r="F103" s="32">
        <v>1</v>
      </c>
    </row>
    <row r="104" spans="1:6" x14ac:dyDescent="0.35">
      <c r="A104" s="4" t="s">
        <v>213</v>
      </c>
      <c r="B104" s="32">
        <f t="shared" si="1"/>
        <v>18864</v>
      </c>
      <c r="C104" s="32">
        <v>5579</v>
      </c>
      <c r="D104" s="32">
        <v>8291</v>
      </c>
      <c r="E104" s="32">
        <v>4994</v>
      </c>
      <c r="F104" s="32">
        <v>0</v>
      </c>
    </row>
    <row r="105" spans="1:6" x14ac:dyDescent="0.35">
      <c r="A105" s="4" t="s">
        <v>214</v>
      </c>
      <c r="B105" s="32">
        <f t="shared" si="1"/>
        <v>20719</v>
      </c>
      <c r="C105" s="32">
        <v>6719</v>
      </c>
      <c r="D105" s="32">
        <v>7851</v>
      </c>
      <c r="E105" s="32">
        <v>6149</v>
      </c>
      <c r="F105" s="32">
        <v>0</v>
      </c>
    </row>
    <row r="106" spans="1:6" x14ac:dyDescent="0.35">
      <c r="A106" s="4" t="s">
        <v>161</v>
      </c>
      <c r="B106" s="32">
        <f t="shared" si="1"/>
        <v>22727</v>
      </c>
      <c r="C106" s="32">
        <v>7042</v>
      </c>
      <c r="D106" s="32">
        <v>9793</v>
      </c>
      <c r="E106" s="32">
        <v>5890</v>
      </c>
      <c r="F106" s="32">
        <v>2</v>
      </c>
    </row>
    <row r="107" spans="1:6" x14ac:dyDescent="0.35">
      <c r="A107" s="4" t="s">
        <v>215</v>
      </c>
      <c r="B107" s="32">
        <f t="shared" si="1"/>
        <v>6004</v>
      </c>
      <c r="C107" s="32">
        <v>1976</v>
      </c>
      <c r="D107" s="32">
        <v>2535</v>
      </c>
      <c r="E107" s="32">
        <v>1491</v>
      </c>
      <c r="F107" s="32">
        <v>2</v>
      </c>
    </row>
    <row r="108" spans="1:6" x14ac:dyDescent="0.35">
      <c r="A108" s="35"/>
      <c r="B108" s="32"/>
      <c r="C108" s="32"/>
      <c r="D108" s="32"/>
      <c r="E108" s="32"/>
      <c r="F108" s="32"/>
    </row>
    <row r="109" spans="1:6" x14ac:dyDescent="0.35">
      <c r="A109" s="28" t="s">
        <v>163</v>
      </c>
      <c r="B109" s="29">
        <f>SUM(B110:B112)</f>
        <v>103343</v>
      </c>
      <c r="C109" s="29">
        <f>SUM(C110:C112)</f>
        <v>34039</v>
      </c>
      <c r="D109" s="29">
        <f>SUM(D110:D112)</f>
        <v>39646</v>
      </c>
      <c r="E109" s="29">
        <f>SUM(E110:E112)</f>
        <v>29601</v>
      </c>
      <c r="F109" s="29">
        <f>SUM(F110:F112)</f>
        <v>57</v>
      </c>
    </row>
    <row r="110" spans="1:6" x14ac:dyDescent="0.35">
      <c r="A110" s="4" t="s">
        <v>164</v>
      </c>
      <c r="B110" s="32">
        <f t="shared" si="1"/>
        <v>65199</v>
      </c>
      <c r="C110" s="32">
        <v>21398</v>
      </c>
      <c r="D110" s="32">
        <v>25348</v>
      </c>
      <c r="E110" s="32">
        <v>18452</v>
      </c>
      <c r="F110" s="32">
        <v>1</v>
      </c>
    </row>
    <row r="111" spans="1:6" x14ac:dyDescent="0.35">
      <c r="A111" s="4" t="s">
        <v>165</v>
      </c>
      <c r="B111" s="32">
        <f t="shared" si="1"/>
        <v>18010</v>
      </c>
      <c r="C111" s="32">
        <v>5916</v>
      </c>
      <c r="D111" s="32">
        <v>7002</v>
      </c>
      <c r="E111" s="32">
        <v>5037</v>
      </c>
      <c r="F111" s="32">
        <v>55</v>
      </c>
    </row>
    <row r="112" spans="1:6" x14ac:dyDescent="0.35">
      <c r="A112" s="4" t="s">
        <v>166</v>
      </c>
      <c r="B112" s="32">
        <f t="shared" si="1"/>
        <v>20134</v>
      </c>
      <c r="C112" s="32">
        <v>6725</v>
      </c>
      <c r="D112" s="32">
        <v>7296</v>
      </c>
      <c r="E112" s="32">
        <v>6112</v>
      </c>
      <c r="F112" s="32">
        <v>1</v>
      </c>
    </row>
    <row r="113" spans="1:6" x14ac:dyDescent="0.35">
      <c r="A113" s="35"/>
      <c r="B113" s="32"/>
      <c r="C113" s="32"/>
      <c r="D113" s="32"/>
      <c r="E113" s="32"/>
      <c r="F113" s="32"/>
    </row>
    <row r="114" spans="1:6" x14ac:dyDescent="0.35">
      <c r="A114" s="28" t="s">
        <v>167</v>
      </c>
      <c r="B114" s="29">
        <f>SUM(B115:B117)</f>
        <v>128585</v>
      </c>
      <c r="C114" s="29">
        <f>SUM(C115:C117)</f>
        <v>40225</v>
      </c>
      <c r="D114" s="29">
        <f>SUM(D115:D117)</f>
        <v>52366</v>
      </c>
      <c r="E114" s="29">
        <f>SUM(E115:E117)</f>
        <v>35985</v>
      </c>
      <c r="F114" s="29">
        <f>SUM(F115:F117)</f>
        <v>9</v>
      </c>
    </row>
    <row r="115" spans="1:6" x14ac:dyDescent="0.35">
      <c r="A115" s="34" t="s">
        <v>168</v>
      </c>
      <c r="B115" s="32">
        <f t="shared" si="1"/>
        <v>74403</v>
      </c>
      <c r="C115" s="32">
        <v>22687</v>
      </c>
      <c r="D115" s="32">
        <v>30770</v>
      </c>
      <c r="E115" s="32">
        <v>20942</v>
      </c>
      <c r="F115" s="32">
        <v>4</v>
      </c>
    </row>
    <row r="116" spans="1:6" x14ac:dyDescent="0.35">
      <c r="A116" s="4" t="s">
        <v>169</v>
      </c>
      <c r="B116" s="32">
        <f t="shared" si="1"/>
        <v>23952</v>
      </c>
      <c r="C116" s="32">
        <v>7573</v>
      </c>
      <c r="D116" s="32">
        <v>9891</v>
      </c>
      <c r="E116" s="32">
        <v>6486</v>
      </c>
      <c r="F116" s="32">
        <v>2</v>
      </c>
    </row>
    <row r="117" spans="1:6" x14ac:dyDescent="0.35">
      <c r="A117" s="34" t="s">
        <v>216</v>
      </c>
      <c r="B117" s="32">
        <f t="shared" si="1"/>
        <v>30230</v>
      </c>
      <c r="C117" s="32">
        <v>9965</v>
      </c>
      <c r="D117" s="32">
        <v>11705</v>
      </c>
      <c r="E117" s="32">
        <v>8557</v>
      </c>
      <c r="F117" s="32">
        <v>3</v>
      </c>
    </row>
    <row r="118" spans="1:6" x14ac:dyDescent="0.35">
      <c r="A118" s="53"/>
      <c r="B118" s="226"/>
      <c r="C118" s="226"/>
      <c r="D118" s="226"/>
      <c r="E118" s="226"/>
      <c r="F118" s="59"/>
    </row>
    <row r="119" spans="1:6" x14ac:dyDescent="0.35">
      <c r="A119" s="56" t="s">
        <v>268</v>
      </c>
      <c r="B119" s="37"/>
      <c r="F119" s="42"/>
    </row>
    <row r="120" spans="1:6" hidden="1" x14ac:dyDescent="0.35">
      <c r="A120" s="56"/>
      <c r="B120" s="37"/>
      <c r="F120" s="42"/>
    </row>
  </sheetData>
  <mergeCells count="6">
    <mergeCell ref="F8:F9"/>
    <mergeCell ref="A8:A9"/>
    <mergeCell ref="B8:B9"/>
    <mergeCell ref="C8:C9"/>
    <mergeCell ref="D8:D9"/>
    <mergeCell ref="E8:E9"/>
  </mergeCells>
  <printOptions horizontalCentered="1" verticalCentered="1"/>
  <pageMargins left="0" right="0" top="0" bottom="0" header="0" footer="0"/>
  <pageSetup scale="36"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Índice</vt:lpstr>
      <vt:lpstr>c-1</vt:lpstr>
      <vt:lpstr>c-2</vt:lpstr>
      <vt:lpstr>c-3</vt:lpstr>
      <vt:lpstr>c-4</vt:lpstr>
      <vt:lpstr>c-5</vt:lpstr>
      <vt:lpstr>c-6</vt:lpstr>
      <vt:lpstr>c-7</vt:lpstr>
      <vt:lpstr>c-8</vt:lpstr>
      <vt:lpstr>c-9</vt:lpstr>
      <vt:lpstr>c-10</vt:lpstr>
      <vt:lpstr>c-11</vt:lpstr>
      <vt:lpstr>c-12</vt:lpstr>
      <vt:lpstr>'c-3'!Área_de_impresión</vt:lpstr>
      <vt:lpstr>'c-5'!Área_de_impresión</vt:lpstr>
      <vt:lpstr>'c-6'!Área_de_impresión</vt:lpstr>
      <vt:lpstr>'c-7'!Área_de_impresión</vt:lpstr>
      <vt:lpstr>'c-8'!Área_de_impresión</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ksegurah</dc:creator>
  <cp:keywords/>
  <dc:description/>
  <cp:lastModifiedBy>María Gómez Rodríguez</cp:lastModifiedBy>
  <cp:revision/>
  <dcterms:created xsi:type="dcterms:W3CDTF">2016-04-29T20:48:11Z</dcterms:created>
  <dcterms:modified xsi:type="dcterms:W3CDTF">2024-01-26T21:30:36Z</dcterms:modified>
  <cp:category/>
  <cp:contentStatus/>
</cp:coreProperties>
</file>