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Poder Judicial\2023\Revisión anuarios 2022\Trib. Apelación Civil\"/>
    </mc:Choice>
  </mc:AlternateContent>
  <xr:revisionPtr revIDLastSave="0" documentId="13_ncr:1_{BE4282F8-575C-4182-8422-71CC2BF9CBF8}" xr6:coauthVersionLast="47" xr6:coauthVersionMax="47" xr10:uidLastSave="{00000000-0000-0000-0000-000000000000}"/>
  <bookViews>
    <workbookView xWindow="28690" yWindow="-110" windowWidth="29020" windowHeight="15700" xr2:uid="{F200AE1D-7414-4D3E-A9B8-D4EF1EFA822E}"/>
  </bookViews>
  <sheets>
    <sheet name="Índice" sheetId="4" r:id="rId1"/>
    <sheet name="c-1" sheetId="7" r:id="rId2"/>
    <sheet name="c-2" sheetId="8" r:id="rId3"/>
    <sheet name="c-3" sheetId="9" r:id="rId4"/>
    <sheet name="c-4" sheetId="10" r:id="rId5"/>
    <sheet name="c-5" sheetId="11" r:id="rId6"/>
    <sheet name="c-6" sheetId="13" r:id="rId7"/>
  </sheets>
  <externalReferences>
    <externalReference r:id="rId8"/>
    <externalReference r:id="rId9"/>
  </externalReferences>
  <definedNames>
    <definedName name="_xlnm._FilterDatabase" localSheetId="1" hidden="1">'c-1'!#REF!</definedName>
    <definedName name="ddd" localSheetId="1">[1]c30!#REF!</definedName>
    <definedName name="ddd" localSheetId="6">[1]c30!#REF!</definedName>
    <definedName name="ddd">[1]c30!#REF!</definedName>
    <definedName name="Excel_BuiltIn__FilterDatabase_1" localSheetId="1">#REF!</definedName>
    <definedName name="Excel_BuiltIn__FilterDatabase_1">#REF!</definedName>
    <definedName name="Excel_BuiltIn__FilterDatabase_3" localSheetId="1">#REF!</definedName>
    <definedName name="Excel_BuiltIn__FilterDatabase_3">#REF!</definedName>
    <definedName name="Excel_BuiltIn__FilterDatabase_4" localSheetId="1">[2]C4!#REF!</definedName>
    <definedName name="Excel_BuiltIn__FilterDatabase_4">[2]C4!#REF!</definedName>
    <definedName name="Excel_BuiltIn_Print_Area_1" localSheetId="1">[1]c30!#REF!</definedName>
    <definedName name="Excel_BuiltIn_Print_Area_1">[1]c30!#REF!</definedName>
    <definedName name="Excel_BuiltIn_Print_Area_1_1">"$C_81.$#REF!$#REF!:$#REF!$#REF!"</definedName>
    <definedName name="Excel_BuiltIn_Print_Area_4">"$c_84.$#REF!$#REF!:$#REF!$#REF!"</definedName>
    <definedName name="Excel_BuiltIn_Print_Area_7">"$c_86.$#REF!$#REF!:$#REF!$#REF!"</definedName>
    <definedName name="FOFO1" localSheetId="1">#REF!</definedName>
    <definedName name="FOFO1">#REF!</definedName>
    <definedName name="Nuevo" localSheetId="1">#REF!</definedName>
    <definedName name="Nuev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5" i="13" l="1"/>
  <c r="B164" i="13"/>
  <c r="B163" i="13"/>
  <c r="B162" i="13"/>
  <c r="B161" i="13"/>
  <c r="B160" i="13"/>
  <c r="B159" i="13"/>
  <c r="B158" i="13"/>
  <c r="B157" i="13"/>
  <c r="B156" i="13"/>
  <c r="B155" i="13"/>
  <c r="B154" i="13"/>
  <c r="B153" i="13"/>
  <c r="B152" i="13"/>
  <c r="B151" i="13"/>
  <c r="B150" i="13"/>
  <c r="B149" i="13"/>
  <c r="B148" i="13"/>
  <c r="B147" i="13"/>
  <c r="B146" i="13"/>
  <c r="B145" i="13"/>
  <c r="B144" i="13"/>
  <c r="J143" i="13"/>
  <c r="I143" i="13"/>
  <c r="H143" i="13"/>
  <c r="G143" i="13"/>
  <c r="F143" i="13"/>
  <c r="E143" i="13"/>
  <c r="D143" i="13"/>
  <c r="C143" i="13"/>
  <c r="B143" i="13" s="1"/>
  <c r="B141" i="13"/>
  <c r="B140" i="13"/>
  <c r="B139" i="13"/>
  <c r="B138" i="13"/>
  <c r="B137" i="13"/>
  <c r="B136" i="13"/>
  <c r="B135" i="13"/>
  <c r="B134" i="13"/>
  <c r="B133" i="13"/>
  <c r="B132" i="13"/>
  <c r="B131" i="13"/>
  <c r="B130" i="13"/>
  <c r="B129" i="13"/>
  <c r="B128" i="13"/>
  <c r="B127" i="13"/>
  <c r="B126" i="13"/>
  <c r="B125" i="13"/>
  <c r="B124" i="13"/>
  <c r="B123" i="13"/>
  <c r="B122" i="13"/>
  <c r="J121" i="13"/>
  <c r="I121" i="13"/>
  <c r="H121" i="13"/>
  <c r="G121" i="13"/>
  <c r="B121" i="13" s="1"/>
  <c r="F121" i="13"/>
  <c r="E121" i="13"/>
  <c r="D121" i="13"/>
  <c r="C121" i="13"/>
  <c r="B119" i="13"/>
  <c r="B118" i="13"/>
  <c r="B117" i="13"/>
  <c r="B116" i="13"/>
  <c r="B115" i="13"/>
  <c r="B114" i="13"/>
  <c r="B113" i="13"/>
  <c r="B112" i="13"/>
  <c r="B111" i="13"/>
  <c r="B110" i="13"/>
  <c r="J109" i="13"/>
  <c r="I109" i="13"/>
  <c r="H109" i="13"/>
  <c r="G109" i="13"/>
  <c r="F109" i="13"/>
  <c r="E109" i="13"/>
  <c r="D109" i="13"/>
  <c r="C109" i="13"/>
  <c r="B109" i="13" s="1"/>
  <c r="B107" i="13"/>
  <c r="B106" i="13"/>
  <c r="B105" i="13"/>
  <c r="B104" i="13"/>
  <c r="B103" i="13"/>
  <c r="B102" i="13"/>
  <c r="B101" i="13"/>
  <c r="B100" i="13"/>
  <c r="B99" i="13"/>
  <c r="B98" i="13"/>
  <c r="J97" i="13"/>
  <c r="I97" i="13"/>
  <c r="H97" i="13"/>
  <c r="G97" i="13"/>
  <c r="F97" i="13"/>
  <c r="E97" i="13"/>
  <c r="D97" i="13"/>
  <c r="B97" i="13" s="1"/>
  <c r="C97" i="13"/>
  <c r="B95" i="13"/>
  <c r="B94" i="13"/>
  <c r="B93" i="13"/>
  <c r="B92" i="13"/>
  <c r="B91" i="13"/>
  <c r="B90" i="13"/>
  <c r="B89" i="13"/>
  <c r="B88" i="13"/>
  <c r="B87" i="13"/>
  <c r="B86" i="13"/>
  <c r="B85" i="13"/>
  <c r="B84" i="13"/>
  <c r="B83" i="13"/>
  <c r="B82" i="13"/>
  <c r="B81" i="13"/>
  <c r="B80" i="13"/>
  <c r="B79" i="13"/>
  <c r="B78" i="13"/>
  <c r="B77" i="13"/>
  <c r="J76" i="13"/>
  <c r="I76" i="13"/>
  <c r="H76" i="13"/>
  <c r="G76" i="13"/>
  <c r="F76" i="13"/>
  <c r="E76" i="13"/>
  <c r="D76" i="13"/>
  <c r="C76" i="13"/>
  <c r="B76" i="13"/>
  <c r="B74" i="13"/>
  <c r="B73" i="13"/>
  <c r="B72" i="13"/>
  <c r="B71" i="13"/>
  <c r="B70" i="13"/>
  <c r="B69" i="13"/>
  <c r="B68" i="13"/>
  <c r="B67" i="13"/>
  <c r="B66" i="13"/>
  <c r="B65" i="13"/>
  <c r="B64" i="13"/>
  <c r="B63" i="13"/>
  <c r="B62" i="13"/>
  <c r="B61" i="13"/>
  <c r="B60" i="13"/>
  <c r="B59" i="13"/>
  <c r="B58" i="13"/>
  <c r="B57" i="13"/>
  <c r="B56" i="13"/>
  <c r="B55" i="13"/>
  <c r="J54" i="13"/>
  <c r="I54" i="13"/>
  <c r="H54" i="13"/>
  <c r="G54" i="13"/>
  <c r="G11" i="13" s="1"/>
  <c r="F54" i="13"/>
  <c r="E54" i="13"/>
  <c r="D54" i="13"/>
  <c r="C54" i="13"/>
  <c r="B54" i="13" s="1"/>
  <c r="B52" i="13"/>
  <c r="B51" i="13"/>
  <c r="B50" i="13"/>
  <c r="B49" i="13"/>
  <c r="B48" i="13"/>
  <c r="B47" i="13"/>
  <c r="B46" i="13"/>
  <c r="B45" i="13"/>
  <c r="B44" i="13"/>
  <c r="B43" i="13"/>
  <c r="B42" i="13"/>
  <c r="B41" i="13"/>
  <c r="B40" i="13"/>
  <c r="B39" i="13"/>
  <c r="B38" i="13"/>
  <c r="B37" i="13"/>
  <c r="B36" i="13"/>
  <c r="J35" i="13"/>
  <c r="I35" i="13"/>
  <c r="B35" i="13" s="1"/>
  <c r="H35" i="13"/>
  <c r="H11" i="13" s="1"/>
  <c r="G35" i="13"/>
  <c r="F35" i="13"/>
  <c r="E35" i="13"/>
  <c r="D35" i="13"/>
  <c r="C35" i="13"/>
  <c r="B33" i="13"/>
  <c r="B32" i="13"/>
  <c r="B31" i="13"/>
  <c r="B30" i="13"/>
  <c r="B29" i="13"/>
  <c r="B28" i="13"/>
  <c r="B27" i="13"/>
  <c r="B26" i="13"/>
  <c r="B25" i="13"/>
  <c r="J24" i="13"/>
  <c r="J11" i="13" s="1"/>
  <c r="I24" i="13"/>
  <c r="I11" i="13" s="1"/>
  <c r="H24" i="13"/>
  <c r="G24" i="13"/>
  <c r="F24" i="13"/>
  <c r="E24" i="13"/>
  <c r="D24" i="13"/>
  <c r="C24" i="13"/>
  <c r="B24" i="13" s="1"/>
  <c r="B22" i="13"/>
  <c r="B21" i="13"/>
  <c r="B20" i="13"/>
  <c r="B19" i="13"/>
  <c r="B18" i="13"/>
  <c r="B17" i="13"/>
  <c r="B16" i="13"/>
  <c r="B15" i="13"/>
  <c r="B14" i="13"/>
  <c r="J13" i="13"/>
  <c r="I13" i="13"/>
  <c r="H13" i="13"/>
  <c r="G13" i="13"/>
  <c r="F13" i="13"/>
  <c r="E13" i="13"/>
  <c r="E11" i="13" s="1"/>
  <c r="D13" i="13"/>
  <c r="D11" i="13" s="1"/>
  <c r="C13" i="13"/>
  <c r="B13" i="13" s="1"/>
  <c r="F11" i="13"/>
  <c r="B12" i="11"/>
  <c r="B11" i="10"/>
  <c r="B19" i="9"/>
  <c r="B13" i="9"/>
  <c r="B11" i="9" s="1"/>
  <c r="B23" i="8"/>
  <c r="B22" i="8"/>
  <c r="B21" i="8"/>
  <c r="B20" i="8"/>
  <c r="B19" i="8"/>
  <c r="B18" i="8"/>
  <c r="B17" i="8"/>
  <c r="B16" i="8"/>
  <c r="B15" i="8"/>
  <c r="B13" i="8" s="1"/>
  <c r="K13" i="8"/>
  <c r="J13" i="8"/>
  <c r="I13" i="8"/>
  <c r="H13" i="8"/>
  <c r="G13" i="8"/>
  <c r="F13" i="8"/>
  <c r="E13" i="8"/>
  <c r="D13" i="8"/>
  <c r="C13" i="8"/>
  <c r="D93" i="7"/>
  <c r="D92" i="7"/>
  <c r="B87" i="7"/>
  <c r="D85" i="7"/>
  <c r="B81" i="7"/>
  <c r="D80" i="7"/>
  <c r="D71" i="7"/>
  <c r="B71" i="7"/>
  <c r="B64" i="7"/>
  <c r="B63" i="7"/>
  <c r="B62" i="7"/>
  <c r="D61" i="7"/>
  <c r="B54" i="7"/>
  <c r="B53" i="7" s="1"/>
  <c r="D48" i="7"/>
  <c r="B48" i="7"/>
  <c r="B47" i="7"/>
  <c r="B43" i="7"/>
  <c r="D41" i="7"/>
  <c r="D40" i="7"/>
  <c r="B33" i="7"/>
  <c r="D30" i="7"/>
  <c r="B29" i="7"/>
  <c r="D28" i="7"/>
  <c r="D21" i="7"/>
  <c r="D20" i="7"/>
  <c r="B20" i="7"/>
  <c r="D19" i="7"/>
  <c r="B19" i="7"/>
  <c r="B18" i="7"/>
  <c r="B17" i="7" s="1"/>
  <c r="D14" i="7"/>
  <c r="D11" i="7"/>
  <c r="B11" i="7"/>
  <c r="B11" i="13" l="1"/>
  <c r="B9" i="7"/>
  <c r="C11" i="1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D052A76-2C7B-4163-9A7C-5710EA0B2BAF}" keepAlive="1" name="Consulta - Balance general anual por oficina" description="Conexión a la consulta 'Balance general anual por oficina' en el libro." type="5" refreshedVersion="4" background="1" saveData="1">
    <dbPr connection="Provider=Microsoft.Mashup.OleDb.1;Data Source=$Workbook$;Location=&quot;Balance general anual por oficina&quot;;Extended Properties=&quot;&quot;" command="SELECT * FROM [Balance general anual por oficina]"/>
  </connection>
  <connection id="2" xr16:uid="{B87E3E10-362A-4786-A0C4-5E6CA2C09DEA}" keepAlive="1" name="Consulta - Entrados por clase y procedimiento mla" description="Conexión a la consulta 'Entrados por clase y procedimiento mla' en el libro." type="5" refreshedVersion="7" background="1" saveData="1">
    <dbPr connection="Provider=Microsoft.Mashup.OleDb.1;Data Source=$Workbook$;Location=&quot;Entrados por clase y procedimiento mla&quot;;Extended Properties=&quot;&quot;" command="SELECT * FROM [Entrados por clase y procedimiento mla]"/>
  </connection>
  <connection id="3" xr16:uid="{DFE34E3B-4A8D-44C8-8B22-2D4DDA3936A5}" keepAlive="1" name="Consulta - Terminados por circuito y estado" description="Conexión a la consulta 'Terminados por circuito y estado' en el libro." type="5" refreshedVersion="7" background="1" saveData="1">
    <dbPr connection="Provider=Microsoft.Mashup.OleDb.1;Data Source=$Workbook$;Location=&quot;Terminados por circuito y estado&quot;;Extended Properties=&quot;&quot;" command="SELECT * FROM [Terminados por circuito y estado]"/>
  </connection>
</connections>
</file>

<file path=xl/sharedStrings.xml><?xml version="1.0" encoding="utf-8"?>
<sst xmlns="http://schemas.openxmlformats.org/spreadsheetml/2006/main" count="459" uniqueCount="301">
  <si>
    <t>Índice de Cuadros Estadísticos</t>
  </si>
  <si>
    <t>Número</t>
  </si>
  <si>
    <t>Nombre del Cuadro</t>
  </si>
  <si>
    <r>
      <t>Por</t>
    </r>
    <r>
      <rPr>
        <sz val="12"/>
        <rFont val="Times New Roman"/>
        <family val="1"/>
      </rPr>
      <t>: Tribunal</t>
    </r>
  </si>
  <si>
    <r>
      <t>Materia Civil En Instancia Superior:</t>
    </r>
    <r>
      <rPr>
        <sz val="12"/>
        <rFont val="Times New Roman"/>
        <family val="1"/>
      </rPr>
      <t xml:space="preserve"> Casos Entrados</t>
    </r>
  </si>
  <si>
    <r>
      <t>Según</t>
    </r>
    <r>
      <rPr>
        <sz val="12"/>
        <rFont val="Times New Roman"/>
        <family val="1"/>
      </rPr>
      <t xml:space="preserve">: Circuito Judicial y Oficina de Procedencia </t>
    </r>
  </si>
  <si>
    <r>
      <t>Según</t>
    </r>
    <r>
      <rPr>
        <sz val="12"/>
        <rFont val="Times New Roman"/>
        <family val="1"/>
      </rPr>
      <t>: Resolución Apelada o Consultada</t>
    </r>
  </si>
  <si>
    <r>
      <rPr>
        <b/>
        <sz val="12"/>
        <rFont val="Times New Roman"/>
        <family val="1"/>
      </rPr>
      <t>Materia Civil en instancia superior:</t>
    </r>
    <r>
      <rPr>
        <sz val="12"/>
        <rFont val="Times New Roman"/>
        <family val="1"/>
      </rPr>
      <t xml:space="preserve"> Duración promedio de los casos terminados</t>
    </r>
  </si>
  <si>
    <r>
      <rPr>
        <b/>
        <sz val="12"/>
        <rFont val="Times New Roman"/>
        <family val="1"/>
      </rPr>
      <t>Según:</t>
    </r>
    <r>
      <rPr>
        <sz val="12"/>
        <rFont val="Times New Roman"/>
        <family val="1"/>
      </rPr>
      <t xml:space="preserve"> Motivo de término</t>
    </r>
  </si>
  <si>
    <r>
      <rPr>
        <b/>
        <sz val="12"/>
        <rFont val="Times New Roman"/>
        <family val="1"/>
      </rPr>
      <t>Según:</t>
    </r>
    <r>
      <rPr>
        <sz val="12"/>
        <rFont val="Times New Roman"/>
        <family val="1"/>
      </rPr>
      <t xml:space="preserve"> Despacho judicial</t>
    </r>
  </si>
  <si>
    <r>
      <rPr>
        <b/>
        <sz val="12"/>
        <rFont val="Times New Roman"/>
        <family val="1"/>
      </rPr>
      <t>Materia Civil en instancia superior:</t>
    </r>
    <r>
      <rPr>
        <sz val="12"/>
        <rFont val="Times New Roman"/>
        <family val="1"/>
      </rPr>
      <t xml:space="preserve"> Tiempo empleado de los casos terminados</t>
    </r>
  </si>
  <si>
    <r>
      <rPr>
        <b/>
        <sz val="12"/>
        <rFont val="Times New Roman"/>
        <family val="1"/>
      </rPr>
      <t>Según:</t>
    </r>
    <r>
      <rPr>
        <sz val="12"/>
        <rFont val="Times New Roman"/>
        <family val="1"/>
      </rPr>
      <t xml:space="preserve"> Tiempo empleado</t>
    </r>
  </si>
  <si>
    <t>Apelación por inadmisión</t>
  </si>
  <si>
    <t>CUADRO N° 3</t>
  </si>
  <si>
    <t>MATERIA CIVIL EN INSTANCIA SUPERIOR: CASOS ENTRADOS</t>
  </si>
  <si>
    <t>SEGÚN: CIRCUITO JUDICIAL Y OFICINA DE PROCEDENCIA</t>
  </si>
  <si>
    <t>CIRCUITO JUDICIAL Y OFICINA DE PROCEDENCIA</t>
  </si>
  <si>
    <t>TOTAL</t>
  </si>
  <si>
    <t>Total</t>
  </si>
  <si>
    <t>Tribunales Civiles y Laborales</t>
  </si>
  <si>
    <t>Circuito Judicial de Cartago</t>
  </si>
  <si>
    <t>Tribunal  Primero de Apelación Civil de San José</t>
  </si>
  <si>
    <t>Juzgado Civil de Cartago</t>
  </si>
  <si>
    <t>Tribunal  Segundo de Apelación Civil de San José</t>
  </si>
  <si>
    <t>Juzgado Civil, Trabajo y Agrario de Turrialba</t>
  </si>
  <si>
    <t>Tribunal de Apelación Civil y Trabajo Zona Sur (Sede Pérez Zeledón)</t>
  </si>
  <si>
    <t>Juzgado Especializado de Cobro de Cartago</t>
  </si>
  <si>
    <t>Tribunal de Apelación Civil y Trabajo Heredia</t>
  </si>
  <si>
    <t>Tribunal Colegiado Primera Instancia Civil de Cartago</t>
  </si>
  <si>
    <t>Primer Circuito Judicial de San José</t>
  </si>
  <si>
    <t>Juzgado Primero Civil de San José</t>
  </si>
  <si>
    <t>Juzgado Segundo Civil de San José</t>
  </si>
  <si>
    <t>Circuito Judicial de Heredia</t>
  </si>
  <si>
    <t>Juzgado Tercero Civil de San José</t>
  </si>
  <si>
    <t>Juzgado Civil de Heredia</t>
  </si>
  <si>
    <t>Juzgado Cuarto Civil de San José</t>
  </si>
  <si>
    <t>Juzgado de Cobro y Civil de Menor Cuantía de Heredia (cobro)</t>
  </si>
  <si>
    <t>Juzgado Concursal</t>
  </si>
  <si>
    <t>Juzgado de Cobro y Civil de Menor Cuantía de Heredia (civil)</t>
  </si>
  <si>
    <t>Juzgado Primero Civil de Menor Cuantía de San José</t>
  </si>
  <si>
    <t>Juzgado Contr. y Menor Cuantía de San Joaquín</t>
  </si>
  <si>
    <t>Juzgado Segundo Civil de Menor Cuantía de San José</t>
  </si>
  <si>
    <t>Juzgado Contr. y Menor Cuantía de San Rafael</t>
  </si>
  <si>
    <t>Juzgado Tercero Civil de Menor Cuantía de San José</t>
  </si>
  <si>
    <t>Juzgado Civil, Trabajo, Familia, Penal Juvenil y Viol. Dom Sarapiquí</t>
  </si>
  <si>
    <t>Juzgado Primero Especializado de Cobro de San José</t>
  </si>
  <si>
    <t>Juzgado Contravencional, Menor Cuantía y Tránsito de Sarapiquí</t>
  </si>
  <si>
    <t>Juzgado Segundo Especializado de Cobro de San José</t>
  </si>
  <si>
    <t>Juzgado Contr. y Menor Cuantía de San Isidro</t>
  </si>
  <si>
    <t>Juzgado Tercero Especializado de Cobro de San José</t>
  </si>
  <si>
    <t>Tribunal Colegiado Primera Instancia Civil de Heredia</t>
  </si>
  <si>
    <t>Tribunal Primero Colegiado Primera Instancia Civil I Circuito Judicial San José</t>
  </si>
  <si>
    <t>Tribunal Segundo Colegiado Primera Instancia Civil I Circuito Judicial San José</t>
  </si>
  <si>
    <t>Primer Circuito Judicial de Guanacaste</t>
  </si>
  <si>
    <t>Tribunal Segundo Civil del I Circuito Judicial de San José, Sección II</t>
  </si>
  <si>
    <t>Juzgado Contr. y Men. Cuantía de Puriscal</t>
  </si>
  <si>
    <t>Juzgado Civil y Trabajo I Circ. Jud. Guanacaste (Liberia)</t>
  </si>
  <si>
    <t>Juzgado Civil y Trabajo, Familia Puriscal (civil)</t>
  </si>
  <si>
    <t>Juzgado Cobro, Menor Cuant. y Tránsito I Circ. Jud. de Guanacaste (Liberia)</t>
  </si>
  <si>
    <t>Juzgado Civil y Trabajo, Familia Puriscal (familia)</t>
  </si>
  <si>
    <t>Juzgado Civil y Trabajo de Cañas</t>
  </si>
  <si>
    <t>Juzgado Contravencional y Menor Cuantía Aserrí</t>
  </si>
  <si>
    <t>Juzgado Contr. y Men. Cuant. Cañas</t>
  </si>
  <si>
    <t>Juzgado Contravencional y Menor Cuantía Mora</t>
  </si>
  <si>
    <t>Juzgado Contr. y Men. Cuant. La Cruz</t>
  </si>
  <si>
    <t>Juzgado Contravencional y Menor Cuantía San Sebastián</t>
  </si>
  <si>
    <t>Tribunal Colegiado Primera Instancia I Circuito Judicial Guanacaste (Liberia)</t>
  </si>
  <si>
    <t>Juzgado Contravencional y Menor Cuantía Pavas</t>
  </si>
  <si>
    <t>Juzgado Contravencional y Menor Cuantía Escazú</t>
  </si>
  <si>
    <t>Juzgado Contravencional y Menor Cuantía Escazú (faltas y contravenciones)</t>
  </si>
  <si>
    <t>Segundo Circuito Judicial de Guanacaste</t>
  </si>
  <si>
    <t>Juzgado Contravencional y Menor Cuantía Santa Ana</t>
  </si>
  <si>
    <t>Juzgado Civil de Santa Cruz</t>
  </si>
  <si>
    <t>Juzgado Civil y Trabajo II Circ. Jud. Guanacaste (Nicoya)</t>
  </si>
  <si>
    <t>Segundo Circuito Judicial de San José</t>
  </si>
  <si>
    <t>Juzgado de Menor Cuantía y Tránsito de Nicoya</t>
  </si>
  <si>
    <t>Juzgado Civil II Circ. Jud. San José</t>
  </si>
  <si>
    <t xml:space="preserve">Juzgado de Cobro y Tránsito II Circ. Jud. Guanacaste (Santa Cruz) </t>
  </si>
  <si>
    <t>Juzgado Civil  Menor Cuantía II Circ. Jud. San José</t>
  </si>
  <si>
    <t>Juzgado Contr. y Menor Cuantía de Carrillo</t>
  </si>
  <si>
    <t>Juzgado Especializado de Cobro II Circ. Jud. San José, Sección Primera</t>
  </si>
  <si>
    <t>Tribunal Colegiado Primera Instancia II Circuito Judicial Guanacaste (Nicoya)</t>
  </si>
  <si>
    <t>Juzgado Especializado de Cobro II Circ. Jud. San José, Sección Segunda</t>
  </si>
  <si>
    <t>Juzgado Especializado de Cobro II Circ. Jud. San José, Sección Tercera</t>
  </si>
  <si>
    <t>Circuito Judicial de Puntarenas</t>
  </si>
  <si>
    <t>Juzgado Civil Hacienda de Asunto Sumarios II Circ. Jud. San José</t>
  </si>
  <si>
    <t>Juzgado Civil y Agrario Puntarenas</t>
  </si>
  <si>
    <t>Tribunal Contencioso Administrativo</t>
  </si>
  <si>
    <t>Tribunal Puntarenas (penal)</t>
  </si>
  <si>
    <t>Tribunal Agrario</t>
  </si>
  <si>
    <t>Juzgado Contravencional y Menor cuantía Jicaral</t>
  </si>
  <si>
    <t>Juzgado Civil, Trabajo y Familia de Quepos</t>
  </si>
  <si>
    <t>Tercer Circuito Judicial de San José</t>
  </si>
  <si>
    <t>Juzgado de Trabajo de Puntarenas</t>
  </si>
  <si>
    <t>Juzgado Civil del III Circ. Jud. De San José</t>
  </si>
  <si>
    <t>Juzgado Contravencional y Menor Cuantía  Quepos</t>
  </si>
  <si>
    <t xml:space="preserve">Juzgado Civil, Trab. y Fam. Hatillo, San Seb. y Alajuelita </t>
  </si>
  <si>
    <t>Juzgado Contravencional y Menor Cuantía Esparza</t>
  </si>
  <si>
    <t>Juzgado Menor Cuantía  del III Circ. Jud. De San José</t>
  </si>
  <si>
    <t>Juzgado de Cobro, Civil de Menor Cuantía Puntarenas</t>
  </si>
  <si>
    <t>Tribunal Colegiado Primera Instancia III Circuito Judicial De San José (Hatillo)</t>
  </si>
  <si>
    <t>Juzgado Contravencional y Menor Cuantía Garabito</t>
  </si>
  <si>
    <t>Juzgado Contravencional y Menor Cuantía Hatillo</t>
  </si>
  <si>
    <t>Juzgado Contravencional y Menor Cuantía Alajuelita</t>
  </si>
  <si>
    <t>Tribunal Colegiado Primera Instancia Circuito Judicial de Puntarenas</t>
  </si>
  <si>
    <t>Primer Circuito Judicial de la Zona Sur</t>
  </si>
  <si>
    <t>Primer Circuito Judicial de Alajuela</t>
  </si>
  <si>
    <t>Juzgado Civil y Trabajo del I Circ. Jud. de la Zona Sur (civil)</t>
  </si>
  <si>
    <t>Juzgado Civil I Circuito Jud. Alajuela</t>
  </si>
  <si>
    <t>Juzgado Civil y Trabajo del I Circ. Jud. de la Zona Sur (laboral)</t>
  </si>
  <si>
    <t>Juzgado de Cobro Menor Cuantía del I Circ. Jud. de Alajuela (cobro)</t>
  </si>
  <si>
    <t xml:space="preserve">Juzgado Menor Cuantía del I Circ. Jud. Zona Sur </t>
  </si>
  <si>
    <t>Juzgado de Cobro Menor Cuantía del I Circ. Jud. de Alajuela (civil)</t>
  </si>
  <si>
    <t>Juzgado Cobro y Menor Cuantía I Circ. Jud. de la Zona Sur (materia cobro)</t>
  </si>
  <si>
    <t>Juzgado Contravencional y Menor Cuantía de Atenas</t>
  </si>
  <si>
    <t>Juzgado Cobro y Menor Cuantía I Circ. Jud. de la Zona Sur (materia civil)</t>
  </si>
  <si>
    <t>Juzgado Contravencional de Orotina (materia civil)</t>
  </si>
  <si>
    <t>Juzg. Civil, Trabajo y Familia de Buenos Aires</t>
  </si>
  <si>
    <t>Tribunal Colegiado Primera Instancia Civil I Circuito Judicial Alajuela</t>
  </si>
  <si>
    <t>Tribunal I Circuito Judicial Zona Sur (penal)</t>
  </si>
  <si>
    <t>Juzgado Trabajo I Circuito Judicial Alajuela</t>
  </si>
  <si>
    <t>Tribunal Colegiado Primera Instancia I Circuito Judicial de la Zona Sur (Pérez Zeledón)</t>
  </si>
  <si>
    <t>Segundo Circuito Judicial de Alajuela</t>
  </si>
  <si>
    <t>Segundo Circuito Judicial de la Zona Sur</t>
  </si>
  <si>
    <t>Juzgado Civil y de Trabajo del II Cir. Jud. de Alajuela</t>
  </si>
  <si>
    <t>Juzgado Civil y Trabajo del II Circ. Jud. Zona Sur</t>
  </si>
  <si>
    <t>Juzgado Agrario del II Circ. Jud. de Alajuela</t>
  </si>
  <si>
    <t>Juzgado Civil, Trabajo y Golfito</t>
  </si>
  <si>
    <t>Juzgado de Cobro y Menor Cuantía del II Circ. Jud. de Alajuela (cobro)</t>
  </si>
  <si>
    <t>Juzgado Civil, Trabajo y Familia de Osa</t>
  </si>
  <si>
    <t>Juzgado de Cobro y Menor Cuantía del II Circ. Jud. de Alajuela (civil)</t>
  </si>
  <si>
    <t>Juzgado Cobro, Menor Cuantía y Contravencional de Golfito</t>
  </si>
  <si>
    <t>Juzgado Contravencional y Menor Cuantía de Naranjo (materia civil)</t>
  </si>
  <si>
    <t>Juzgado Contr. y Men. Cuant. Osa</t>
  </si>
  <si>
    <t>Juzgado Civil y de Trabajo de II Circ. Jud. Alajuela, Sede Upala</t>
  </si>
  <si>
    <t>Juzgado Civil y Trabajo Quepos</t>
  </si>
  <si>
    <t>Juzgado Contr. y Men. Cuant. La Fortuna</t>
  </si>
  <si>
    <t>Juzgado Agrario II Circuito Judicial Zona Sur (Corredores</t>
  </si>
  <si>
    <t>Juzgado Contr. y Men. Cuant. Palmares (civil)</t>
  </si>
  <si>
    <t>Primer Circuito Judicial de la Zona Atlántica</t>
  </si>
  <si>
    <t>Tercer Circuito Judicial de Alajuela San Ramón</t>
  </si>
  <si>
    <t>Juzgado Civil del I Circ. Jud. de la Zona Atlántica</t>
  </si>
  <si>
    <t>Juzgado Civil y Trabajo  III Circ. Jud. Alajuela (San Ramón)</t>
  </si>
  <si>
    <t>Juzgado de Cobro, Civil y Menor Cuantía I Circ. Jud. Zona Atlántica</t>
  </si>
  <si>
    <t>Juzgado de Cobro y Menor Cuantía III Circ. Jud. Alajuela (San Ramón) (civil)</t>
  </si>
  <si>
    <t>Tribunal Colegiado I Instancia Civil I Circuito Judicial Zona Atlántica</t>
  </si>
  <si>
    <t>Juzgado de Cobro y Menor Cuantía III Circ. Jud. Alajuela (San Ramón) (cobro)</t>
  </si>
  <si>
    <t xml:space="preserve">Tribunal Colegiado Primera Instancia Civil III Circuito Judicial Alajuela (San Ramón) </t>
  </si>
  <si>
    <t>Segundo Circuito Judicial de la Zona Atlántica</t>
  </si>
  <si>
    <t>Juzgado Civil del II Circ. Jud. De la Zona Atlántica</t>
  </si>
  <si>
    <t>Tercer Circuito Judicial de Alajuela Grecia</t>
  </si>
  <si>
    <t>Juzgado de Cobro y Menor Cuantía de Pococí (cobro)</t>
  </si>
  <si>
    <t>Juzgado Civil y de Trabajo de Grecia</t>
  </si>
  <si>
    <t>Juzgado de Cobro y Menor Cuantía de Pococí (civil)</t>
  </si>
  <si>
    <t>Juzgado de Cobro, Menor Cuantía y Contravencional de Grecia (cobro)</t>
  </si>
  <si>
    <t>Juzgado Contr. y Menor Cuant. Guácimo</t>
  </si>
  <si>
    <t>Salas</t>
  </si>
  <si>
    <t xml:space="preserve">Sala Primera </t>
  </si>
  <si>
    <t>Elaborado por: Subproceso de Estadística, Dirección de Planificación.</t>
  </si>
  <si>
    <t>CUADRO N° 4</t>
  </si>
  <si>
    <t xml:space="preserve"> MATERIA CIVIL EN INSTANCIA SUPERIOR: CASOS ENTRADOS 
RESOLUCIÓN APELADA O CONSULTADA Y POR TRIBUNALES COMPETENTE </t>
  </si>
  <si>
    <t>SEGÚN: RESOLUCIÓN APELADA O CONSULTADA</t>
  </si>
  <si>
    <t>POR: TRIBUNAL</t>
  </si>
  <si>
    <t>RESOLUCIÓN APELADA O CONSULTADA</t>
  </si>
  <si>
    <t xml:space="preserve"> TOTAL</t>
  </si>
  <si>
    <t xml:space="preserve">TRIBUNAL  </t>
  </si>
  <si>
    <t>Tribunal de Apelación Civil y Trabajo Alajuela</t>
  </si>
  <si>
    <t xml:space="preserve">Tribunal de Apelación Civil y Trabajo Cartago </t>
  </si>
  <si>
    <t>Tribunal de Apelación Civil y Trabajo Guanacaste (Sede Liberia)</t>
  </si>
  <si>
    <t xml:space="preserve"> Tribunal de Apelación Civil y Trabajo Puntarenas</t>
  </si>
  <si>
    <t>Tribunal de Apelación Civil y Trabajo Zona Atlántica (Sede Limón)</t>
  </si>
  <si>
    <t>Conflicto competencia</t>
  </si>
  <si>
    <t>Providencias</t>
  </si>
  <si>
    <t>Resolución de Apelación Interlocutoria</t>
  </si>
  <si>
    <t>Resolución Fondo Medida Cautelar -Segunda Instancia</t>
  </si>
  <si>
    <t>Resolución Fondo Incidente o Tercería -segunda Instancia</t>
  </si>
  <si>
    <t>Sentencia en Ejecución (II Instancia)</t>
  </si>
  <si>
    <t>Sentencia en II Instancia</t>
  </si>
  <si>
    <r>
      <t>No indica</t>
    </r>
    <r>
      <rPr>
        <vertAlign val="superscript"/>
        <sz val="12"/>
        <rFont val="Times New Roman"/>
        <family val="1"/>
      </rPr>
      <t>(1)</t>
    </r>
  </si>
  <si>
    <t>1-/ Personal judicial del despacho no realizó el registro de la información correspondiente al tipo de resolución apelada en el Sistema Costarricense de Gestión de Despachos Judiciales.</t>
  </si>
  <si>
    <t>MATERIA CIVIL EN INSTANCIA SUPERIOR: DURACIÓN PROMEDIO</t>
  </si>
  <si>
    <t>DE LOS CASOS TERMINADOS</t>
  </si>
  <si>
    <t>SEGÚN: MOTIVO DE TÉRMINO</t>
  </si>
  <si>
    <t>MOTIVO DE TÉRMINO</t>
  </si>
  <si>
    <t>CASOS TERMINADOS</t>
  </si>
  <si>
    <t>DURACIÓN PROMEDIO</t>
  </si>
  <si>
    <t>Resoluciones de Fondo</t>
  </si>
  <si>
    <t>Confirmadas</t>
  </si>
  <si>
    <t>Revocadas</t>
  </si>
  <si>
    <t>Modificadas</t>
  </si>
  <si>
    <t>6 meses 0 semanas</t>
  </si>
  <si>
    <t>Anuladas</t>
  </si>
  <si>
    <t>4 meses 3 semanas</t>
  </si>
  <si>
    <t>Otras Resoluciones</t>
  </si>
  <si>
    <t>4 meses 0 semanas</t>
  </si>
  <si>
    <t>Resuelve conflicto</t>
  </si>
  <si>
    <t>2 meses 2 semanas</t>
  </si>
  <si>
    <t>Confirma denegatoria</t>
  </si>
  <si>
    <t>Rechaza de plano</t>
  </si>
  <si>
    <t>Mal admitido</t>
  </si>
  <si>
    <t>Recursos desistidos</t>
  </si>
  <si>
    <t>3 meses 3 semanas</t>
  </si>
  <si>
    <t>Revoca denegatoria</t>
  </si>
  <si>
    <t>2 meses 3 semanas</t>
  </si>
  <si>
    <t>SEGÚN: DESPACHO JUDICIAL</t>
  </si>
  <si>
    <t>DESPACHO JUDICIAL</t>
  </si>
  <si>
    <t>5 meses 0 semanas</t>
  </si>
  <si>
    <t>Tribunal de Apelación Civil y Trabajo Puntarenas</t>
  </si>
  <si>
    <t>MATERIA CIVIL EN INSTANCIA SUPERIOR: TIEMPO EMPLEADO</t>
  </si>
  <si>
    <t>SEGÚN: TIEMPO EMPLEADO</t>
  </si>
  <si>
    <t>TIEMPO EMPLEADO</t>
  </si>
  <si>
    <t>CANTIDAD CASOS TERMINADOS</t>
  </si>
  <si>
    <t>Menos de 1 mes</t>
  </si>
  <si>
    <t>De 1 mes a menos de 2 meses</t>
  </si>
  <si>
    <t>De 2 meses a menos de 3 meses</t>
  </si>
  <si>
    <t>De 3 meses a menos de 4 meses</t>
  </si>
  <si>
    <t>De 4 meses a menos de 5 meses</t>
  </si>
  <si>
    <t>De 5 meses a menos de 6 meses</t>
  </si>
  <si>
    <t>De 6 meses a menos de 7 meses</t>
  </si>
  <si>
    <t>De 7 meses a menos de 8 meses</t>
  </si>
  <si>
    <t>De 8 meses a menos de 9 meses</t>
  </si>
  <si>
    <t>De 9 meses a menos de 10 meses</t>
  </si>
  <si>
    <t>De 10 meses a menos de 11 meses</t>
  </si>
  <si>
    <t>De 11 meses a menos de 12 meses</t>
  </si>
  <si>
    <t>De 12 meses a menos de 18 meses</t>
  </si>
  <si>
    <t>De 18 meses a menos de 24 meses</t>
  </si>
  <si>
    <t>De 24 meses a menos de 36 meses</t>
  </si>
  <si>
    <t>De 36 meses a menos de 48 meses</t>
  </si>
  <si>
    <t>De 48 meses a más meses</t>
  </si>
  <si>
    <t>Durante: 2022</t>
  </si>
  <si>
    <r>
      <t>Durante</t>
    </r>
    <r>
      <rPr>
        <sz val="12"/>
        <rFont val="Times New Roman"/>
        <family val="1"/>
      </rPr>
      <t>: 2022</t>
    </r>
  </si>
  <si>
    <t>DURANTE: 2022</t>
  </si>
  <si>
    <t xml:space="preserve"> DURANTE: 2022</t>
  </si>
  <si>
    <t>5 meses 0 semana</t>
  </si>
  <si>
    <t>5 meses  0 semanas</t>
  </si>
  <si>
    <t>4 meses 2 semana</t>
  </si>
  <si>
    <t>4 meses 3 semana</t>
  </si>
  <si>
    <t>5 meses 3 semanas</t>
  </si>
  <si>
    <t>4 meses 1 semanas</t>
  </si>
  <si>
    <t>6 meses 1 semana</t>
  </si>
  <si>
    <t>2 meses 3 semana</t>
  </si>
  <si>
    <t>8 meses 1 semana</t>
  </si>
  <si>
    <t>3 meses 1 semana</t>
  </si>
  <si>
    <t>3 meses 2 semanas</t>
  </si>
  <si>
    <r>
      <t>Materia Civil En Instancia Superior:</t>
    </r>
    <r>
      <rPr>
        <sz val="12"/>
        <rFont val="Times New Roman"/>
        <family val="1"/>
      </rPr>
      <t xml:space="preserve"> Resoluciones dictadas</t>
    </r>
  </si>
  <si>
    <t>CUADRO Nº 6</t>
  </si>
  <si>
    <t>MATERIA CIVIL EN INSTANCIA SUPERIOR: RESOLUCIONES DICTADAS</t>
  </si>
  <si>
    <t>T I P O   D E   R E S O L U C I Ó N</t>
  </si>
  <si>
    <t>Resolución de Conflicto de Competencia</t>
  </si>
  <si>
    <t>Resolución Fondo Incidente o Tercería - Segunda Instancia</t>
  </si>
  <si>
    <t>Resolución Fondo Medida Cautelar - Segunda Instancia</t>
  </si>
  <si>
    <t>Resuelve Apelación por Inadmisión</t>
  </si>
  <si>
    <t>Sentencia de Segunda Instancia</t>
  </si>
  <si>
    <t>Sentencia Ejecución -Segunda Instancia</t>
  </si>
  <si>
    <r>
      <t>Por</t>
    </r>
    <r>
      <rPr>
        <sz val="12"/>
        <rFont val="Times New Roman"/>
        <family val="1"/>
      </rPr>
      <t>: Tipo de resolución</t>
    </r>
  </si>
  <si>
    <t>Confirmada</t>
  </si>
  <si>
    <t>Modificada</t>
  </si>
  <si>
    <t>Revocada</t>
  </si>
  <si>
    <t>Anulada</t>
  </si>
  <si>
    <t>Mal Admitido</t>
  </si>
  <si>
    <t>Recurso Desistido</t>
  </si>
  <si>
    <t>Rechaza de Plano Apelación por Inadmisión</t>
  </si>
  <si>
    <t>Resuelve Conflicto y Remite a Otro Tribunal</t>
  </si>
  <si>
    <t>Resuelve Conflicto y Termina el Proceso</t>
  </si>
  <si>
    <t>Rechaza Conflicto</t>
  </si>
  <si>
    <t>Adhesiones</t>
  </si>
  <si>
    <t>Adición y Aclaración</t>
  </si>
  <si>
    <t>Anulada Parcialmente</t>
  </si>
  <si>
    <t>Confirma con Modificación</t>
  </si>
  <si>
    <t>Confirma con Revocatoria</t>
  </si>
  <si>
    <t>Conflicto de Competencia</t>
  </si>
  <si>
    <t>Con Lugar</t>
  </si>
  <si>
    <t>Con Lugar (Apelación por Inadmisión)</t>
  </si>
  <si>
    <t>Desistimiento</t>
  </si>
  <si>
    <t>Rechazada de Plano, Desierto, Mal Admitido</t>
  </si>
  <si>
    <t>Resolución Múltiple</t>
  </si>
  <si>
    <t>Se Admite Prueba para Mejor Resolver</t>
  </si>
  <si>
    <t>Se Revoca Auto Denegatorio Apelación por Inadmisión</t>
  </si>
  <si>
    <t>Se Revoca Parcialmente</t>
  </si>
  <si>
    <t>Sin Lugar</t>
  </si>
  <si>
    <t>Sin Lugar (Apelación por Inadmisión)</t>
  </si>
  <si>
    <t>CUADRO N° 2</t>
  </si>
  <si>
    <t>CUADRO Nº 5</t>
  </si>
  <si>
    <t>CUADRO N° 1</t>
  </si>
  <si>
    <t>TRIBUNAL PRIMERO DE APELACIÓN CIVIL DE SAN JOSÉ</t>
  </si>
  <si>
    <t>TRIBUNAL SEGUNDO DE APELACIÓN CIVIL DE SAN JOSÉ</t>
  </si>
  <si>
    <t>TRIBUNAL DE APELACIÓN CIVIL Y DE TRABAJO DE LA ZONA SUR (SEDE PÉREZ ZELEDÓN) (CIVIL)</t>
  </si>
  <si>
    <t>Modifica Parcialmente</t>
  </si>
  <si>
    <t>TRIBUNAL DE APELACIÓN CIVIL Y TRABAJO DE ALAJUELA (SEDE ALAJUELA) (CIVIL)</t>
  </si>
  <si>
    <t>TRIBUNAL DE APELACIÓN CIVIL Y DE TRABAJO DE CARTAGO (SEDE CARTAGO) (CIVIL)</t>
  </si>
  <si>
    <t>TRIBUNAL DE APELACIÓN CIVIL Y TRABAJO DE HEREDIA (SEDE HEREDIA) (CIVIL)</t>
  </si>
  <si>
    <t>TRIBUNAL DE APELACIÓN CIVIL Y TRABAJO DE GUANACASTE (SEDE LIBERIA) (CIVIL)</t>
  </si>
  <si>
    <t>TRIBUNAL DE APELACIÓN CIVIL Y TRABAJO DE PUNTARENAS (SEDE PUNTARENAS) (CIVIL)</t>
  </si>
  <si>
    <t>TRIBUNAL DE APELACIÓN CIVIL Y TRABAJO DE LA ZONA ATLÁNTICA (SEDE LIMÓN) (CIVIL)</t>
  </si>
  <si>
    <t>RESULTADO DE LA RESOLUCIÓN  Y DESPACHO</t>
  </si>
  <si>
    <t xml:space="preserve"> POR: TIPO DE RESOLUCIÓN</t>
  </si>
  <si>
    <t>SEGÚN: DESPACHO JUDICIAL Y RESULTADO DE LA RESOLUCIÓN</t>
  </si>
  <si>
    <r>
      <rPr>
        <b/>
        <sz val="12"/>
        <rFont val="Times New Roman"/>
        <family val="1"/>
      </rPr>
      <t>Según:</t>
    </r>
    <r>
      <rPr>
        <sz val="12"/>
        <rFont val="Times New Roman"/>
        <family val="1"/>
      </rPr>
      <t xml:space="preserve"> Despacho Judicial y resultado de la resolución</t>
    </r>
  </si>
  <si>
    <t xml:space="preserve">Tribunales Civiles </t>
  </si>
  <si>
    <t>Nota:</t>
  </si>
  <si>
    <r>
      <t>Para obtener información de las distintas variables que conforman el movimiento de trabajo de las oficinas (entrados, terminados, circulante final, entre otros resultados), se debe ingresar al siguiente link de la Dirección:</t>
    </r>
    <r>
      <rPr>
        <i/>
        <sz val="12"/>
        <rFont val="Times New Roman"/>
        <family val="1"/>
      </rPr>
      <t xml:space="preserve"> </t>
    </r>
    <r>
      <rPr>
        <b/>
        <i/>
        <sz val="12"/>
        <rFont val="Times New Roman"/>
        <family val="1"/>
      </rPr>
      <t>https://planificacion.poder-judicial.go.cr/index.php/estadisticas-e-indicadores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</si>
</sst>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2"/>
      <name val="Times New Roman"/>
      <family val="1"/>
    </font>
    <font>
      <sz val="10"/>
      <name val="Arial"/>
      <family val="2"/>
    </font>
    <font>
      <b/>
      <sz val="12"/>
      <name val="Times New Roman"/>
      <family val="1"/>
    </font>
    <font>
      <b/>
      <u/>
      <sz val="12"/>
      <name val="Times New Roman"/>
      <family val="1"/>
    </font>
    <font>
      <b/>
      <sz val="12"/>
      <color indexed="10"/>
      <name val="Times New Roman"/>
      <family val="1"/>
    </font>
    <font>
      <b/>
      <sz val="12"/>
      <color rgb="FFFF0000"/>
      <name val="Times New Roman"/>
      <family val="1"/>
    </font>
    <font>
      <sz val="10"/>
      <name val="Arial"/>
      <family val="2"/>
    </font>
    <font>
      <b/>
      <sz val="16"/>
      <name val="Times New Roman"/>
      <family val="1"/>
    </font>
    <font>
      <sz val="16"/>
      <name val="Times New Roman"/>
      <family val="1"/>
    </font>
    <font>
      <sz val="10"/>
      <color indexed="8"/>
      <name val="MS Sans Serif"/>
      <family val="2"/>
    </font>
    <font>
      <vertAlign val="superscript"/>
      <sz val="12"/>
      <name val="Times New Roman"/>
      <family val="1"/>
    </font>
    <font>
      <b/>
      <sz val="12"/>
      <color indexed="8"/>
      <name val="Times New Roman"/>
      <family val="1"/>
    </font>
    <font>
      <b/>
      <sz val="12"/>
      <color theme="1"/>
      <name val="Times New Roman"/>
      <family val="1"/>
    </font>
    <font>
      <b/>
      <sz val="14"/>
      <name val="Times New Roman"/>
      <family val="1"/>
    </font>
    <font>
      <b/>
      <sz val="14"/>
      <color indexed="8"/>
      <name val="Times New Roman"/>
      <family val="1"/>
    </font>
    <font>
      <b/>
      <sz val="11"/>
      <color theme="1"/>
      <name val="Times New Roman"/>
      <family val="1"/>
    </font>
    <font>
      <sz val="12"/>
      <color theme="1"/>
      <name val="Times New Roman"/>
      <family val="1"/>
    </font>
    <font>
      <b/>
      <sz val="11"/>
      <name val="Times New Roman"/>
      <family val="1"/>
    </font>
    <font>
      <i/>
      <sz val="12"/>
      <name val="Times New Roman"/>
      <family val="1"/>
    </font>
    <font>
      <b/>
      <i/>
      <sz val="12"/>
      <name val="Times New Roman"/>
      <family val="1"/>
    </font>
  </fonts>
  <fills count="3">
    <fill>
      <patternFill patternType="none"/>
    </fill>
    <fill>
      <patternFill patternType="gray125"/>
    </fill>
    <fill>
      <patternFill patternType="solid">
        <fgColor theme="0" tint="-0.249977111117893"/>
        <bgColor indexed="64"/>
      </patternFill>
    </fill>
  </fills>
  <borders count="18">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3" fillId="0" borderId="0"/>
    <xf numFmtId="0" fontId="1" fillId="0" borderId="0"/>
    <xf numFmtId="0" fontId="8" fillId="0" borderId="0"/>
    <xf numFmtId="0" fontId="11" fillId="0" borderId="0"/>
    <xf numFmtId="0" fontId="11" fillId="0" borderId="0"/>
    <xf numFmtId="0" fontId="3" fillId="0" borderId="0"/>
  </cellStyleXfs>
  <cellXfs count="179">
    <xf numFmtId="0" fontId="0" fillId="0" borderId="0" xfId="0"/>
    <xf numFmtId="0" fontId="3" fillId="0" borderId="0" xfId="1"/>
    <xf numFmtId="0" fontId="2" fillId="0" borderId="0" xfId="1" applyFont="1"/>
    <xf numFmtId="0" fontId="2" fillId="0" borderId="0" xfId="1" applyFont="1" applyAlignment="1">
      <alignment vertical="center" wrapText="1"/>
    </xf>
    <xf numFmtId="0" fontId="4" fillId="0" borderId="0" xfId="3" applyFont="1" applyAlignment="1">
      <alignment horizontal="left"/>
    </xf>
    <xf numFmtId="0" fontId="4" fillId="0" borderId="0" xfId="3" applyFont="1"/>
    <xf numFmtId="3" fontId="2" fillId="0" borderId="0" xfId="3" applyNumberFormat="1" applyFont="1" applyAlignment="1">
      <alignment horizontal="center"/>
    </xf>
    <xf numFmtId="0" fontId="4" fillId="0" borderId="0" xfId="3" applyFont="1" applyAlignment="1">
      <alignment horizontal="centerContinuous" vertical="center"/>
    </xf>
    <xf numFmtId="0" fontId="2" fillId="0" borderId="0" xfId="3" applyFont="1"/>
    <xf numFmtId="0" fontId="4" fillId="0" borderId="11" xfId="3" applyFont="1" applyBorder="1" applyAlignment="1">
      <alignment horizontal="center"/>
    </xf>
    <xf numFmtId="1" fontId="7" fillId="0" borderId="7" xfId="3" applyNumberFormat="1" applyFont="1" applyBorder="1" applyAlignment="1">
      <alignment horizontal="center" vertical="center"/>
    </xf>
    <xf numFmtId="3" fontId="4" fillId="0" borderId="7" xfId="3" applyNumberFormat="1" applyFont="1" applyBorder="1" applyAlignment="1">
      <alignment horizontal="center"/>
    </xf>
    <xf numFmtId="0" fontId="4" fillId="0" borderId="11" xfId="3" applyFont="1" applyBorder="1" applyAlignment="1">
      <alignment horizontal="left"/>
    </xf>
    <xf numFmtId="0" fontId="2" fillId="0" borderId="11" xfId="3" applyFont="1" applyBorder="1" applyAlignment="1">
      <alignment horizontal="left"/>
    </xf>
    <xf numFmtId="3" fontId="2" fillId="0" borderId="7" xfId="3" applyNumberFormat="1" applyFont="1" applyBorder="1" applyAlignment="1">
      <alignment horizontal="center"/>
    </xf>
    <xf numFmtId="3" fontId="2" fillId="0" borderId="7" xfId="3" quotePrefix="1" applyNumberFormat="1" applyFont="1" applyBorder="1" applyAlignment="1">
      <alignment horizontal="center"/>
    </xf>
    <xf numFmtId="0" fontId="2" fillId="0" borderId="1" xfId="3" applyFont="1" applyBorder="1"/>
    <xf numFmtId="0" fontId="2" fillId="0" borderId="9" xfId="3" applyFont="1" applyBorder="1"/>
    <xf numFmtId="0" fontId="4" fillId="0" borderId="0" xfId="6" applyFont="1"/>
    <xf numFmtId="0" fontId="4" fillId="0" borderId="0" xfId="6" applyFont="1" applyAlignment="1">
      <alignment horizontal="left"/>
    </xf>
    <xf numFmtId="0" fontId="4" fillId="0" borderId="0" xfId="6" applyFont="1" applyAlignment="1">
      <alignment horizontal="centerContinuous" vertical="center"/>
    </xf>
    <xf numFmtId="0" fontId="4" fillId="0" borderId="10" xfId="6" applyFont="1" applyBorder="1" applyAlignment="1">
      <alignment horizontal="center" vertical="center"/>
    </xf>
    <xf numFmtId="0" fontId="14" fillId="0" borderId="4" xfId="0" applyFont="1" applyBorder="1" applyAlignment="1">
      <alignment horizontal="center" vertical="center" wrapText="1"/>
    </xf>
    <xf numFmtId="0" fontId="14" fillId="0" borderId="16" xfId="0" applyFont="1" applyBorder="1" applyAlignment="1">
      <alignment horizontal="center" vertical="center" wrapText="1"/>
    </xf>
    <xf numFmtId="0" fontId="4" fillId="0" borderId="0" xfId="6" applyFont="1" applyAlignment="1">
      <alignment horizontal="center" vertical="center" wrapText="1"/>
    </xf>
    <xf numFmtId="0" fontId="4" fillId="0" borderId="5" xfId="6" applyFont="1" applyBorder="1" applyAlignment="1">
      <alignment horizontal="center" vertical="center"/>
    </xf>
    <xf numFmtId="0" fontId="4" fillId="0" borderId="0" xfId="1" applyFont="1" applyAlignment="1">
      <alignment horizontal="center" vertical="center" wrapText="1"/>
    </xf>
    <xf numFmtId="0" fontId="4" fillId="0" borderId="0" xfId="1" applyFont="1" applyAlignment="1" applyProtection="1">
      <alignment horizontal="left" vertical="center" wrapText="1"/>
      <protection locked="0"/>
    </xf>
    <xf numFmtId="0" fontId="10" fillId="0" borderId="0" xfId="1" applyFont="1"/>
    <xf numFmtId="0" fontId="9" fillId="0" borderId="0" xfId="1" applyFont="1" applyAlignment="1">
      <alignment horizontal="center"/>
    </xf>
    <xf numFmtId="0" fontId="15" fillId="0" borderId="4" xfId="1" applyFont="1" applyBorder="1" applyAlignment="1">
      <alignment horizontal="center" vertical="center" wrapText="1"/>
    </xf>
    <xf numFmtId="0" fontId="15"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5" xfId="1" applyFont="1" applyBorder="1" applyAlignment="1">
      <alignment horizontal="center"/>
    </xf>
    <xf numFmtId="0" fontId="4" fillId="0" borderId="0" xfId="1" applyFont="1" applyAlignment="1">
      <alignment horizontal="center"/>
    </xf>
    <xf numFmtId="0" fontId="2" fillId="0" borderId="0" xfId="1" applyFont="1" applyAlignment="1">
      <alignment horizontal="left" vertical="center" wrapText="1"/>
    </xf>
    <xf numFmtId="0" fontId="2" fillId="0" borderId="15" xfId="1" applyFont="1" applyBorder="1" applyAlignment="1">
      <alignment horizontal="left"/>
    </xf>
    <xf numFmtId="0" fontId="2" fillId="0" borderId="0" xfId="1" applyFont="1" applyAlignment="1" applyProtection="1">
      <alignment horizontal="left"/>
      <protection hidden="1"/>
    </xf>
    <xf numFmtId="0" fontId="2" fillId="0" borderId="15" xfId="1" applyFont="1" applyBorder="1"/>
    <xf numFmtId="0" fontId="4" fillId="0" borderId="0" xfId="1" applyFont="1" applyAlignment="1" applyProtection="1">
      <alignment horizontal="center"/>
      <protection hidden="1"/>
    </xf>
    <xf numFmtId="0" fontId="2" fillId="0" borderId="0" xfId="1" applyFont="1" applyAlignment="1">
      <alignment horizontal="left"/>
    </xf>
    <xf numFmtId="0" fontId="4" fillId="0" borderId="15" xfId="1" applyFont="1" applyBorder="1" applyAlignment="1" applyProtection="1">
      <alignment horizontal="center"/>
      <protection locked="0"/>
    </xf>
    <xf numFmtId="0" fontId="2" fillId="0" borderId="15" xfId="1" applyFont="1" applyBorder="1" applyAlignment="1" applyProtection="1">
      <alignment horizontal="left"/>
      <protection locked="0"/>
    </xf>
    <xf numFmtId="0" fontId="2" fillId="0" borderId="0" xfId="1" applyFont="1" applyAlignment="1" applyProtection="1">
      <alignment horizontal="left"/>
      <protection locked="0"/>
    </xf>
    <xf numFmtId="0" fontId="2" fillId="0" borderId="0" xfId="3" applyFont="1" applyProtection="1">
      <protection locked="0"/>
    </xf>
    <xf numFmtId="0" fontId="4" fillId="0" borderId="0" xfId="1" applyFont="1" applyAlignment="1" applyProtection="1">
      <alignment horizontal="center"/>
      <protection locked="0"/>
    </xf>
    <xf numFmtId="0" fontId="2" fillId="0" borderId="15" xfId="5" applyFont="1" applyBorder="1"/>
    <xf numFmtId="0" fontId="2" fillId="0" borderId="1" xfId="1" applyFont="1" applyBorder="1"/>
    <xf numFmtId="0" fontId="2" fillId="0" borderId="13" xfId="1" applyFont="1" applyBorder="1"/>
    <xf numFmtId="0" fontId="4" fillId="0" borderId="0" xfId="1" applyFont="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7" xfId="1" applyFont="1" applyBorder="1" applyAlignment="1">
      <alignment horizontal="center" vertical="center" wrapText="1"/>
    </xf>
    <xf numFmtId="0" fontId="6" fillId="0" borderId="6" xfId="1" applyFont="1" applyBorder="1" applyAlignment="1" applyProtection="1">
      <alignment horizontal="center" vertical="center" wrapText="1"/>
      <protection locked="0"/>
    </xf>
    <xf numFmtId="0" fontId="7" fillId="0" borderId="3" xfId="1" applyFont="1" applyBorder="1" applyAlignment="1">
      <alignment horizontal="center" vertical="center" wrapText="1"/>
    </xf>
    <xf numFmtId="0" fontId="7" fillId="0" borderId="6" xfId="1" applyFont="1" applyBorder="1" applyAlignment="1">
      <alignment horizontal="center" vertical="center" wrapText="1"/>
    </xf>
    <xf numFmtId="0" fontId="2" fillId="0" borderId="0" xfId="1" applyFont="1" applyAlignment="1" applyProtection="1">
      <alignment horizontal="left" vertical="center" wrapText="1"/>
      <protection locked="0"/>
    </xf>
    <xf numFmtId="0" fontId="2" fillId="0" borderId="7" xfId="1" applyFont="1" applyBorder="1" applyAlignment="1">
      <alignment horizontal="center" vertical="center" wrapText="1"/>
    </xf>
    <xf numFmtId="0" fontId="2" fillId="0" borderId="1" xfId="1" applyFont="1" applyBorder="1" applyAlignment="1" applyProtection="1">
      <alignment horizontal="left" vertical="center" wrapText="1"/>
      <protection locked="0"/>
    </xf>
    <xf numFmtId="0" fontId="2" fillId="0" borderId="8" xfId="1" applyFont="1" applyBorder="1" applyAlignment="1">
      <alignment horizontal="center" vertical="center" wrapText="1"/>
    </xf>
    <xf numFmtId="0" fontId="2" fillId="0" borderId="8" xfId="1" quotePrefix="1" applyFont="1" applyBorder="1" applyAlignment="1">
      <alignment horizontal="center" vertical="center" wrapText="1"/>
    </xf>
    <xf numFmtId="0" fontId="2" fillId="0" borderId="9" xfId="1" applyFont="1" applyBorder="1" applyAlignment="1">
      <alignment horizontal="center" vertical="center" wrapText="1"/>
    </xf>
    <xf numFmtId="0" fontId="2" fillId="0" borderId="0" xfId="3" applyFont="1" applyAlignment="1">
      <alignment horizontal="center"/>
    </xf>
    <xf numFmtId="0" fontId="4" fillId="0" borderId="0" xfId="3" applyFont="1" applyAlignment="1">
      <alignment horizontal="center"/>
    </xf>
    <xf numFmtId="0" fontId="4" fillId="0" borderId="0" xfId="3" applyFont="1" applyAlignment="1" applyProtection="1">
      <alignment horizontal="centerContinuous"/>
      <protection locked="0"/>
    </xf>
    <xf numFmtId="1" fontId="6" fillId="0" borderId="3" xfId="3" applyNumberFormat="1" applyFont="1" applyBorder="1" applyAlignment="1">
      <alignment horizontal="center"/>
    </xf>
    <xf numFmtId="3" fontId="13" fillId="0" borderId="5" xfId="3" applyNumberFormat="1" applyFont="1" applyBorder="1" applyAlignment="1">
      <alignment horizontal="center"/>
    </xf>
    <xf numFmtId="3" fontId="4" fillId="0" borderId="5" xfId="3" applyNumberFormat="1" applyFont="1" applyBorder="1" applyAlignment="1" applyProtection="1">
      <alignment horizontal="center"/>
      <protection locked="0"/>
    </xf>
    <xf numFmtId="1" fontId="4" fillId="0" borderId="0" xfId="3" applyNumberFormat="1" applyFont="1" applyAlignment="1" applyProtection="1">
      <alignment horizontal="center"/>
      <protection locked="0"/>
    </xf>
    <xf numFmtId="0" fontId="2" fillId="0" borderId="0" xfId="3" applyFont="1" applyAlignment="1">
      <alignment horizontal="left"/>
    </xf>
    <xf numFmtId="0" fontId="2" fillId="0" borderId="5" xfId="1" applyFont="1" applyBorder="1" applyAlignment="1">
      <alignment horizontal="center"/>
    </xf>
    <xf numFmtId="1" fontId="2" fillId="0" borderId="0" xfId="3" applyNumberFormat="1" applyFont="1" applyAlignment="1" applyProtection="1">
      <alignment horizontal="center"/>
      <protection locked="0"/>
    </xf>
    <xf numFmtId="3" fontId="2" fillId="0" borderId="5" xfId="3" applyNumberFormat="1" applyFont="1" applyBorder="1" applyAlignment="1" applyProtection="1">
      <alignment horizontal="center"/>
      <protection locked="0"/>
    </xf>
    <xf numFmtId="0" fontId="2" fillId="0" borderId="1" xfId="3" applyFont="1" applyBorder="1" applyAlignment="1">
      <alignment horizontal="left"/>
    </xf>
    <xf numFmtId="1" fontId="2" fillId="0" borderId="8" xfId="3" applyNumberFormat="1" applyFont="1" applyBorder="1" applyAlignment="1" applyProtection="1">
      <alignment horizontal="center"/>
      <protection locked="0"/>
    </xf>
    <xf numFmtId="1" fontId="2" fillId="0" borderId="1" xfId="3" applyNumberFormat="1" applyFont="1" applyBorder="1" applyAlignment="1" applyProtection="1">
      <alignment horizontal="center"/>
      <protection locked="0"/>
    </xf>
    <xf numFmtId="0" fontId="2" fillId="0" borderId="10" xfId="3" applyFont="1" applyBorder="1" applyAlignment="1" applyProtection="1">
      <alignment vertical="center"/>
      <protection hidden="1"/>
    </xf>
    <xf numFmtId="0" fontId="4" fillId="0" borderId="0" xfId="6" applyFont="1" applyAlignment="1">
      <alignment wrapText="1"/>
    </xf>
    <xf numFmtId="0" fontId="4" fillId="0" borderId="0" xfId="6" applyFont="1" applyAlignment="1">
      <alignment horizontal="left" wrapText="1"/>
    </xf>
    <xf numFmtId="0" fontId="4" fillId="0" borderId="1" xfId="6" applyFont="1" applyBorder="1" applyAlignment="1">
      <alignment horizontal="centerContinuous" vertical="center" wrapText="1"/>
    </xf>
    <xf numFmtId="0" fontId="14" fillId="0" borderId="0" xfId="0" applyFont="1" applyAlignment="1">
      <alignment horizontal="left" wrapText="1"/>
    </xf>
    <xf numFmtId="0" fontId="18" fillId="0" borderId="0" xfId="0" applyFont="1" applyAlignment="1">
      <alignment horizontal="left" wrapText="1"/>
    </xf>
    <xf numFmtId="0" fontId="18" fillId="0" borderId="1" xfId="0" applyFont="1" applyBorder="1" applyAlignment="1">
      <alignment horizontal="left" wrapText="1"/>
    </xf>
    <xf numFmtId="0" fontId="0" fillId="0" borderId="0" xfId="0" applyAlignment="1">
      <alignment horizontal="left" wrapText="1"/>
    </xf>
    <xf numFmtId="0" fontId="0" fillId="0" borderId="0" xfId="0" applyAlignment="1">
      <alignment wrapText="1"/>
    </xf>
    <xf numFmtId="0" fontId="5" fillId="2" borderId="4" xfId="1" applyFont="1" applyFill="1" applyBorder="1" applyAlignment="1">
      <alignment horizontal="center" vertical="center" wrapText="1"/>
    </xf>
    <xf numFmtId="0" fontId="16" fillId="0" borderId="17" xfId="4" applyFont="1" applyBorder="1" applyAlignment="1">
      <alignment horizontal="center" vertical="center" wrapText="1"/>
    </xf>
    <xf numFmtId="0" fontId="6" fillId="0" borderId="7" xfId="4" applyFont="1" applyBorder="1" applyAlignment="1">
      <alignment horizontal="center" vertical="center" wrapText="1"/>
    </xf>
    <xf numFmtId="0" fontId="2" fillId="0" borderId="7" xfId="1" applyFont="1" applyBorder="1"/>
    <xf numFmtId="0" fontId="4" fillId="0" borderId="7" xfId="1" applyFont="1" applyBorder="1" applyAlignment="1">
      <alignment horizontal="center"/>
    </xf>
    <xf numFmtId="0" fontId="2" fillId="0" borderId="9" xfId="1" applyFont="1" applyBorder="1"/>
    <xf numFmtId="0" fontId="13" fillId="0" borderId="7" xfId="4" applyFont="1" applyBorder="1" applyAlignment="1">
      <alignment horizontal="center" vertical="center" wrapText="1"/>
    </xf>
    <xf numFmtId="0" fontId="4" fillId="0" borderId="9" xfId="1" applyFont="1" applyBorder="1" applyAlignment="1">
      <alignment horizontal="center"/>
    </xf>
    <xf numFmtId="0" fontId="4" fillId="0" borderId="0" xfId="1" applyFont="1" applyAlignment="1" applyProtection="1">
      <alignment vertical="center" wrapText="1"/>
      <protection locked="0"/>
    </xf>
    <xf numFmtId="3" fontId="4" fillId="0" borderId="7" xfId="1" applyNumberFormat="1" applyFont="1" applyBorder="1" applyAlignment="1">
      <alignment horizontal="center" vertical="center" wrapText="1"/>
    </xf>
    <xf numFmtId="3" fontId="2" fillId="0" borderId="7" xfId="1" applyNumberFormat="1" applyFont="1" applyBorder="1" applyAlignment="1">
      <alignment horizontal="center" vertical="center" wrapText="1"/>
    </xf>
    <xf numFmtId="3" fontId="2" fillId="0" borderId="7" xfId="1" applyNumberFormat="1" applyFont="1" applyBorder="1"/>
    <xf numFmtId="3" fontId="4" fillId="0" borderId="7" xfId="1" applyNumberFormat="1" applyFont="1" applyBorder="1" applyAlignment="1">
      <alignment horizontal="center"/>
    </xf>
    <xf numFmtId="3" fontId="14" fillId="0" borderId="7" xfId="1"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0" borderId="0" xfId="0" applyFont="1" applyAlignment="1">
      <alignment horizontal="center" wrapText="1"/>
    </xf>
    <xf numFmtId="0" fontId="14" fillId="0" borderId="6" xfId="0" applyFont="1" applyBorder="1" applyAlignment="1">
      <alignment horizontal="center" vertical="center" wrapText="1"/>
    </xf>
    <xf numFmtId="0" fontId="19" fillId="0" borderId="0" xfId="1" applyFont="1" applyAlignment="1">
      <alignment wrapText="1"/>
    </xf>
    <xf numFmtId="3" fontId="4" fillId="0" borderId="7" xfId="6" applyNumberFormat="1" applyFont="1" applyBorder="1" applyAlignment="1">
      <alignment horizontal="center" vertical="center"/>
    </xf>
    <xf numFmtId="3" fontId="4" fillId="0" borderId="5" xfId="6" applyNumberFormat="1" applyFont="1" applyBorder="1" applyAlignment="1">
      <alignment horizontal="center" vertical="center"/>
    </xf>
    <xf numFmtId="3" fontId="17" fillId="0" borderId="0" xfId="0" applyNumberFormat="1" applyFont="1" applyAlignment="1">
      <alignment horizontal="center" vertical="center" wrapText="1"/>
    </xf>
    <xf numFmtId="3" fontId="17" fillId="0" borderId="5" xfId="0" applyNumberFormat="1" applyFont="1" applyBorder="1" applyAlignment="1">
      <alignment horizontal="center" vertical="center" wrapText="1"/>
    </xf>
    <xf numFmtId="3" fontId="17" fillId="0" borderId="0" xfId="0" applyNumberFormat="1" applyFont="1" applyAlignment="1">
      <alignment horizontal="center" wrapText="1"/>
    </xf>
    <xf numFmtId="3" fontId="17" fillId="0" borderId="7" xfId="0" applyNumberFormat="1" applyFont="1" applyBorder="1" applyAlignment="1">
      <alignment horizontal="center" vertical="center" wrapText="1"/>
    </xf>
    <xf numFmtId="3" fontId="14" fillId="0" borderId="5" xfId="0" applyNumberFormat="1" applyFont="1" applyBorder="1" applyAlignment="1">
      <alignment horizontal="center"/>
    </xf>
    <xf numFmtId="3" fontId="14" fillId="0" borderId="0" xfId="0" applyNumberFormat="1" applyFont="1" applyAlignment="1">
      <alignment horizontal="center"/>
    </xf>
    <xf numFmtId="3" fontId="14" fillId="0" borderId="7" xfId="0" applyNumberFormat="1" applyFont="1" applyBorder="1" applyAlignment="1">
      <alignment horizontal="center"/>
    </xf>
    <xf numFmtId="3" fontId="18" fillId="0" borderId="5" xfId="0" applyNumberFormat="1" applyFont="1" applyBorder="1" applyAlignment="1">
      <alignment horizontal="center"/>
    </xf>
    <xf numFmtId="3" fontId="18" fillId="0" borderId="0" xfId="0" applyNumberFormat="1" applyFont="1" applyAlignment="1">
      <alignment horizontal="center"/>
    </xf>
    <xf numFmtId="3" fontId="18" fillId="0" borderId="7" xfId="0" applyNumberFormat="1" applyFont="1" applyBorder="1" applyAlignment="1">
      <alignment horizontal="center"/>
    </xf>
    <xf numFmtId="3" fontId="18" fillId="0" borderId="8" xfId="0" applyNumberFormat="1" applyFont="1" applyBorder="1" applyAlignment="1">
      <alignment horizontal="center"/>
    </xf>
    <xf numFmtId="3" fontId="18" fillId="0" borderId="1" xfId="0" applyNumberFormat="1" applyFont="1" applyBorder="1" applyAlignment="1">
      <alignment horizontal="center"/>
    </xf>
    <xf numFmtId="3" fontId="18" fillId="0" borderId="9" xfId="0" applyNumberFormat="1" applyFont="1" applyBorder="1" applyAlignment="1">
      <alignment horizontal="center"/>
    </xf>
    <xf numFmtId="0" fontId="4" fillId="0" borderId="7" xfId="1" applyFont="1" applyBorder="1" applyAlignment="1">
      <alignment vertical="center"/>
    </xf>
    <xf numFmtId="0" fontId="4" fillId="0" borderId="9" xfId="1" applyFont="1" applyBorder="1" applyAlignment="1">
      <alignment vertical="center"/>
    </xf>
    <xf numFmtId="0" fontId="2" fillId="0" borderId="6" xfId="3" applyFont="1" applyBorder="1"/>
    <xf numFmtId="0" fontId="2" fillId="0" borderId="7" xfId="3" applyFont="1" applyBorder="1"/>
    <xf numFmtId="0" fontId="2" fillId="0" borderId="7" xfId="1" applyFont="1" applyBorder="1" applyAlignment="1">
      <alignment vertical="center"/>
    </xf>
    <xf numFmtId="0" fontId="4" fillId="0" borderId="0" xfId="1" applyFont="1" applyAlignment="1">
      <alignment horizontal="center" vertical="center" wrapText="1"/>
    </xf>
    <xf numFmtId="0" fontId="2" fillId="0" borderId="2"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0" xfId="3" applyFont="1" applyAlignment="1">
      <alignment horizontal="center" vertical="center"/>
    </xf>
    <xf numFmtId="0" fontId="2" fillId="0" borderId="1" xfId="3" applyFont="1" applyBorder="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wrapText="1"/>
    </xf>
    <xf numFmtId="0" fontId="2" fillId="0" borderId="10" xfId="3" applyFont="1" applyBorder="1" applyAlignment="1">
      <alignment horizontal="center" vertical="center"/>
    </xf>
    <xf numFmtId="0" fontId="2" fillId="0" borderId="2" xfId="3" applyFont="1" applyBorder="1" applyAlignment="1">
      <alignment horizontal="center" vertical="center"/>
    </xf>
    <xf numFmtId="0" fontId="2" fillId="0" borderId="11" xfId="3" applyFont="1" applyBorder="1" applyAlignment="1">
      <alignment horizontal="center" vertical="center"/>
    </xf>
    <xf numFmtId="0" fontId="2" fillId="0" borderId="12" xfId="3" applyFont="1" applyBorder="1" applyAlignment="1">
      <alignment horizontal="center" vertical="center"/>
    </xf>
    <xf numFmtId="0" fontId="10" fillId="0" borderId="10" xfId="1" applyFont="1" applyBorder="1" applyAlignment="1">
      <alignment horizontal="left" vertical="center" wrapText="1"/>
    </xf>
    <xf numFmtId="0" fontId="15" fillId="0" borderId="0" xfId="1" applyFont="1" applyAlignment="1">
      <alignment horizontal="center" vertical="center" wrapText="1"/>
    </xf>
    <xf numFmtId="0" fontId="2" fillId="0" borderId="0" xfId="1" applyFont="1" applyAlignment="1">
      <alignment horizontal="left" vertical="center" wrapText="1"/>
    </xf>
    <xf numFmtId="0" fontId="4" fillId="0" borderId="3" xfId="1" quotePrefix="1" applyFont="1" applyBorder="1" applyAlignment="1">
      <alignment horizontal="center" vertical="center" wrapText="1"/>
    </xf>
    <xf numFmtId="0" fontId="4" fillId="0" borderId="5" xfId="1" quotePrefix="1" applyFont="1" applyBorder="1" applyAlignment="1">
      <alignment horizontal="center" vertical="center" wrapText="1"/>
    </xf>
    <xf numFmtId="0" fontId="4" fillId="0" borderId="8" xfId="1" quotePrefix="1" applyFont="1" applyBorder="1" applyAlignment="1">
      <alignment horizontal="center" vertical="center" wrapText="1"/>
    </xf>
    <xf numFmtId="0" fontId="4"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8" xfId="1" applyFont="1" applyBorder="1" applyAlignment="1">
      <alignment horizontal="center" vertical="center" wrapText="1"/>
    </xf>
    <xf numFmtId="0" fontId="4" fillId="0" borderId="6" xfId="1" quotePrefix="1" applyFont="1" applyBorder="1" applyAlignment="1">
      <alignment horizontal="center" vertical="center" wrapText="1"/>
    </xf>
    <xf numFmtId="0" fontId="4" fillId="0" borderId="7" xfId="1" quotePrefix="1" applyFont="1" applyBorder="1" applyAlignment="1">
      <alignment horizontal="center" vertical="center" wrapText="1"/>
    </xf>
    <xf numFmtId="0" fontId="4" fillId="0" borderId="9" xfId="1" quotePrefix="1" applyFont="1" applyBorder="1" applyAlignment="1">
      <alignment horizontal="center" vertical="center" wrapText="1"/>
    </xf>
    <xf numFmtId="0" fontId="4" fillId="0" borderId="2" xfId="1" applyFont="1" applyBorder="1" applyAlignment="1" applyProtection="1">
      <alignment horizontal="center" vertical="center" wrapText="1"/>
      <protection locked="0"/>
    </xf>
    <xf numFmtId="0" fontId="4" fillId="0" borderId="11" xfId="1" applyFont="1" applyBorder="1" applyAlignment="1" applyProtection="1">
      <alignment horizontal="center" vertical="center" wrapText="1"/>
      <protection locked="0"/>
    </xf>
    <xf numFmtId="0" fontId="4" fillId="0" borderId="12" xfId="1" applyFont="1" applyBorder="1" applyAlignment="1" applyProtection="1">
      <alignment horizontal="center" vertical="center" wrapText="1"/>
      <protection locked="0"/>
    </xf>
    <xf numFmtId="0" fontId="4" fillId="0" borderId="3" xfId="1" applyFont="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4"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9" xfId="1" applyFont="1" applyBorder="1" applyAlignment="1">
      <alignment horizontal="center" vertical="center" wrapText="1"/>
    </xf>
    <xf numFmtId="0" fontId="4" fillId="0" borderId="0" xfId="1" applyFont="1" applyAlignment="1" applyProtection="1">
      <alignment horizontal="center" vertical="center" wrapText="1"/>
      <protection locked="0"/>
    </xf>
    <xf numFmtId="0" fontId="4" fillId="0" borderId="2" xfId="3" applyFont="1" applyBorder="1" applyAlignment="1">
      <alignment horizontal="center" vertical="center"/>
    </xf>
    <xf numFmtId="0" fontId="4" fillId="0" borderId="12" xfId="3" applyFont="1" applyBorder="1" applyAlignment="1">
      <alignment horizontal="center" vertical="center"/>
    </xf>
    <xf numFmtId="0" fontId="4" fillId="0" borderId="3" xfId="3" applyFont="1" applyBorder="1" applyAlignment="1">
      <alignment horizontal="center" vertical="center" wrapText="1"/>
    </xf>
    <xf numFmtId="0" fontId="4" fillId="0" borderId="8" xfId="3" applyFont="1" applyBorder="1" applyAlignment="1">
      <alignment horizontal="center" vertical="center" wrapText="1"/>
    </xf>
    <xf numFmtId="0" fontId="4" fillId="0" borderId="6" xfId="3" applyFont="1" applyBorder="1" applyAlignment="1">
      <alignment horizontal="center" vertical="center"/>
    </xf>
    <xf numFmtId="0" fontId="4" fillId="0" borderId="9" xfId="3" applyFont="1" applyBorder="1" applyAlignment="1">
      <alignment horizontal="center" vertical="center"/>
    </xf>
    <xf numFmtId="0" fontId="4" fillId="0" borderId="6" xfId="3" applyFont="1" applyBorder="1" applyAlignment="1">
      <alignment horizontal="center" vertical="center" wrapText="1"/>
    </xf>
    <xf numFmtId="0" fontId="4" fillId="0" borderId="9" xfId="3" applyFont="1" applyBorder="1" applyAlignment="1">
      <alignment horizontal="center" vertical="center" wrapText="1"/>
    </xf>
    <xf numFmtId="0" fontId="4" fillId="0" borderId="11" xfId="3" applyFont="1" applyBorder="1" applyAlignment="1">
      <alignment horizontal="center" vertical="center"/>
    </xf>
    <xf numFmtId="0" fontId="4" fillId="0" borderId="7" xfId="3" applyFont="1" applyBorder="1" applyAlignment="1">
      <alignment horizontal="center" vertical="center" wrapText="1"/>
    </xf>
    <xf numFmtId="0" fontId="15" fillId="0" borderId="0" xfId="6" applyFont="1" applyAlignment="1">
      <alignment horizontal="center" vertical="center"/>
    </xf>
    <xf numFmtId="0" fontId="4" fillId="0" borderId="2" xfId="6" applyFont="1" applyBorder="1" applyAlignment="1">
      <alignment horizontal="center" vertical="center" wrapText="1"/>
    </xf>
    <xf numFmtId="0" fontId="4" fillId="0" borderId="12" xfId="6" applyFont="1" applyBorder="1" applyAlignment="1">
      <alignment horizontal="center" vertical="center" wrapText="1"/>
    </xf>
    <xf numFmtId="0" fontId="4" fillId="0" borderId="3" xfId="6" applyFont="1" applyBorder="1" applyAlignment="1">
      <alignment horizontal="center" vertical="center"/>
    </xf>
    <xf numFmtId="0" fontId="4" fillId="0" borderId="8" xfId="6" applyFont="1" applyBorder="1" applyAlignment="1">
      <alignment horizontal="center" vertical="center"/>
    </xf>
    <xf numFmtId="0" fontId="14" fillId="0" borderId="4" xfId="0" applyFont="1" applyBorder="1" applyAlignment="1">
      <alignment horizontal="center"/>
    </xf>
    <xf numFmtId="0" fontId="2" fillId="0" borderId="1" xfId="0" applyFont="1" applyBorder="1" applyAlignment="1">
      <alignment vertical="center" wrapText="1"/>
    </xf>
    <xf numFmtId="0" fontId="4" fillId="0" borderId="2"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cellXfs>
  <cellStyles count="7">
    <cellStyle name="Normal" xfId="0" builtinId="0"/>
    <cellStyle name="Normal 2" xfId="1" xr:uid="{8A0A4C4D-54C5-4F32-9B3D-41CD3E92DC65}"/>
    <cellStyle name="Normal 2 2" xfId="3" xr:uid="{EBD6270D-7C44-4AA0-8FA9-00DC2C032DAA}"/>
    <cellStyle name="Normal 2 2 2" xfId="6" xr:uid="{26ED79FF-A411-4F72-AF29-065006698DD8}"/>
    <cellStyle name="Normal 3" xfId="5" xr:uid="{12279884-4195-4BD1-B0CC-01F30CC6C318}"/>
    <cellStyle name="Normal 5" xfId="2" xr:uid="{73DB422C-260F-4B7F-94F5-C733736ECAEF}"/>
    <cellStyle name="Normal_08-Tribunal Contencioso Administrativo  1098-PLA-08 y 064-est-08" xfId="4" xr:uid="{8AF0D67C-211C-45AC-93A8-B7A2F1D3262C}"/>
  </cellStyles>
  <dxfs count="0"/>
  <tableStyles count="0" defaultTableStyle="TableStyleMedium2" defaultPivotStyle="PivotStyleLight16"/>
  <colors>
    <mruColors>
      <color rgb="FFFFFF99"/>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jo112-3b1vfc1\producci&#243;n\Proceso%20Jurisdiccional\INFORMES\De%20cuadros%20definitivos\2009\I%20trim%2009\DEFINITIVA%20I%20TRIM%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jo112-btcsfc1\producci&#243;n\AREA%20PENAL\JUZGADOS%20PENALES%20JUVENILES\2008\Juzgados%20PJ%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 val="c38"/>
      <sheetName val="c39"/>
      <sheetName val="c40"/>
      <sheetName val="c41"/>
      <sheetName val="C42"/>
      <sheetName val="C43"/>
      <sheetName val="C44"/>
      <sheetName val="C45"/>
      <sheetName val="C46"/>
      <sheetName val="C47"/>
      <sheetName val="C48"/>
      <sheetName val="C49"/>
      <sheetName val="C50"/>
      <sheetName val="C51"/>
      <sheetName val="C52"/>
      <sheetName val="C53"/>
      <sheetName val="C54"/>
      <sheetName val="C55"/>
      <sheetName val="C56"/>
      <sheetName val="C57"/>
      <sheetName val="C58"/>
      <sheetName val="C59"/>
      <sheetName val="C60"/>
      <sheetName val="C61"/>
      <sheetName val="C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
      <sheetName val="C2"/>
      <sheetName val="C3"/>
      <sheetName val="C4"/>
      <sheetName val="c_5"/>
      <sheetName val="c_7"/>
      <sheetName val="C_6"/>
      <sheetName val="Notificaciones y Comisiones"/>
      <sheetName val="doc inform"/>
      <sheetName val="Hoja1"/>
      <sheetName val="c5-a"/>
      <sheetName val="Notificaciones_y_Comisiones"/>
      <sheetName val="doc_inform"/>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1B4A3-BFFB-4D1F-9625-95B7F7112511}">
  <dimension ref="A1:WVK37"/>
  <sheetViews>
    <sheetView tabSelected="1" topLeftCell="B1" zoomScaleNormal="100" workbookViewId="0">
      <pane ySplit="5" topLeftCell="A6" activePane="bottomLeft" state="frozen"/>
      <selection activeCell="B5" sqref="B5"/>
      <selection pane="bottomLeft" activeCell="C18" sqref="C18"/>
    </sheetView>
  </sheetViews>
  <sheetFormatPr baseColWidth="10" defaultColWidth="0" defaultRowHeight="15.5" zeroHeight="1" x14ac:dyDescent="0.35"/>
  <cols>
    <col min="1" max="1" width="10.7265625" style="2" hidden="1" customWidth="1"/>
    <col min="2" max="2" width="10.81640625" style="2" customWidth="1"/>
    <col min="3" max="3" width="76.26953125" style="2" bestFit="1" customWidth="1"/>
    <col min="4" max="257" width="14.26953125" style="2" hidden="1"/>
    <col min="258" max="258" width="10.7265625" style="2" hidden="1"/>
    <col min="259" max="259" width="76.26953125" style="2" hidden="1"/>
    <col min="260" max="513" width="14.26953125" style="2" hidden="1"/>
    <col min="514" max="514" width="10.7265625" style="2" hidden="1"/>
    <col min="515" max="515" width="76.26953125" style="2" hidden="1"/>
    <col min="516" max="769" width="14.26953125" style="2" hidden="1"/>
    <col min="770" max="770" width="10.7265625" style="2" hidden="1"/>
    <col min="771" max="771" width="76.26953125" style="2" hidden="1"/>
    <col min="772" max="1025" width="14.26953125" style="2" hidden="1"/>
    <col min="1026" max="1026" width="10.7265625" style="2" hidden="1"/>
    <col min="1027" max="1027" width="76.26953125" style="2" hidden="1"/>
    <col min="1028" max="1281" width="14.26953125" style="2" hidden="1"/>
    <col min="1282" max="1282" width="10.7265625" style="2" hidden="1"/>
    <col min="1283" max="1283" width="76.26953125" style="2" hidden="1"/>
    <col min="1284" max="1537" width="14.26953125" style="2" hidden="1"/>
    <col min="1538" max="1538" width="10.7265625" style="2" hidden="1"/>
    <col min="1539" max="1539" width="76.26953125" style="2" hidden="1"/>
    <col min="1540" max="1793" width="14.26953125" style="2" hidden="1"/>
    <col min="1794" max="1794" width="10.7265625" style="2" hidden="1"/>
    <col min="1795" max="1795" width="76.26953125" style="2" hidden="1"/>
    <col min="1796" max="2049" width="14.26953125" style="2" hidden="1"/>
    <col min="2050" max="2050" width="10.7265625" style="2" hidden="1"/>
    <col min="2051" max="2051" width="76.26953125" style="2" hidden="1"/>
    <col min="2052" max="2305" width="14.26953125" style="2" hidden="1"/>
    <col min="2306" max="2306" width="10.7265625" style="2" hidden="1"/>
    <col min="2307" max="2307" width="76.26953125" style="2" hidden="1"/>
    <col min="2308" max="2561" width="14.26953125" style="2" hidden="1"/>
    <col min="2562" max="2562" width="10.7265625" style="2" hidden="1"/>
    <col min="2563" max="2563" width="76.26953125" style="2" hidden="1"/>
    <col min="2564" max="2817" width="14.26953125" style="2" hidden="1"/>
    <col min="2818" max="2818" width="10.7265625" style="2" hidden="1"/>
    <col min="2819" max="2819" width="76.26953125" style="2" hidden="1"/>
    <col min="2820" max="3073" width="14.26953125" style="2" hidden="1"/>
    <col min="3074" max="3074" width="10.7265625" style="2" hidden="1"/>
    <col min="3075" max="3075" width="76.26953125" style="2" hidden="1"/>
    <col min="3076" max="3329" width="14.26953125" style="2" hidden="1"/>
    <col min="3330" max="3330" width="10.7265625" style="2" hidden="1"/>
    <col min="3331" max="3331" width="76.26953125" style="2" hidden="1"/>
    <col min="3332" max="3585" width="14.26953125" style="2" hidden="1"/>
    <col min="3586" max="3586" width="10.7265625" style="2" hidden="1"/>
    <col min="3587" max="3587" width="76.26953125" style="2" hidden="1"/>
    <col min="3588" max="3841" width="14.26953125" style="2" hidden="1"/>
    <col min="3842" max="3842" width="10.7265625" style="2" hidden="1"/>
    <col min="3843" max="3843" width="76.26953125" style="2" hidden="1"/>
    <col min="3844" max="4097" width="14.26953125" style="2" hidden="1"/>
    <col min="4098" max="4098" width="10.7265625" style="2" hidden="1"/>
    <col min="4099" max="4099" width="76.26953125" style="2" hidden="1"/>
    <col min="4100" max="4353" width="14.26953125" style="2" hidden="1"/>
    <col min="4354" max="4354" width="10.7265625" style="2" hidden="1"/>
    <col min="4355" max="4355" width="76.26953125" style="2" hidden="1"/>
    <col min="4356" max="4609" width="14.26953125" style="2" hidden="1"/>
    <col min="4610" max="4610" width="10.7265625" style="2" hidden="1"/>
    <col min="4611" max="4611" width="76.26953125" style="2" hidden="1"/>
    <col min="4612" max="4865" width="14.26953125" style="2" hidden="1"/>
    <col min="4866" max="4866" width="10.7265625" style="2" hidden="1"/>
    <col min="4867" max="4867" width="76.26953125" style="2" hidden="1"/>
    <col min="4868" max="5121" width="14.26953125" style="2" hidden="1"/>
    <col min="5122" max="5122" width="10.7265625" style="2" hidden="1"/>
    <col min="5123" max="5123" width="76.26953125" style="2" hidden="1"/>
    <col min="5124" max="5377" width="14.26953125" style="2" hidden="1"/>
    <col min="5378" max="5378" width="10.7265625" style="2" hidden="1"/>
    <col min="5379" max="5379" width="76.26953125" style="2" hidden="1"/>
    <col min="5380" max="5633" width="14.26953125" style="2" hidden="1"/>
    <col min="5634" max="5634" width="10.7265625" style="2" hidden="1"/>
    <col min="5635" max="5635" width="76.26953125" style="2" hidden="1"/>
    <col min="5636" max="5889" width="14.26953125" style="2" hidden="1"/>
    <col min="5890" max="5890" width="10.7265625" style="2" hidden="1"/>
    <col min="5891" max="5891" width="76.26953125" style="2" hidden="1"/>
    <col min="5892" max="6145" width="14.26953125" style="2" hidden="1"/>
    <col min="6146" max="6146" width="10.7265625" style="2" hidden="1"/>
    <col min="6147" max="6147" width="76.26953125" style="2" hidden="1"/>
    <col min="6148" max="6401" width="14.26953125" style="2" hidden="1"/>
    <col min="6402" max="6402" width="10.7265625" style="2" hidden="1"/>
    <col min="6403" max="6403" width="76.26953125" style="2" hidden="1"/>
    <col min="6404" max="6657" width="14.26953125" style="2" hidden="1"/>
    <col min="6658" max="6658" width="10.7265625" style="2" hidden="1"/>
    <col min="6659" max="6659" width="76.26953125" style="2" hidden="1"/>
    <col min="6660" max="6913" width="14.26953125" style="2" hidden="1"/>
    <col min="6914" max="6914" width="10.7265625" style="2" hidden="1"/>
    <col min="6915" max="6915" width="76.26953125" style="2" hidden="1"/>
    <col min="6916" max="7169" width="14.26953125" style="2" hidden="1"/>
    <col min="7170" max="7170" width="10.7265625" style="2" hidden="1"/>
    <col min="7171" max="7171" width="76.26953125" style="2" hidden="1"/>
    <col min="7172" max="7425" width="14.26953125" style="2" hidden="1"/>
    <col min="7426" max="7426" width="10.7265625" style="2" hidden="1"/>
    <col min="7427" max="7427" width="76.26953125" style="2" hidden="1"/>
    <col min="7428" max="7681" width="14.26953125" style="2" hidden="1"/>
    <col min="7682" max="7682" width="10.7265625" style="2" hidden="1"/>
    <col min="7683" max="7683" width="76.26953125" style="2" hidden="1"/>
    <col min="7684" max="7937" width="14.26953125" style="2" hidden="1"/>
    <col min="7938" max="7938" width="10.7265625" style="2" hidden="1"/>
    <col min="7939" max="7939" width="76.26953125" style="2" hidden="1"/>
    <col min="7940" max="8193" width="14.26953125" style="2" hidden="1"/>
    <col min="8194" max="8194" width="10.7265625" style="2" hidden="1"/>
    <col min="8195" max="8195" width="76.26953125" style="2" hidden="1"/>
    <col min="8196" max="8449" width="14.26953125" style="2" hidden="1"/>
    <col min="8450" max="8450" width="10.7265625" style="2" hidden="1"/>
    <col min="8451" max="8451" width="76.26953125" style="2" hidden="1"/>
    <col min="8452" max="8705" width="14.26953125" style="2" hidden="1"/>
    <col min="8706" max="8706" width="10.7265625" style="2" hidden="1"/>
    <col min="8707" max="8707" width="76.26953125" style="2" hidden="1"/>
    <col min="8708" max="8961" width="14.26953125" style="2" hidden="1"/>
    <col min="8962" max="8962" width="10.7265625" style="2" hidden="1"/>
    <col min="8963" max="8963" width="76.26953125" style="2" hidden="1"/>
    <col min="8964" max="9217" width="14.26953125" style="2" hidden="1"/>
    <col min="9218" max="9218" width="10.7265625" style="2" hidden="1"/>
    <col min="9219" max="9219" width="76.26953125" style="2" hidden="1"/>
    <col min="9220" max="9473" width="14.26953125" style="2" hidden="1"/>
    <col min="9474" max="9474" width="10.7265625" style="2" hidden="1"/>
    <col min="9475" max="9475" width="76.26953125" style="2" hidden="1"/>
    <col min="9476" max="9729" width="14.26953125" style="2" hidden="1"/>
    <col min="9730" max="9730" width="10.7265625" style="2" hidden="1"/>
    <col min="9731" max="9731" width="76.26953125" style="2" hidden="1"/>
    <col min="9732" max="9985" width="14.26953125" style="2" hidden="1"/>
    <col min="9986" max="9986" width="10.7265625" style="2" hidden="1"/>
    <col min="9987" max="9987" width="76.26953125" style="2" hidden="1"/>
    <col min="9988" max="10241" width="14.26953125" style="2" hidden="1"/>
    <col min="10242" max="10242" width="10.7265625" style="2" hidden="1"/>
    <col min="10243" max="10243" width="76.26953125" style="2" hidden="1"/>
    <col min="10244" max="10497" width="14.26953125" style="2" hidden="1"/>
    <col min="10498" max="10498" width="10.7265625" style="2" hidden="1"/>
    <col min="10499" max="10499" width="76.26953125" style="2" hidden="1"/>
    <col min="10500" max="10753" width="14.26953125" style="2" hidden="1"/>
    <col min="10754" max="10754" width="10.7265625" style="2" hidden="1"/>
    <col min="10755" max="10755" width="76.26953125" style="2" hidden="1"/>
    <col min="10756" max="11009" width="14.26953125" style="2" hidden="1"/>
    <col min="11010" max="11010" width="10.7265625" style="2" hidden="1"/>
    <col min="11011" max="11011" width="76.26953125" style="2" hidden="1"/>
    <col min="11012" max="11265" width="14.26953125" style="2" hidden="1"/>
    <col min="11266" max="11266" width="10.7265625" style="2" hidden="1"/>
    <col min="11267" max="11267" width="76.26953125" style="2" hidden="1"/>
    <col min="11268" max="11521" width="14.26953125" style="2" hidden="1"/>
    <col min="11522" max="11522" width="10.7265625" style="2" hidden="1"/>
    <col min="11523" max="11523" width="76.26953125" style="2" hidden="1"/>
    <col min="11524" max="11777" width="14.26953125" style="2" hidden="1"/>
    <col min="11778" max="11778" width="10.7265625" style="2" hidden="1"/>
    <col min="11779" max="11779" width="76.26953125" style="2" hidden="1"/>
    <col min="11780" max="12033" width="14.26953125" style="2" hidden="1"/>
    <col min="12034" max="12034" width="10.7265625" style="2" hidden="1"/>
    <col min="12035" max="12035" width="76.26953125" style="2" hidden="1"/>
    <col min="12036" max="12289" width="14.26953125" style="2" hidden="1"/>
    <col min="12290" max="12290" width="10.7265625" style="2" hidden="1"/>
    <col min="12291" max="12291" width="76.26953125" style="2" hidden="1"/>
    <col min="12292" max="12545" width="14.26953125" style="2" hidden="1"/>
    <col min="12546" max="12546" width="10.7265625" style="2" hidden="1"/>
    <col min="12547" max="12547" width="76.26953125" style="2" hidden="1"/>
    <col min="12548" max="12801" width="14.26953125" style="2" hidden="1"/>
    <col min="12802" max="12802" width="10.7265625" style="2" hidden="1"/>
    <col min="12803" max="12803" width="76.26953125" style="2" hidden="1"/>
    <col min="12804" max="13057" width="14.26953125" style="2" hidden="1"/>
    <col min="13058" max="13058" width="10.7265625" style="2" hidden="1"/>
    <col min="13059" max="13059" width="76.26953125" style="2" hidden="1"/>
    <col min="13060" max="13313" width="14.26953125" style="2" hidden="1"/>
    <col min="13314" max="13314" width="10.7265625" style="2" hidden="1"/>
    <col min="13315" max="13315" width="76.26953125" style="2" hidden="1"/>
    <col min="13316" max="13569" width="14.26953125" style="2" hidden="1"/>
    <col min="13570" max="13570" width="10.7265625" style="2" hidden="1"/>
    <col min="13571" max="13571" width="76.26953125" style="2" hidden="1"/>
    <col min="13572" max="13825" width="14.26953125" style="2" hidden="1"/>
    <col min="13826" max="13826" width="10.7265625" style="2" hidden="1"/>
    <col min="13827" max="13827" width="76.26953125" style="2" hidden="1"/>
    <col min="13828" max="14081" width="14.26953125" style="2" hidden="1"/>
    <col min="14082" max="14082" width="10.7265625" style="2" hidden="1"/>
    <col min="14083" max="14083" width="76.26953125" style="2" hidden="1"/>
    <col min="14084" max="14337" width="14.26953125" style="2" hidden="1"/>
    <col min="14338" max="14338" width="10.7265625" style="2" hidden="1"/>
    <col min="14339" max="14339" width="76.26953125" style="2" hidden="1"/>
    <col min="14340" max="14593" width="14.26953125" style="2" hidden="1"/>
    <col min="14594" max="14594" width="10.7265625" style="2" hidden="1"/>
    <col min="14595" max="14595" width="76.26953125" style="2" hidden="1"/>
    <col min="14596" max="14849" width="14.26953125" style="2" hidden="1"/>
    <col min="14850" max="14850" width="10.7265625" style="2" hidden="1"/>
    <col min="14851" max="14851" width="76.26953125" style="2" hidden="1"/>
    <col min="14852" max="15105" width="14.26953125" style="2" hidden="1"/>
    <col min="15106" max="15106" width="10.7265625" style="2" hidden="1"/>
    <col min="15107" max="15107" width="76.26953125" style="2" hidden="1"/>
    <col min="15108" max="15361" width="14.26953125" style="2" hidden="1"/>
    <col min="15362" max="15362" width="10.7265625" style="2" hidden="1"/>
    <col min="15363" max="15363" width="76.26953125" style="2" hidden="1"/>
    <col min="15364" max="15617" width="14.26953125" style="2" hidden="1"/>
    <col min="15618" max="15618" width="10.7265625" style="2" hidden="1"/>
    <col min="15619" max="15619" width="76.26953125" style="2" hidden="1"/>
    <col min="15620" max="15873" width="14.26953125" style="2" hidden="1"/>
    <col min="15874" max="15874" width="10.7265625" style="2" hidden="1"/>
    <col min="15875" max="15875" width="76.26953125" style="2" hidden="1"/>
    <col min="15876" max="16129" width="14.26953125" style="2" hidden="1"/>
    <col min="16130" max="16130" width="10.7265625" style="2" hidden="1"/>
    <col min="16131" max="16131" width="76.26953125" style="2" hidden="1"/>
    <col min="16132" max="16384" width="14.26953125" style="2" hidden="1"/>
  </cols>
  <sheetData>
    <row r="1" spans="1:3" x14ac:dyDescent="0.35">
      <c r="B1" s="123" t="s">
        <v>0</v>
      </c>
      <c r="C1" s="123"/>
    </row>
    <row r="2" spans="1:3" x14ac:dyDescent="0.35">
      <c r="B2" s="123" t="s">
        <v>298</v>
      </c>
      <c r="C2" s="123"/>
    </row>
    <row r="3" spans="1:3" x14ac:dyDescent="0.35">
      <c r="B3" s="123" t="s">
        <v>229</v>
      </c>
      <c r="C3" s="123"/>
    </row>
    <row r="4" spans="1:3" x14ac:dyDescent="0.35">
      <c r="A4" s="3"/>
      <c r="B4" s="3"/>
      <c r="C4" s="3"/>
    </row>
    <row r="5" spans="1:3" x14ac:dyDescent="0.35">
      <c r="A5" s="84" t="s">
        <v>1</v>
      </c>
      <c r="B5" s="84"/>
      <c r="C5" s="84" t="s">
        <v>2</v>
      </c>
    </row>
    <row r="6" spans="1:3" x14ac:dyDescent="0.35">
      <c r="A6" s="129">
        <v>1</v>
      </c>
      <c r="B6" s="125">
        <v>1</v>
      </c>
      <c r="C6" s="118" t="s">
        <v>4</v>
      </c>
    </row>
    <row r="7" spans="1:3" x14ac:dyDescent="0.35">
      <c r="A7" s="129"/>
      <c r="B7" s="125"/>
      <c r="C7" s="118" t="s">
        <v>5</v>
      </c>
    </row>
    <row r="8" spans="1:3" x14ac:dyDescent="0.35">
      <c r="A8" s="130"/>
      <c r="B8" s="126"/>
      <c r="C8" s="119" t="s">
        <v>230</v>
      </c>
    </row>
    <row r="9" spans="1:3" x14ac:dyDescent="0.35">
      <c r="A9" s="129">
        <v>2</v>
      </c>
      <c r="B9" s="124">
        <v>2</v>
      </c>
      <c r="C9" s="118" t="s">
        <v>4</v>
      </c>
    </row>
    <row r="10" spans="1:3" x14ac:dyDescent="0.35">
      <c r="A10" s="129"/>
      <c r="B10" s="125"/>
      <c r="C10" s="118" t="s">
        <v>6</v>
      </c>
    </row>
    <row r="11" spans="1:3" x14ac:dyDescent="0.35">
      <c r="A11" s="129"/>
      <c r="B11" s="125"/>
      <c r="C11" s="118" t="s">
        <v>3</v>
      </c>
    </row>
    <row r="12" spans="1:3" x14ac:dyDescent="0.35">
      <c r="A12" s="130"/>
      <c r="B12" s="126"/>
      <c r="C12" s="119" t="s">
        <v>230</v>
      </c>
    </row>
    <row r="13" spans="1:3" x14ac:dyDescent="0.35">
      <c r="A13" s="131">
        <v>3</v>
      </c>
      <c r="B13" s="132">
        <v>3</v>
      </c>
      <c r="C13" s="120" t="s">
        <v>7</v>
      </c>
    </row>
    <row r="14" spans="1:3" x14ac:dyDescent="0.35">
      <c r="A14" s="127"/>
      <c r="B14" s="133"/>
      <c r="C14" s="121" t="s">
        <v>8</v>
      </c>
    </row>
    <row r="15" spans="1:3" x14ac:dyDescent="0.35">
      <c r="A15" s="128"/>
      <c r="B15" s="134"/>
      <c r="C15" s="119" t="s">
        <v>230</v>
      </c>
    </row>
    <row r="16" spans="1:3" x14ac:dyDescent="0.35">
      <c r="A16" s="127">
        <v>4</v>
      </c>
      <c r="B16" s="132">
        <v>4</v>
      </c>
      <c r="C16" s="121" t="s">
        <v>7</v>
      </c>
    </row>
    <row r="17" spans="1:3" x14ac:dyDescent="0.35">
      <c r="A17" s="127"/>
      <c r="B17" s="133"/>
      <c r="C17" s="121" t="s">
        <v>9</v>
      </c>
    </row>
    <row r="18" spans="1:3" x14ac:dyDescent="0.35">
      <c r="A18" s="128"/>
      <c r="B18" s="134"/>
      <c r="C18" s="119" t="s">
        <v>230</v>
      </c>
    </row>
    <row r="19" spans="1:3" x14ac:dyDescent="0.35">
      <c r="A19" s="127">
        <v>5</v>
      </c>
      <c r="B19" s="132">
        <v>5</v>
      </c>
      <c r="C19" s="121" t="s">
        <v>10</v>
      </c>
    </row>
    <row r="20" spans="1:3" x14ac:dyDescent="0.35">
      <c r="A20" s="127"/>
      <c r="B20" s="133"/>
      <c r="C20" s="121" t="s">
        <v>11</v>
      </c>
    </row>
    <row r="21" spans="1:3" x14ac:dyDescent="0.35">
      <c r="A21" s="128"/>
      <c r="B21" s="134"/>
      <c r="C21" s="119" t="s">
        <v>230</v>
      </c>
    </row>
    <row r="22" spans="1:3" x14ac:dyDescent="0.35">
      <c r="B22" s="124">
        <v>6</v>
      </c>
      <c r="C22" s="118" t="s">
        <v>244</v>
      </c>
    </row>
    <row r="23" spans="1:3" x14ac:dyDescent="0.35">
      <c r="B23" s="125"/>
      <c r="C23" s="122" t="s">
        <v>297</v>
      </c>
    </row>
    <row r="24" spans="1:3" x14ac:dyDescent="0.35">
      <c r="B24" s="125"/>
      <c r="C24" s="118" t="s">
        <v>254</v>
      </c>
    </row>
    <row r="25" spans="1:3" x14ac:dyDescent="0.35">
      <c r="B25" s="126"/>
      <c r="C25" s="119" t="s">
        <v>230</v>
      </c>
    </row>
    <row r="26" spans="1:3" ht="62" x14ac:dyDescent="0.35">
      <c r="B26" s="176" t="s">
        <v>299</v>
      </c>
      <c r="C26" s="175" t="s">
        <v>300</v>
      </c>
    </row>
    <row r="27" spans="1:3" hidden="1" x14ac:dyDescent="0.35">
      <c r="B27" s="177"/>
    </row>
    <row r="28" spans="1:3" hidden="1" x14ac:dyDescent="0.35">
      <c r="B28" s="177"/>
    </row>
    <row r="29" spans="1:3" hidden="1" x14ac:dyDescent="0.35">
      <c r="B29" s="178"/>
    </row>
    <row r="33" s="2" customFormat="1" hidden="1" x14ac:dyDescent="0.35"/>
    <row r="34" s="2" customFormat="1" hidden="1" x14ac:dyDescent="0.35"/>
    <row r="35" s="2" customFormat="1" hidden="1" x14ac:dyDescent="0.35"/>
    <row r="36" s="2" customFormat="1" hidden="1" x14ac:dyDescent="0.35"/>
    <row r="37" s="2" customFormat="1" hidden="1" x14ac:dyDescent="0.35"/>
  </sheetData>
  <mergeCells count="15">
    <mergeCell ref="B26:B29"/>
    <mergeCell ref="B1:C1"/>
    <mergeCell ref="B2:C2"/>
    <mergeCell ref="B3:C3"/>
    <mergeCell ref="B22:B25"/>
    <mergeCell ref="A19:A21"/>
    <mergeCell ref="A9:A12"/>
    <mergeCell ref="A6:A8"/>
    <mergeCell ref="A13:A15"/>
    <mergeCell ref="A16:A18"/>
    <mergeCell ref="B6:B8"/>
    <mergeCell ref="B19:B21"/>
    <mergeCell ref="B16:B18"/>
    <mergeCell ref="B13:B15"/>
    <mergeCell ref="B9:B12"/>
  </mergeCell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9BAF0-503F-41ED-834A-5406A0FC94AF}">
  <dimension ref="A1:WVL264"/>
  <sheetViews>
    <sheetView zoomScale="72" zoomScaleNormal="72" workbookViewId="0">
      <pane ySplit="7" topLeftCell="A8" activePane="bottomLeft" state="frozen"/>
      <selection activeCell="B5" sqref="B5"/>
      <selection pane="bottomLeft"/>
    </sheetView>
  </sheetViews>
  <sheetFormatPr baseColWidth="10" defaultColWidth="0" defaultRowHeight="20.5" zeroHeight="1" x14ac:dyDescent="0.45"/>
  <cols>
    <col min="1" max="1" width="79.26953125" style="28" customWidth="1"/>
    <col min="2" max="2" width="15.26953125" style="28" customWidth="1"/>
    <col min="3" max="3" width="68.453125" style="28" customWidth="1"/>
    <col min="4" max="4" width="14.54296875" style="28" customWidth="1"/>
    <col min="5" max="230" width="11.453125" style="28" hidden="1"/>
    <col min="231" max="231" width="10.54296875" style="28" hidden="1"/>
    <col min="232" max="232" width="115.453125" style="28" hidden="1"/>
    <col min="233" max="233" width="14" style="28" hidden="1"/>
    <col min="234" max="234" width="12.54296875" style="28" hidden="1"/>
    <col min="235" max="235" width="86.7265625" style="28" hidden="1"/>
    <col min="236" max="236" width="13.54296875" style="28" hidden="1"/>
    <col min="237" max="237" width="34.54296875" style="28" hidden="1"/>
    <col min="238" max="238" width="111.54296875" style="28" hidden="1"/>
    <col min="239" max="240" width="11.453125" style="28" hidden="1"/>
    <col min="241" max="241" width="114.54296875" style="28" hidden="1"/>
    <col min="242" max="242" width="11.453125" style="28" hidden="1"/>
    <col min="243" max="243" width="40.7265625" style="28" hidden="1"/>
    <col min="244" max="244" width="111.26953125" style="28" hidden="1"/>
    <col min="245" max="246" width="11.453125" style="28" hidden="1"/>
    <col min="247" max="247" width="102" style="28" hidden="1"/>
    <col min="248" max="248" width="11.453125" style="28" hidden="1"/>
    <col min="249" max="249" width="30.26953125" style="28" hidden="1"/>
    <col min="250" max="250" width="93.26953125" style="28" hidden="1"/>
    <col min="251" max="252" width="11.453125" style="28" hidden="1"/>
    <col min="253" max="253" width="104.26953125" style="28" hidden="1"/>
    <col min="254" max="254" width="11.453125" style="28" hidden="1"/>
    <col min="255" max="255" width="33.26953125" style="28" hidden="1"/>
    <col min="256" max="256" width="85" style="28" hidden="1"/>
    <col min="257" max="258" width="11.453125" style="28" hidden="1"/>
    <col min="259" max="259" width="88" style="28" hidden="1"/>
    <col min="260" max="260" width="26.7265625" style="28" hidden="1"/>
    <col min="261" max="486" width="11.453125" style="28" hidden="1"/>
    <col min="487" max="487" width="10.54296875" style="28" hidden="1"/>
    <col min="488" max="488" width="115.453125" style="28" hidden="1"/>
    <col min="489" max="489" width="14" style="28" hidden="1"/>
    <col min="490" max="490" width="12.54296875" style="28" hidden="1"/>
    <col min="491" max="491" width="86.7265625" style="28" hidden="1"/>
    <col min="492" max="492" width="13.54296875" style="28" hidden="1"/>
    <col min="493" max="493" width="34.54296875" style="28" hidden="1"/>
    <col min="494" max="494" width="111.54296875" style="28" hidden="1"/>
    <col min="495" max="496" width="11.453125" style="28" hidden="1"/>
    <col min="497" max="497" width="114.54296875" style="28" hidden="1"/>
    <col min="498" max="498" width="11.453125" style="28" hidden="1"/>
    <col min="499" max="499" width="40.7265625" style="28" hidden="1"/>
    <col min="500" max="500" width="111.26953125" style="28" hidden="1"/>
    <col min="501" max="502" width="11.453125" style="28" hidden="1"/>
    <col min="503" max="503" width="102" style="28" hidden="1"/>
    <col min="504" max="504" width="11.453125" style="28" hidden="1"/>
    <col min="505" max="505" width="30.26953125" style="28" hidden="1"/>
    <col min="506" max="506" width="93.26953125" style="28" hidden="1"/>
    <col min="507" max="508" width="11.453125" style="28" hidden="1"/>
    <col min="509" max="509" width="104.26953125" style="28" hidden="1"/>
    <col min="510" max="510" width="11.453125" style="28" hidden="1"/>
    <col min="511" max="511" width="33.26953125" style="28" hidden="1"/>
    <col min="512" max="512" width="85" style="28" hidden="1"/>
    <col min="513" max="514" width="11.453125" style="28" hidden="1"/>
    <col min="515" max="515" width="88" style="28" hidden="1"/>
    <col min="516" max="516" width="26.7265625" style="28" hidden="1"/>
    <col min="517" max="742" width="11.453125" style="28" hidden="1"/>
    <col min="743" max="743" width="10.54296875" style="28" hidden="1"/>
    <col min="744" max="744" width="115.453125" style="28" hidden="1"/>
    <col min="745" max="745" width="14" style="28" hidden="1"/>
    <col min="746" max="746" width="12.54296875" style="28" hidden="1"/>
    <col min="747" max="747" width="86.7265625" style="28" hidden="1"/>
    <col min="748" max="748" width="13.54296875" style="28" hidden="1"/>
    <col min="749" max="749" width="34.54296875" style="28" hidden="1"/>
    <col min="750" max="750" width="111.54296875" style="28" hidden="1"/>
    <col min="751" max="752" width="11.453125" style="28" hidden="1"/>
    <col min="753" max="753" width="114.54296875" style="28" hidden="1"/>
    <col min="754" max="754" width="11.453125" style="28" hidden="1"/>
    <col min="755" max="755" width="40.7265625" style="28" hidden="1"/>
    <col min="756" max="756" width="111.26953125" style="28" hidden="1"/>
    <col min="757" max="758" width="11.453125" style="28" hidden="1"/>
    <col min="759" max="759" width="102" style="28" hidden="1"/>
    <col min="760" max="760" width="11.453125" style="28" hidden="1"/>
    <col min="761" max="761" width="30.26953125" style="28" hidden="1"/>
    <col min="762" max="762" width="93.26953125" style="28" hidden="1"/>
    <col min="763" max="764" width="11.453125" style="28" hidden="1"/>
    <col min="765" max="765" width="104.26953125" style="28" hidden="1"/>
    <col min="766" max="766" width="11.453125" style="28" hidden="1"/>
    <col min="767" max="767" width="33.26953125" style="28" hidden="1"/>
    <col min="768" max="768" width="85" style="28" hidden="1"/>
    <col min="769" max="770" width="11.453125" style="28" hidden="1"/>
    <col min="771" max="771" width="88" style="28" hidden="1"/>
    <col min="772" max="772" width="26.7265625" style="28" hidden="1"/>
    <col min="773" max="998" width="11.453125" style="28" hidden="1"/>
    <col min="999" max="999" width="10.54296875" style="28" hidden="1"/>
    <col min="1000" max="1000" width="115.453125" style="28" hidden="1"/>
    <col min="1001" max="1001" width="14" style="28" hidden="1"/>
    <col min="1002" max="1002" width="12.54296875" style="28" hidden="1"/>
    <col min="1003" max="1003" width="86.7265625" style="28" hidden="1"/>
    <col min="1004" max="1004" width="13.54296875" style="28" hidden="1"/>
    <col min="1005" max="1005" width="34.54296875" style="28" hidden="1"/>
    <col min="1006" max="1006" width="111.54296875" style="28" hidden="1"/>
    <col min="1007" max="1008" width="11.453125" style="28" hidden="1"/>
    <col min="1009" max="1009" width="114.54296875" style="28" hidden="1"/>
    <col min="1010" max="1010" width="11.453125" style="28" hidden="1"/>
    <col min="1011" max="1011" width="40.7265625" style="28" hidden="1"/>
    <col min="1012" max="1012" width="111.26953125" style="28" hidden="1"/>
    <col min="1013" max="1014" width="11.453125" style="28" hidden="1"/>
    <col min="1015" max="1015" width="102" style="28" hidden="1"/>
    <col min="1016" max="1016" width="11.453125" style="28" hidden="1"/>
    <col min="1017" max="1017" width="30.26953125" style="28" hidden="1"/>
    <col min="1018" max="1018" width="93.26953125" style="28" hidden="1"/>
    <col min="1019" max="1020" width="11.453125" style="28" hidden="1"/>
    <col min="1021" max="1021" width="104.26953125" style="28" hidden="1"/>
    <col min="1022" max="1022" width="11.453125" style="28" hidden="1"/>
    <col min="1023" max="1023" width="33.26953125" style="28" hidden="1"/>
    <col min="1024" max="1024" width="85" style="28" hidden="1"/>
    <col min="1025" max="1026" width="11.453125" style="28" hidden="1"/>
    <col min="1027" max="1027" width="88" style="28" hidden="1"/>
    <col min="1028" max="1028" width="26.7265625" style="28" hidden="1"/>
    <col min="1029" max="1254" width="11.453125" style="28" hidden="1"/>
    <col min="1255" max="1255" width="10.54296875" style="28" hidden="1"/>
    <col min="1256" max="1256" width="115.453125" style="28" hidden="1"/>
    <col min="1257" max="1257" width="14" style="28" hidden="1"/>
    <col min="1258" max="1258" width="12.54296875" style="28" hidden="1"/>
    <col min="1259" max="1259" width="86.7265625" style="28" hidden="1"/>
    <col min="1260" max="1260" width="13.54296875" style="28" hidden="1"/>
    <col min="1261" max="1261" width="34.54296875" style="28" hidden="1"/>
    <col min="1262" max="1262" width="111.54296875" style="28" hidden="1"/>
    <col min="1263" max="1264" width="11.453125" style="28" hidden="1"/>
    <col min="1265" max="1265" width="114.54296875" style="28" hidden="1"/>
    <col min="1266" max="1266" width="11.453125" style="28" hidden="1"/>
    <col min="1267" max="1267" width="40.7265625" style="28" hidden="1"/>
    <col min="1268" max="1268" width="111.26953125" style="28" hidden="1"/>
    <col min="1269" max="1270" width="11.453125" style="28" hidden="1"/>
    <col min="1271" max="1271" width="102" style="28" hidden="1"/>
    <col min="1272" max="1272" width="11.453125" style="28" hidden="1"/>
    <col min="1273" max="1273" width="30.26953125" style="28" hidden="1"/>
    <col min="1274" max="1274" width="93.26953125" style="28" hidden="1"/>
    <col min="1275" max="1276" width="11.453125" style="28" hidden="1"/>
    <col min="1277" max="1277" width="104.26953125" style="28" hidden="1"/>
    <col min="1278" max="1278" width="11.453125" style="28" hidden="1"/>
    <col min="1279" max="1279" width="33.26953125" style="28" hidden="1"/>
    <col min="1280" max="1280" width="85" style="28" hidden="1"/>
    <col min="1281" max="1282" width="11.453125" style="28" hidden="1"/>
    <col min="1283" max="1283" width="88" style="28" hidden="1"/>
    <col min="1284" max="1284" width="26.7265625" style="28" hidden="1"/>
    <col min="1285" max="1510" width="11.453125" style="28" hidden="1"/>
    <col min="1511" max="1511" width="10.54296875" style="28" hidden="1"/>
    <col min="1512" max="1512" width="115.453125" style="28" hidden="1"/>
    <col min="1513" max="1513" width="14" style="28" hidden="1"/>
    <col min="1514" max="1514" width="12.54296875" style="28" hidden="1"/>
    <col min="1515" max="1515" width="86.7265625" style="28" hidden="1"/>
    <col min="1516" max="1516" width="13.54296875" style="28" hidden="1"/>
    <col min="1517" max="1517" width="34.54296875" style="28" hidden="1"/>
    <col min="1518" max="1518" width="111.54296875" style="28" hidden="1"/>
    <col min="1519" max="1520" width="11.453125" style="28" hidden="1"/>
    <col min="1521" max="1521" width="114.54296875" style="28" hidden="1"/>
    <col min="1522" max="1522" width="11.453125" style="28" hidden="1"/>
    <col min="1523" max="1523" width="40.7265625" style="28" hidden="1"/>
    <col min="1524" max="1524" width="111.26953125" style="28" hidden="1"/>
    <col min="1525" max="1526" width="11.453125" style="28" hidden="1"/>
    <col min="1527" max="1527" width="102" style="28" hidden="1"/>
    <col min="1528" max="1528" width="11.453125" style="28" hidden="1"/>
    <col min="1529" max="1529" width="30.26953125" style="28" hidden="1"/>
    <col min="1530" max="1530" width="93.26953125" style="28" hidden="1"/>
    <col min="1531" max="1532" width="11.453125" style="28" hidden="1"/>
    <col min="1533" max="1533" width="104.26953125" style="28" hidden="1"/>
    <col min="1534" max="1534" width="11.453125" style="28" hidden="1"/>
    <col min="1535" max="1535" width="33.26953125" style="28" hidden="1"/>
    <col min="1536" max="1536" width="85" style="28" hidden="1"/>
    <col min="1537" max="1538" width="11.453125" style="28" hidden="1"/>
    <col min="1539" max="1539" width="88" style="28" hidden="1"/>
    <col min="1540" max="1540" width="26.7265625" style="28" hidden="1"/>
    <col min="1541" max="1766" width="11.453125" style="28" hidden="1"/>
    <col min="1767" max="1767" width="10.54296875" style="28" hidden="1"/>
    <col min="1768" max="1768" width="115.453125" style="28" hidden="1"/>
    <col min="1769" max="1769" width="14" style="28" hidden="1"/>
    <col min="1770" max="1770" width="12.54296875" style="28" hidden="1"/>
    <col min="1771" max="1771" width="86.7265625" style="28" hidden="1"/>
    <col min="1772" max="1772" width="13.54296875" style="28" hidden="1"/>
    <col min="1773" max="1773" width="34.54296875" style="28" hidden="1"/>
    <col min="1774" max="1774" width="111.54296875" style="28" hidden="1"/>
    <col min="1775" max="1776" width="11.453125" style="28" hidden="1"/>
    <col min="1777" max="1777" width="114.54296875" style="28" hidden="1"/>
    <col min="1778" max="1778" width="11.453125" style="28" hidden="1"/>
    <col min="1779" max="1779" width="40.7265625" style="28" hidden="1"/>
    <col min="1780" max="1780" width="111.26953125" style="28" hidden="1"/>
    <col min="1781" max="1782" width="11.453125" style="28" hidden="1"/>
    <col min="1783" max="1783" width="102" style="28" hidden="1"/>
    <col min="1784" max="1784" width="11.453125" style="28" hidden="1"/>
    <col min="1785" max="1785" width="30.26953125" style="28" hidden="1"/>
    <col min="1786" max="1786" width="93.26953125" style="28" hidden="1"/>
    <col min="1787" max="1788" width="11.453125" style="28" hidden="1"/>
    <col min="1789" max="1789" width="104.26953125" style="28" hidden="1"/>
    <col min="1790" max="1790" width="11.453125" style="28" hidden="1"/>
    <col min="1791" max="1791" width="33.26953125" style="28" hidden="1"/>
    <col min="1792" max="1792" width="85" style="28" hidden="1"/>
    <col min="1793" max="1794" width="11.453125" style="28" hidden="1"/>
    <col min="1795" max="1795" width="88" style="28" hidden="1"/>
    <col min="1796" max="1796" width="26.7265625" style="28" hidden="1"/>
    <col min="1797" max="2022" width="11.453125" style="28" hidden="1"/>
    <col min="2023" max="2023" width="10.54296875" style="28" hidden="1"/>
    <col min="2024" max="2024" width="115.453125" style="28" hidden="1"/>
    <col min="2025" max="2025" width="14" style="28" hidden="1"/>
    <col min="2026" max="2026" width="12.54296875" style="28" hidden="1"/>
    <col min="2027" max="2027" width="86.7265625" style="28" hidden="1"/>
    <col min="2028" max="2028" width="13.54296875" style="28" hidden="1"/>
    <col min="2029" max="2029" width="34.54296875" style="28" hidden="1"/>
    <col min="2030" max="2030" width="111.54296875" style="28" hidden="1"/>
    <col min="2031" max="2032" width="11.453125" style="28" hidden="1"/>
    <col min="2033" max="2033" width="114.54296875" style="28" hidden="1"/>
    <col min="2034" max="2034" width="11.453125" style="28" hidden="1"/>
    <col min="2035" max="2035" width="40.7265625" style="28" hidden="1"/>
    <col min="2036" max="2036" width="111.26953125" style="28" hidden="1"/>
    <col min="2037" max="2038" width="11.453125" style="28" hidden="1"/>
    <col min="2039" max="2039" width="102" style="28" hidden="1"/>
    <col min="2040" max="2040" width="11.453125" style="28" hidden="1"/>
    <col min="2041" max="2041" width="30.26953125" style="28" hidden="1"/>
    <col min="2042" max="2042" width="93.26953125" style="28" hidden="1"/>
    <col min="2043" max="2044" width="11.453125" style="28" hidden="1"/>
    <col min="2045" max="2045" width="104.26953125" style="28" hidden="1"/>
    <col min="2046" max="2046" width="11.453125" style="28" hidden="1"/>
    <col min="2047" max="2047" width="33.26953125" style="28" hidden="1"/>
    <col min="2048" max="2048" width="85" style="28" hidden="1"/>
    <col min="2049" max="2050" width="11.453125" style="28" hidden="1"/>
    <col min="2051" max="2051" width="88" style="28" hidden="1"/>
    <col min="2052" max="2052" width="26.7265625" style="28" hidden="1"/>
    <col min="2053" max="2278" width="11.453125" style="28" hidden="1"/>
    <col min="2279" max="2279" width="10.54296875" style="28" hidden="1"/>
    <col min="2280" max="2280" width="115.453125" style="28" hidden="1"/>
    <col min="2281" max="2281" width="14" style="28" hidden="1"/>
    <col min="2282" max="2282" width="12.54296875" style="28" hidden="1"/>
    <col min="2283" max="2283" width="86.7265625" style="28" hidden="1"/>
    <col min="2284" max="2284" width="13.54296875" style="28" hidden="1"/>
    <col min="2285" max="2285" width="34.54296875" style="28" hidden="1"/>
    <col min="2286" max="2286" width="111.54296875" style="28" hidden="1"/>
    <col min="2287" max="2288" width="11.453125" style="28" hidden="1"/>
    <col min="2289" max="2289" width="114.54296875" style="28" hidden="1"/>
    <col min="2290" max="2290" width="11.453125" style="28" hidden="1"/>
    <col min="2291" max="2291" width="40.7265625" style="28" hidden="1"/>
    <col min="2292" max="2292" width="111.26953125" style="28" hidden="1"/>
    <col min="2293" max="2294" width="11.453125" style="28" hidden="1"/>
    <col min="2295" max="2295" width="102" style="28" hidden="1"/>
    <col min="2296" max="2296" width="11.453125" style="28" hidden="1"/>
    <col min="2297" max="2297" width="30.26953125" style="28" hidden="1"/>
    <col min="2298" max="2298" width="93.26953125" style="28" hidden="1"/>
    <col min="2299" max="2300" width="11.453125" style="28" hidden="1"/>
    <col min="2301" max="2301" width="104.26953125" style="28" hidden="1"/>
    <col min="2302" max="2302" width="11.453125" style="28" hidden="1"/>
    <col min="2303" max="2303" width="33.26953125" style="28" hidden="1"/>
    <col min="2304" max="2304" width="85" style="28" hidden="1"/>
    <col min="2305" max="2306" width="11.453125" style="28" hidden="1"/>
    <col min="2307" max="2307" width="88" style="28" hidden="1"/>
    <col min="2308" max="2308" width="26.7265625" style="28" hidden="1"/>
    <col min="2309" max="2534" width="11.453125" style="28" hidden="1"/>
    <col min="2535" max="2535" width="10.54296875" style="28" hidden="1"/>
    <col min="2536" max="2536" width="115.453125" style="28" hidden="1"/>
    <col min="2537" max="2537" width="14" style="28" hidden="1"/>
    <col min="2538" max="2538" width="12.54296875" style="28" hidden="1"/>
    <col min="2539" max="2539" width="86.7265625" style="28" hidden="1"/>
    <col min="2540" max="2540" width="13.54296875" style="28" hidden="1"/>
    <col min="2541" max="2541" width="34.54296875" style="28" hidden="1"/>
    <col min="2542" max="2542" width="111.54296875" style="28" hidden="1"/>
    <col min="2543" max="2544" width="11.453125" style="28" hidden="1"/>
    <col min="2545" max="2545" width="114.54296875" style="28" hidden="1"/>
    <col min="2546" max="2546" width="11.453125" style="28" hidden="1"/>
    <col min="2547" max="2547" width="40.7265625" style="28" hidden="1"/>
    <col min="2548" max="2548" width="111.26953125" style="28" hidden="1"/>
    <col min="2549" max="2550" width="11.453125" style="28" hidden="1"/>
    <col min="2551" max="2551" width="102" style="28" hidden="1"/>
    <col min="2552" max="2552" width="11.453125" style="28" hidden="1"/>
    <col min="2553" max="2553" width="30.26953125" style="28" hidden="1"/>
    <col min="2554" max="2554" width="93.26953125" style="28" hidden="1"/>
    <col min="2555" max="2556" width="11.453125" style="28" hidden="1"/>
    <col min="2557" max="2557" width="104.26953125" style="28" hidden="1"/>
    <col min="2558" max="2558" width="11.453125" style="28" hidden="1"/>
    <col min="2559" max="2559" width="33.26953125" style="28" hidden="1"/>
    <col min="2560" max="2560" width="85" style="28" hidden="1"/>
    <col min="2561" max="2562" width="11.453125" style="28" hidden="1"/>
    <col min="2563" max="2563" width="88" style="28" hidden="1"/>
    <col min="2564" max="2564" width="26.7265625" style="28" hidden="1"/>
    <col min="2565" max="2790" width="11.453125" style="28" hidden="1"/>
    <col min="2791" max="2791" width="10.54296875" style="28" hidden="1"/>
    <col min="2792" max="2792" width="115.453125" style="28" hidden="1"/>
    <col min="2793" max="2793" width="14" style="28" hidden="1"/>
    <col min="2794" max="2794" width="12.54296875" style="28" hidden="1"/>
    <col min="2795" max="2795" width="86.7265625" style="28" hidden="1"/>
    <col min="2796" max="2796" width="13.54296875" style="28" hidden="1"/>
    <col min="2797" max="2797" width="34.54296875" style="28" hidden="1"/>
    <col min="2798" max="2798" width="111.54296875" style="28" hidden="1"/>
    <col min="2799" max="2800" width="11.453125" style="28" hidden="1"/>
    <col min="2801" max="2801" width="114.54296875" style="28" hidden="1"/>
    <col min="2802" max="2802" width="11.453125" style="28" hidden="1"/>
    <col min="2803" max="2803" width="40.7265625" style="28" hidden="1"/>
    <col min="2804" max="2804" width="111.26953125" style="28" hidden="1"/>
    <col min="2805" max="2806" width="11.453125" style="28" hidden="1"/>
    <col min="2807" max="2807" width="102" style="28" hidden="1"/>
    <col min="2808" max="2808" width="11.453125" style="28" hidden="1"/>
    <col min="2809" max="2809" width="30.26953125" style="28" hidden="1"/>
    <col min="2810" max="2810" width="93.26953125" style="28" hidden="1"/>
    <col min="2811" max="2812" width="11.453125" style="28" hidden="1"/>
    <col min="2813" max="2813" width="104.26953125" style="28" hidden="1"/>
    <col min="2814" max="2814" width="11.453125" style="28" hidden="1"/>
    <col min="2815" max="2815" width="33.26953125" style="28" hidden="1"/>
    <col min="2816" max="2816" width="85" style="28" hidden="1"/>
    <col min="2817" max="2818" width="11.453125" style="28" hidden="1"/>
    <col min="2819" max="2819" width="88" style="28" hidden="1"/>
    <col min="2820" max="2820" width="26.7265625" style="28" hidden="1"/>
    <col min="2821" max="3046" width="11.453125" style="28" hidden="1"/>
    <col min="3047" max="3047" width="10.54296875" style="28" hidden="1"/>
    <col min="3048" max="3048" width="115.453125" style="28" hidden="1"/>
    <col min="3049" max="3049" width="14" style="28" hidden="1"/>
    <col min="3050" max="3050" width="12.54296875" style="28" hidden="1"/>
    <col min="3051" max="3051" width="86.7265625" style="28" hidden="1"/>
    <col min="3052" max="3052" width="13.54296875" style="28" hidden="1"/>
    <col min="3053" max="3053" width="34.54296875" style="28" hidden="1"/>
    <col min="3054" max="3054" width="111.54296875" style="28" hidden="1"/>
    <col min="3055" max="3056" width="11.453125" style="28" hidden="1"/>
    <col min="3057" max="3057" width="114.54296875" style="28" hidden="1"/>
    <col min="3058" max="3058" width="11.453125" style="28" hidden="1"/>
    <col min="3059" max="3059" width="40.7265625" style="28" hidden="1"/>
    <col min="3060" max="3060" width="111.26953125" style="28" hidden="1"/>
    <col min="3061" max="3062" width="11.453125" style="28" hidden="1"/>
    <col min="3063" max="3063" width="102" style="28" hidden="1"/>
    <col min="3064" max="3064" width="11.453125" style="28" hidden="1"/>
    <col min="3065" max="3065" width="30.26953125" style="28" hidden="1"/>
    <col min="3066" max="3066" width="93.26953125" style="28" hidden="1"/>
    <col min="3067" max="3068" width="11.453125" style="28" hidden="1"/>
    <col min="3069" max="3069" width="104.26953125" style="28" hidden="1"/>
    <col min="3070" max="3070" width="11.453125" style="28" hidden="1"/>
    <col min="3071" max="3071" width="33.26953125" style="28" hidden="1"/>
    <col min="3072" max="3072" width="85" style="28" hidden="1"/>
    <col min="3073" max="3074" width="11.453125" style="28" hidden="1"/>
    <col min="3075" max="3075" width="88" style="28" hidden="1"/>
    <col min="3076" max="3076" width="26.7265625" style="28" hidden="1"/>
    <col min="3077" max="3302" width="11.453125" style="28" hidden="1"/>
    <col min="3303" max="3303" width="10.54296875" style="28" hidden="1"/>
    <col min="3304" max="3304" width="115.453125" style="28" hidden="1"/>
    <col min="3305" max="3305" width="14" style="28" hidden="1"/>
    <col min="3306" max="3306" width="12.54296875" style="28" hidden="1"/>
    <col min="3307" max="3307" width="86.7265625" style="28" hidden="1"/>
    <col min="3308" max="3308" width="13.54296875" style="28" hidden="1"/>
    <col min="3309" max="3309" width="34.54296875" style="28" hidden="1"/>
    <col min="3310" max="3310" width="111.54296875" style="28" hidden="1"/>
    <col min="3311" max="3312" width="11.453125" style="28" hidden="1"/>
    <col min="3313" max="3313" width="114.54296875" style="28" hidden="1"/>
    <col min="3314" max="3314" width="11.453125" style="28" hidden="1"/>
    <col min="3315" max="3315" width="40.7265625" style="28" hidden="1"/>
    <col min="3316" max="3316" width="111.26953125" style="28" hidden="1"/>
    <col min="3317" max="3318" width="11.453125" style="28" hidden="1"/>
    <col min="3319" max="3319" width="102" style="28" hidden="1"/>
    <col min="3320" max="3320" width="11.453125" style="28" hidden="1"/>
    <col min="3321" max="3321" width="30.26953125" style="28" hidden="1"/>
    <col min="3322" max="3322" width="93.26953125" style="28" hidden="1"/>
    <col min="3323" max="3324" width="11.453125" style="28" hidden="1"/>
    <col min="3325" max="3325" width="104.26953125" style="28" hidden="1"/>
    <col min="3326" max="3326" width="11.453125" style="28" hidden="1"/>
    <col min="3327" max="3327" width="33.26953125" style="28" hidden="1"/>
    <col min="3328" max="3328" width="85" style="28" hidden="1"/>
    <col min="3329" max="3330" width="11.453125" style="28" hidden="1"/>
    <col min="3331" max="3331" width="88" style="28" hidden="1"/>
    <col min="3332" max="3332" width="26.7265625" style="28" hidden="1"/>
    <col min="3333" max="3558" width="11.453125" style="28" hidden="1"/>
    <col min="3559" max="3559" width="10.54296875" style="28" hidden="1"/>
    <col min="3560" max="3560" width="115.453125" style="28" hidden="1"/>
    <col min="3561" max="3561" width="14" style="28" hidden="1"/>
    <col min="3562" max="3562" width="12.54296875" style="28" hidden="1"/>
    <col min="3563" max="3563" width="86.7265625" style="28" hidden="1"/>
    <col min="3564" max="3564" width="13.54296875" style="28" hidden="1"/>
    <col min="3565" max="3565" width="34.54296875" style="28" hidden="1"/>
    <col min="3566" max="3566" width="111.54296875" style="28" hidden="1"/>
    <col min="3567" max="3568" width="11.453125" style="28" hidden="1"/>
    <col min="3569" max="3569" width="114.54296875" style="28" hidden="1"/>
    <col min="3570" max="3570" width="11.453125" style="28" hidden="1"/>
    <col min="3571" max="3571" width="40.7265625" style="28" hidden="1"/>
    <col min="3572" max="3572" width="111.26953125" style="28" hidden="1"/>
    <col min="3573" max="3574" width="11.453125" style="28" hidden="1"/>
    <col min="3575" max="3575" width="102" style="28" hidden="1"/>
    <col min="3576" max="3576" width="11.453125" style="28" hidden="1"/>
    <col min="3577" max="3577" width="30.26953125" style="28" hidden="1"/>
    <col min="3578" max="3578" width="93.26953125" style="28" hidden="1"/>
    <col min="3579" max="3580" width="11.453125" style="28" hidden="1"/>
    <col min="3581" max="3581" width="104.26953125" style="28" hidden="1"/>
    <col min="3582" max="3582" width="11.453125" style="28" hidden="1"/>
    <col min="3583" max="3583" width="33.26953125" style="28" hidden="1"/>
    <col min="3584" max="3584" width="85" style="28" hidden="1"/>
    <col min="3585" max="3586" width="11.453125" style="28" hidden="1"/>
    <col min="3587" max="3587" width="88" style="28" hidden="1"/>
    <col min="3588" max="3588" width="26.7265625" style="28" hidden="1"/>
    <col min="3589" max="3814" width="11.453125" style="28" hidden="1"/>
    <col min="3815" max="3815" width="10.54296875" style="28" hidden="1"/>
    <col min="3816" max="3816" width="115.453125" style="28" hidden="1"/>
    <col min="3817" max="3817" width="14" style="28" hidden="1"/>
    <col min="3818" max="3818" width="12.54296875" style="28" hidden="1"/>
    <col min="3819" max="3819" width="86.7265625" style="28" hidden="1"/>
    <col min="3820" max="3820" width="13.54296875" style="28" hidden="1"/>
    <col min="3821" max="3821" width="34.54296875" style="28" hidden="1"/>
    <col min="3822" max="3822" width="111.54296875" style="28" hidden="1"/>
    <col min="3823" max="3824" width="11.453125" style="28" hidden="1"/>
    <col min="3825" max="3825" width="114.54296875" style="28" hidden="1"/>
    <col min="3826" max="3826" width="11.453125" style="28" hidden="1"/>
    <col min="3827" max="3827" width="40.7265625" style="28" hidden="1"/>
    <col min="3828" max="3828" width="111.26953125" style="28" hidden="1"/>
    <col min="3829" max="3830" width="11.453125" style="28" hidden="1"/>
    <col min="3831" max="3831" width="102" style="28" hidden="1"/>
    <col min="3832" max="3832" width="11.453125" style="28" hidden="1"/>
    <col min="3833" max="3833" width="30.26953125" style="28" hidden="1"/>
    <col min="3834" max="3834" width="93.26953125" style="28" hidden="1"/>
    <col min="3835" max="3836" width="11.453125" style="28" hidden="1"/>
    <col min="3837" max="3837" width="104.26953125" style="28" hidden="1"/>
    <col min="3838" max="3838" width="11.453125" style="28" hidden="1"/>
    <col min="3839" max="3839" width="33.26953125" style="28" hidden="1"/>
    <col min="3840" max="3840" width="85" style="28" hidden="1"/>
    <col min="3841" max="3842" width="11.453125" style="28" hidden="1"/>
    <col min="3843" max="3843" width="88" style="28" hidden="1"/>
    <col min="3844" max="3844" width="26.7265625" style="28" hidden="1"/>
    <col min="3845" max="4070" width="11.453125" style="28" hidden="1"/>
    <col min="4071" max="4071" width="10.54296875" style="28" hidden="1"/>
    <col min="4072" max="4072" width="115.453125" style="28" hidden="1"/>
    <col min="4073" max="4073" width="14" style="28" hidden="1"/>
    <col min="4074" max="4074" width="12.54296875" style="28" hidden="1"/>
    <col min="4075" max="4075" width="86.7265625" style="28" hidden="1"/>
    <col min="4076" max="4076" width="13.54296875" style="28" hidden="1"/>
    <col min="4077" max="4077" width="34.54296875" style="28" hidden="1"/>
    <col min="4078" max="4078" width="111.54296875" style="28" hidden="1"/>
    <col min="4079" max="4080" width="11.453125" style="28" hidden="1"/>
    <col min="4081" max="4081" width="114.54296875" style="28" hidden="1"/>
    <col min="4082" max="4082" width="11.453125" style="28" hidden="1"/>
    <col min="4083" max="4083" width="40.7265625" style="28" hidden="1"/>
    <col min="4084" max="4084" width="111.26953125" style="28" hidden="1"/>
    <col min="4085" max="4086" width="11.453125" style="28" hidden="1"/>
    <col min="4087" max="4087" width="102" style="28" hidden="1"/>
    <col min="4088" max="4088" width="11.453125" style="28" hidden="1"/>
    <col min="4089" max="4089" width="30.26953125" style="28" hidden="1"/>
    <col min="4090" max="4090" width="93.26953125" style="28" hidden="1"/>
    <col min="4091" max="4092" width="11.453125" style="28" hidden="1"/>
    <col min="4093" max="4093" width="104.26953125" style="28" hidden="1"/>
    <col min="4094" max="4094" width="11.453125" style="28" hidden="1"/>
    <col min="4095" max="4095" width="33.26953125" style="28" hidden="1"/>
    <col min="4096" max="4096" width="85" style="28" hidden="1"/>
    <col min="4097" max="4098" width="11.453125" style="28" hidden="1"/>
    <col min="4099" max="4099" width="88" style="28" hidden="1"/>
    <col min="4100" max="4100" width="26.7265625" style="28" hidden="1"/>
    <col min="4101" max="4326" width="11.453125" style="28" hidden="1"/>
    <col min="4327" max="4327" width="10.54296875" style="28" hidden="1"/>
    <col min="4328" max="4328" width="115.453125" style="28" hidden="1"/>
    <col min="4329" max="4329" width="14" style="28" hidden="1"/>
    <col min="4330" max="4330" width="12.54296875" style="28" hidden="1"/>
    <col min="4331" max="4331" width="86.7265625" style="28" hidden="1"/>
    <col min="4332" max="4332" width="13.54296875" style="28" hidden="1"/>
    <col min="4333" max="4333" width="34.54296875" style="28" hidden="1"/>
    <col min="4334" max="4334" width="111.54296875" style="28" hidden="1"/>
    <col min="4335" max="4336" width="11.453125" style="28" hidden="1"/>
    <col min="4337" max="4337" width="114.54296875" style="28" hidden="1"/>
    <col min="4338" max="4338" width="11.453125" style="28" hidden="1"/>
    <col min="4339" max="4339" width="40.7265625" style="28" hidden="1"/>
    <col min="4340" max="4340" width="111.26953125" style="28" hidden="1"/>
    <col min="4341" max="4342" width="11.453125" style="28" hidden="1"/>
    <col min="4343" max="4343" width="102" style="28" hidden="1"/>
    <col min="4344" max="4344" width="11.453125" style="28" hidden="1"/>
    <col min="4345" max="4345" width="30.26953125" style="28" hidden="1"/>
    <col min="4346" max="4346" width="93.26953125" style="28" hidden="1"/>
    <col min="4347" max="4348" width="11.453125" style="28" hidden="1"/>
    <col min="4349" max="4349" width="104.26953125" style="28" hidden="1"/>
    <col min="4350" max="4350" width="11.453125" style="28" hidden="1"/>
    <col min="4351" max="4351" width="33.26953125" style="28" hidden="1"/>
    <col min="4352" max="4352" width="85" style="28" hidden="1"/>
    <col min="4353" max="4354" width="11.453125" style="28" hidden="1"/>
    <col min="4355" max="4355" width="88" style="28" hidden="1"/>
    <col min="4356" max="4356" width="26.7265625" style="28" hidden="1"/>
    <col min="4357" max="4582" width="11.453125" style="28" hidden="1"/>
    <col min="4583" max="4583" width="10.54296875" style="28" hidden="1"/>
    <col min="4584" max="4584" width="115.453125" style="28" hidden="1"/>
    <col min="4585" max="4585" width="14" style="28" hidden="1"/>
    <col min="4586" max="4586" width="12.54296875" style="28" hidden="1"/>
    <col min="4587" max="4587" width="86.7265625" style="28" hidden="1"/>
    <col min="4588" max="4588" width="13.54296875" style="28" hidden="1"/>
    <col min="4589" max="4589" width="34.54296875" style="28" hidden="1"/>
    <col min="4590" max="4590" width="111.54296875" style="28" hidden="1"/>
    <col min="4591" max="4592" width="11.453125" style="28" hidden="1"/>
    <col min="4593" max="4593" width="114.54296875" style="28" hidden="1"/>
    <col min="4594" max="4594" width="11.453125" style="28" hidden="1"/>
    <col min="4595" max="4595" width="40.7265625" style="28" hidden="1"/>
    <col min="4596" max="4596" width="111.26953125" style="28" hidden="1"/>
    <col min="4597" max="4598" width="11.453125" style="28" hidden="1"/>
    <col min="4599" max="4599" width="102" style="28" hidden="1"/>
    <col min="4600" max="4600" width="11.453125" style="28" hidden="1"/>
    <col min="4601" max="4601" width="30.26953125" style="28" hidden="1"/>
    <col min="4602" max="4602" width="93.26953125" style="28" hidden="1"/>
    <col min="4603" max="4604" width="11.453125" style="28" hidden="1"/>
    <col min="4605" max="4605" width="104.26953125" style="28" hidden="1"/>
    <col min="4606" max="4606" width="11.453125" style="28" hidden="1"/>
    <col min="4607" max="4607" width="33.26953125" style="28" hidden="1"/>
    <col min="4608" max="4608" width="85" style="28" hidden="1"/>
    <col min="4609" max="4610" width="11.453125" style="28" hidden="1"/>
    <col min="4611" max="4611" width="88" style="28" hidden="1"/>
    <col min="4612" max="4612" width="26.7265625" style="28" hidden="1"/>
    <col min="4613" max="4838" width="11.453125" style="28" hidden="1"/>
    <col min="4839" max="4839" width="10.54296875" style="28" hidden="1"/>
    <col min="4840" max="4840" width="115.453125" style="28" hidden="1"/>
    <col min="4841" max="4841" width="14" style="28" hidden="1"/>
    <col min="4842" max="4842" width="12.54296875" style="28" hidden="1"/>
    <col min="4843" max="4843" width="86.7265625" style="28" hidden="1"/>
    <col min="4844" max="4844" width="13.54296875" style="28" hidden="1"/>
    <col min="4845" max="4845" width="34.54296875" style="28" hidden="1"/>
    <col min="4846" max="4846" width="111.54296875" style="28" hidden="1"/>
    <col min="4847" max="4848" width="11.453125" style="28" hidden="1"/>
    <col min="4849" max="4849" width="114.54296875" style="28" hidden="1"/>
    <col min="4850" max="4850" width="11.453125" style="28" hidden="1"/>
    <col min="4851" max="4851" width="40.7265625" style="28" hidden="1"/>
    <col min="4852" max="4852" width="111.26953125" style="28" hidden="1"/>
    <col min="4853" max="4854" width="11.453125" style="28" hidden="1"/>
    <col min="4855" max="4855" width="102" style="28" hidden="1"/>
    <col min="4856" max="4856" width="11.453125" style="28" hidden="1"/>
    <col min="4857" max="4857" width="30.26953125" style="28" hidden="1"/>
    <col min="4858" max="4858" width="93.26953125" style="28" hidden="1"/>
    <col min="4859" max="4860" width="11.453125" style="28" hidden="1"/>
    <col min="4861" max="4861" width="104.26953125" style="28" hidden="1"/>
    <col min="4862" max="4862" width="11.453125" style="28" hidden="1"/>
    <col min="4863" max="4863" width="33.26953125" style="28" hidden="1"/>
    <col min="4864" max="4864" width="85" style="28" hidden="1"/>
    <col min="4865" max="4866" width="11.453125" style="28" hidden="1"/>
    <col min="4867" max="4867" width="88" style="28" hidden="1"/>
    <col min="4868" max="4868" width="26.7265625" style="28" hidden="1"/>
    <col min="4869" max="5094" width="11.453125" style="28" hidden="1"/>
    <col min="5095" max="5095" width="10.54296875" style="28" hidden="1"/>
    <col min="5096" max="5096" width="115.453125" style="28" hidden="1"/>
    <col min="5097" max="5097" width="14" style="28" hidden="1"/>
    <col min="5098" max="5098" width="12.54296875" style="28" hidden="1"/>
    <col min="5099" max="5099" width="86.7265625" style="28" hidden="1"/>
    <col min="5100" max="5100" width="13.54296875" style="28" hidden="1"/>
    <col min="5101" max="5101" width="34.54296875" style="28" hidden="1"/>
    <col min="5102" max="5102" width="111.54296875" style="28" hidden="1"/>
    <col min="5103" max="5104" width="11.453125" style="28" hidden="1"/>
    <col min="5105" max="5105" width="114.54296875" style="28" hidden="1"/>
    <col min="5106" max="5106" width="11.453125" style="28" hidden="1"/>
    <col min="5107" max="5107" width="40.7265625" style="28" hidden="1"/>
    <col min="5108" max="5108" width="111.26953125" style="28" hidden="1"/>
    <col min="5109" max="5110" width="11.453125" style="28" hidden="1"/>
    <col min="5111" max="5111" width="102" style="28" hidden="1"/>
    <col min="5112" max="5112" width="11.453125" style="28" hidden="1"/>
    <col min="5113" max="5113" width="30.26953125" style="28" hidden="1"/>
    <col min="5114" max="5114" width="93.26953125" style="28" hidden="1"/>
    <col min="5115" max="5116" width="11.453125" style="28" hidden="1"/>
    <col min="5117" max="5117" width="104.26953125" style="28" hidden="1"/>
    <col min="5118" max="5118" width="11.453125" style="28" hidden="1"/>
    <col min="5119" max="5119" width="33.26953125" style="28" hidden="1"/>
    <col min="5120" max="5120" width="85" style="28" hidden="1"/>
    <col min="5121" max="5122" width="11.453125" style="28" hidden="1"/>
    <col min="5123" max="5123" width="88" style="28" hidden="1"/>
    <col min="5124" max="5124" width="26.7265625" style="28" hidden="1"/>
    <col min="5125" max="5350" width="11.453125" style="28" hidden="1"/>
    <col min="5351" max="5351" width="10.54296875" style="28" hidden="1"/>
    <col min="5352" max="5352" width="115.453125" style="28" hidden="1"/>
    <col min="5353" max="5353" width="14" style="28" hidden="1"/>
    <col min="5354" max="5354" width="12.54296875" style="28" hidden="1"/>
    <col min="5355" max="5355" width="86.7265625" style="28" hidden="1"/>
    <col min="5356" max="5356" width="13.54296875" style="28" hidden="1"/>
    <col min="5357" max="5357" width="34.54296875" style="28" hidden="1"/>
    <col min="5358" max="5358" width="111.54296875" style="28" hidden="1"/>
    <col min="5359" max="5360" width="11.453125" style="28" hidden="1"/>
    <col min="5361" max="5361" width="114.54296875" style="28" hidden="1"/>
    <col min="5362" max="5362" width="11.453125" style="28" hidden="1"/>
    <col min="5363" max="5363" width="40.7265625" style="28" hidden="1"/>
    <col min="5364" max="5364" width="111.26953125" style="28" hidden="1"/>
    <col min="5365" max="5366" width="11.453125" style="28" hidden="1"/>
    <col min="5367" max="5367" width="102" style="28" hidden="1"/>
    <col min="5368" max="5368" width="11.453125" style="28" hidden="1"/>
    <col min="5369" max="5369" width="30.26953125" style="28" hidden="1"/>
    <col min="5370" max="5370" width="93.26953125" style="28" hidden="1"/>
    <col min="5371" max="5372" width="11.453125" style="28" hidden="1"/>
    <col min="5373" max="5373" width="104.26953125" style="28" hidden="1"/>
    <col min="5374" max="5374" width="11.453125" style="28" hidden="1"/>
    <col min="5375" max="5375" width="33.26953125" style="28" hidden="1"/>
    <col min="5376" max="5376" width="85" style="28" hidden="1"/>
    <col min="5377" max="5378" width="11.453125" style="28" hidden="1"/>
    <col min="5379" max="5379" width="88" style="28" hidden="1"/>
    <col min="5380" max="5380" width="26.7265625" style="28" hidden="1"/>
    <col min="5381" max="5606" width="11.453125" style="28" hidden="1"/>
    <col min="5607" max="5607" width="10.54296875" style="28" hidden="1"/>
    <col min="5608" max="5608" width="115.453125" style="28" hidden="1"/>
    <col min="5609" max="5609" width="14" style="28" hidden="1"/>
    <col min="5610" max="5610" width="12.54296875" style="28" hidden="1"/>
    <col min="5611" max="5611" width="86.7265625" style="28" hidden="1"/>
    <col min="5612" max="5612" width="13.54296875" style="28" hidden="1"/>
    <col min="5613" max="5613" width="34.54296875" style="28" hidden="1"/>
    <col min="5614" max="5614" width="111.54296875" style="28" hidden="1"/>
    <col min="5615" max="5616" width="11.453125" style="28" hidden="1"/>
    <col min="5617" max="5617" width="114.54296875" style="28" hidden="1"/>
    <col min="5618" max="5618" width="11.453125" style="28" hidden="1"/>
    <col min="5619" max="5619" width="40.7265625" style="28" hidden="1"/>
    <col min="5620" max="5620" width="111.26953125" style="28" hidden="1"/>
    <col min="5621" max="5622" width="11.453125" style="28" hidden="1"/>
    <col min="5623" max="5623" width="102" style="28" hidden="1"/>
    <col min="5624" max="5624" width="11.453125" style="28" hidden="1"/>
    <col min="5625" max="5625" width="30.26953125" style="28" hidden="1"/>
    <col min="5626" max="5626" width="93.26953125" style="28" hidden="1"/>
    <col min="5627" max="5628" width="11.453125" style="28" hidden="1"/>
    <col min="5629" max="5629" width="104.26953125" style="28" hidden="1"/>
    <col min="5630" max="5630" width="11.453125" style="28" hidden="1"/>
    <col min="5631" max="5631" width="33.26953125" style="28" hidden="1"/>
    <col min="5632" max="5632" width="85" style="28" hidden="1"/>
    <col min="5633" max="5634" width="11.453125" style="28" hidden="1"/>
    <col min="5635" max="5635" width="88" style="28" hidden="1"/>
    <col min="5636" max="5636" width="26.7265625" style="28" hidden="1"/>
    <col min="5637" max="5862" width="11.453125" style="28" hidden="1"/>
    <col min="5863" max="5863" width="10.54296875" style="28" hidden="1"/>
    <col min="5864" max="5864" width="115.453125" style="28" hidden="1"/>
    <col min="5865" max="5865" width="14" style="28" hidden="1"/>
    <col min="5866" max="5866" width="12.54296875" style="28" hidden="1"/>
    <col min="5867" max="5867" width="86.7265625" style="28" hidden="1"/>
    <col min="5868" max="5868" width="13.54296875" style="28" hidden="1"/>
    <col min="5869" max="5869" width="34.54296875" style="28" hidden="1"/>
    <col min="5870" max="5870" width="111.54296875" style="28" hidden="1"/>
    <col min="5871" max="5872" width="11.453125" style="28" hidden="1"/>
    <col min="5873" max="5873" width="114.54296875" style="28" hidden="1"/>
    <col min="5874" max="5874" width="11.453125" style="28" hidden="1"/>
    <col min="5875" max="5875" width="40.7265625" style="28" hidden="1"/>
    <col min="5876" max="5876" width="111.26953125" style="28" hidden="1"/>
    <col min="5877" max="5878" width="11.453125" style="28" hidden="1"/>
    <col min="5879" max="5879" width="102" style="28" hidden="1"/>
    <col min="5880" max="5880" width="11.453125" style="28" hidden="1"/>
    <col min="5881" max="5881" width="30.26953125" style="28" hidden="1"/>
    <col min="5882" max="5882" width="93.26953125" style="28" hidden="1"/>
    <col min="5883" max="5884" width="11.453125" style="28" hidden="1"/>
    <col min="5885" max="5885" width="104.26953125" style="28" hidden="1"/>
    <col min="5886" max="5886" width="11.453125" style="28" hidden="1"/>
    <col min="5887" max="5887" width="33.26953125" style="28" hidden="1"/>
    <col min="5888" max="5888" width="85" style="28" hidden="1"/>
    <col min="5889" max="5890" width="11.453125" style="28" hidden="1"/>
    <col min="5891" max="5891" width="88" style="28" hidden="1"/>
    <col min="5892" max="5892" width="26.7265625" style="28" hidden="1"/>
    <col min="5893" max="6118" width="11.453125" style="28" hidden="1"/>
    <col min="6119" max="6119" width="10.54296875" style="28" hidden="1"/>
    <col min="6120" max="6120" width="115.453125" style="28" hidden="1"/>
    <col min="6121" max="6121" width="14" style="28" hidden="1"/>
    <col min="6122" max="6122" width="12.54296875" style="28" hidden="1"/>
    <col min="6123" max="6123" width="86.7265625" style="28" hidden="1"/>
    <col min="6124" max="6124" width="13.54296875" style="28" hidden="1"/>
    <col min="6125" max="6125" width="34.54296875" style="28" hidden="1"/>
    <col min="6126" max="6126" width="111.54296875" style="28" hidden="1"/>
    <col min="6127" max="6128" width="11.453125" style="28" hidden="1"/>
    <col min="6129" max="6129" width="114.54296875" style="28" hidden="1"/>
    <col min="6130" max="6130" width="11.453125" style="28" hidden="1"/>
    <col min="6131" max="6131" width="40.7265625" style="28" hidden="1"/>
    <col min="6132" max="6132" width="111.26953125" style="28" hidden="1"/>
    <col min="6133" max="6134" width="11.453125" style="28" hidden="1"/>
    <col min="6135" max="6135" width="102" style="28" hidden="1"/>
    <col min="6136" max="6136" width="11.453125" style="28" hidden="1"/>
    <col min="6137" max="6137" width="30.26953125" style="28" hidden="1"/>
    <col min="6138" max="6138" width="93.26953125" style="28" hidden="1"/>
    <col min="6139" max="6140" width="11.453125" style="28" hidden="1"/>
    <col min="6141" max="6141" width="104.26953125" style="28" hidden="1"/>
    <col min="6142" max="6142" width="11.453125" style="28" hidden="1"/>
    <col min="6143" max="6143" width="33.26953125" style="28" hidden="1"/>
    <col min="6144" max="6144" width="85" style="28" hidden="1"/>
    <col min="6145" max="6146" width="11.453125" style="28" hidden="1"/>
    <col min="6147" max="6147" width="88" style="28" hidden="1"/>
    <col min="6148" max="6148" width="26.7265625" style="28" hidden="1"/>
    <col min="6149" max="6374" width="11.453125" style="28" hidden="1"/>
    <col min="6375" max="6375" width="10.54296875" style="28" hidden="1"/>
    <col min="6376" max="6376" width="115.453125" style="28" hidden="1"/>
    <col min="6377" max="6377" width="14" style="28" hidden="1"/>
    <col min="6378" max="6378" width="12.54296875" style="28" hidden="1"/>
    <col min="6379" max="6379" width="86.7265625" style="28" hidden="1"/>
    <col min="6380" max="6380" width="13.54296875" style="28" hidden="1"/>
    <col min="6381" max="6381" width="34.54296875" style="28" hidden="1"/>
    <col min="6382" max="6382" width="111.54296875" style="28" hidden="1"/>
    <col min="6383" max="6384" width="11.453125" style="28" hidden="1"/>
    <col min="6385" max="6385" width="114.54296875" style="28" hidden="1"/>
    <col min="6386" max="6386" width="11.453125" style="28" hidden="1"/>
    <col min="6387" max="6387" width="40.7265625" style="28" hidden="1"/>
    <col min="6388" max="6388" width="111.26953125" style="28" hidden="1"/>
    <col min="6389" max="6390" width="11.453125" style="28" hidden="1"/>
    <col min="6391" max="6391" width="102" style="28" hidden="1"/>
    <col min="6392" max="6392" width="11.453125" style="28" hidden="1"/>
    <col min="6393" max="6393" width="30.26953125" style="28" hidden="1"/>
    <col min="6394" max="6394" width="93.26953125" style="28" hidden="1"/>
    <col min="6395" max="6396" width="11.453125" style="28" hidden="1"/>
    <col min="6397" max="6397" width="104.26953125" style="28" hidden="1"/>
    <col min="6398" max="6398" width="11.453125" style="28" hidden="1"/>
    <col min="6399" max="6399" width="33.26953125" style="28" hidden="1"/>
    <col min="6400" max="6400" width="85" style="28" hidden="1"/>
    <col min="6401" max="6402" width="11.453125" style="28" hidden="1"/>
    <col min="6403" max="6403" width="88" style="28" hidden="1"/>
    <col min="6404" max="6404" width="26.7265625" style="28" hidden="1"/>
    <col min="6405" max="6630" width="11.453125" style="28" hidden="1"/>
    <col min="6631" max="6631" width="10.54296875" style="28" hidden="1"/>
    <col min="6632" max="6632" width="115.453125" style="28" hidden="1"/>
    <col min="6633" max="6633" width="14" style="28" hidden="1"/>
    <col min="6634" max="6634" width="12.54296875" style="28" hidden="1"/>
    <col min="6635" max="6635" width="86.7265625" style="28" hidden="1"/>
    <col min="6636" max="6636" width="13.54296875" style="28" hidden="1"/>
    <col min="6637" max="6637" width="34.54296875" style="28" hidden="1"/>
    <col min="6638" max="6638" width="111.54296875" style="28" hidden="1"/>
    <col min="6639" max="6640" width="11.453125" style="28" hidden="1"/>
    <col min="6641" max="6641" width="114.54296875" style="28" hidden="1"/>
    <col min="6642" max="6642" width="11.453125" style="28" hidden="1"/>
    <col min="6643" max="6643" width="40.7265625" style="28" hidden="1"/>
    <col min="6644" max="6644" width="111.26953125" style="28" hidden="1"/>
    <col min="6645" max="6646" width="11.453125" style="28" hidden="1"/>
    <col min="6647" max="6647" width="102" style="28" hidden="1"/>
    <col min="6648" max="6648" width="11.453125" style="28" hidden="1"/>
    <col min="6649" max="6649" width="30.26953125" style="28" hidden="1"/>
    <col min="6650" max="6650" width="93.26953125" style="28" hidden="1"/>
    <col min="6651" max="6652" width="11.453125" style="28" hidden="1"/>
    <col min="6653" max="6653" width="104.26953125" style="28" hidden="1"/>
    <col min="6654" max="6654" width="11.453125" style="28" hidden="1"/>
    <col min="6655" max="6655" width="33.26953125" style="28" hidden="1"/>
    <col min="6656" max="6656" width="85" style="28" hidden="1"/>
    <col min="6657" max="6658" width="11.453125" style="28" hidden="1"/>
    <col min="6659" max="6659" width="88" style="28" hidden="1"/>
    <col min="6660" max="6660" width="26.7265625" style="28" hidden="1"/>
    <col min="6661" max="6886" width="11.453125" style="28" hidden="1"/>
    <col min="6887" max="6887" width="10.54296875" style="28" hidden="1"/>
    <col min="6888" max="6888" width="115.453125" style="28" hidden="1"/>
    <col min="6889" max="6889" width="14" style="28" hidden="1"/>
    <col min="6890" max="6890" width="12.54296875" style="28" hidden="1"/>
    <col min="6891" max="6891" width="86.7265625" style="28" hidden="1"/>
    <col min="6892" max="6892" width="13.54296875" style="28" hidden="1"/>
    <col min="6893" max="6893" width="34.54296875" style="28" hidden="1"/>
    <col min="6894" max="6894" width="111.54296875" style="28" hidden="1"/>
    <col min="6895" max="6896" width="11.453125" style="28" hidden="1"/>
    <col min="6897" max="6897" width="114.54296875" style="28" hidden="1"/>
    <col min="6898" max="6898" width="11.453125" style="28" hidden="1"/>
    <col min="6899" max="6899" width="40.7265625" style="28" hidden="1"/>
    <col min="6900" max="6900" width="111.26953125" style="28" hidden="1"/>
    <col min="6901" max="6902" width="11.453125" style="28" hidden="1"/>
    <col min="6903" max="6903" width="102" style="28" hidden="1"/>
    <col min="6904" max="6904" width="11.453125" style="28" hidden="1"/>
    <col min="6905" max="6905" width="30.26953125" style="28" hidden="1"/>
    <col min="6906" max="6906" width="93.26953125" style="28" hidden="1"/>
    <col min="6907" max="6908" width="11.453125" style="28" hidden="1"/>
    <col min="6909" max="6909" width="104.26953125" style="28" hidden="1"/>
    <col min="6910" max="6910" width="11.453125" style="28" hidden="1"/>
    <col min="6911" max="6911" width="33.26953125" style="28" hidden="1"/>
    <col min="6912" max="6912" width="85" style="28" hidden="1"/>
    <col min="6913" max="6914" width="11.453125" style="28" hidden="1"/>
    <col min="6915" max="6915" width="88" style="28" hidden="1"/>
    <col min="6916" max="6916" width="26.7265625" style="28" hidden="1"/>
    <col min="6917" max="7142" width="11.453125" style="28" hidden="1"/>
    <col min="7143" max="7143" width="10.54296875" style="28" hidden="1"/>
    <col min="7144" max="7144" width="115.453125" style="28" hidden="1"/>
    <col min="7145" max="7145" width="14" style="28" hidden="1"/>
    <col min="7146" max="7146" width="12.54296875" style="28" hidden="1"/>
    <col min="7147" max="7147" width="86.7265625" style="28" hidden="1"/>
    <col min="7148" max="7148" width="13.54296875" style="28" hidden="1"/>
    <col min="7149" max="7149" width="34.54296875" style="28" hidden="1"/>
    <col min="7150" max="7150" width="111.54296875" style="28" hidden="1"/>
    <col min="7151" max="7152" width="11.453125" style="28" hidden="1"/>
    <col min="7153" max="7153" width="114.54296875" style="28" hidden="1"/>
    <col min="7154" max="7154" width="11.453125" style="28" hidden="1"/>
    <col min="7155" max="7155" width="40.7265625" style="28" hidden="1"/>
    <col min="7156" max="7156" width="111.26953125" style="28" hidden="1"/>
    <col min="7157" max="7158" width="11.453125" style="28" hidden="1"/>
    <col min="7159" max="7159" width="102" style="28" hidden="1"/>
    <col min="7160" max="7160" width="11.453125" style="28" hidden="1"/>
    <col min="7161" max="7161" width="30.26953125" style="28" hidden="1"/>
    <col min="7162" max="7162" width="93.26953125" style="28" hidden="1"/>
    <col min="7163" max="7164" width="11.453125" style="28" hidden="1"/>
    <col min="7165" max="7165" width="104.26953125" style="28" hidden="1"/>
    <col min="7166" max="7166" width="11.453125" style="28" hidden="1"/>
    <col min="7167" max="7167" width="33.26953125" style="28" hidden="1"/>
    <col min="7168" max="7168" width="85" style="28" hidden="1"/>
    <col min="7169" max="7170" width="11.453125" style="28" hidden="1"/>
    <col min="7171" max="7171" width="88" style="28" hidden="1"/>
    <col min="7172" max="7172" width="26.7265625" style="28" hidden="1"/>
    <col min="7173" max="7398" width="11.453125" style="28" hidden="1"/>
    <col min="7399" max="7399" width="10.54296875" style="28" hidden="1"/>
    <col min="7400" max="7400" width="115.453125" style="28" hidden="1"/>
    <col min="7401" max="7401" width="14" style="28" hidden="1"/>
    <col min="7402" max="7402" width="12.54296875" style="28" hidden="1"/>
    <col min="7403" max="7403" width="86.7265625" style="28" hidden="1"/>
    <col min="7404" max="7404" width="13.54296875" style="28" hidden="1"/>
    <col min="7405" max="7405" width="34.54296875" style="28" hidden="1"/>
    <col min="7406" max="7406" width="111.54296875" style="28" hidden="1"/>
    <col min="7407" max="7408" width="11.453125" style="28" hidden="1"/>
    <col min="7409" max="7409" width="114.54296875" style="28" hidden="1"/>
    <col min="7410" max="7410" width="11.453125" style="28" hidden="1"/>
    <col min="7411" max="7411" width="40.7265625" style="28" hidden="1"/>
    <col min="7412" max="7412" width="111.26953125" style="28" hidden="1"/>
    <col min="7413" max="7414" width="11.453125" style="28" hidden="1"/>
    <col min="7415" max="7415" width="102" style="28" hidden="1"/>
    <col min="7416" max="7416" width="11.453125" style="28" hidden="1"/>
    <col min="7417" max="7417" width="30.26953125" style="28" hidden="1"/>
    <col min="7418" max="7418" width="93.26953125" style="28" hidden="1"/>
    <col min="7419" max="7420" width="11.453125" style="28" hidden="1"/>
    <col min="7421" max="7421" width="104.26953125" style="28" hidden="1"/>
    <col min="7422" max="7422" width="11.453125" style="28" hidden="1"/>
    <col min="7423" max="7423" width="33.26953125" style="28" hidden="1"/>
    <col min="7424" max="7424" width="85" style="28" hidden="1"/>
    <col min="7425" max="7426" width="11.453125" style="28" hidden="1"/>
    <col min="7427" max="7427" width="88" style="28" hidden="1"/>
    <col min="7428" max="7428" width="26.7265625" style="28" hidden="1"/>
    <col min="7429" max="7654" width="11.453125" style="28" hidden="1"/>
    <col min="7655" max="7655" width="10.54296875" style="28" hidden="1"/>
    <col min="7656" max="7656" width="115.453125" style="28" hidden="1"/>
    <col min="7657" max="7657" width="14" style="28" hidden="1"/>
    <col min="7658" max="7658" width="12.54296875" style="28" hidden="1"/>
    <col min="7659" max="7659" width="86.7265625" style="28" hidden="1"/>
    <col min="7660" max="7660" width="13.54296875" style="28" hidden="1"/>
    <col min="7661" max="7661" width="34.54296875" style="28" hidden="1"/>
    <col min="7662" max="7662" width="111.54296875" style="28" hidden="1"/>
    <col min="7663" max="7664" width="11.453125" style="28" hidden="1"/>
    <col min="7665" max="7665" width="114.54296875" style="28" hidden="1"/>
    <col min="7666" max="7666" width="11.453125" style="28" hidden="1"/>
    <col min="7667" max="7667" width="40.7265625" style="28" hidden="1"/>
    <col min="7668" max="7668" width="111.26953125" style="28" hidden="1"/>
    <col min="7669" max="7670" width="11.453125" style="28" hidden="1"/>
    <col min="7671" max="7671" width="102" style="28" hidden="1"/>
    <col min="7672" max="7672" width="11.453125" style="28" hidden="1"/>
    <col min="7673" max="7673" width="30.26953125" style="28" hidden="1"/>
    <col min="7674" max="7674" width="93.26953125" style="28" hidden="1"/>
    <col min="7675" max="7676" width="11.453125" style="28" hidden="1"/>
    <col min="7677" max="7677" width="104.26953125" style="28" hidden="1"/>
    <col min="7678" max="7678" width="11.453125" style="28" hidden="1"/>
    <col min="7679" max="7679" width="33.26953125" style="28" hidden="1"/>
    <col min="7680" max="7680" width="85" style="28" hidden="1"/>
    <col min="7681" max="7682" width="11.453125" style="28" hidden="1"/>
    <col min="7683" max="7683" width="88" style="28" hidden="1"/>
    <col min="7684" max="7684" width="26.7265625" style="28" hidden="1"/>
    <col min="7685" max="7910" width="11.453125" style="28" hidden="1"/>
    <col min="7911" max="7911" width="10.54296875" style="28" hidden="1"/>
    <col min="7912" max="7912" width="115.453125" style="28" hidden="1"/>
    <col min="7913" max="7913" width="14" style="28" hidden="1"/>
    <col min="7914" max="7914" width="12.54296875" style="28" hidden="1"/>
    <col min="7915" max="7915" width="86.7265625" style="28" hidden="1"/>
    <col min="7916" max="7916" width="13.54296875" style="28" hidden="1"/>
    <col min="7917" max="7917" width="34.54296875" style="28" hidden="1"/>
    <col min="7918" max="7918" width="111.54296875" style="28" hidden="1"/>
    <col min="7919" max="7920" width="11.453125" style="28" hidden="1"/>
    <col min="7921" max="7921" width="114.54296875" style="28" hidden="1"/>
    <col min="7922" max="7922" width="11.453125" style="28" hidden="1"/>
    <col min="7923" max="7923" width="40.7265625" style="28" hidden="1"/>
    <col min="7924" max="7924" width="111.26953125" style="28" hidden="1"/>
    <col min="7925" max="7926" width="11.453125" style="28" hidden="1"/>
    <col min="7927" max="7927" width="102" style="28" hidden="1"/>
    <col min="7928" max="7928" width="11.453125" style="28" hidden="1"/>
    <col min="7929" max="7929" width="30.26953125" style="28" hidden="1"/>
    <col min="7930" max="7930" width="93.26953125" style="28" hidden="1"/>
    <col min="7931" max="7932" width="11.453125" style="28" hidden="1"/>
    <col min="7933" max="7933" width="104.26953125" style="28" hidden="1"/>
    <col min="7934" max="7934" width="11.453125" style="28" hidden="1"/>
    <col min="7935" max="7935" width="33.26953125" style="28" hidden="1"/>
    <col min="7936" max="7936" width="85" style="28" hidden="1"/>
    <col min="7937" max="7938" width="11.453125" style="28" hidden="1"/>
    <col min="7939" max="7939" width="88" style="28" hidden="1"/>
    <col min="7940" max="7940" width="26.7265625" style="28" hidden="1"/>
    <col min="7941" max="8166" width="11.453125" style="28" hidden="1"/>
    <col min="8167" max="8167" width="10.54296875" style="28" hidden="1"/>
    <col min="8168" max="8168" width="115.453125" style="28" hidden="1"/>
    <col min="8169" max="8169" width="14" style="28" hidden="1"/>
    <col min="8170" max="8170" width="12.54296875" style="28" hidden="1"/>
    <col min="8171" max="8171" width="86.7265625" style="28" hidden="1"/>
    <col min="8172" max="8172" width="13.54296875" style="28" hidden="1"/>
    <col min="8173" max="8173" width="34.54296875" style="28" hidden="1"/>
    <col min="8174" max="8174" width="111.54296875" style="28" hidden="1"/>
    <col min="8175" max="8176" width="11.453125" style="28" hidden="1"/>
    <col min="8177" max="8177" width="114.54296875" style="28" hidden="1"/>
    <col min="8178" max="8178" width="11.453125" style="28" hidden="1"/>
    <col min="8179" max="8179" width="40.7265625" style="28" hidden="1"/>
    <col min="8180" max="8180" width="111.26953125" style="28" hidden="1"/>
    <col min="8181" max="8182" width="11.453125" style="28" hidden="1"/>
    <col min="8183" max="8183" width="102" style="28" hidden="1"/>
    <col min="8184" max="8184" width="11.453125" style="28" hidden="1"/>
    <col min="8185" max="8185" width="30.26953125" style="28" hidden="1"/>
    <col min="8186" max="8186" width="93.26953125" style="28" hidden="1"/>
    <col min="8187" max="8188" width="11.453125" style="28" hidden="1"/>
    <col min="8189" max="8189" width="104.26953125" style="28" hidden="1"/>
    <col min="8190" max="8190" width="11.453125" style="28" hidden="1"/>
    <col min="8191" max="8191" width="33.26953125" style="28" hidden="1"/>
    <col min="8192" max="8192" width="85" style="28" hidden="1"/>
    <col min="8193" max="8194" width="11.453125" style="28" hidden="1"/>
    <col min="8195" max="8195" width="88" style="28" hidden="1"/>
    <col min="8196" max="8196" width="26.7265625" style="28" hidden="1"/>
    <col min="8197" max="8422" width="11.453125" style="28" hidden="1"/>
    <col min="8423" max="8423" width="10.54296875" style="28" hidden="1"/>
    <col min="8424" max="8424" width="115.453125" style="28" hidden="1"/>
    <col min="8425" max="8425" width="14" style="28" hidden="1"/>
    <col min="8426" max="8426" width="12.54296875" style="28" hidden="1"/>
    <col min="8427" max="8427" width="86.7265625" style="28" hidden="1"/>
    <col min="8428" max="8428" width="13.54296875" style="28" hidden="1"/>
    <col min="8429" max="8429" width="34.54296875" style="28" hidden="1"/>
    <col min="8430" max="8430" width="111.54296875" style="28" hidden="1"/>
    <col min="8431" max="8432" width="11.453125" style="28" hidden="1"/>
    <col min="8433" max="8433" width="114.54296875" style="28" hidden="1"/>
    <col min="8434" max="8434" width="11.453125" style="28" hidden="1"/>
    <col min="8435" max="8435" width="40.7265625" style="28" hidden="1"/>
    <col min="8436" max="8436" width="111.26953125" style="28" hidden="1"/>
    <col min="8437" max="8438" width="11.453125" style="28" hidden="1"/>
    <col min="8439" max="8439" width="102" style="28" hidden="1"/>
    <col min="8440" max="8440" width="11.453125" style="28" hidden="1"/>
    <col min="8441" max="8441" width="30.26953125" style="28" hidden="1"/>
    <col min="8442" max="8442" width="93.26953125" style="28" hidden="1"/>
    <col min="8443" max="8444" width="11.453125" style="28" hidden="1"/>
    <col min="8445" max="8445" width="104.26953125" style="28" hidden="1"/>
    <col min="8446" max="8446" width="11.453125" style="28" hidden="1"/>
    <col min="8447" max="8447" width="33.26953125" style="28" hidden="1"/>
    <col min="8448" max="8448" width="85" style="28" hidden="1"/>
    <col min="8449" max="8450" width="11.453125" style="28" hidden="1"/>
    <col min="8451" max="8451" width="88" style="28" hidden="1"/>
    <col min="8452" max="8452" width="26.7265625" style="28" hidden="1"/>
    <col min="8453" max="8678" width="11.453125" style="28" hidden="1"/>
    <col min="8679" max="8679" width="10.54296875" style="28" hidden="1"/>
    <col min="8680" max="8680" width="115.453125" style="28" hidden="1"/>
    <col min="8681" max="8681" width="14" style="28" hidden="1"/>
    <col min="8682" max="8682" width="12.54296875" style="28" hidden="1"/>
    <col min="8683" max="8683" width="86.7265625" style="28" hidden="1"/>
    <col min="8684" max="8684" width="13.54296875" style="28" hidden="1"/>
    <col min="8685" max="8685" width="34.54296875" style="28" hidden="1"/>
    <col min="8686" max="8686" width="111.54296875" style="28" hidden="1"/>
    <col min="8687" max="8688" width="11.453125" style="28" hidden="1"/>
    <col min="8689" max="8689" width="114.54296875" style="28" hidden="1"/>
    <col min="8690" max="8690" width="11.453125" style="28" hidden="1"/>
    <col min="8691" max="8691" width="40.7265625" style="28" hidden="1"/>
    <col min="8692" max="8692" width="111.26953125" style="28" hidden="1"/>
    <col min="8693" max="8694" width="11.453125" style="28" hidden="1"/>
    <col min="8695" max="8695" width="102" style="28" hidden="1"/>
    <col min="8696" max="8696" width="11.453125" style="28" hidden="1"/>
    <col min="8697" max="8697" width="30.26953125" style="28" hidden="1"/>
    <col min="8698" max="8698" width="93.26953125" style="28" hidden="1"/>
    <col min="8699" max="8700" width="11.453125" style="28" hidden="1"/>
    <col min="8701" max="8701" width="104.26953125" style="28" hidden="1"/>
    <col min="8702" max="8702" width="11.453125" style="28" hidden="1"/>
    <col min="8703" max="8703" width="33.26953125" style="28" hidden="1"/>
    <col min="8704" max="8704" width="85" style="28" hidden="1"/>
    <col min="8705" max="8706" width="11.453125" style="28" hidden="1"/>
    <col min="8707" max="8707" width="88" style="28" hidden="1"/>
    <col min="8708" max="8708" width="26.7265625" style="28" hidden="1"/>
    <col min="8709" max="8934" width="11.453125" style="28" hidden="1"/>
    <col min="8935" max="8935" width="10.54296875" style="28" hidden="1"/>
    <col min="8936" max="8936" width="115.453125" style="28" hidden="1"/>
    <col min="8937" max="8937" width="14" style="28" hidden="1"/>
    <col min="8938" max="8938" width="12.54296875" style="28" hidden="1"/>
    <col min="8939" max="8939" width="86.7265625" style="28" hidden="1"/>
    <col min="8940" max="8940" width="13.54296875" style="28" hidden="1"/>
    <col min="8941" max="8941" width="34.54296875" style="28" hidden="1"/>
    <col min="8942" max="8942" width="111.54296875" style="28" hidden="1"/>
    <col min="8943" max="8944" width="11.453125" style="28" hidden="1"/>
    <col min="8945" max="8945" width="114.54296875" style="28" hidden="1"/>
    <col min="8946" max="8946" width="11.453125" style="28" hidden="1"/>
    <col min="8947" max="8947" width="40.7265625" style="28" hidden="1"/>
    <col min="8948" max="8948" width="111.26953125" style="28" hidden="1"/>
    <col min="8949" max="8950" width="11.453125" style="28" hidden="1"/>
    <col min="8951" max="8951" width="102" style="28" hidden="1"/>
    <col min="8952" max="8952" width="11.453125" style="28" hidden="1"/>
    <col min="8953" max="8953" width="30.26953125" style="28" hidden="1"/>
    <col min="8954" max="8954" width="93.26953125" style="28" hidden="1"/>
    <col min="8955" max="8956" width="11.453125" style="28" hidden="1"/>
    <col min="8957" max="8957" width="104.26953125" style="28" hidden="1"/>
    <col min="8958" max="8958" width="11.453125" style="28" hidden="1"/>
    <col min="8959" max="8959" width="33.26953125" style="28" hidden="1"/>
    <col min="8960" max="8960" width="85" style="28" hidden="1"/>
    <col min="8961" max="8962" width="11.453125" style="28" hidden="1"/>
    <col min="8963" max="8963" width="88" style="28" hidden="1"/>
    <col min="8964" max="8964" width="26.7265625" style="28" hidden="1"/>
    <col min="8965" max="9190" width="11.453125" style="28" hidden="1"/>
    <col min="9191" max="9191" width="10.54296875" style="28" hidden="1"/>
    <col min="9192" max="9192" width="115.453125" style="28" hidden="1"/>
    <col min="9193" max="9193" width="14" style="28" hidden="1"/>
    <col min="9194" max="9194" width="12.54296875" style="28" hidden="1"/>
    <col min="9195" max="9195" width="86.7265625" style="28" hidden="1"/>
    <col min="9196" max="9196" width="13.54296875" style="28" hidden="1"/>
    <col min="9197" max="9197" width="34.54296875" style="28" hidden="1"/>
    <col min="9198" max="9198" width="111.54296875" style="28" hidden="1"/>
    <col min="9199" max="9200" width="11.453125" style="28" hidden="1"/>
    <col min="9201" max="9201" width="114.54296875" style="28" hidden="1"/>
    <col min="9202" max="9202" width="11.453125" style="28" hidden="1"/>
    <col min="9203" max="9203" width="40.7265625" style="28" hidden="1"/>
    <col min="9204" max="9204" width="111.26953125" style="28" hidden="1"/>
    <col min="9205" max="9206" width="11.453125" style="28" hidden="1"/>
    <col min="9207" max="9207" width="102" style="28" hidden="1"/>
    <col min="9208" max="9208" width="11.453125" style="28" hidden="1"/>
    <col min="9209" max="9209" width="30.26953125" style="28" hidden="1"/>
    <col min="9210" max="9210" width="93.26953125" style="28" hidden="1"/>
    <col min="9211" max="9212" width="11.453125" style="28" hidden="1"/>
    <col min="9213" max="9213" width="104.26953125" style="28" hidden="1"/>
    <col min="9214" max="9214" width="11.453125" style="28" hidden="1"/>
    <col min="9215" max="9215" width="33.26953125" style="28" hidden="1"/>
    <col min="9216" max="9216" width="85" style="28" hidden="1"/>
    <col min="9217" max="9218" width="11.453125" style="28" hidden="1"/>
    <col min="9219" max="9219" width="88" style="28" hidden="1"/>
    <col min="9220" max="9220" width="26.7265625" style="28" hidden="1"/>
    <col min="9221" max="9446" width="11.453125" style="28" hidden="1"/>
    <col min="9447" max="9447" width="10.54296875" style="28" hidden="1"/>
    <col min="9448" max="9448" width="115.453125" style="28" hidden="1"/>
    <col min="9449" max="9449" width="14" style="28" hidden="1"/>
    <col min="9450" max="9450" width="12.54296875" style="28" hidden="1"/>
    <col min="9451" max="9451" width="86.7265625" style="28" hidden="1"/>
    <col min="9452" max="9452" width="13.54296875" style="28" hidden="1"/>
    <col min="9453" max="9453" width="34.54296875" style="28" hidden="1"/>
    <col min="9454" max="9454" width="111.54296875" style="28" hidden="1"/>
    <col min="9455" max="9456" width="11.453125" style="28" hidden="1"/>
    <col min="9457" max="9457" width="114.54296875" style="28" hidden="1"/>
    <col min="9458" max="9458" width="11.453125" style="28" hidden="1"/>
    <col min="9459" max="9459" width="40.7265625" style="28" hidden="1"/>
    <col min="9460" max="9460" width="111.26953125" style="28" hidden="1"/>
    <col min="9461" max="9462" width="11.453125" style="28" hidden="1"/>
    <col min="9463" max="9463" width="102" style="28" hidden="1"/>
    <col min="9464" max="9464" width="11.453125" style="28" hidden="1"/>
    <col min="9465" max="9465" width="30.26953125" style="28" hidden="1"/>
    <col min="9466" max="9466" width="93.26953125" style="28" hidden="1"/>
    <col min="9467" max="9468" width="11.453125" style="28" hidden="1"/>
    <col min="9469" max="9469" width="104.26953125" style="28" hidden="1"/>
    <col min="9470" max="9470" width="11.453125" style="28" hidden="1"/>
    <col min="9471" max="9471" width="33.26953125" style="28" hidden="1"/>
    <col min="9472" max="9472" width="85" style="28" hidden="1"/>
    <col min="9473" max="9474" width="11.453125" style="28" hidden="1"/>
    <col min="9475" max="9475" width="88" style="28" hidden="1"/>
    <col min="9476" max="9476" width="26.7265625" style="28" hidden="1"/>
    <col min="9477" max="9702" width="11.453125" style="28" hidden="1"/>
    <col min="9703" max="9703" width="10.54296875" style="28" hidden="1"/>
    <col min="9704" max="9704" width="115.453125" style="28" hidden="1"/>
    <col min="9705" max="9705" width="14" style="28" hidden="1"/>
    <col min="9706" max="9706" width="12.54296875" style="28" hidden="1"/>
    <col min="9707" max="9707" width="86.7265625" style="28" hidden="1"/>
    <col min="9708" max="9708" width="13.54296875" style="28" hidden="1"/>
    <col min="9709" max="9709" width="34.54296875" style="28" hidden="1"/>
    <col min="9710" max="9710" width="111.54296875" style="28" hidden="1"/>
    <col min="9711" max="9712" width="11.453125" style="28" hidden="1"/>
    <col min="9713" max="9713" width="114.54296875" style="28" hidden="1"/>
    <col min="9714" max="9714" width="11.453125" style="28" hidden="1"/>
    <col min="9715" max="9715" width="40.7265625" style="28" hidden="1"/>
    <col min="9716" max="9716" width="111.26953125" style="28" hidden="1"/>
    <col min="9717" max="9718" width="11.453125" style="28" hidden="1"/>
    <col min="9719" max="9719" width="102" style="28" hidden="1"/>
    <col min="9720" max="9720" width="11.453125" style="28" hidden="1"/>
    <col min="9721" max="9721" width="30.26953125" style="28" hidden="1"/>
    <col min="9722" max="9722" width="93.26953125" style="28" hidden="1"/>
    <col min="9723" max="9724" width="11.453125" style="28" hidden="1"/>
    <col min="9725" max="9725" width="104.26953125" style="28" hidden="1"/>
    <col min="9726" max="9726" width="11.453125" style="28" hidden="1"/>
    <col min="9727" max="9727" width="33.26953125" style="28" hidden="1"/>
    <col min="9728" max="9728" width="85" style="28" hidden="1"/>
    <col min="9729" max="9730" width="11.453125" style="28" hidden="1"/>
    <col min="9731" max="9731" width="88" style="28" hidden="1"/>
    <col min="9732" max="9732" width="26.7265625" style="28" hidden="1"/>
    <col min="9733" max="9958" width="11.453125" style="28" hidden="1"/>
    <col min="9959" max="9959" width="10.54296875" style="28" hidden="1"/>
    <col min="9960" max="9960" width="115.453125" style="28" hidden="1"/>
    <col min="9961" max="9961" width="14" style="28" hidden="1"/>
    <col min="9962" max="9962" width="12.54296875" style="28" hidden="1"/>
    <col min="9963" max="9963" width="86.7265625" style="28" hidden="1"/>
    <col min="9964" max="9964" width="13.54296875" style="28" hidden="1"/>
    <col min="9965" max="9965" width="34.54296875" style="28" hidden="1"/>
    <col min="9966" max="9966" width="111.54296875" style="28" hidden="1"/>
    <col min="9967" max="9968" width="11.453125" style="28" hidden="1"/>
    <col min="9969" max="9969" width="114.54296875" style="28" hidden="1"/>
    <col min="9970" max="9970" width="11.453125" style="28" hidden="1"/>
    <col min="9971" max="9971" width="40.7265625" style="28" hidden="1"/>
    <col min="9972" max="9972" width="111.26953125" style="28" hidden="1"/>
    <col min="9973" max="9974" width="11.453125" style="28" hidden="1"/>
    <col min="9975" max="9975" width="102" style="28" hidden="1"/>
    <col min="9976" max="9976" width="11.453125" style="28" hidden="1"/>
    <col min="9977" max="9977" width="30.26953125" style="28" hidden="1"/>
    <col min="9978" max="9978" width="93.26953125" style="28" hidden="1"/>
    <col min="9979" max="9980" width="11.453125" style="28" hidden="1"/>
    <col min="9981" max="9981" width="104.26953125" style="28" hidden="1"/>
    <col min="9982" max="9982" width="11.453125" style="28" hidden="1"/>
    <col min="9983" max="9983" width="33.26953125" style="28" hidden="1"/>
    <col min="9984" max="9984" width="85" style="28" hidden="1"/>
    <col min="9985" max="9986" width="11.453125" style="28" hidden="1"/>
    <col min="9987" max="9987" width="88" style="28" hidden="1"/>
    <col min="9988" max="9988" width="26.7265625" style="28" hidden="1"/>
    <col min="9989" max="10214" width="11.453125" style="28" hidden="1"/>
    <col min="10215" max="10215" width="10.54296875" style="28" hidden="1"/>
    <col min="10216" max="10216" width="115.453125" style="28" hidden="1"/>
    <col min="10217" max="10217" width="14" style="28" hidden="1"/>
    <col min="10218" max="10218" width="12.54296875" style="28" hidden="1"/>
    <col min="10219" max="10219" width="86.7265625" style="28" hidden="1"/>
    <col min="10220" max="10220" width="13.54296875" style="28" hidden="1"/>
    <col min="10221" max="10221" width="34.54296875" style="28" hidden="1"/>
    <col min="10222" max="10222" width="111.54296875" style="28" hidden="1"/>
    <col min="10223" max="10224" width="11.453125" style="28" hidden="1"/>
    <col min="10225" max="10225" width="114.54296875" style="28" hidden="1"/>
    <col min="10226" max="10226" width="11.453125" style="28" hidden="1"/>
    <col min="10227" max="10227" width="40.7265625" style="28" hidden="1"/>
    <col min="10228" max="10228" width="111.26953125" style="28" hidden="1"/>
    <col min="10229" max="10230" width="11.453125" style="28" hidden="1"/>
    <col min="10231" max="10231" width="102" style="28" hidden="1"/>
    <col min="10232" max="10232" width="11.453125" style="28" hidden="1"/>
    <col min="10233" max="10233" width="30.26953125" style="28" hidden="1"/>
    <col min="10234" max="10234" width="93.26953125" style="28" hidden="1"/>
    <col min="10235" max="10236" width="11.453125" style="28" hidden="1"/>
    <col min="10237" max="10237" width="104.26953125" style="28" hidden="1"/>
    <col min="10238" max="10238" width="11.453125" style="28" hidden="1"/>
    <col min="10239" max="10239" width="33.26953125" style="28" hidden="1"/>
    <col min="10240" max="10240" width="85" style="28" hidden="1"/>
    <col min="10241" max="10242" width="11.453125" style="28" hidden="1"/>
    <col min="10243" max="10243" width="88" style="28" hidden="1"/>
    <col min="10244" max="10244" width="26.7265625" style="28" hidden="1"/>
    <col min="10245" max="10470" width="11.453125" style="28" hidden="1"/>
    <col min="10471" max="10471" width="10.54296875" style="28" hidden="1"/>
    <col min="10472" max="10472" width="115.453125" style="28" hidden="1"/>
    <col min="10473" max="10473" width="14" style="28" hidden="1"/>
    <col min="10474" max="10474" width="12.54296875" style="28" hidden="1"/>
    <col min="10475" max="10475" width="86.7265625" style="28" hidden="1"/>
    <col min="10476" max="10476" width="13.54296875" style="28" hidden="1"/>
    <col min="10477" max="10477" width="34.54296875" style="28" hidden="1"/>
    <col min="10478" max="10478" width="111.54296875" style="28" hidden="1"/>
    <col min="10479" max="10480" width="11.453125" style="28" hidden="1"/>
    <col min="10481" max="10481" width="114.54296875" style="28" hidden="1"/>
    <col min="10482" max="10482" width="11.453125" style="28" hidden="1"/>
    <col min="10483" max="10483" width="40.7265625" style="28" hidden="1"/>
    <col min="10484" max="10484" width="111.26953125" style="28" hidden="1"/>
    <col min="10485" max="10486" width="11.453125" style="28" hidden="1"/>
    <col min="10487" max="10487" width="102" style="28" hidden="1"/>
    <col min="10488" max="10488" width="11.453125" style="28" hidden="1"/>
    <col min="10489" max="10489" width="30.26953125" style="28" hidden="1"/>
    <col min="10490" max="10490" width="93.26953125" style="28" hidden="1"/>
    <col min="10491" max="10492" width="11.453125" style="28" hidden="1"/>
    <col min="10493" max="10493" width="104.26953125" style="28" hidden="1"/>
    <col min="10494" max="10494" width="11.453125" style="28" hidden="1"/>
    <col min="10495" max="10495" width="33.26953125" style="28" hidden="1"/>
    <col min="10496" max="10496" width="85" style="28" hidden="1"/>
    <col min="10497" max="10498" width="11.453125" style="28" hidden="1"/>
    <col min="10499" max="10499" width="88" style="28" hidden="1"/>
    <col min="10500" max="10500" width="26.7265625" style="28" hidden="1"/>
    <col min="10501" max="10726" width="11.453125" style="28" hidden="1"/>
    <col min="10727" max="10727" width="10.54296875" style="28" hidden="1"/>
    <col min="10728" max="10728" width="115.453125" style="28" hidden="1"/>
    <col min="10729" max="10729" width="14" style="28" hidden="1"/>
    <col min="10730" max="10730" width="12.54296875" style="28" hidden="1"/>
    <col min="10731" max="10731" width="86.7265625" style="28" hidden="1"/>
    <col min="10732" max="10732" width="13.54296875" style="28" hidden="1"/>
    <col min="10733" max="10733" width="34.54296875" style="28" hidden="1"/>
    <col min="10734" max="10734" width="111.54296875" style="28" hidden="1"/>
    <col min="10735" max="10736" width="11.453125" style="28" hidden="1"/>
    <col min="10737" max="10737" width="114.54296875" style="28" hidden="1"/>
    <col min="10738" max="10738" width="11.453125" style="28" hidden="1"/>
    <col min="10739" max="10739" width="40.7265625" style="28" hidden="1"/>
    <col min="10740" max="10740" width="111.26953125" style="28" hidden="1"/>
    <col min="10741" max="10742" width="11.453125" style="28" hidden="1"/>
    <col min="10743" max="10743" width="102" style="28" hidden="1"/>
    <col min="10744" max="10744" width="11.453125" style="28" hidden="1"/>
    <col min="10745" max="10745" width="30.26953125" style="28" hidden="1"/>
    <col min="10746" max="10746" width="93.26953125" style="28" hidden="1"/>
    <col min="10747" max="10748" width="11.453125" style="28" hidden="1"/>
    <col min="10749" max="10749" width="104.26953125" style="28" hidden="1"/>
    <col min="10750" max="10750" width="11.453125" style="28" hidden="1"/>
    <col min="10751" max="10751" width="33.26953125" style="28" hidden="1"/>
    <col min="10752" max="10752" width="85" style="28" hidden="1"/>
    <col min="10753" max="10754" width="11.453125" style="28" hidden="1"/>
    <col min="10755" max="10755" width="88" style="28" hidden="1"/>
    <col min="10756" max="10756" width="26.7265625" style="28" hidden="1"/>
    <col min="10757" max="10982" width="11.453125" style="28" hidden="1"/>
    <col min="10983" max="10983" width="10.54296875" style="28" hidden="1"/>
    <col min="10984" max="10984" width="115.453125" style="28" hidden="1"/>
    <col min="10985" max="10985" width="14" style="28" hidden="1"/>
    <col min="10986" max="10986" width="12.54296875" style="28" hidden="1"/>
    <col min="10987" max="10987" width="86.7265625" style="28" hidden="1"/>
    <col min="10988" max="10988" width="13.54296875" style="28" hidden="1"/>
    <col min="10989" max="10989" width="34.54296875" style="28" hidden="1"/>
    <col min="10990" max="10990" width="111.54296875" style="28" hidden="1"/>
    <col min="10991" max="10992" width="11.453125" style="28" hidden="1"/>
    <col min="10993" max="10993" width="114.54296875" style="28" hidden="1"/>
    <col min="10994" max="10994" width="11.453125" style="28" hidden="1"/>
    <col min="10995" max="10995" width="40.7265625" style="28" hidden="1"/>
    <col min="10996" max="10996" width="111.26953125" style="28" hidden="1"/>
    <col min="10997" max="10998" width="11.453125" style="28" hidden="1"/>
    <col min="10999" max="10999" width="102" style="28" hidden="1"/>
    <col min="11000" max="11000" width="11.453125" style="28" hidden="1"/>
    <col min="11001" max="11001" width="30.26953125" style="28" hidden="1"/>
    <col min="11002" max="11002" width="93.26953125" style="28" hidden="1"/>
    <col min="11003" max="11004" width="11.453125" style="28" hidden="1"/>
    <col min="11005" max="11005" width="104.26953125" style="28" hidden="1"/>
    <col min="11006" max="11006" width="11.453125" style="28" hidden="1"/>
    <col min="11007" max="11007" width="33.26953125" style="28" hidden="1"/>
    <col min="11008" max="11008" width="85" style="28" hidden="1"/>
    <col min="11009" max="11010" width="11.453125" style="28" hidden="1"/>
    <col min="11011" max="11011" width="88" style="28" hidden="1"/>
    <col min="11012" max="11012" width="26.7265625" style="28" hidden="1"/>
    <col min="11013" max="11238" width="11.453125" style="28" hidden="1"/>
    <col min="11239" max="11239" width="10.54296875" style="28" hidden="1"/>
    <col min="11240" max="11240" width="115.453125" style="28" hidden="1"/>
    <col min="11241" max="11241" width="14" style="28" hidden="1"/>
    <col min="11242" max="11242" width="12.54296875" style="28" hidden="1"/>
    <col min="11243" max="11243" width="86.7265625" style="28" hidden="1"/>
    <col min="11244" max="11244" width="13.54296875" style="28" hidden="1"/>
    <col min="11245" max="11245" width="34.54296875" style="28" hidden="1"/>
    <col min="11246" max="11246" width="111.54296875" style="28" hidden="1"/>
    <col min="11247" max="11248" width="11.453125" style="28" hidden="1"/>
    <col min="11249" max="11249" width="114.54296875" style="28" hidden="1"/>
    <col min="11250" max="11250" width="11.453125" style="28" hidden="1"/>
    <col min="11251" max="11251" width="40.7265625" style="28" hidden="1"/>
    <col min="11252" max="11252" width="111.26953125" style="28" hidden="1"/>
    <col min="11253" max="11254" width="11.453125" style="28" hidden="1"/>
    <col min="11255" max="11255" width="102" style="28" hidden="1"/>
    <col min="11256" max="11256" width="11.453125" style="28" hidden="1"/>
    <col min="11257" max="11257" width="30.26953125" style="28" hidden="1"/>
    <col min="11258" max="11258" width="93.26953125" style="28" hidden="1"/>
    <col min="11259" max="11260" width="11.453125" style="28" hidden="1"/>
    <col min="11261" max="11261" width="104.26953125" style="28" hidden="1"/>
    <col min="11262" max="11262" width="11.453125" style="28" hidden="1"/>
    <col min="11263" max="11263" width="33.26953125" style="28" hidden="1"/>
    <col min="11264" max="11264" width="85" style="28" hidden="1"/>
    <col min="11265" max="11266" width="11.453125" style="28" hidden="1"/>
    <col min="11267" max="11267" width="88" style="28" hidden="1"/>
    <col min="11268" max="11268" width="26.7265625" style="28" hidden="1"/>
    <col min="11269" max="11494" width="11.453125" style="28" hidden="1"/>
    <col min="11495" max="11495" width="10.54296875" style="28" hidden="1"/>
    <col min="11496" max="11496" width="115.453125" style="28" hidden="1"/>
    <col min="11497" max="11497" width="14" style="28" hidden="1"/>
    <col min="11498" max="11498" width="12.54296875" style="28" hidden="1"/>
    <col min="11499" max="11499" width="86.7265625" style="28" hidden="1"/>
    <col min="11500" max="11500" width="13.54296875" style="28" hidden="1"/>
    <col min="11501" max="11501" width="34.54296875" style="28" hidden="1"/>
    <col min="11502" max="11502" width="111.54296875" style="28" hidden="1"/>
    <col min="11503" max="11504" width="11.453125" style="28" hidden="1"/>
    <col min="11505" max="11505" width="114.54296875" style="28" hidden="1"/>
    <col min="11506" max="11506" width="11.453125" style="28" hidden="1"/>
    <col min="11507" max="11507" width="40.7265625" style="28" hidden="1"/>
    <col min="11508" max="11508" width="111.26953125" style="28" hidden="1"/>
    <col min="11509" max="11510" width="11.453125" style="28" hidden="1"/>
    <col min="11511" max="11511" width="102" style="28" hidden="1"/>
    <col min="11512" max="11512" width="11.453125" style="28" hidden="1"/>
    <col min="11513" max="11513" width="30.26953125" style="28" hidden="1"/>
    <col min="11514" max="11514" width="93.26953125" style="28" hidden="1"/>
    <col min="11515" max="11516" width="11.453125" style="28" hidden="1"/>
    <col min="11517" max="11517" width="104.26953125" style="28" hidden="1"/>
    <col min="11518" max="11518" width="11.453125" style="28" hidden="1"/>
    <col min="11519" max="11519" width="33.26953125" style="28" hidden="1"/>
    <col min="11520" max="11520" width="85" style="28" hidden="1"/>
    <col min="11521" max="11522" width="11.453125" style="28" hidden="1"/>
    <col min="11523" max="11523" width="88" style="28" hidden="1"/>
    <col min="11524" max="11524" width="26.7265625" style="28" hidden="1"/>
    <col min="11525" max="11750" width="11.453125" style="28" hidden="1"/>
    <col min="11751" max="11751" width="10.54296875" style="28" hidden="1"/>
    <col min="11752" max="11752" width="115.453125" style="28" hidden="1"/>
    <col min="11753" max="11753" width="14" style="28" hidden="1"/>
    <col min="11754" max="11754" width="12.54296875" style="28" hidden="1"/>
    <col min="11755" max="11755" width="86.7265625" style="28" hidden="1"/>
    <col min="11756" max="11756" width="13.54296875" style="28" hidden="1"/>
    <col min="11757" max="11757" width="34.54296875" style="28" hidden="1"/>
    <col min="11758" max="11758" width="111.54296875" style="28" hidden="1"/>
    <col min="11759" max="11760" width="11.453125" style="28" hidden="1"/>
    <col min="11761" max="11761" width="114.54296875" style="28" hidden="1"/>
    <col min="11762" max="11762" width="11.453125" style="28" hidden="1"/>
    <col min="11763" max="11763" width="40.7265625" style="28" hidden="1"/>
    <col min="11764" max="11764" width="111.26953125" style="28" hidden="1"/>
    <col min="11765" max="11766" width="11.453125" style="28" hidden="1"/>
    <col min="11767" max="11767" width="102" style="28" hidden="1"/>
    <col min="11768" max="11768" width="11.453125" style="28" hidden="1"/>
    <col min="11769" max="11769" width="30.26953125" style="28" hidden="1"/>
    <col min="11770" max="11770" width="93.26953125" style="28" hidden="1"/>
    <col min="11771" max="11772" width="11.453125" style="28" hidden="1"/>
    <col min="11773" max="11773" width="104.26953125" style="28" hidden="1"/>
    <col min="11774" max="11774" width="11.453125" style="28" hidden="1"/>
    <col min="11775" max="11775" width="33.26953125" style="28" hidden="1"/>
    <col min="11776" max="11776" width="85" style="28" hidden="1"/>
    <col min="11777" max="11778" width="11.453125" style="28" hidden="1"/>
    <col min="11779" max="11779" width="88" style="28" hidden="1"/>
    <col min="11780" max="11780" width="26.7265625" style="28" hidden="1"/>
    <col min="11781" max="12006" width="11.453125" style="28" hidden="1"/>
    <col min="12007" max="12007" width="10.54296875" style="28" hidden="1"/>
    <col min="12008" max="12008" width="115.453125" style="28" hidden="1"/>
    <col min="12009" max="12009" width="14" style="28" hidden="1"/>
    <col min="12010" max="12010" width="12.54296875" style="28" hidden="1"/>
    <col min="12011" max="12011" width="86.7265625" style="28" hidden="1"/>
    <col min="12012" max="12012" width="13.54296875" style="28" hidden="1"/>
    <col min="12013" max="12013" width="34.54296875" style="28" hidden="1"/>
    <col min="12014" max="12014" width="111.54296875" style="28" hidden="1"/>
    <col min="12015" max="12016" width="11.453125" style="28" hidden="1"/>
    <col min="12017" max="12017" width="114.54296875" style="28" hidden="1"/>
    <col min="12018" max="12018" width="11.453125" style="28" hidden="1"/>
    <col min="12019" max="12019" width="40.7265625" style="28" hidden="1"/>
    <col min="12020" max="12020" width="111.26953125" style="28" hidden="1"/>
    <col min="12021" max="12022" width="11.453125" style="28" hidden="1"/>
    <col min="12023" max="12023" width="102" style="28" hidden="1"/>
    <col min="12024" max="12024" width="11.453125" style="28" hidden="1"/>
    <col min="12025" max="12025" width="30.26953125" style="28" hidden="1"/>
    <col min="12026" max="12026" width="93.26953125" style="28" hidden="1"/>
    <col min="12027" max="12028" width="11.453125" style="28" hidden="1"/>
    <col min="12029" max="12029" width="104.26953125" style="28" hidden="1"/>
    <col min="12030" max="12030" width="11.453125" style="28" hidden="1"/>
    <col min="12031" max="12031" width="33.26953125" style="28" hidden="1"/>
    <col min="12032" max="12032" width="85" style="28" hidden="1"/>
    <col min="12033" max="12034" width="11.453125" style="28" hidden="1"/>
    <col min="12035" max="12035" width="88" style="28" hidden="1"/>
    <col min="12036" max="12036" width="26.7265625" style="28" hidden="1"/>
    <col min="12037" max="12262" width="11.453125" style="28" hidden="1"/>
    <col min="12263" max="12263" width="10.54296875" style="28" hidden="1"/>
    <col min="12264" max="12264" width="115.453125" style="28" hidden="1"/>
    <col min="12265" max="12265" width="14" style="28" hidden="1"/>
    <col min="12266" max="12266" width="12.54296875" style="28" hidden="1"/>
    <col min="12267" max="12267" width="86.7265625" style="28" hidden="1"/>
    <col min="12268" max="12268" width="13.54296875" style="28" hidden="1"/>
    <col min="12269" max="12269" width="34.54296875" style="28" hidden="1"/>
    <col min="12270" max="12270" width="111.54296875" style="28" hidden="1"/>
    <col min="12271" max="12272" width="11.453125" style="28" hidden="1"/>
    <col min="12273" max="12273" width="114.54296875" style="28" hidden="1"/>
    <col min="12274" max="12274" width="11.453125" style="28" hidden="1"/>
    <col min="12275" max="12275" width="40.7265625" style="28" hidden="1"/>
    <col min="12276" max="12276" width="111.26953125" style="28" hidden="1"/>
    <col min="12277" max="12278" width="11.453125" style="28" hidden="1"/>
    <col min="12279" max="12279" width="102" style="28" hidden="1"/>
    <col min="12280" max="12280" width="11.453125" style="28" hidden="1"/>
    <col min="12281" max="12281" width="30.26953125" style="28" hidden="1"/>
    <col min="12282" max="12282" width="93.26953125" style="28" hidden="1"/>
    <col min="12283" max="12284" width="11.453125" style="28" hidden="1"/>
    <col min="12285" max="12285" width="104.26953125" style="28" hidden="1"/>
    <col min="12286" max="12286" width="11.453125" style="28" hidden="1"/>
    <col min="12287" max="12287" width="33.26953125" style="28" hidden="1"/>
    <col min="12288" max="12288" width="85" style="28" hidden="1"/>
    <col min="12289" max="12290" width="11.453125" style="28" hidden="1"/>
    <col min="12291" max="12291" width="88" style="28" hidden="1"/>
    <col min="12292" max="12292" width="26.7265625" style="28" hidden="1"/>
    <col min="12293" max="12518" width="11.453125" style="28" hidden="1"/>
    <col min="12519" max="12519" width="10.54296875" style="28" hidden="1"/>
    <col min="12520" max="12520" width="115.453125" style="28" hidden="1"/>
    <col min="12521" max="12521" width="14" style="28" hidden="1"/>
    <col min="12522" max="12522" width="12.54296875" style="28" hidden="1"/>
    <col min="12523" max="12523" width="86.7265625" style="28" hidden="1"/>
    <col min="12524" max="12524" width="13.54296875" style="28" hidden="1"/>
    <col min="12525" max="12525" width="34.54296875" style="28" hidden="1"/>
    <col min="12526" max="12526" width="111.54296875" style="28" hidden="1"/>
    <col min="12527" max="12528" width="11.453125" style="28" hidden="1"/>
    <col min="12529" max="12529" width="114.54296875" style="28" hidden="1"/>
    <col min="12530" max="12530" width="11.453125" style="28" hidden="1"/>
    <col min="12531" max="12531" width="40.7265625" style="28" hidden="1"/>
    <col min="12532" max="12532" width="111.26953125" style="28" hidden="1"/>
    <col min="12533" max="12534" width="11.453125" style="28" hidden="1"/>
    <col min="12535" max="12535" width="102" style="28" hidden="1"/>
    <col min="12536" max="12536" width="11.453125" style="28" hidden="1"/>
    <col min="12537" max="12537" width="30.26953125" style="28" hidden="1"/>
    <col min="12538" max="12538" width="93.26953125" style="28" hidden="1"/>
    <col min="12539" max="12540" width="11.453125" style="28" hidden="1"/>
    <col min="12541" max="12541" width="104.26953125" style="28" hidden="1"/>
    <col min="12542" max="12542" width="11.453125" style="28" hidden="1"/>
    <col min="12543" max="12543" width="33.26953125" style="28" hidden="1"/>
    <col min="12544" max="12544" width="85" style="28" hidden="1"/>
    <col min="12545" max="12546" width="11.453125" style="28" hidden="1"/>
    <col min="12547" max="12547" width="88" style="28" hidden="1"/>
    <col min="12548" max="12548" width="26.7265625" style="28" hidden="1"/>
    <col min="12549" max="12774" width="11.453125" style="28" hidden="1"/>
    <col min="12775" max="12775" width="10.54296875" style="28" hidden="1"/>
    <col min="12776" max="12776" width="115.453125" style="28" hidden="1"/>
    <col min="12777" max="12777" width="14" style="28" hidden="1"/>
    <col min="12778" max="12778" width="12.54296875" style="28" hidden="1"/>
    <col min="12779" max="12779" width="86.7265625" style="28" hidden="1"/>
    <col min="12780" max="12780" width="13.54296875" style="28" hidden="1"/>
    <col min="12781" max="12781" width="34.54296875" style="28" hidden="1"/>
    <col min="12782" max="12782" width="111.54296875" style="28" hidden="1"/>
    <col min="12783" max="12784" width="11.453125" style="28" hidden="1"/>
    <col min="12785" max="12785" width="114.54296875" style="28" hidden="1"/>
    <col min="12786" max="12786" width="11.453125" style="28" hidden="1"/>
    <col min="12787" max="12787" width="40.7265625" style="28" hidden="1"/>
    <col min="12788" max="12788" width="111.26953125" style="28" hidden="1"/>
    <col min="12789" max="12790" width="11.453125" style="28" hidden="1"/>
    <col min="12791" max="12791" width="102" style="28" hidden="1"/>
    <col min="12792" max="12792" width="11.453125" style="28" hidden="1"/>
    <col min="12793" max="12793" width="30.26953125" style="28" hidden="1"/>
    <col min="12794" max="12794" width="93.26953125" style="28" hidden="1"/>
    <col min="12795" max="12796" width="11.453125" style="28" hidden="1"/>
    <col min="12797" max="12797" width="104.26953125" style="28" hidden="1"/>
    <col min="12798" max="12798" width="11.453125" style="28" hidden="1"/>
    <col min="12799" max="12799" width="33.26953125" style="28" hidden="1"/>
    <col min="12800" max="12800" width="85" style="28" hidden="1"/>
    <col min="12801" max="12802" width="11.453125" style="28" hidden="1"/>
    <col min="12803" max="12803" width="88" style="28" hidden="1"/>
    <col min="12804" max="12804" width="26.7265625" style="28" hidden="1"/>
    <col min="12805" max="13030" width="11.453125" style="28" hidden="1"/>
    <col min="13031" max="13031" width="10.54296875" style="28" hidden="1"/>
    <col min="13032" max="13032" width="115.453125" style="28" hidden="1"/>
    <col min="13033" max="13033" width="14" style="28" hidden="1"/>
    <col min="13034" max="13034" width="12.54296875" style="28" hidden="1"/>
    <col min="13035" max="13035" width="86.7265625" style="28" hidden="1"/>
    <col min="13036" max="13036" width="13.54296875" style="28" hidden="1"/>
    <col min="13037" max="13037" width="34.54296875" style="28" hidden="1"/>
    <col min="13038" max="13038" width="111.54296875" style="28" hidden="1"/>
    <col min="13039" max="13040" width="11.453125" style="28" hidden="1"/>
    <col min="13041" max="13041" width="114.54296875" style="28" hidden="1"/>
    <col min="13042" max="13042" width="11.453125" style="28" hidden="1"/>
    <col min="13043" max="13043" width="40.7265625" style="28" hidden="1"/>
    <col min="13044" max="13044" width="111.26953125" style="28" hidden="1"/>
    <col min="13045" max="13046" width="11.453125" style="28" hidden="1"/>
    <col min="13047" max="13047" width="102" style="28" hidden="1"/>
    <col min="13048" max="13048" width="11.453125" style="28" hidden="1"/>
    <col min="13049" max="13049" width="30.26953125" style="28" hidden="1"/>
    <col min="13050" max="13050" width="93.26953125" style="28" hidden="1"/>
    <col min="13051" max="13052" width="11.453125" style="28" hidden="1"/>
    <col min="13053" max="13053" width="104.26953125" style="28" hidden="1"/>
    <col min="13054" max="13054" width="11.453125" style="28" hidden="1"/>
    <col min="13055" max="13055" width="33.26953125" style="28" hidden="1"/>
    <col min="13056" max="13056" width="85" style="28" hidden="1"/>
    <col min="13057" max="13058" width="11.453125" style="28" hidden="1"/>
    <col min="13059" max="13059" width="88" style="28" hidden="1"/>
    <col min="13060" max="13060" width="26.7265625" style="28" hidden="1"/>
    <col min="13061" max="13286" width="11.453125" style="28" hidden="1"/>
    <col min="13287" max="13287" width="10.54296875" style="28" hidden="1"/>
    <col min="13288" max="13288" width="115.453125" style="28" hidden="1"/>
    <col min="13289" max="13289" width="14" style="28" hidden="1"/>
    <col min="13290" max="13290" width="12.54296875" style="28" hidden="1"/>
    <col min="13291" max="13291" width="86.7265625" style="28" hidden="1"/>
    <col min="13292" max="13292" width="13.54296875" style="28" hidden="1"/>
    <col min="13293" max="13293" width="34.54296875" style="28" hidden="1"/>
    <col min="13294" max="13294" width="111.54296875" style="28" hidden="1"/>
    <col min="13295" max="13296" width="11.453125" style="28" hidden="1"/>
    <col min="13297" max="13297" width="114.54296875" style="28" hidden="1"/>
    <col min="13298" max="13298" width="11.453125" style="28" hidden="1"/>
    <col min="13299" max="13299" width="40.7265625" style="28" hidden="1"/>
    <col min="13300" max="13300" width="111.26953125" style="28" hidden="1"/>
    <col min="13301" max="13302" width="11.453125" style="28" hidden="1"/>
    <col min="13303" max="13303" width="102" style="28" hidden="1"/>
    <col min="13304" max="13304" width="11.453125" style="28" hidden="1"/>
    <col min="13305" max="13305" width="30.26953125" style="28" hidden="1"/>
    <col min="13306" max="13306" width="93.26953125" style="28" hidden="1"/>
    <col min="13307" max="13308" width="11.453125" style="28" hidden="1"/>
    <col min="13309" max="13309" width="104.26953125" style="28" hidden="1"/>
    <col min="13310" max="13310" width="11.453125" style="28" hidden="1"/>
    <col min="13311" max="13311" width="33.26953125" style="28" hidden="1"/>
    <col min="13312" max="13312" width="85" style="28" hidden="1"/>
    <col min="13313" max="13314" width="11.453125" style="28" hidden="1"/>
    <col min="13315" max="13315" width="88" style="28" hidden="1"/>
    <col min="13316" max="13316" width="26.7265625" style="28" hidden="1"/>
    <col min="13317" max="13542" width="11.453125" style="28" hidden="1"/>
    <col min="13543" max="13543" width="10.54296875" style="28" hidden="1"/>
    <col min="13544" max="13544" width="115.453125" style="28" hidden="1"/>
    <col min="13545" max="13545" width="14" style="28" hidden="1"/>
    <col min="13546" max="13546" width="12.54296875" style="28" hidden="1"/>
    <col min="13547" max="13547" width="86.7265625" style="28" hidden="1"/>
    <col min="13548" max="13548" width="13.54296875" style="28" hidden="1"/>
    <col min="13549" max="13549" width="34.54296875" style="28" hidden="1"/>
    <col min="13550" max="13550" width="111.54296875" style="28" hidden="1"/>
    <col min="13551" max="13552" width="11.453125" style="28" hidden="1"/>
    <col min="13553" max="13553" width="114.54296875" style="28" hidden="1"/>
    <col min="13554" max="13554" width="11.453125" style="28" hidden="1"/>
    <col min="13555" max="13555" width="40.7265625" style="28" hidden="1"/>
    <col min="13556" max="13556" width="111.26953125" style="28" hidden="1"/>
    <col min="13557" max="13558" width="11.453125" style="28" hidden="1"/>
    <col min="13559" max="13559" width="102" style="28" hidden="1"/>
    <col min="13560" max="13560" width="11.453125" style="28" hidden="1"/>
    <col min="13561" max="13561" width="30.26953125" style="28" hidden="1"/>
    <col min="13562" max="13562" width="93.26953125" style="28" hidden="1"/>
    <col min="13563" max="13564" width="11.453125" style="28" hidden="1"/>
    <col min="13565" max="13565" width="104.26953125" style="28" hidden="1"/>
    <col min="13566" max="13566" width="11.453125" style="28" hidden="1"/>
    <col min="13567" max="13567" width="33.26953125" style="28" hidden="1"/>
    <col min="13568" max="13568" width="85" style="28" hidden="1"/>
    <col min="13569" max="13570" width="11.453125" style="28" hidden="1"/>
    <col min="13571" max="13571" width="88" style="28" hidden="1"/>
    <col min="13572" max="13572" width="26.7265625" style="28" hidden="1"/>
    <col min="13573" max="13798" width="11.453125" style="28" hidden="1"/>
    <col min="13799" max="13799" width="10.54296875" style="28" hidden="1"/>
    <col min="13800" max="13800" width="115.453125" style="28" hidden="1"/>
    <col min="13801" max="13801" width="14" style="28" hidden="1"/>
    <col min="13802" max="13802" width="12.54296875" style="28" hidden="1"/>
    <col min="13803" max="13803" width="86.7265625" style="28" hidden="1"/>
    <col min="13804" max="13804" width="13.54296875" style="28" hidden="1"/>
    <col min="13805" max="13805" width="34.54296875" style="28" hidden="1"/>
    <col min="13806" max="13806" width="111.54296875" style="28" hidden="1"/>
    <col min="13807" max="13808" width="11.453125" style="28" hidden="1"/>
    <col min="13809" max="13809" width="114.54296875" style="28" hidden="1"/>
    <col min="13810" max="13810" width="11.453125" style="28" hidden="1"/>
    <col min="13811" max="13811" width="40.7265625" style="28" hidden="1"/>
    <col min="13812" max="13812" width="111.26953125" style="28" hidden="1"/>
    <col min="13813" max="13814" width="11.453125" style="28" hidden="1"/>
    <col min="13815" max="13815" width="102" style="28" hidden="1"/>
    <col min="13816" max="13816" width="11.453125" style="28" hidden="1"/>
    <col min="13817" max="13817" width="30.26953125" style="28" hidden="1"/>
    <col min="13818" max="13818" width="93.26953125" style="28" hidden="1"/>
    <col min="13819" max="13820" width="11.453125" style="28" hidden="1"/>
    <col min="13821" max="13821" width="104.26953125" style="28" hidden="1"/>
    <col min="13822" max="13822" width="11.453125" style="28" hidden="1"/>
    <col min="13823" max="13823" width="33.26953125" style="28" hidden="1"/>
    <col min="13824" max="13824" width="85" style="28" hidden="1"/>
    <col min="13825" max="13826" width="11.453125" style="28" hidden="1"/>
    <col min="13827" max="13827" width="88" style="28" hidden="1"/>
    <col min="13828" max="13828" width="26.7265625" style="28" hidden="1"/>
    <col min="13829" max="14054" width="11.453125" style="28" hidden="1"/>
    <col min="14055" max="14055" width="10.54296875" style="28" hidden="1"/>
    <col min="14056" max="14056" width="115.453125" style="28" hidden="1"/>
    <col min="14057" max="14057" width="14" style="28" hidden="1"/>
    <col min="14058" max="14058" width="12.54296875" style="28" hidden="1"/>
    <col min="14059" max="14059" width="86.7265625" style="28" hidden="1"/>
    <col min="14060" max="14060" width="13.54296875" style="28" hidden="1"/>
    <col min="14061" max="14061" width="34.54296875" style="28" hidden="1"/>
    <col min="14062" max="14062" width="111.54296875" style="28" hidden="1"/>
    <col min="14063" max="14064" width="11.453125" style="28" hidden="1"/>
    <col min="14065" max="14065" width="114.54296875" style="28" hidden="1"/>
    <col min="14066" max="14066" width="11.453125" style="28" hidden="1"/>
    <col min="14067" max="14067" width="40.7265625" style="28" hidden="1"/>
    <col min="14068" max="14068" width="111.26953125" style="28" hidden="1"/>
    <col min="14069" max="14070" width="11.453125" style="28" hidden="1"/>
    <col min="14071" max="14071" width="102" style="28" hidden="1"/>
    <col min="14072" max="14072" width="11.453125" style="28" hidden="1"/>
    <col min="14073" max="14073" width="30.26953125" style="28" hidden="1"/>
    <col min="14074" max="14074" width="93.26953125" style="28" hidden="1"/>
    <col min="14075" max="14076" width="11.453125" style="28" hidden="1"/>
    <col min="14077" max="14077" width="104.26953125" style="28" hidden="1"/>
    <col min="14078" max="14078" width="11.453125" style="28" hidden="1"/>
    <col min="14079" max="14079" width="33.26953125" style="28" hidden="1"/>
    <col min="14080" max="14080" width="85" style="28" hidden="1"/>
    <col min="14081" max="14082" width="11.453125" style="28" hidden="1"/>
    <col min="14083" max="14083" width="88" style="28" hidden="1"/>
    <col min="14084" max="14084" width="26.7265625" style="28" hidden="1"/>
    <col min="14085" max="14310" width="11.453125" style="28" hidden="1"/>
    <col min="14311" max="14311" width="10.54296875" style="28" hidden="1"/>
    <col min="14312" max="14312" width="115.453125" style="28" hidden="1"/>
    <col min="14313" max="14313" width="14" style="28" hidden="1"/>
    <col min="14314" max="14314" width="12.54296875" style="28" hidden="1"/>
    <col min="14315" max="14315" width="86.7265625" style="28" hidden="1"/>
    <col min="14316" max="14316" width="13.54296875" style="28" hidden="1"/>
    <col min="14317" max="14317" width="34.54296875" style="28" hidden="1"/>
    <col min="14318" max="14318" width="111.54296875" style="28" hidden="1"/>
    <col min="14319" max="14320" width="11.453125" style="28" hidden="1"/>
    <col min="14321" max="14321" width="114.54296875" style="28" hidden="1"/>
    <col min="14322" max="14322" width="11.453125" style="28" hidden="1"/>
    <col min="14323" max="14323" width="40.7265625" style="28" hidden="1"/>
    <col min="14324" max="14324" width="111.26953125" style="28" hidden="1"/>
    <col min="14325" max="14326" width="11.453125" style="28" hidden="1"/>
    <col min="14327" max="14327" width="102" style="28" hidden="1"/>
    <col min="14328" max="14328" width="11.453125" style="28" hidden="1"/>
    <col min="14329" max="14329" width="30.26953125" style="28" hidden="1"/>
    <col min="14330" max="14330" width="93.26953125" style="28" hidden="1"/>
    <col min="14331" max="14332" width="11.453125" style="28" hidden="1"/>
    <col min="14333" max="14333" width="104.26953125" style="28" hidden="1"/>
    <col min="14334" max="14334" width="11.453125" style="28" hidden="1"/>
    <col min="14335" max="14335" width="33.26953125" style="28" hidden="1"/>
    <col min="14336" max="14336" width="85" style="28" hidden="1"/>
    <col min="14337" max="14338" width="11.453125" style="28" hidden="1"/>
    <col min="14339" max="14339" width="88" style="28" hidden="1"/>
    <col min="14340" max="14340" width="26.7265625" style="28" hidden="1"/>
    <col min="14341" max="14566" width="11.453125" style="28" hidden="1"/>
    <col min="14567" max="14567" width="10.54296875" style="28" hidden="1"/>
    <col min="14568" max="14568" width="115.453125" style="28" hidden="1"/>
    <col min="14569" max="14569" width="14" style="28" hidden="1"/>
    <col min="14570" max="14570" width="12.54296875" style="28" hidden="1"/>
    <col min="14571" max="14571" width="86.7265625" style="28" hidden="1"/>
    <col min="14572" max="14572" width="13.54296875" style="28" hidden="1"/>
    <col min="14573" max="14573" width="34.54296875" style="28" hidden="1"/>
    <col min="14574" max="14574" width="111.54296875" style="28" hidden="1"/>
    <col min="14575" max="14576" width="11.453125" style="28" hidden="1"/>
    <col min="14577" max="14577" width="114.54296875" style="28" hidden="1"/>
    <col min="14578" max="14578" width="11.453125" style="28" hidden="1"/>
    <col min="14579" max="14579" width="40.7265625" style="28" hidden="1"/>
    <col min="14580" max="14580" width="111.26953125" style="28" hidden="1"/>
    <col min="14581" max="14582" width="11.453125" style="28" hidden="1"/>
    <col min="14583" max="14583" width="102" style="28" hidden="1"/>
    <col min="14584" max="14584" width="11.453125" style="28" hidden="1"/>
    <col min="14585" max="14585" width="30.26953125" style="28" hidden="1"/>
    <col min="14586" max="14586" width="93.26953125" style="28" hidden="1"/>
    <col min="14587" max="14588" width="11.453125" style="28" hidden="1"/>
    <col min="14589" max="14589" width="104.26953125" style="28" hidden="1"/>
    <col min="14590" max="14590" width="11.453125" style="28" hidden="1"/>
    <col min="14591" max="14591" width="33.26953125" style="28" hidden="1"/>
    <col min="14592" max="14592" width="85" style="28" hidden="1"/>
    <col min="14593" max="14594" width="11.453125" style="28" hidden="1"/>
    <col min="14595" max="14595" width="88" style="28" hidden="1"/>
    <col min="14596" max="14596" width="26.7265625" style="28" hidden="1"/>
    <col min="14597" max="14822" width="11.453125" style="28" hidden="1"/>
    <col min="14823" max="14823" width="10.54296875" style="28" hidden="1"/>
    <col min="14824" max="14824" width="115.453125" style="28" hidden="1"/>
    <col min="14825" max="14825" width="14" style="28" hidden="1"/>
    <col min="14826" max="14826" width="12.54296875" style="28" hidden="1"/>
    <col min="14827" max="14827" width="86.7265625" style="28" hidden="1"/>
    <col min="14828" max="14828" width="13.54296875" style="28" hidden="1"/>
    <col min="14829" max="14829" width="34.54296875" style="28" hidden="1"/>
    <col min="14830" max="14830" width="111.54296875" style="28" hidden="1"/>
    <col min="14831" max="14832" width="11.453125" style="28" hidden="1"/>
    <col min="14833" max="14833" width="114.54296875" style="28" hidden="1"/>
    <col min="14834" max="14834" width="11.453125" style="28" hidden="1"/>
    <col min="14835" max="14835" width="40.7265625" style="28" hidden="1"/>
    <col min="14836" max="14836" width="111.26953125" style="28" hidden="1"/>
    <col min="14837" max="14838" width="11.453125" style="28" hidden="1"/>
    <col min="14839" max="14839" width="102" style="28" hidden="1"/>
    <col min="14840" max="14840" width="11.453125" style="28" hidden="1"/>
    <col min="14841" max="14841" width="30.26953125" style="28" hidden="1"/>
    <col min="14842" max="14842" width="93.26953125" style="28" hidden="1"/>
    <col min="14843" max="14844" width="11.453125" style="28" hidden="1"/>
    <col min="14845" max="14845" width="104.26953125" style="28" hidden="1"/>
    <col min="14846" max="14846" width="11.453125" style="28" hidden="1"/>
    <col min="14847" max="14847" width="33.26953125" style="28" hidden="1"/>
    <col min="14848" max="14848" width="85" style="28" hidden="1"/>
    <col min="14849" max="14850" width="11.453125" style="28" hidden="1"/>
    <col min="14851" max="14851" width="88" style="28" hidden="1"/>
    <col min="14852" max="14852" width="26.7265625" style="28" hidden="1"/>
    <col min="14853" max="15078" width="11.453125" style="28" hidden="1"/>
    <col min="15079" max="15079" width="10.54296875" style="28" hidden="1"/>
    <col min="15080" max="15080" width="115.453125" style="28" hidden="1"/>
    <col min="15081" max="15081" width="14" style="28" hidden="1"/>
    <col min="15082" max="15082" width="12.54296875" style="28" hidden="1"/>
    <col min="15083" max="15083" width="86.7265625" style="28" hidden="1"/>
    <col min="15084" max="15084" width="13.54296875" style="28" hidden="1"/>
    <col min="15085" max="15085" width="34.54296875" style="28" hidden="1"/>
    <col min="15086" max="15086" width="111.54296875" style="28" hidden="1"/>
    <col min="15087" max="15088" width="11.453125" style="28" hidden="1"/>
    <col min="15089" max="15089" width="114.54296875" style="28" hidden="1"/>
    <col min="15090" max="15090" width="11.453125" style="28" hidden="1"/>
    <col min="15091" max="15091" width="40.7265625" style="28" hidden="1"/>
    <col min="15092" max="15092" width="111.26953125" style="28" hidden="1"/>
    <col min="15093" max="15094" width="11.453125" style="28" hidden="1"/>
    <col min="15095" max="15095" width="102" style="28" hidden="1"/>
    <col min="15096" max="15096" width="11.453125" style="28" hidden="1"/>
    <col min="15097" max="15097" width="30.26953125" style="28" hidden="1"/>
    <col min="15098" max="15098" width="93.26953125" style="28" hidden="1"/>
    <col min="15099" max="15100" width="11.453125" style="28" hidden="1"/>
    <col min="15101" max="15101" width="104.26953125" style="28" hidden="1"/>
    <col min="15102" max="15102" width="11.453125" style="28" hidden="1"/>
    <col min="15103" max="15103" width="33.26953125" style="28" hidden="1"/>
    <col min="15104" max="15104" width="85" style="28" hidden="1"/>
    <col min="15105" max="15106" width="11.453125" style="28" hidden="1"/>
    <col min="15107" max="15107" width="88" style="28" hidden="1"/>
    <col min="15108" max="15108" width="26.7265625" style="28" hidden="1"/>
    <col min="15109" max="15334" width="11.453125" style="28" hidden="1"/>
    <col min="15335" max="15335" width="10.54296875" style="28" hidden="1"/>
    <col min="15336" max="15336" width="115.453125" style="28" hidden="1"/>
    <col min="15337" max="15337" width="14" style="28" hidden="1"/>
    <col min="15338" max="15338" width="12.54296875" style="28" hidden="1"/>
    <col min="15339" max="15339" width="86.7265625" style="28" hidden="1"/>
    <col min="15340" max="15340" width="13.54296875" style="28" hidden="1"/>
    <col min="15341" max="15341" width="34.54296875" style="28" hidden="1"/>
    <col min="15342" max="15342" width="111.54296875" style="28" hidden="1"/>
    <col min="15343" max="15344" width="11.453125" style="28" hidden="1"/>
    <col min="15345" max="15345" width="114.54296875" style="28" hidden="1"/>
    <col min="15346" max="15346" width="11.453125" style="28" hidden="1"/>
    <col min="15347" max="15347" width="40.7265625" style="28" hidden="1"/>
    <col min="15348" max="15348" width="111.26953125" style="28" hidden="1"/>
    <col min="15349" max="15350" width="11.453125" style="28" hidden="1"/>
    <col min="15351" max="15351" width="102" style="28" hidden="1"/>
    <col min="15352" max="15352" width="11.453125" style="28" hidden="1"/>
    <col min="15353" max="15353" width="30.26953125" style="28" hidden="1"/>
    <col min="15354" max="15354" width="93.26953125" style="28" hidden="1"/>
    <col min="15355" max="15356" width="11.453125" style="28" hidden="1"/>
    <col min="15357" max="15357" width="104.26953125" style="28" hidden="1"/>
    <col min="15358" max="15358" width="11.453125" style="28" hidden="1"/>
    <col min="15359" max="15359" width="33.26953125" style="28" hidden="1"/>
    <col min="15360" max="15360" width="85" style="28" hidden="1"/>
    <col min="15361" max="15362" width="11.453125" style="28" hidden="1"/>
    <col min="15363" max="15363" width="88" style="28" hidden="1"/>
    <col min="15364" max="15364" width="26.7265625" style="28" hidden="1"/>
    <col min="15365" max="15590" width="11.453125" style="28" hidden="1"/>
    <col min="15591" max="15591" width="10.54296875" style="28" hidden="1"/>
    <col min="15592" max="15592" width="115.453125" style="28" hidden="1"/>
    <col min="15593" max="15593" width="14" style="28" hidden="1"/>
    <col min="15594" max="15594" width="12.54296875" style="28" hidden="1"/>
    <col min="15595" max="15595" width="86.7265625" style="28" hidden="1"/>
    <col min="15596" max="15596" width="13.54296875" style="28" hidden="1"/>
    <col min="15597" max="15597" width="34.54296875" style="28" hidden="1"/>
    <col min="15598" max="15598" width="111.54296875" style="28" hidden="1"/>
    <col min="15599" max="15600" width="11.453125" style="28" hidden="1"/>
    <col min="15601" max="15601" width="114.54296875" style="28" hidden="1"/>
    <col min="15602" max="15602" width="11.453125" style="28" hidden="1"/>
    <col min="15603" max="15603" width="40.7265625" style="28" hidden="1"/>
    <col min="15604" max="15604" width="111.26953125" style="28" hidden="1"/>
    <col min="15605" max="15606" width="11.453125" style="28" hidden="1"/>
    <col min="15607" max="15607" width="102" style="28" hidden="1"/>
    <col min="15608" max="15608" width="11.453125" style="28" hidden="1"/>
    <col min="15609" max="15609" width="30.26953125" style="28" hidden="1"/>
    <col min="15610" max="15610" width="93.26953125" style="28" hidden="1"/>
    <col min="15611" max="15612" width="11.453125" style="28" hidden="1"/>
    <col min="15613" max="15613" width="104.26953125" style="28" hidden="1"/>
    <col min="15614" max="15614" width="11.453125" style="28" hidden="1"/>
    <col min="15615" max="15615" width="33.26953125" style="28" hidden="1"/>
    <col min="15616" max="15616" width="85" style="28" hidden="1"/>
    <col min="15617" max="15618" width="11.453125" style="28" hidden="1"/>
    <col min="15619" max="15619" width="88" style="28" hidden="1"/>
    <col min="15620" max="15620" width="26.7265625" style="28" hidden="1"/>
    <col min="15621" max="15846" width="11.453125" style="28" hidden="1"/>
    <col min="15847" max="15847" width="10.54296875" style="28" hidden="1"/>
    <col min="15848" max="15848" width="115.453125" style="28" hidden="1"/>
    <col min="15849" max="15849" width="14" style="28" hidden="1"/>
    <col min="15850" max="15850" width="12.54296875" style="28" hidden="1"/>
    <col min="15851" max="15851" width="86.7265625" style="28" hidden="1"/>
    <col min="15852" max="15852" width="13.54296875" style="28" hidden="1"/>
    <col min="15853" max="15853" width="34.54296875" style="28" hidden="1"/>
    <col min="15854" max="15854" width="111.54296875" style="28" hidden="1"/>
    <col min="15855" max="15856" width="11.453125" style="28" hidden="1"/>
    <col min="15857" max="15857" width="114.54296875" style="28" hidden="1"/>
    <col min="15858" max="15858" width="11.453125" style="28" hidden="1"/>
    <col min="15859" max="15859" width="40.7265625" style="28" hidden="1"/>
    <col min="15860" max="15860" width="111.26953125" style="28" hidden="1"/>
    <col min="15861" max="15862" width="11.453125" style="28" hidden="1"/>
    <col min="15863" max="15863" width="102" style="28" hidden="1"/>
    <col min="15864" max="15864" width="11.453125" style="28" hidden="1"/>
    <col min="15865" max="15865" width="30.26953125" style="28" hidden="1"/>
    <col min="15866" max="15866" width="93.26953125" style="28" hidden="1"/>
    <col min="15867" max="15868" width="11.453125" style="28" hidden="1"/>
    <col min="15869" max="15869" width="104.26953125" style="28" hidden="1"/>
    <col min="15870" max="15870" width="11.453125" style="28" hidden="1"/>
    <col min="15871" max="15871" width="33.26953125" style="28" hidden="1"/>
    <col min="15872" max="15872" width="85" style="28" hidden="1"/>
    <col min="15873" max="15874" width="11.453125" style="28" hidden="1"/>
    <col min="15875" max="15875" width="88" style="28" hidden="1"/>
    <col min="15876" max="15876" width="26.7265625" style="28" hidden="1"/>
    <col min="15877" max="16102" width="11.453125" style="28" hidden="1"/>
    <col min="16103" max="16103" width="10.54296875" style="28" hidden="1"/>
    <col min="16104" max="16104" width="115.453125" style="28" hidden="1"/>
    <col min="16105" max="16105" width="14" style="28" hidden="1"/>
    <col min="16106" max="16106" width="12.54296875" style="28" hidden="1"/>
    <col min="16107" max="16107" width="86.7265625" style="28" hidden="1"/>
    <col min="16108" max="16108" width="13.54296875" style="28" hidden="1"/>
    <col min="16109" max="16109" width="34.54296875" style="28" hidden="1"/>
    <col min="16110" max="16110" width="111.54296875" style="28" hidden="1"/>
    <col min="16111" max="16112" width="11.453125" style="28" hidden="1"/>
    <col min="16113" max="16113" width="114.54296875" style="28" hidden="1"/>
    <col min="16114" max="16114" width="11.453125" style="28" hidden="1"/>
    <col min="16115" max="16115" width="40.7265625" style="28" hidden="1"/>
    <col min="16116" max="16116" width="111.26953125" style="28" hidden="1"/>
    <col min="16117" max="16118" width="11.453125" style="28" hidden="1"/>
    <col min="16119" max="16119" width="102" style="28" hidden="1"/>
    <col min="16120" max="16120" width="11.453125" style="28" hidden="1"/>
    <col min="16121" max="16121" width="30.26953125" style="28" hidden="1"/>
    <col min="16122" max="16122" width="93.26953125" style="28" hidden="1"/>
    <col min="16123" max="16124" width="11.453125" style="28" hidden="1"/>
    <col min="16125" max="16125" width="104.26953125" style="28" hidden="1"/>
    <col min="16126" max="16126" width="11.453125" style="28" hidden="1"/>
    <col min="16127" max="16127" width="33.26953125" style="28" hidden="1"/>
    <col min="16128" max="16128" width="85" style="28" hidden="1"/>
    <col min="16129" max="16130" width="11.453125" style="28" hidden="1"/>
    <col min="16131" max="16131" width="88" style="28" hidden="1"/>
    <col min="16132" max="16132" width="26.7265625" style="28" hidden="1"/>
    <col min="16133" max="16384" width="11.453125" style="28" hidden="1"/>
  </cols>
  <sheetData>
    <row r="1" spans="1:11" x14ac:dyDescent="0.45">
      <c r="A1" s="92" t="s">
        <v>283</v>
      </c>
      <c r="B1" s="92"/>
      <c r="C1" s="92"/>
      <c r="D1" s="92"/>
      <c r="E1" s="92"/>
      <c r="F1" s="92"/>
      <c r="G1" s="92"/>
      <c r="H1" s="92"/>
      <c r="I1" s="92"/>
      <c r="J1" s="92"/>
      <c r="K1" s="92"/>
    </row>
    <row r="2" spans="1:11" x14ac:dyDescent="0.45"/>
    <row r="3" spans="1:11" ht="18.75" customHeight="1" x14ac:dyDescent="0.45">
      <c r="A3" s="136" t="s">
        <v>14</v>
      </c>
      <c r="B3" s="136"/>
      <c r="C3" s="136"/>
      <c r="D3" s="136"/>
    </row>
    <row r="4" spans="1:11" x14ac:dyDescent="0.45">
      <c r="A4" s="136" t="s">
        <v>15</v>
      </c>
      <c r="B4" s="136"/>
      <c r="C4" s="136"/>
      <c r="D4" s="136"/>
    </row>
    <row r="5" spans="1:11" x14ac:dyDescent="0.45">
      <c r="A5" s="136" t="s">
        <v>231</v>
      </c>
      <c r="B5" s="136"/>
      <c r="C5" s="136"/>
      <c r="D5" s="136"/>
    </row>
    <row r="6" spans="1:11" x14ac:dyDescent="0.45">
      <c r="D6" s="29"/>
    </row>
    <row r="7" spans="1:11" s="2" customFormat="1" ht="62.15" customHeight="1" x14ac:dyDescent="0.35">
      <c r="A7" s="30" t="s">
        <v>16</v>
      </c>
      <c r="B7" s="85" t="s">
        <v>17</v>
      </c>
      <c r="C7" s="31" t="s">
        <v>16</v>
      </c>
      <c r="D7" s="85" t="s">
        <v>17</v>
      </c>
    </row>
    <row r="8" spans="1:11" s="2" customFormat="1" ht="15.5" x14ac:dyDescent="0.35">
      <c r="A8" s="26"/>
      <c r="B8" s="86"/>
      <c r="C8" s="32"/>
      <c r="D8" s="90"/>
    </row>
    <row r="9" spans="1:11" s="2" customFormat="1" ht="15.5" x14ac:dyDescent="0.35">
      <c r="A9" s="26" t="s">
        <v>18</v>
      </c>
      <c r="B9" s="93">
        <f>B11+B17+B43+B53+B62+B71+B81+B87+D11+D19+D30+D40+D48+D61+D71+D80+D85+D92</f>
        <v>6236</v>
      </c>
      <c r="C9" s="32"/>
      <c r="D9" s="90"/>
    </row>
    <row r="10" spans="1:11" s="2" customFormat="1" ht="15.5" x14ac:dyDescent="0.35">
      <c r="A10" s="26"/>
      <c r="B10" s="93"/>
      <c r="C10" s="32"/>
      <c r="D10" s="51"/>
    </row>
    <row r="11" spans="1:11" s="2" customFormat="1" ht="15.5" x14ac:dyDescent="0.35">
      <c r="A11" s="26" t="s">
        <v>19</v>
      </c>
      <c r="B11" s="93">
        <f>SUM(B12:B15)</f>
        <v>2</v>
      </c>
      <c r="C11" s="33" t="s">
        <v>20</v>
      </c>
      <c r="D11" s="88">
        <f>SUM(D12:D15)</f>
        <v>349</v>
      </c>
    </row>
    <row r="12" spans="1:11" s="2" customFormat="1" ht="15.5" x14ac:dyDescent="0.35">
      <c r="A12" s="35" t="s">
        <v>21</v>
      </c>
      <c r="B12" s="94">
        <v>0</v>
      </c>
      <c r="C12" s="36" t="s">
        <v>22</v>
      </c>
      <c r="D12" s="56">
        <v>76</v>
      </c>
    </row>
    <row r="13" spans="1:11" s="2" customFormat="1" ht="15.5" x14ac:dyDescent="0.35">
      <c r="A13" s="37" t="s">
        <v>23</v>
      </c>
      <c r="B13" s="94">
        <v>1</v>
      </c>
      <c r="C13" s="38" t="s">
        <v>24</v>
      </c>
      <c r="D13" s="56">
        <v>15</v>
      </c>
    </row>
    <row r="14" spans="1:11" s="2" customFormat="1" ht="15.5" x14ac:dyDescent="0.35">
      <c r="A14" s="37" t="s">
        <v>25</v>
      </c>
      <c r="B14" s="94">
        <v>0</v>
      </c>
      <c r="C14" s="38" t="s">
        <v>26</v>
      </c>
      <c r="D14" s="56">
        <f>220+1</f>
        <v>221</v>
      </c>
    </row>
    <row r="15" spans="1:11" s="2" customFormat="1" ht="15.5" x14ac:dyDescent="0.35">
      <c r="A15" s="37" t="s">
        <v>27</v>
      </c>
      <c r="B15" s="94">
        <v>1</v>
      </c>
      <c r="C15" s="38" t="s">
        <v>28</v>
      </c>
      <c r="D15" s="56">
        <v>37</v>
      </c>
    </row>
    <row r="16" spans="1:11" s="2" customFormat="1" ht="15.5" x14ac:dyDescent="0.35">
      <c r="B16" s="95"/>
      <c r="C16" s="38"/>
      <c r="D16" s="56"/>
    </row>
    <row r="17" spans="1:4" s="2" customFormat="1" ht="15.5" x14ac:dyDescent="0.35">
      <c r="A17" s="39" t="s">
        <v>29</v>
      </c>
      <c r="B17" s="96">
        <f>SUM(B18:B41)</f>
        <v>1541</v>
      </c>
      <c r="C17" s="38"/>
      <c r="D17" s="87"/>
    </row>
    <row r="18" spans="1:4" s="2" customFormat="1" ht="15.5" x14ac:dyDescent="0.35">
      <c r="A18" s="40" t="s">
        <v>30</v>
      </c>
      <c r="B18" s="94">
        <f>23+77</f>
        <v>100</v>
      </c>
      <c r="C18" s="38"/>
      <c r="D18" s="88"/>
    </row>
    <row r="19" spans="1:4" s="2" customFormat="1" ht="15.5" x14ac:dyDescent="0.35">
      <c r="A19" s="2" t="s">
        <v>31</v>
      </c>
      <c r="B19" s="94">
        <f>17+113</f>
        <v>130</v>
      </c>
      <c r="C19" s="41" t="s">
        <v>32</v>
      </c>
      <c r="D19" s="88">
        <f>SUM(D20:D28)</f>
        <v>557</v>
      </c>
    </row>
    <row r="20" spans="1:4" s="2" customFormat="1" ht="15.5" x14ac:dyDescent="0.35">
      <c r="A20" s="2" t="s">
        <v>33</v>
      </c>
      <c r="B20" s="94">
        <f>14+110</f>
        <v>124</v>
      </c>
      <c r="C20" s="36" t="s">
        <v>34</v>
      </c>
      <c r="D20" s="56">
        <f>1+206+1</f>
        <v>208</v>
      </c>
    </row>
    <row r="21" spans="1:4" s="2" customFormat="1" ht="15.5" x14ac:dyDescent="0.35">
      <c r="A21" s="2" t="s">
        <v>35</v>
      </c>
      <c r="B21" s="94">
        <v>0</v>
      </c>
      <c r="C21" s="42" t="s">
        <v>36</v>
      </c>
      <c r="D21" s="56">
        <f>1+281+1+6+2</f>
        <v>291</v>
      </c>
    </row>
    <row r="22" spans="1:4" s="2" customFormat="1" ht="15.5" x14ac:dyDescent="0.35">
      <c r="A22" s="2" t="s">
        <v>37</v>
      </c>
      <c r="B22" s="94">
        <v>51</v>
      </c>
      <c r="C22" s="42" t="s">
        <v>38</v>
      </c>
      <c r="D22" s="56">
        <v>0</v>
      </c>
    </row>
    <row r="23" spans="1:4" s="2" customFormat="1" ht="15.5" x14ac:dyDescent="0.35">
      <c r="A23" s="2" t="s">
        <v>39</v>
      </c>
      <c r="B23" s="94">
        <v>0</v>
      </c>
      <c r="C23" s="38" t="s">
        <v>40</v>
      </c>
      <c r="D23" s="56">
        <v>0</v>
      </c>
    </row>
    <row r="24" spans="1:4" s="2" customFormat="1" ht="15.5" x14ac:dyDescent="0.35">
      <c r="A24" s="2" t="s">
        <v>41</v>
      </c>
      <c r="B24" s="94">
        <v>0</v>
      </c>
      <c r="C24" s="38" t="s">
        <v>42</v>
      </c>
      <c r="D24" s="56">
        <v>0</v>
      </c>
    </row>
    <row r="25" spans="1:4" s="2" customFormat="1" ht="15.5" x14ac:dyDescent="0.35">
      <c r="A25" s="2" t="s">
        <v>43</v>
      </c>
      <c r="B25" s="94">
        <v>0</v>
      </c>
      <c r="C25" s="42" t="s">
        <v>44</v>
      </c>
      <c r="D25" s="56">
        <v>4</v>
      </c>
    </row>
    <row r="26" spans="1:4" s="2" customFormat="1" ht="15.5" x14ac:dyDescent="0.35">
      <c r="A26" s="2" t="s">
        <v>45</v>
      </c>
      <c r="B26" s="94">
        <v>325</v>
      </c>
      <c r="C26" s="38" t="s">
        <v>46</v>
      </c>
      <c r="D26" s="56">
        <v>0</v>
      </c>
    </row>
    <row r="27" spans="1:4" s="2" customFormat="1" ht="15.5" x14ac:dyDescent="0.35">
      <c r="A27" s="2" t="s">
        <v>47</v>
      </c>
      <c r="B27" s="94">
        <v>364</v>
      </c>
      <c r="C27" s="38" t="s">
        <v>48</v>
      </c>
      <c r="D27" s="56">
        <v>0</v>
      </c>
    </row>
    <row r="28" spans="1:4" s="2" customFormat="1" ht="15.5" x14ac:dyDescent="0.35">
      <c r="A28" s="2" t="s">
        <v>49</v>
      </c>
      <c r="B28" s="94">
        <v>250</v>
      </c>
      <c r="C28" s="38" t="s">
        <v>50</v>
      </c>
      <c r="D28" s="56">
        <f>1+53</f>
        <v>54</v>
      </c>
    </row>
    <row r="29" spans="1:4" s="2" customFormat="1" ht="15.5" x14ac:dyDescent="0.35">
      <c r="A29" s="2" t="s">
        <v>51</v>
      </c>
      <c r="B29" s="94">
        <f>1+80</f>
        <v>81</v>
      </c>
      <c r="C29" s="38"/>
      <c r="D29" s="88"/>
    </row>
    <row r="30" spans="1:4" s="2" customFormat="1" ht="15.5" x14ac:dyDescent="0.35">
      <c r="A30" s="2" t="s">
        <v>52</v>
      </c>
      <c r="B30" s="94">
        <v>88</v>
      </c>
      <c r="C30" s="41" t="s">
        <v>53</v>
      </c>
      <c r="D30" s="88">
        <f>SUM(D32:D37)</f>
        <v>198</v>
      </c>
    </row>
    <row r="31" spans="1:4" s="2" customFormat="1" ht="15.5" x14ac:dyDescent="0.35">
      <c r="A31" s="2" t="s">
        <v>54</v>
      </c>
      <c r="B31" s="94">
        <v>0</v>
      </c>
      <c r="C31" s="41"/>
      <c r="D31" s="88"/>
    </row>
    <row r="32" spans="1:4" s="2" customFormat="1" ht="15.5" x14ac:dyDescent="0.35">
      <c r="A32" s="2" t="s">
        <v>55</v>
      </c>
      <c r="B32" s="94">
        <v>0</v>
      </c>
      <c r="C32" s="36" t="s">
        <v>56</v>
      </c>
      <c r="D32" s="56">
        <v>43</v>
      </c>
    </row>
    <row r="33" spans="1:4" s="2" customFormat="1" ht="15.5" x14ac:dyDescent="0.35">
      <c r="A33" s="2" t="s">
        <v>57</v>
      </c>
      <c r="B33" s="94">
        <f>1+27</f>
        <v>28</v>
      </c>
      <c r="C33" s="36" t="s">
        <v>58</v>
      </c>
      <c r="D33" s="56">
        <v>122</v>
      </c>
    </row>
    <row r="34" spans="1:4" s="2" customFormat="1" ht="15.5" x14ac:dyDescent="0.35">
      <c r="A34" s="2" t="s">
        <v>59</v>
      </c>
      <c r="B34" s="94">
        <v>0</v>
      </c>
      <c r="C34" s="38" t="s">
        <v>60</v>
      </c>
      <c r="D34" s="56">
        <v>12</v>
      </c>
    </row>
    <row r="35" spans="1:4" s="2" customFormat="1" ht="15.5" x14ac:dyDescent="0.35">
      <c r="A35" s="2" t="s">
        <v>61</v>
      </c>
      <c r="B35" s="94">
        <v>0</v>
      </c>
      <c r="C35" s="38" t="s">
        <v>62</v>
      </c>
      <c r="D35" s="56">
        <v>0</v>
      </c>
    </row>
    <row r="36" spans="1:4" s="2" customFormat="1" ht="15.5" x14ac:dyDescent="0.35">
      <c r="A36" s="2" t="s">
        <v>63</v>
      </c>
      <c r="B36" s="94">
        <v>0</v>
      </c>
      <c r="C36" s="42" t="s">
        <v>64</v>
      </c>
      <c r="D36" s="56">
        <v>0</v>
      </c>
    </row>
    <row r="37" spans="1:4" s="2" customFormat="1" ht="15.5" x14ac:dyDescent="0.35">
      <c r="A37" s="2" t="s">
        <v>65</v>
      </c>
      <c r="B37" s="94">
        <v>0</v>
      </c>
      <c r="C37" s="38" t="s">
        <v>66</v>
      </c>
      <c r="D37" s="56">
        <v>21</v>
      </c>
    </row>
    <row r="38" spans="1:4" s="2" customFormat="1" ht="15.5" x14ac:dyDescent="0.35">
      <c r="A38" s="2" t="s">
        <v>67</v>
      </c>
      <c r="B38" s="94">
        <v>0</v>
      </c>
      <c r="C38" s="38"/>
      <c r="D38" s="87"/>
    </row>
    <row r="39" spans="1:4" s="2" customFormat="1" ht="14.25" customHeight="1" x14ac:dyDescent="0.35">
      <c r="A39" s="2" t="s">
        <v>68</v>
      </c>
      <c r="B39" s="94">
        <v>0</v>
      </c>
      <c r="C39" s="38"/>
      <c r="D39" s="51"/>
    </row>
    <row r="40" spans="1:4" s="2" customFormat="1" ht="15.5" x14ac:dyDescent="0.35">
      <c r="A40" s="2" t="s">
        <v>69</v>
      </c>
      <c r="B40" s="94">
        <v>0</v>
      </c>
      <c r="C40" s="41" t="s">
        <v>70</v>
      </c>
      <c r="D40" s="88">
        <f>SUM(D41:D46)</f>
        <v>303</v>
      </c>
    </row>
    <row r="41" spans="1:4" s="2" customFormat="1" ht="15.5" x14ac:dyDescent="0.35">
      <c r="A41" s="2" t="s">
        <v>71</v>
      </c>
      <c r="B41" s="94">
        <v>0</v>
      </c>
      <c r="C41" s="38" t="s">
        <v>72</v>
      </c>
      <c r="D41" s="56">
        <f>3+11+2+78+9+2+3+25+7</f>
        <v>140</v>
      </c>
    </row>
    <row r="42" spans="1:4" s="2" customFormat="1" ht="15.5" x14ac:dyDescent="0.35">
      <c r="B42" s="93"/>
      <c r="C42" s="38" t="s">
        <v>73</v>
      </c>
      <c r="D42" s="56">
        <v>35</v>
      </c>
    </row>
    <row r="43" spans="1:4" s="2" customFormat="1" ht="15.5" x14ac:dyDescent="0.35">
      <c r="A43" s="34" t="s">
        <v>74</v>
      </c>
      <c r="B43" s="93">
        <f>SUM(B44:B51)</f>
        <v>944</v>
      </c>
      <c r="C43" s="42" t="s">
        <v>75</v>
      </c>
      <c r="D43" s="56">
        <v>0</v>
      </c>
    </row>
    <row r="44" spans="1:4" s="2" customFormat="1" ht="15.5" x14ac:dyDescent="0.35">
      <c r="A44" s="40" t="s">
        <v>76</v>
      </c>
      <c r="B44" s="94">
        <v>0</v>
      </c>
      <c r="C44" s="38" t="s">
        <v>77</v>
      </c>
      <c r="D44" s="56">
        <v>97</v>
      </c>
    </row>
    <row r="45" spans="1:4" s="2" customFormat="1" ht="15.5" x14ac:dyDescent="0.35">
      <c r="A45" s="43" t="s">
        <v>78</v>
      </c>
      <c r="B45" s="94">
        <v>0</v>
      </c>
      <c r="C45" s="38" t="s">
        <v>79</v>
      </c>
      <c r="D45" s="56">
        <v>0</v>
      </c>
    </row>
    <row r="46" spans="1:4" s="2" customFormat="1" ht="15.5" x14ac:dyDescent="0.35">
      <c r="A46" s="8" t="s">
        <v>80</v>
      </c>
      <c r="B46" s="94">
        <v>286</v>
      </c>
      <c r="C46" s="38" t="s">
        <v>81</v>
      </c>
      <c r="D46" s="56">
        <v>31</v>
      </c>
    </row>
    <row r="47" spans="1:4" s="2" customFormat="1" ht="15.5" x14ac:dyDescent="0.35">
      <c r="A47" s="8" t="s">
        <v>82</v>
      </c>
      <c r="B47" s="94">
        <f>1+318+2</f>
        <v>321</v>
      </c>
      <c r="C47" s="38"/>
      <c r="D47" s="51"/>
    </row>
    <row r="48" spans="1:4" s="2" customFormat="1" ht="15.5" x14ac:dyDescent="0.35">
      <c r="A48" s="44" t="s">
        <v>83</v>
      </c>
      <c r="B48" s="94">
        <f>336+1</f>
        <v>337</v>
      </c>
      <c r="C48" s="33" t="s">
        <v>84</v>
      </c>
      <c r="D48" s="88">
        <f>SUM(D49:D59)</f>
        <v>249</v>
      </c>
    </row>
    <row r="49" spans="1:4" s="2" customFormat="1" ht="15.5" x14ac:dyDescent="0.35">
      <c r="A49" s="43" t="s">
        <v>85</v>
      </c>
      <c r="B49" s="94">
        <v>0</v>
      </c>
      <c r="C49" s="36" t="s">
        <v>86</v>
      </c>
      <c r="D49" s="56">
        <v>44</v>
      </c>
    </row>
    <row r="50" spans="1:4" s="2" customFormat="1" ht="15.5" x14ac:dyDescent="0.35">
      <c r="A50" s="2" t="s">
        <v>87</v>
      </c>
      <c r="B50" s="94">
        <v>0</v>
      </c>
      <c r="C50" s="38" t="s">
        <v>88</v>
      </c>
      <c r="D50" s="56">
        <v>0</v>
      </c>
    </row>
    <row r="51" spans="1:4" s="2" customFormat="1" ht="15.5" x14ac:dyDescent="0.35">
      <c r="A51" s="2" t="s">
        <v>89</v>
      </c>
      <c r="B51" s="93">
        <v>0</v>
      </c>
      <c r="C51" s="38" t="s">
        <v>90</v>
      </c>
      <c r="D51" s="56">
        <v>0</v>
      </c>
    </row>
    <row r="52" spans="1:4" s="2" customFormat="1" ht="15.5" x14ac:dyDescent="0.35">
      <c r="B52" s="95"/>
      <c r="C52" s="38" t="s">
        <v>91</v>
      </c>
      <c r="D52" s="56">
        <v>0</v>
      </c>
    </row>
    <row r="53" spans="1:4" s="2" customFormat="1" ht="15.5" x14ac:dyDescent="0.35">
      <c r="A53" s="34" t="s">
        <v>92</v>
      </c>
      <c r="B53" s="93">
        <f>SUM(B54:B60)</f>
        <v>89</v>
      </c>
      <c r="C53" s="38" t="s">
        <v>93</v>
      </c>
      <c r="D53" s="56">
        <v>0</v>
      </c>
    </row>
    <row r="54" spans="1:4" s="2" customFormat="1" ht="15.5" x14ac:dyDescent="0.35">
      <c r="A54" s="40" t="s">
        <v>94</v>
      </c>
      <c r="B54" s="94">
        <f>1+38</f>
        <v>39</v>
      </c>
      <c r="C54" s="38" t="s">
        <v>95</v>
      </c>
      <c r="D54" s="56">
        <v>0</v>
      </c>
    </row>
    <row r="55" spans="1:4" s="2" customFormat="1" ht="15.5" x14ac:dyDescent="0.35">
      <c r="A55" s="2" t="s">
        <v>96</v>
      </c>
      <c r="B55" s="94">
        <v>29</v>
      </c>
      <c r="C55" s="38" t="s">
        <v>97</v>
      </c>
      <c r="D55" s="56">
        <v>0</v>
      </c>
    </row>
    <row r="56" spans="1:4" s="2" customFormat="1" ht="15.5" x14ac:dyDescent="0.35">
      <c r="A56" s="2" t="s">
        <v>98</v>
      </c>
      <c r="B56" s="94">
        <v>0</v>
      </c>
      <c r="C56" s="38" t="s">
        <v>99</v>
      </c>
      <c r="D56" s="56">
        <v>153</v>
      </c>
    </row>
    <row r="57" spans="1:4" s="2" customFormat="1" ht="15.5" x14ac:dyDescent="0.35">
      <c r="A57" s="2" t="s">
        <v>100</v>
      </c>
      <c r="B57" s="94">
        <v>21</v>
      </c>
      <c r="C57" s="38" t="s">
        <v>101</v>
      </c>
      <c r="D57" s="56">
        <v>0</v>
      </c>
    </row>
    <row r="58" spans="1:4" s="2" customFormat="1" ht="15.5" x14ac:dyDescent="0.35">
      <c r="A58" s="2" t="s">
        <v>102</v>
      </c>
      <c r="B58" s="94">
        <v>0</v>
      </c>
      <c r="C58" s="38" t="s">
        <v>135</v>
      </c>
      <c r="D58" s="56">
        <v>6</v>
      </c>
    </row>
    <row r="59" spans="1:4" s="2" customFormat="1" ht="15.5" x14ac:dyDescent="0.35">
      <c r="A59" s="2" t="s">
        <v>103</v>
      </c>
      <c r="B59" s="94">
        <v>0</v>
      </c>
      <c r="C59" s="38" t="s">
        <v>104</v>
      </c>
      <c r="D59" s="56">
        <v>46</v>
      </c>
    </row>
    <row r="60" spans="1:4" s="2" customFormat="1" ht="15.5" x14ac:dyDescent="0.35">
      <c r="A60" s="2" t="s">
        <v>65</v>
      </c>
      <c r="B60" s="94">
        <v>0</v>
      </c>
      <c r="C60" s="38"/>
      <c r="D60" s="51"/>
    </row>
    <row r="61" spans="1:4" s="2" customFormat="1" ht="15.5" x14ac:dyDescent="0.35">
      <c r="B61" s="94"/>
      <c r="C61" s="41" t="s">
        <v>105</v>
      </c>
      <c r="D61" s="88">
        <f>SUM(D62:D69)</f>
        <v>343</v>
      </c>
    </row>
    <row r="62" spans="1:4" s="2" customFormat="1" ht="15.5" x14ac:dyDescent="0.35">
      <c r="A62" s="34" t="s">
        <v>106</v>
      </c>
      <c r="B62" s="93">
        <f>SUM(B63:B69)</f>
        <v>509</v>
      </c>
      <c r="C62" s="36" t="s">
        <v>107</v>
      </c>
      <c r="D62" s="56">
        <v>37</v>
      </c>
    </row>
    <row r="63" spans="1:4" s="2" customFormat="1" ht="15.5" x14ac:dyDescent="0.35">
      <c r="A63" s="40" t="s">
        <v>108</v>
      </c>
      <c r="B63" s="94">
        <f>75+1+1</f>
        <v>77</v>
      </c>
      <c r="C63" s="36" t="s">
        <v>109</v>
      </c>
      <c r="D63" s="56">
        <v>0</v>
      </c>
    </row>
    <row r="64" spans="1:4" s="2" customFormat="1" ht="15.5" x14ac:dyDescent="0.35">
      <c r="A64" s="2" t="s">
        <v>110</v>
      </c>
      <c r="B64" s="94">
        <f>402+1</f>
        <v>403</v>
      </c>
      <c r="C64" s="38" t="s">
        <v>111</v>
      </c>
      <c r="D64" s="56">
        <v>0</v>
      </c>
    </row>
    <row r="65" spans="1:4" s="2" customFormat="1" ht="15.5" x14ac:dyDescent="0.35">
      <c r="A65" s="2" t="s">
        <v>112</v>
      </c>
      <c r="B65" s="94">
        <v>0</v>
      </c>
      <c r="C65" s="38" t="s">
        <v>113</v>
      </c>
      <c r="D65" s="56">
        <v>272</v>
      </c>
    </row>
    <row r="66" spans="1:4" s="2" customFormat="1" ht="15.5" x14ac:dyDescent="0.35">
      <c r="A66" s="2" t="s">
        <v>114</v>
      </c>
      <c r="B66" s="94">
        <v>0</v>
      </c>
      <c r="C66" s="38" t="s">
        <v>115</v>
      </c>
      <c r="D66" s="56">
        <v>0</v>
      </c>
    </row>
    <row r="67" spans="1:4" s="2" customFormat="1" ht="15.5" x14ac:dyDescent="0.35">
      <c r="A67" s="2" t="s">
        <v>116</v>
      </c>
      <c r="B67" s="94">
        <v>0</v>
      </c>
      <c r="C67" s="38" t="s">
        <v>117</v>
      </c>
      <c r="D67" s="56">
        <v>8</v>
      </c>
    </row>
    <row r="68" spans="1:4" s="2" customFormat="1" ht="15.5" x14ac:dyDescent="0.35">
      <c r="A68" s="2" t="s">
        <v>118</v>
      </c>
      <c r="B68" s="94">
        <v>29</v>
      </c>
      <c r="C68" s="38" t="s">
        <v>119</v>
      </c>
      <c r="D68" s="56">
        <v>0</v>
      </c>
    </row>
    <row r="69" spans="1:4" s="2" customFormat="1" ht="15.5" x14ac:dyDescent="0.35">
      <c r="A69" s="2" t="s">
        <v>120</v>
      </c>
      <c r="B69" s="94">
        <v>0</v>
      </c>
      <c r="C69" s="38" t="s">
        <v>121</v>
      </c>
      <c r="D69" s="56">
        <v>26</v>
      </c>
    </row>
    <row r="70" spans="1:4" s="2" customFormat="1" ht="15.5" x14ac:dyDescent="0.35">
      <c r="B70" s="95"/>
      <c r="C70" s="38"/>
      <c r="D70" s="51"/>
    </row>
    <row r="71" spans="1:4" s="2" customFormat="1" ht="15.5" x14ac:dyDescent="0.35">
      <c r="A71" s="45" t="s">
        <v>122</v>
      </c>
      <c r="B71" s="93">
        <f>SUM(B72:B79)</f>
        <v>191</v>
      </c>
      <c r="C71" s="41" t="s">
        <v>123</v>
      </c>
      <c r="D71" s="88">
        <f>SUM(D72:D77)</f>
        <v>98</v>
      </c>
    </row>
    <row r="72" spans="1:4" s="2" customFormat="1" ht="15.5" x14ac:dyDescent="0.35">
      <c r="A72" s="40" t="s">
        <v>124</v>
      </c>
      <c r="B72" s="94">
        <v>35</v>
      </c>
      <c r="C72" s="36" t="s">
        <v>125</v>
      </c>
      <c r="D72" s="56">
        <v>7</v>
      </c>
    </row>
    <row r="73" spans="1:4" s="2" customFormat="1" ht="15.5" x14ac:dyDescent="0.35">
      <c r="A73" s="40" t="s">
        <v>126</v>
      </c>
      <c r="B73" s="94">
        <v>0</v>
      </c>
      <c r="C73" s="38" t="s">
        <v>127</v>
      </c>
      <c r="D73" s="56">
        <v>6</v>
      </c>
    </row>
    <row r="74" spans="1:4" s="2" customFormat="1" ht="15.5" x14ac:dyDescent="0.35">
      <c r="A74" s="2" t="s">
        <v>128</v>
      </c>
      <c r="B74" s="94">
        <v>148</v>
      </c>
      <c r="C74" s="38" t="s">
        <v>129</v>
      </c>
      <c r="D74" s="56">
        <v>7</v>
      </c>
    </row>
    <row r="75" spans="1:4" s="2" customFormat="1" ht="15.5" x14ac:dyDescent="0.35">
      <c r="A75" s="2" t="s">
        <v>130</v>
      </c>
      <c r="B75" s="94">
        <v>0</v>
      </c>
      <c r="C75" s="38" t="s">
        <v>131</v>
      </c>
      <c r="D75" s="56">
        <v>78</v>
      </c>
    </row>
    <row r="76" spans="1:4" s="2" customFormat="1" ht="15.5" x14ac:dyDescent="0.35">
      <c r="A76" s="2" t="s">
        <v>132</v>
      </c>
      <c r="B76" s="94">
        <v>0</v>
      </c>
      <c r="C76" s="38" t="s">
        <v>133</v>
      </c>
      <c r="D76" s="56">
        <v>0</v>
      </c>
    </row>
    <row r="77" spans="1:4" s="2" customFormat="1" ht="15.5" x14ac:dyDescent="0.35">
      <c r="A77" s="40" t="s">
        <v>134</v>
      </c>
      <c r="B77" s="94">
        <v>8</v>
      </c>
      <c r="C77" s="38" t="s">
        <v>137</v>
      </c>
      <c r="D77" s="56">
        <v>0</v>
      </c>
    </row>
    <row r="78" spans="1:4" s="2" customFormat="1" ht="15.5" x14ac:dyDescent="0.35">
      <c r="A78" s="2" t="s">
        <v>136</v>
      </c>
      <c r="B78" s="94">
        <v>0</v>
      </c>
      <c r="C78" s="38"/>
      <c r="D78" s="87"/>
    </row>
    <row r="79" spans="1:4" s="2" customFormat="1" ht="15.5" x14ac:dyDescent="0.35">
      <c r="A79" s="2" t="s">
        <v>138</v>
      </c>
      <c r="B79" s="94">
        <v>0</v>
      </c>
      <c r="C79" s="38"/>
      <c r="D79" s="88"/>
    </row>
    <row r="80" spans="1:4" s="2" customFormat="1" ht="15.5" x14ac:dyDescent="0.35">
      <c r="B80" s="93"/>
      <c r="C80" s="41" t="s">
        <v>139</v>
      </c>
      <c r="D80" s="88">
        <f>SUM(D81:D83)</f>
        <v>480</v>
      </c>
    </row>
    <row r="81" spans="1:4" s="2" customFormat="1" ht="15.5" x14ac:dyDescent="0.35">
      <c r="A81" s="45" t="s">
        <v>140</v>
      </c>
      <c r="B81" s="96">
        <f>SUM(B82:B85)</f>
        <v>142</v>
      </c>
      <c r="C81" s="36" t="s">
        <v>141</v>
      </c>
      <c r="D81" s="56">
        <v>68</v>
      </c>
    </row>
    <row r="82" spans="1:4" s="2" customFormat="1" ht="15.5" x14ac:dyDescent="0.35">
      <c r="A82" s="40" t="s">
        <v>142</v>
      </c>
      <c r="B82" s="94">
        <v>24</v>
      </c>
      <c r="C82" s="46" t="s">
        <v>143</v>
      </c>
      <c r="D82" s="56">
        <v>384</v>
      </c>
    </row>
    <row r="83" spans="1:4" s="2" customFormat="1" ht="15.5" x14ac:dyDescent="0.35">
      <c r="A83" s="2" t="s">
        <v>144</v>
      </c>
      <c r="B83" s="94">
        <v>0</v>
      </c>
      <c r="C83" s="38" t="s">
        <v>145</v>
      </c>
      <c r="D83" s="56">
        <v>28</v>
      </c>
    </row>
    <row r="84" spans="1:4" s="2" customFormat="1" ht="15.5" x14ac:dyDescent="0.35">
      <c r="A84" s="2" t="s">
        <v>146</v>
      </c>
      <c r="B84" s="94">
        <v>86</v>
      </c>
      <c r="C84" s="38"/>
      <c r="D84" s="88"/>
    </row>
    <row r="85" spans="1:4" s="2" customFormat="1" ht="15.5" x14ac:dyDescent="0.35">
      <c r="A85" s="2" t="s">
        <v>147</v>
      </c>
      <c r="B85" s="94">
        <v>32</v>
      </c>
      <c r="C85" s="41" t="s">
        <v>148</v>
      </c>
      <c r="D85" s="51">
        <f>SUM(D86:D89)</f>
        <v>53</v>
      </c>
    </row>
    <row r="86" spans="1:4" s="2" customFormat="1" ht="15.5" x14ac:dyDescent="0.35">
      <c r="B86" s="96"/>
      <c r="C86" s="36" t="s">
        <v>149</v>
      </c>
      <c r="D86" s="56">
        <v>16</v>
      </c>
    </row>
    <row r="87" spans="1:4" s="2" customFormat="1" ht="15.5" x14ac:dyDescent="0.35">
      <c r="A87" s="45" t="s">
        <v>150</v>
      </c>
      <c r="B87" s="93">
        <f>SUM(B88:B89)</f>
        <v>186</v>
      </c>
      <c r="C87" s="38" t="s">
        <v>151</v>
      </c>
      <c r="D87" s="56">
        <v>37</v>
      </c>
    </row>
    <row r="88" spans="1:4" s="2" customFormat="1" ht="15.5" x14ac:dyDescent="0.35">
      <c r="A88" s="2" t="s">
        <v>152</v>
      </c>
      <c r="B88" s="94">
        <v>22</v>
      </c>
      <c r="C88" s="38" t="s">
        <v>153</v>
      </c>
      <c r="D88" s="56">
        <v>0</v>
      </c>
    </row>
    <row r="89" spans="1:4" s="2" customFormat="1" ht="15.5" x14ac:dyDescent="0.35">
      <c r="A89" s="2" t="s">
        <v>154</v>
      </c>
      <c r="B89" s="94">
        <v>164</v>
      </c>
      <c r="C89" s="38" t="s">
        <v>155</v>
      </c>
      <c r="D89" s="56">
        <v>0</v>
      </c>
    </row>
    <row r="90" spans="1:4" s="2" customFormat="1" ht="15.5" x14ac:dyDescent="0.35">
      <c r="B90" s="87"/>
      <c r="C90" s="38"/>
      <c r="D90" s="56"/>
    </row>
    <row r="91" spans="1:4" s="2" customFormat="1" ht="15.5" x14ac:dyDescent="0.35">
      <c r="B91" s="87"/>
      <c r="C91" s="38"/>
      <c r="D91" s="88"/>
    </row>
    <row r="92" spans="1:4" s="2" customFormat="1" ht="15.5" x14ac:dyDescent="0.35">
      <c r="B92" s="87"/>
      <c r="C92" s="33" t="s">
        <v>156</v>
      </c>
      <c r="D92" s="51">
        <f>SUM(D93)</f>
        <v>2</v>
      </c>
    </row>
    <row r="93" spans="1:4" s="2" customFormat="1" ht="15.5" x14ac:dyDescent="0.35">
      <c r="B93" s="87"/>
      <c r="C93" s="38" t="s">
        <v>157</v>
      </c>
      <c r="D93" s="56">
        <f>1+1</f>
        <v>2</v>
      </c>
    </row>
    <row r="94" spans="1:4" s="2" customFormat="1" ht="15.5" x14ac:dyDescent="0.35">
      <c r="A94" s="47"/>
      <c r="B94" s="89"/>
      <c r="C94" s="48"/>
      <c r="D94" s="91"/>
    </row>
    <row r="95" spans="1:4" ht="29.15" customHeight="1" x14ac:dyDescent="0.45">
      <c r="A95" s="135" t="s">
        <v>158</v>
      </c>
      <c r="B95" s="135"/>
      <c r="C95" s="135"/>
      <c r="D95" s="135"/>
    </row>
    <row r="97" s="28" customFormat="1" hidden="1" x14ac:dyDescent="0.45"/>
    <row r="98" s="28" customFormat="1" hidden="1" x14ac:dyDescent="0.45"/>
    <row r="99" s="28" customFormat="1" hidden="1" x14ac:dyDescent="0.45"/>
    <row r="100" s="28" customFormat="1" hidden="1" x14ac:dyDescent="0.45"/>
    <row r="101" s="28" customFormat="1" hidden="1" x14ac:dyDescent="0.45"/>
    <row r="102" s="28" customFormat="1" hidden="1" x14ac:dyDescent="0.45"/>
    <row r="103" s="28" customFormat="1" hidden="1" x14ac:dyDescent="0.45"/>
    <row r="104" s="28" customFormat="1" hidden="1" x14ac:dyDescent="0.45"/>
    <row r="105" s="28" customFormat="1" hidden="1" x14ac:dyDescent="0.45"/>
    <row r="106" s="28" customFormat="1" hidden="1" x14ac:dyDescent="0.45"/>
    <row r="107" s="28" customFormat="1" hidden="1" x14ac:dyDescent="0.45"/>
    <row r="108" s="28" customFormat="1" hidden="1" x14ac:dyDescent="0.45"/>
    <row r="109" s="28" customFormat="1" hidden="1" x14ac:dyDescent="0.45"/>
    <row r="110" s="28" customFormat="1" hidden="1" x14ac:dyDescent="0.45"/>
    <row r="111" s="28" customFormat="1" hidden="1" x14ac:dyDescent="0.45"/>
    <row r="112" s="28" customFormat="1" hidden="1" x14ac:dyDescent="0.45"/>
    <row r="113" s="28" customFormat="1" hidden="1" x14ac:dyDescent="0.45"/>
    <row r="114" s="28" customFormat="1" hidden="1" x14ac:dyDescent="0.45"/>
    <row r="115" s="28" customFormat="1" hidden="1" x14ac:dyDescent="0.45"/>
    <row r="116" s="28" customFormat="1" hidden="1" x14ac:dyDescent="0.45"/>
    <row r="117" s="28" customFormat="1" hidden="1" x14ac:dyDescent="0.45"/>
    <row r="118" s="28" customFormat="1" hidden="1" x14ac:dyDescent="0.45"/>
    <row r="119" s="28" customFormat="1" hidden="1" x14ac:dyDescent="0.45"/>
    <row r="120" s="28" customFormat="1" hidden="1" x14ac:dyDescent="0.45"/>
    <row r="121" s="28" customFormat="1" hidden="1" x14ac:dyDescent="0.45"/>
    <row r="122" s="28" customFormat="1" hidden="1" x14ac:dyDescent="0.45"/>
    <row r="123" s="28" customFormat="1" hidden="1" x14ac:dyDescent="0.45"/>
    <row r="124" s="28" customFormat="1" hidden="1" x14ac:dyDescent="0.45"/>
    <row r="125" s="28" customFormat="1" hidden="1" x14ac:dyDescent="0.45"/>
    <row r="126" s="28" customFormat="1" hidden="1" x14ac:dyDescent="0.45"/>
    <row r="127" s="28" customFormat="1" hidden="1" x14ac:dyDescent="0.45"/>
    <row r="128" s="28" customFormat="1" hidden="1" x14ac:dyDescent="0.45"/>
    <row r="129" s="28" customFormat="1" hidden="1" x14ac:dyDescent="0.45"/>
    <row r="130" s="28" customFormat="1" hidden="1" x14ac:dyDescent="0.45"/>
    <row r="131" s="28" customFormat="1" hidden="1" x14ac:dyDescent="0.45"/>
    <row r="132" s="28" customFormat="1" hidden="1" x14ac:dyDescent="0.45"/>
    <row r="133" s="28" customFormat="1" hidden="1" x14ac:dyDescent="0.45"/>
    <row r="134" s="28" customFormat="1" hidden="1" x14ac:dyDescent="0.45"/>
    <row r="135" s="28" customFormat="1" hidden="1" x14ac:dyDescent="0.45"/>
    <row r="136" s="28" customFormat="1" hidden="1" x14ac:dyDescent="0.45"/>
    <row r="137" s="28" customFormat="1" hidden="1" x14ac:dyDescent="0.45"/>
    <row r="138" s="28" customFormat="1" hidden="1" x14ac:dyDescent="0.45"/>
    <row r="139" s="28" customFormat="1" hidden="1" x14ac:dyDescent="0.45"/>
    <row r="140" s="28" customFormat="1" hidden="1" x14ac:dyDescent="0.45"/>
    <row r="141" s="28" customFormat="1" hidden="1" x14ac:dyDescent="0.45"/>
    <row r="142" s="28" customFormat="1" hidden="1" x14ac:dyDescent="0.45"/>
    <row r="143" s="28" customFormat="1" hidden="1" x14ac:dyDescent="0.45"/>
    <row r="144" s="28" customFormat="1" hidden="1" x14ac:dyDescent="0.45"/>
    <row r="145" s="28" customFormat="1" hidden="1" x14ac:dyDescent="0.45"/>
    <row r="146" s="28" customFormat="1" hidden="1" x14ac:dyDescent="0.45"/>
    <row r="147" s="28" customFormat="1" hidden="1" x14ac:dyDescent="0.45"/>
    <row r="148" s="28" customFormat="1" hidden="1" x14ac:dyDescent="0.45"/>
    <row r="149" s="28" customFormat="1" hidden="1" x14ac:dyDescent="0.45"/>
    <row r="150" s="28" customFormat="1" hidden="1" x14ac:dyDescent="0.45"/>
    <row r="151" s="28" customFormat="1" hidden="1" x14ac:dyDescent="0.45"/>
    <row r="152" s="28" customFormat="1" hidden="1" x14ac:dyDescent="0.45"/>
    <row r="153" s="28" customFormat="1" hidden="1" x14ac:dyDescent="0.45"/>
    <row r="154" s="28" customFormat="1" hidden="1" x14ac:dyDescent="0.45"/>
    <row r="155" s="28" customFormat="1" hidden="1" x14ac:dyDescent="0.45"/>
    <row r="156" s="28" customFormat="1" hidden="1" x14ac:dyDescent="0.45"/>
    <row r="157" s="28" customFormat="1" hidden="1" x14ac:dyDescent="0.45"/>
    <row r="158" s="28" customFormat="1" hidden="1" x14ac:dyDescent="0.45"/>
    <row r="159" s="28" customFormat="1" hidden="1" x14ac:dyDescent="0.45"/>
    <row r="160" s="28" customFormat="1" hidden="1" x14ac:dyDescent="0.45"/>
    <row r="161" s="28" customFormat="1" hidden="1" x14ac:dyDescent="0.45"/>
    <row r="162" s="28" customFormat="1" hidden="1" x14ac:dyDescent="0.45"/>
    <row r="163" s="28" customFormat="1" hidden="1" x14ac:dyDescent="0.45"/>
    <row r="164" s="28" customFormat="1" hidden="1" x14ac:dyDescent="0.45"/>
    <row r="165" s="28" customFormat="1" hidden="1" x14ac:dyDescent="0.45"/>
    <row r="166" s="28" customFormat="1" hidden="1" x14ac:dyDescent="0.45"/>
    <row r="167" s="28" customFormat="1" hidden="1" x14ac:dyDescent="0.45"/>
    <row r="168" s="28" customFormat="1" hidden="1" x14ac:dyDescent="0.45"/>
    <row r="169" s="28" customFormat="1" hidden="1" x14ac:dyDescent="0.45"/>
    <row r="170" s="28" customFormat="1" hidden="1" x14ac:dyDescent="0.45"/>
    <row r="171" s="28" customFormat="1" hidden="1" x14ac:dyDescent="0.45"/>
    <row r="172" s="28" customFormat="1" hidden="1" x14ac:dyDescent="0.45"/>
    <row r="173" s="28" customFormat="1" hidden="1" x14ac:dyDescent="0.45"/>
    <row r="174" s="28" customFormat="1" hidden="1" x14ac:dyDescent="0.45"/>
    <row r="175" s="28" customFormat="1" hidden="1" x14ac:dyDescent="0.45"/>
    <row r="176" s="28" customFormat="1" hidden="1" x14ac:dyDescent="0.45"/>
    <row r="177" s="28" customFormat="1" hidden="1" x14ac:dyDescent="0.45"/>
    <row r="178" s="28" customFormat="1" hidden="1" x14ac:dyDescent="0.45"/>
    <row r="179" s="28" customFormat="1" hidden="1" x14ac:dyDescent="0.45"/>
    <row r="180" s="28" customFormat="1" hidden="1" x14ac:dyDescent="0.45"/>
    <row r="181" s="28" customFormat="1" hidden="1" x14ac:dyDescent="0.45"/>
    <row r="182" s="28" customFormat="1" hidden="1" x14ac:dyDescent="0.45"/>
    <row r="183" s="28" customFormat="1" hidden="1" x14ac:dyDescent="0.45"/>
    <row r="184" s="28" customFormat="1" hidden="1" x14ac:dyDescent="0.45"/>
    <row r="185" s="28" customFormat="1" hidden="1" x14ac:dyDescent="0.45"/>
    <row r="186" s="28" customFormat="1" hidden="1" x14ac:dyDescent="0.45"/>
    <row r="187" s="28" customFormat="1" hidden="1" x14ac:dyDescent="0.45"/>
    <row r="188" s="28" customFormat="1" hidden="1" x14ac:dyDescent="0.45"/>
    <row r="189" s="28" customFormat="1" hidden="1" x14ac:dyDescent="0.45"/>
    <row r="190" s="28" customFormat="1" hidden="1" x14ac:dyDescent="0.45"/>
    <row r="191" s="28" customFormat="1" hidden="1" x14ac:dyDescent="0.45"/>
    <row r="192" s="28" customFormat="1" hidden="1" x14ac:dyDescent="0.45"/>
    <row r="193" s="28" customFormat="1" hidden="1" x14ac:dyDescent="0.45"/>
    <row r="194" s="28" customFormat="1" hidden="1" x14ac:dyDescent="0.45"/>
    <row r="195" s="28" customFormat="1" hidden="1" x14ac:dyDescent="0.45"/>
    <row r="196" s="28" customFormat="1" hidden="1" x14ac:dyDescent="0.45"/>
    <row r="197" s="28" customFormat="1" hidden="1" x14ac:dyDescent="0.45"/>
    <row r="198" s="28" customFormat="1" hidden="1" x14ac:dyDescent="0.45"/>
    <row r="199" s="28" customFormat="1" hidden="1" x14ac:dyDescent="0.45"/>
    <row r="200" s="28" customFormat="1" hidden="1" x14ac:dyDescent="0.45"/>
    <row r="201" s="28" customFormat="1" hidden="1" x14ac:dyDescent="0.45"/>
    <row r="202" s="28" customFormat="1" hidden="1" x14ac:dyDescent="0.45"/>
    <row r="203" s="28" customFormat="1" hidden="1" x14ac:dyDescent="0.45"/>
    <row r="204" s="28" customFormat="1" hidden="1" x14ac:dyDescent="0.45"/>
    <row r="205" s="28" customFormat="1" hidden="1" x14ac:dyDescent="0.45"/>
    <row r="206" s="28" customFormat="1" hidden="1" x14ac:dyDescent="0.45"/>
    <row r="207" s="28" customFormat="1" hidden="1" x14ac:dyDescent="0.45"/>
    <row r="208" s="28" customFormat="1" hidden="1" x14ac:dyDescent="0.45"/>
    <row r="209" s="28" customFormat="1" hidden="1" x14ac:dyDescent="0.45"/>
    <row r="210" s="28" customFormat="1" hidden="1" x14ac:dyDescent="0.45"/>
    <row r="211" s="28" customFormat="1" hidden="1" x14ac:dyDescent="0.45"/>
    <row r="212" s="28" customFormat="1" hidden="1" x14ac:dyDescent="0.45"/>
    <row r="213" s="28" customFormat="1" hidden="1" x14ac:dyDescent="0.45"/>
    <row r="214" s="28" customFormat="1" hidden="1" x14ac:dyDescent="0.45"/>
    <row r="215" s="28" customFormat="1" hidden="1" x14ac:dyDescent="0.45"/>
    <row r="216" s="28" customFormat="1" hidden="1" x14ac:dyDescent="0.45"/>
    <row r="217" s="28" customFormat="1" hidden="1" x14ac:dyDescent="0.45"/>
    <row r="218" s="28" customFormat="1" hidden="1" x14ac:dyDescent="0.45"/>
    <row r="219" s="28" customFormat="1" hidden="1" x14ac:dyDescent="0.45"/>
    <row r="220" s="28" customFormat="1" hidden="1" x14ac:dyDescent="0.45"/>
    <row r="221" s="28" customFormat="1" hidden="1" x14ac:dyDescent="0.45"/>
    <row r="222" s="28" customFormat="1" ht="36.75" hidden="1" customHeight="1" x14ac:dyDescent="0.45"/>
    <row r="223" s="28" customFormat="1" hidden="1" x14ac:dyDescent="0.45"/>
    <row r="224" s="28" customFormat="1" hidden="1" x14ac:dyDescent="0.45"/>
    <row r="225" s="28" customFormat="1" hidden="1" x14ac:dyDescent="0.45"/>
    <row r="226" s="28" customFormat="1" hidden="1" x14ac:dyDescent="0.45"/>
    <row r="227" s="28" customFormat="1" hidden="1" x14ac:dyDescent="0.45"/>
    <row r="228" s="28" customFormat="1" hidden="1" x14ac:dyDescent="0.45"/>
    <row r="229" s="28" customFormat="1" hidden="1" x14ac:dyDescent="0.45"/>
    <row r="230" s="28" customFormat="1" hidden="1" x14ac:dyDescent="0.45"/>
    <row r="231" s="28" customFormat="1" hidden="1" x14ac:dyDescent="0.45"/>
    <row r="232" s="28" customFormat="1" hidden="1" x14ac:dyDescent="0.45"/>
    <row r="233" s="28" customFormat="1" hidden="1" x14ac:dyDescent="0.45"/>
    <row r="234" s="28" customFormat="1" hidden="1" x14ac:dyDescent="0.45"/>
    <row r="235" s="28" customFormat="1" hidden="1" x14ac:dyDescent="0.45"/>
    <row r="236" s="28" customFormat="1" hidden="1" x14ac:dyDescent="0.45"/>
    <row r="237" s="28" customFormat="1" hidden="1" x14ac:dyDescent="0.45"/>
    <row r="238" s="28" customFormat="1" hidden="1" x14ac:dyDescent="0.45"/>
    <row r="239" s="28" customFormat="1" hidden="1" x14ac:dyDescent="0.45"/>
    <row r="240" s="28" customFormat="1" hidden="1" x14ac:dyDescent="0.45"/>
    <row r="241" s="28" customFormat="1" hidden="1" x14ac:dyDescent="0.45"/>
    <row r="242" s="28" customFormat="1" hidden="1" x14ac:dyDescent="0.45"/>
    <row r="243" s="28" customFormat="1" hidden="1" x14ac:dyDescent="0.45"/>
    <row r="244" s="28" customFormat="1" hidden="1" x14ac:dyDescent="0.45"/>
    <row r="245" s="28" customFormat="1" hidden="1" x14ac:dyDescent="0.45"/>
    <row r="246" s="28" customFormat="1" hidden="1" x14ac:dyDescent="0.45"/>
    <row r="247" s="28" customFormat="1" hidden="1" x14ac:dyDescent="0.45"/>
    <row r="248" s="28" customFormat="1" hidden="1" x14ac:dyDescent="0.45"/>
    <row r="249" s="28" customFormat="1" hidden="1" x14ac:dyDescent="0.45"/>
    <row r="250" s="28" customFormat="1" hidden="1" x14ac:dyDescent="0.45"/>
    <row r="251" s="28" customFormat="1" hidden="1" x14ac:dyDescent="0.45"/>
    <row r="252" s="28" customFormat="1" hidden="1" x14ac:dyDescent="0.45"/>
    <row r="253" s="28" customFormat="1" hidden="1" x14ac:dyDescent="0.45"/>
    <row r="254" s="28" customFormat="1" hidden="1" x14ac:dyDescent="0.45"/>
    <row r="255" s="28" customFormat="1" hidden="1" x14ac:dyDescent="0.45"/>
    <row r="256" s="28" customFormat="1" hidden="1" x14ac:dyDescent="0.45"/>
    <row r="257" s="28" customFormat="1" hidden="1" x14ac:dyDescent="0.45"/>
    <row r="258" s="28" customFormat="1" hidden="1" x14ac:dyDescent="0.45"/>
    <row r="259" s="28" customFormat="1" hidden="1" x14ac:dyDescent="0.45"/>
    <row r="260" s="28" customFormat="1" hidden="1" x14ac:dyDescent="0.45"/>
    <row r="261" s="28" customFormat="1" hidden="1" x14ac:dyDescent="0.45"/>
    <row r="262" s="28" customFormat="1" hidden="1" x14ac:dyDescent="0.45"/>
    <row r="263" s="28" customFormat="1" hidden="1" x14ac:dyDescent="0.45"/>
    <row r="264" s="28" customFormat="1" hidden="1" x14ac:dyDescent="0.45"/>
  </sheetData>
  <mergeCells count="4">
    <mergeCell ref="A95:D95"/>
    <mergeCell ref="A4:D4"/>
    <mergeCell ref="A3:D3"/>
    <mergeCell ref="A5:D5"/>
  </mergeCells>
  <pageMargins left="0.75" right="0.75" top="1"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673A-B823-4AC7-B604-5DBE4B96B256}">
  <dimension ref="A1:WVT26"/>
  <sheetViews>
    <sheetView zoomScale="80" zoomScaleNormal="80" workbookViewId="0">
      <pane ySplit="11" topLeftCell="A12" activePane="bottomLeft" state="frozen"/>
      <selection activeCell="B5" sqref="B5"/>
      <selection pane="bottomLeft"/>
    </sheetView>
  </sheetViews>
  <sheetFormatPr baseColWidth="10" defaultColWidth="0" defaultRowHeight="12.5" zeroHeight="1" x14ac:dyDescent="0.25"/>
  <cols>
    <col min="1" max="1" width="55" style="1" customWidth="1"/>
    <col min="2" max="2" width="19" style="1" customWidth="1"/>
    <col min="3" max="3" width="20.7265625" style="1" customWidth="1"/>
    <col min="4" max="5" width="22.1796875" style="1" customWidth="1"/>
    <col min="6" max="6" width="19.26953125" style="1" customWidth="1"/>
    <col min="7" max="7" width="19.453125" style="1" customWidth="1"/>
    <col min="8" max="8" width="19.1796875" style="1" customWidth="1"/>
    <col min="9" max="9" width="21.54296875" style="1" customWidth="1"/>
    <col min="10" max="10" width="20.7265625" style="1" customWidth="1"/>
    <col min="11" max="11" width="22.54296875" style="1" customWidth="1"/>
    <col min="12" max="12" width="20.7265625" style="1" hidden="1"/>
    <col min="13" max="256" width="10.7265625" style="1" hidden="1"/>
    <col min="257" max="257" width="55" style="1" hidden="1"/>
    <col min="258" max="258" width="11.453125" style="1" hidden="1"/>
    <col min="259" max="267" width="26.54296875" style="1" hidden="1"/>
    <col min="268" max="268" width="20.7265625" style="1" hidden="1"/>
    <col min="269" max="512" width="10.7265625" style="1" hidden="1"/>
    <col min="513" max="513" width="55" style="1" hidden="1"/>
    <col min="514" max="514" width="11.453125" style="1" hidden="1"/>
    <col min="515" max="523" width="26.54296875" style="1" hidden="1"/>
    <col min="524" max="524" width="20.7265625" style="1" hidden="1"/>
    <col min="525" max="768" width="10.7265625" style="1" hidden="1"/>
    <col min="769" max="769" width="55" style="1" hidden="1"/>
    <col min="770" max="770" width="11.453125" style="1" hidden="1"/>
    <col min="771" max="779" width="26.54296875" style="1" hidden="1"/>
    <col min="780" max="780" width="20.7265625" style="1" hidden="1"/>
    <col min="781" max="1024" width="10.7265625" style="1" hidden="1"/>
    <col min="1025" max="1025" width="55" style="1" hidden="1"/>
    <col min="1026" max="1026" width="11.453125" style="1" hidden="1"/>
    <col min="1027" max="1035" width="26.54296875" style="1" hidden="1"/>
    <col min="1036" max="1036" width="20.7265625" style="1" hidden="1"/>
    <col min="1037" max="1280" width="10.7265625" style="1" hidden="1"/>
    <col min="1281" max="1281" width="55" style="1" hidden="1"/>
    <col min="1282" max="1282" width="11.453125" style="1" hidden="1"/>
    <col min="1283" max="1291" width="26.54296875" style="1" hidden="1"/>
    <col min="1292" max="1292" width="20.7265625" style="1" hidden="1"/>
    <col min="1293" max="1536" width="10.7265625" style="1" hidden="1"/>
    <col min="1537" max="1537" width="55" style="1" hidden="1"/>
    <col min="1538" max="1538" width="11.453125" style="1" hidden="1"/>
    <col min="1539" max="1547" width="26.54296875" style="1" hidden="1"/>
    <col min="1548" max="1548" width="20.7265625" style="1" hidden="1"/>
    <col min="1549" max="1792" width="10.7265625" style="1" hidden="1"/>
    <col min="1793" max="1793" width="55" style="1" hidden="1"/>
    <col min="1794" max="1794" width="11.453125" style="1" hidden="1"/>
    <col min="1795" max="1803" width="26.54296875" style="1" hidden="1"/>
    <col min="1804" max="1804" width="20.7265625" style="1" hidden="1"/>
    <col min="1805" max="2048" width="10.7265625" style="1" hidden="1"/>
    <col min="2049" max="2049" width="55" style="1" hidden="1"/>
    <col min="2050" max="2050" width="11.453125" style="1" hidden="1"/>
    <col min="2051" max="2059" width="26.54296875" style="1" hidden="1"/>
    <col min="2060" max="2060" width="20.7265625" style="1" hidden="1"/>
    <col min="2061" max="2304" width="10.7265625" style="1" hidden="1"/>
    <col min="2305" max="2305" width="55" style="1" hidden="1"/>
    <col min="2306" max="2306" width="11.453125" style="1" hidden="1"/>
    <col min="2307" max="2315" width="26.54296875" style="1" hidden="1"/>
    <col min="2316" max="2316" width="20.7265625" style="1" hidden="1"/>
    <col min="2317" max="2560" width="10.7265625" style="1" hidden="1"/>
    <col min="2561" max="2561" width="55" style="1" hidden="1"/>
    <col min="2562" max="2562" width="11.453125" style="1" hidden="1"/>
    <col min="2563" max="2571" width="26.54296875" style="1" hidden="1"/>
    <col min="2572" max="2572" width="20.7265625" style="1" hidden="1"/>
    <col min="2573" max="2816" width="10.7265625" style="1" hidden="1"/>
    <col min="2817" max="2817" width="55" style="1" hidden="1"/>
    <col min="2818" max="2818" width="11.453125" style="1" hidden="1"/>
    <col min="2819" max="2827" width="26.54296875" style="1" hidden="1"/>
    <col min="2828" max="2828" width="20.7265625" style="1" hidden="1"/>
    <col min="2829" max="3072" width="10.7265625" style="1" hidden="1"/>
    <col min="3073" max="3073" width="55" style="1" hidden="1"/>
    <col min="3074" max="3074" width="11.453125" style="1" hidden="1"/>
    <col min="3075" max="3083" width="26.54296875" style="1" hidden="1"/>
    <col min="3084" max="3084" width="20.7265625" style="1" hidden="1"/>
    <col min="3085" max="3328" width="10.7265625" style="1" hidden="1"/>
    <col min="3329" max="3329" width="55" style="1" hidden="1"/>
    <col min="3330" max="3330" width="11.453125" style="1" hidden="1"/>
    <col min="3331" max="3339" width="26.54296875" style="1" hidden="1"/>
    <col min="3340" max="3340" width="20.7265625" style="1" hidden="1"/>
    <col min="3341" max="3584" width="10.7265625" style="1" hidden="1"/>
    <col min="3585" max="3585" width="55" style="1" hidden="1"/>
    <col min="3586" max="3586" width="11.453125" style="1" hidden="1"/>
    <col min="3587" max="3595" width="26.54296875" style="1" hidden="1"/>
    <col min="3596" max="3596" width="20.7265625" style="1" hidden="1"/>
    <col min="3597" max="3840" width="10.7265625" style="1" hidden="1"/>
    <col min="3841" max="3841" width="55" style="1" hidden="1"/>
    <col min="3842" max="3842" width="11.453125" style="1" hidden="1"/>
    <col min="3843" max="3851" width="26.54296875" style="1" hidden="1"/>
    <col min="3852" max="3852" width="20.7265625" style="1" hidden="1"/>
    <col min="3853" max="4096" width="10.7265625" style="1" hidden="1"/>
    <col min="4097" max="4097" width="55" style="1" hidden="1"/>
    <col min="4098" max="4098" width="11.453125" style="1" hidden="1"/>
    <col min="4099" max="4107" width="26.54296875" style="1" hidden="1"/>
    <col min="4108" max="4108" width="20.7265625" style="1" hidden="1"/>
    <col min="4109" max="4352" width="10.7265625" style="1" hidden="1"/>
    <col min="4353" max="4353" width="55" style="1" hidden="1"/>
    <col min="4354" max="4354" width="11.453125" style="1" hidden="1"/>
    <col min="4355" max="4363" width="26.54296875" style="1" hidden="1"/>
    <col min="4364" max="4364" width="20.7265625" style="1" hidden="1"/>
    <col min="4365" max="4608" width="10.7265625" style="1" hidden="1"/>
    <col min="4609" max="4609" width="55" style="1" hidden="1"/>
    <col min="4610" max="4610" width="11.453125" style="1" hidden="1"/>
    <col min="4611" max="4619" width="26.54296875" style="1" hidden="1"/>
    <col min="4620" max="4620" width="20.7265625" style="1" hidden="1"/>
    <col min="4621" max="4864" width="10.7265625" style="1" hidden="1"/>
    <col min="4865" max="4865" width="55" style="1" hidden="1"/>
    <col min="4866" max="4866" width="11.453125" style="1" hidden="1"/>
    <col min="4867" max="4875" width="26.54296875" style="1" hidden="1"/>
    <col min="4876" max="4876" width="20.7265625" style="1" hidden="1"/>
    <col min="4877" max="5120" width="10.7265625" style="1" hidden="1"/>
    <col min="5121" max="5121" width="55" style="1" hidden="1"/>
    <col min="5122" max="5122" width="11.453125" style="1" hidden="1"/>
    <col min="5123" max="5131" width="26.54296875" style="1" hidden="1"/>
    <col min="5132" max="5132" width="20.7265625" style="1" hidden="1"/>
    <col min="5133" max="5376" width="10.7265625" style="1" hidden="1"/>
    <col min="5377" max="5377" width="55" style="1" hidden="1"/>
    <col min="5378" max="5378" width="11.453125" style="1" hidden="1"/>
    <col min="5379" max="5387" width="26.54296875" style="1" hidden="1"/>
    <col min="5388" max="5388" width="20.7265625" style="1" hidden="1"/>
    <col min="5389" max="5632" width="10.7265625" style="1" hidden="1"/>
    <col min="5633" max="5633" width="55" style="1" hidden="1"/>
    <col min="5634" max="5634" width="11.453125" style="1" hidden="1"/>
    <col min="5635" max="5643" width="26.54296875" style="1" hidden="1"/>
    <col min="5644" max="5644" width="20.7265625" style="1" hidden="1"/>
    <col min="5645" max="5888" width="10.7265625" style="1" hidden="1"/>
    <col min="5889" max="5889" width="55" style="1" hidden="1"/>
    <col min="5890" max="5890" width="11.453125" style="1" hidden="1"/>
    <col min="5891" max="5899" width="26.54296875" style="1" hidden="1"/>
    <col min="5900" max="5900" width="20.7265625" style="1" hidden="1"/>
    <col min="5901" max="6144" width="10.7265625" style="1" hidden="1"/>
    <col min="6145" max="6145" width="55" style="1" hidden="1"/>
    <col min="6146" max="6146" width="11.453125" style="1" hidden="1"/>
    <col min="6147" max="6155" width="26.54296875" style="1" hidden="1"/>
    <col min="6156" max="6156" width="20.7265625" style="1" hidden="1"/>
    <col min="6157" max="6400" width="10.7265625" style="1" hidden="1"/>
    <col min="6401" max="6401" width="55" style="1" hidden="1"/>
    <col min="6402" max="6402" width="11.453125" style="1" hidden="1"/>
    <col min="6403" max="6411" width="26.54296875" style="1" hidden="1"/>
    <col min="6412" max="6412" width="20.7265625" style="1" hidden="1"/>
    <col min="6413" max="6656" width="10.7265625" style="1" hidden="1"/>
    <col min="6657" max="6657" width="55" style="1" hidden="1"/>
    <col min="6658" max="6658" width="11.453125" style="1" hidden="1"/>
    <col min="6659" max="6667" width="26.54296875" style="1" hidden="1"/>
    <col min="6668" max="6668" width="20.7265625" style="1" hidden="1"/>
    <col min="6669" max="6912" width="10.7265625" style="1" hidden="1"/>
    <col min="6913" max="6913" width="55" style="1" hidden="1"/>
    <col min="6914" max="6914" width="11.453125" style="1" hidden="1"/>
    <col min="6915" max="6923" width="26.54296875" style="1" hidden="1"/>
    <col min="6924" max="6924" width="20.7265625" style="1" hidden="1"/>
    <col min="6925" max="7168" width="10.7265625" style="1" hidden="1"/>
    <col min="7169" max="7169" width="55" style="1" hidden="1"/>
    <col min="7170" max="7170" width="11.453125" style="1" hidden="1"/>
    <col min="7171" max="7179" width="26.54296875" style="1" hidden="1"/>
    <col min="7180" max="7180" width="20.7265625" style="1" hidden="1"/>
    <col min="7181" max="7424" width="10.7265625" style="1" hidden="1"/>
    <col min="7425" max="7425" width="55" style="1" hidden="1"/>
    <col min="7426" max="7426" width="11.453125" style="1" hidden="1"/>
    <col min="7427" max="7435" width="26.54296875" style="1" hidden="1"/>
    <col min="7436" max="7436" width="20.7265625" style="1" hidden="1"/>
    <col min="7437" max="7680" width="10.7265625" style="1" hidden="1"/>
    <col min="7681" max="7681" width="55" style="1" hidden="1"/>
    <col min="7682" max="7682" width="11.453125" style="1" hidden="1"/>
    <col min="7683" max="7691" width="26.54296875" style="1" hidden="1"/>
    <col min="7692" max="7692" width="20.7265625" style="1" hidden="1"/>
    <col min="7693" max="7936" width="10.7265625" style="1" hidden="1"/>
    <col min="7937" max="7937" width="55" style="1" hidden="1"/>
    <col min="7938" max="7938" width="11.453125" style="1" hidden="1"/>
    <col min="7939" max="7947" width="26.54296875" style="1" hidden="1"/>
    <col min="7948" max="7948" width="20.7265625" style="1" hidden="1"/>
    <col min="7949" max="8192" width="10.7265625" style="1" hidden="1"/>
    <col min="8193" max="8193" width="55" style="1" hidden="1"/>
    <col min="8194" max="8194" width="11.453125" style="1" hidden="1"/>
    <col min="8195" max="8203" width="26.54296875" style="1" hidden="1"/>
    <col min="8204" max="8204" width="20.7265625" style="1" hidden="1"/>
    <col min="8205" max="8448" width="10.7265625" style="1" hidden="1"/>
    <col min="8449" max="8449" width="55" style="1" hidden="1"/>
    <col min="8450" max="8450" width="11.453125" style="1" hidden="1"/>
    <col min="8451" max="8459" width="26.54296875" style="1" hidden="1"/>
    <col min="8460" max="8460" width="20.7265625" style="1" hidden="1"/>
    <col min="8461" max="8704" width="10.7265625" style="1" hidden="1"/>
    <col min="8705" max="8705" width="55" style="1" hidden="1"/>
    <col min="8706" max="8706" width="11.453125" style="1" hidden="1"/>
    <col min="8707" max="8715" width="26.54296875" style="1" hidden="1"/>
    <col min="8716" max="8716" width="20.7265625" style="1" hidden="1"/>
    <col min="8717" max="8960" width="10.7265625" style="1" hidden="1"/>
    <col min="8961" max="8961" width="55" style="1" hidden="1"/>
    <col min="8962" max="8962" width="11.453125" style="1" hidden="1"/>
    <col min="8963" max="8971" width="26.54296875" style="1" hidden="1"/>
    <col min="8972" max="8972" width="20.7265625" style="1" hidden="1"/>
    <col min="8973" max="9216" width="10.7265625" style="1" hidden="1"/>
    <col min="9217" max="9217" width="55" style="1" hidden="1"/>
    <col min="9218" max="9218" width="11.453125" style="1" hidden="1"/>
    <col min="9219" max="9227" width="26.54296875" style="1" hidden="1"/>
    <col min="9228" max="9228" width="20.7265625" style="1" hidden="1"/>
    <col min="9229" max="9472" width="10.7265625" style="1" hidden="1"/>
    <col min="9473" max="9473" width="55" style="1" hidden="1"/>
    <col min="9474" max="9474" width="11.453125" style="1" hidden="1"/>
    <col min="9475" max="9483" width="26.54296875" style="1" hidden="1"/>
    <col min="9484" max="9484" width="20.7265625" style="1" hidden="1"/>
    <col min="9485" max="9728" width="10.7265625" style="1" hidden="1"/>
    <col min="9729" max="9729" width="55" style="1" hidden="1"/>
    <col min="9730" max="9730" width="11.453125" style="1" hidden="1"/>
    <col min="9731" max="9739" width="26.54296875" style="1" hidden="1"/>
    <col min="9740" max="9740" width="20.7265625" style="1" hidden="1"/>
    <col min="9741" max="9984" width="10.7265625" style="1" hidden="1"/>
    <col min="9985" max="9985" width="55" style="1" hidden="1"/>
    <col min="9986" max="9986" width="11.453125" style="1" hidden="1"/>
    <col min="9987" max="9995" width="26.54296875" style="1" hidden="1"/>
    <col min="9996" max="9996" width="20.7265625" style="1" hidden="1"/>
    <col min="9997" max="10240" width="10.7265625" style="1" hidden="1"/>
    <col min="10241" max="10241" width="55" style="1" hidden="1"/>
    <col min="10242" max="10242" width="11.453125" style="1" hidden="1"/>
    <col min="10243" max="10251" width="26.54296875" style="1" hidden="1"/>
    <col min="10252" max="10252" width="20.7265625" style="1" hidden="1"/>
    <col min="10253" max="10496" width="10.7265625" style="1" hidden="1"/>
    <col min="10497" max="10497" width="55" style="1" hidden="1"/>
    <col min="10498" max="10498" width="11.453125" style="1" hidden="1"/>
    <col min="10499" max="10507" width="26.54296875" style="1" hidden="1"/>
    <col min="10508" max="10508" width="20.7265625" style="1" hidden="1"/>
    <col min="10509" max="10752" width="10.7265625" style="1" hidden="1"/>
    <col min="10753" max="10753" width="55" style="1" hidden="1"/>
    <col min="10754" max="10754" width="11.453125" style="1" hidden="1"/>
    <col min="10755" max="10763" width="26.54296875" style="1" hidden="1"/>
    <col min="10764" max="10764" width="20.7265625" style="1" hidden="1"/>
    <col min="10765" max="11008" width="10.7265625" style="1" hidden="1"/>
    <col min="11009" max="11009" width="55" style="1" hidden="1"/>
    <col min="11010" max="11010" width="11.453125" style="1" hidden="1"/>
    <col min="11011" max="11019" width="26.54296875" style="1" hidden="1"/>
    <col min="11020" max="11020" width="20.7265625" style="1" hidden="1"/>
    <col min="11021" max="11264" width="10.7265625" style="1" hidden="1"/>
    <col min="11265" max="11265" width="55" style="1" hidden="1"/>
    <col min="11266" max="11266" width="11.453125" style="1" hidden="1"/>
    <col min="11267" max="11275" width="26.54296875" style="1" hidden="1"/>
    <col min="11276" max="11276" width="20.7265625" style="1" hidden="1"/>
    <col min="11277" max="11520" width="10.7265625" style="1" hidden="1"/>
    <col min="11521" max="11521" width="55" style="1" hidden="1"/>
    <col min="11522" max="11522" width="11.453125" style="1" hidden="1"/>
    <col min="11523" max="11531" width="26.54296875" style="1" hidden="1"/>
    <col min="11532" max="11532" width="20.7265625" style="1" hidden="1"/>
    <col min="11533" max="11776" width="10.7265625" style="1" hidden="1"/>
    <col min="11777" max="11777" width="55" style="1" hidden="1"/>
    <col min="11778" max="11778" width="11.453125" style="1" hidden="1"/>
    <col min="11779" max="11787" width="26.54296875" style="1" hidden="1"/>
    <col min="11788" max="11788" width="20.7265625" style="1" hidden="1"/>
    <col min="11789" max="12032" width="10.7265625" style="1" hidden="1"/>
    <col min="12033" max="12033" width="55" style="1" hidden="1"/>
    <col min="12034" max="12034" width="11.453125" style="1" hidden="1"/>
    <col min="12035" max="12043" width="26.54296875" style="1" hidden="1"/>
    <col min="12044" max="12044" width="20.7265625" style="1" hidden="1"/>
    <col min="12045" max="12288" width="10.7265625" style="1" hidden="1"/>
    <col min="12289" max="12289" width="55" style="1" hidden="1"/>
    <col min="12290" max="12290" width="11.453125" style="1" hidden="1"/>
    <col min="12291" max="12299" width="26.54296875" style="1" hidden="1"/>
    <col min="12300" max="12300" width="20.7265625" style="1" hidden="1"/>
    <col min="12301" max="12544" width="10.7265625" style="1" hidden="1"/>
    <col min="12545" max="12545" width="55" style="1" hidden="1"/>
    <col min="12546" max="12546" width="11.453125" style="1" hidden="1"/>
    <col min="12547" max="12555" width="26.54296875" style="1" hidden="1"/>
    <col min="12556" max="12556" width="20.7265625" style="1" hidden="1"/>
    <col min="12557" max="12800" width="10.7265625" style="1" hidden="1"/>
    <col min="12801" max="12801" width="55" style="1" hidden="1"/>
    <col min="12802" max="12802" width="11.453125" style="1" hidden="1"/>
    <col min="12803" max="12811" width="26.54296875" style="1" hidden="1"/>
    <col min="12812" max="12812" width="20.7265625" style="1" hidden="1"/>
    <col min="12813" max="13056" width="10.7265625" style="1" hidden="1"/>
    <col min="13057" max="13057" width="55" style="1" hidden="1"/>
    <col min="13058" max="13058" width="11.453125" style="1" hidden="1"/>
    <col min="13059" max="13067" width="26.54296875" style="1" hidden="1"/>
    <col min="13068" max="13068" width="20.7265625" style="1" hidden="1"/>
    <col min="13069" max="13312" width="10.7265625" style="1" hidden="1"/>
    <col min="13313" max="13313" width="55" style="1" hidden="1"/>
    <col min="13314" max="13314" width="11.453125" style="1" hidden="1"/>
    <col min="13315" max="13323" width="26.54296875" style="1" hidden="1"/>
    <col min="13324" max="13324" width="20.7265625" style="1" hidden="1"/>
    <col min="13325" max="13568" width="10.7265625" style="1" hidden="1"/>
    <col min="13569" max="13569" width="55" style="1" hidden="1"/>
    <col min="13570" max="13570" width="11.453125" style="1" hidden="1"/>
    <col min="13571" max="13579" width="26.54296875" style="1" hidden="1"/>
    <col min="13580" max="13580" width="20.7265625" style="1" hidden="1"/>
    <col min="13581" max="13824" width="10.7265625" style="1" hidden="1"/>
    <col min="13825" max="13825" width="55" style="1" hidden="1"/>
    <col min="13826" max="13826" width="11.453125" style="1" hidden="1"/>
    <col min="13827" max="13835" width="26.54296875" style="1" hidden="1"/>
    <col min="13836" max="13836" width="20.7265625" style="1" hidden="1"/>
    <col min="13837" max="14080" width="10.7265625" style="1" hidden="1"/>
    <col min="14081" max="14081" width="55" style="1" hidden="1"/>
    <col min="14082" max="14082" width="11.453125" style="1" hidden="1"/>
    <col min="14083" max="14091" width="26.54296875" style="1" hidden="1"/>
    <col min="14092" max="14092" width="20.7265625" style="1" hidden="1"/>
    <col min="14093" max="14336" width="10.7265625" style="1" hidden="1"/>
    <col min="14337" max="14337" width="55" style="1" hidden="1"/>
    <col min="14338" max="14338" width="11.453125" style="1" hidden="1"/>
    <col min="14339" max="14347" width="26.54296875" style="1" hidden="1"/>
    <col min="14348" max="14348" width="20.7265625" style="1" hidden="1"/>
    <col min="14349" max="14592" width="10.7265625" style="1" hidden="1"/>
    <col min="14593" max="14593" width="55" style="1" hidden="1"/>
    <col min="14594" max="14594" width="11.453125" style="1" hidden="1"/>
    <col min="14595" max="14603" width="26.54296875" style="1" hidden="1"/>
    <col min="14604" max="14604" width="20.7265625" style="1" hidden="1"/>
    <col min="14605" max="14848" width="10.7265625" style="1" hidden="1"/>
    <col min="14849" max="14849" width="55" style="1" hidden="1"/>
    <col min="14850" max="14850" width="11.453125" style="1" hidden="1"/>
    <col min="14851" max="14859" width="26.54296875" style="1" hidden="1"/>
    <col min="14860" max="14860" width="20.7265625" style="1" hidden="1"/>
    <col min="14861" max="15104" width="10.7265625" style="1" hidden="1"/>
    <col min="15105" max="15105" width="55" style="1" hidden="1"/>
    <col min="15106" max="15106" width="11.453125" style="1" hidden="1"/>
    <col min="15107" max="15115" width="26.54296875" style="1" hidden="1"/>
    <col min="15116" max="15116" width="20.7265625" style="1" hidden="1"/>
    <col min="15117" max="15360" width="10.7265625" style="1" hidden="1"/>
    <col min="15361" max="15361" width="55" style="1" hidden="1"/>
    <col min="15362" max="15362" width="11.453125" style="1" hidden="1"/>
    <col min="15363" max="15371" width="26.54296875" style="1" hidden="1"/>
    <col min="15372" max="15372" width="20.7265625" style="1" hidden="1"/>
    <col min="15373" max="15616" width="10.7265625" style="1" hidden="1"/>
    <col min="15617" max="15617" width="55" style="1" hidden="1"/>
    <col min="15618" max="15618" width="11.453125" style="1" hidden="1"/>
    <col min="15619" max="15627" width="26.54296875" style="1" hidden="1"/>
    <col min="15628" max="15628" width="20.7265625" style="1" hidden="1"/>
    <col min="15629" max="15872" width="10.7265625" style="1" hidden="1"/>
    <col min="15873" max="15873" width="55" style="1" hidden="1"/>
    <col min="15874" max="15874" width="11.453125" style="1" hidden="1"/>
    <col min="15875" max="15883" width="26.54296875" style="1" hidden="1"/>
    <col min="15884" max="15884" width="20.7265625" style="1" hidden="1"/>
    <col min="15885" max="16128" width="10.7265625" style="1" hidden="1"/>
    <col min="16129" max="16129" width="55" style="1" hidden="1"/>
    <col min="16130" max="16130" width="11.453125" style="1" hidden="1"/>
    <col min="16131" max="16139" width="26.54296875" style="1" hidden="1"/>
    <col min="16140" max="16140" width="20.7265625" style="1" hidden="1"/>
    <col min="16141" max="16384" width="10.7265625" style="1" hidden="1"/>
  </cols>
  <sheetData>
    <row r="1" spans="1:11" ht="15" x14ac:dyDescent="0.25">
      <c r="A1" s="92" t="s">
        <v>281</v>
      </c>
      <c r="B1" s="92"/>
      <c r="C1" s="92"/>
      <c r="D1" s="92"/>
      <c r="E1" s="92"/>
      <c r="F1" s="92"/>
      <c r="G1" s="92"/>
      <c r="H1" s="92"/>
      <c r="I1" s="92"/>
      <c r="J1" s="92"/>
      <c r="K1" s="92"/>
    </row>
    <row r="2" spans="1:11" ht="15" x14ac:dyDescent="0.25">
      <c r="A2" s="27"/>
      <c r="B2" s="27"/>
      <c r="C2" s="27"/>
      <c r="D2" s="27"/>
      <c r="E2" s="27"/>
      <c r="F2" s="27"/>
      <c r="G2" s="27"/>
      <c r="H2" s="27"/>
      <c r="I2" s="27"/>
      <c r="J2" s="27"/>
      <c r="K2" s="27"/>
    </row>
    <row r="3" spans="1:11" ht="15" x14ac:dyDescent="0.25">
      <c r="A3" s="158" t="s">
        <v>160</v>
      </c>
      <c r="B3" s="158"/>
      <c r="C3" s="158"/>
      <c r="D3" s="158"/>
      <c r="E3" s="158"/>
      <c r="F3" s="158"/>
      <c r="G3" s="158"/>
      <c r="H3" s="158"/>
      <c r="I3" s="158"/>
      <c r="J3" s="158"/>
      <c r="K3" s="158"/>
    </row>
    <row r="4" spans="1:11" ht="15" x14ac:dyDescent="0.25">
      <c r="A4" s="158" t="s">
        <v>161</v>
      </c>
      <c r="B4" s="158"/>
      <c r="C4" s="158"/>
      <c r="D4" s="158"/>
      <c r="E4" s="158"/>
      <c r="F4" s="158"/>
      <c r="G4" s="158"/>
      <c r="H4" s="158"/>
      <c r="I4" s="158"/>
      <c r="J4" s="158"/>
      <c r="K4" s="158"/>
    </row>
    <row r="5" spans="1:11" ht="15" x14ac:dyDescent="0.25">
      <c r="A5" s="158" t="s">
        <v>162</v>
      </c>
      <c r="B5" s="158"/>
      <c r="C5" s="158"/>
      <c r="D5" s="158"/>
      <c r="E5" s="158"/>
      <c r="F5" s="158"/>
      <c r="G5" s="158"/>
      <c r="H5" s="158"/>
      <c r="I5" s="158"/>
      <c r="J5" s="158"/>
      <c r="K5" s="158"/>
    </row>
    <row r="6" spans="1:11" ht="15" x14ac:dyDescent="0.25">
      <c r="A6" s="158" t="s">
        <v>232</v>
      </c>
      <c r="B6" s="158"/>
      <c r="C6" s="158"/>
      <c r="D6" s="158"/>
      <c r="E6" s="158"/>
      <c r="F6" s="158"/>
      <c r="G6" s="158"/>
      <c r="H6" s="158"/>
      <c r="I6" s="158"/>
      <c r="J6" s="158"/>
      <c r="K6" s="158"/>
    </row>
    <row r="7" spans="1:11" ht="15" x14ac:dyDescent="0.25">
      <c r="A7" s="49"/>
      <c r="B7" s="49"/>
      <c r="C7" s="49"/>
      <c r="D7" s="49"/>
      <c r="E7" s="49"/>
      <c r="F7" s="49"/>
      <c r="G7" s="49"/>
      <c r="H7" s="49"/>
      <c r="I7" s="49"/>
      <c r="J7" s="49"/>
      <c r="K7" s="49"/>
    </row>
    <row r="8" spans="1:11" ht="15" x14ac:dyDescent="0.25">
      <c r="A8" s="147" t="s">
        <v>163</v>
      </c>
      <c r="B8" s="150" t="s">
        <v>164</v>
      </c>
      <c r="C8" s="153" t="s">
        <v>165</v>
      </c>
      <c r="D8" s="153"/>
      <c r="E8" s="154"/>
      <c r="F8" s="153"/>
      <c r="G8" s="153"/>
      <c r="H8" s="153"/>
      <c r="I8" s="153"/>
      <c r="J8" s="153"/>
      <c r="K8" s="153"/>
    </row>
    <row r="9" spans="1:11" ht="12.75" customHeight="1" x14ac:dyDescent="0.25">
      <c r="A9" s="148"/>
      <c r="B9" s="151"/>
      <c r="C9" s="155" t="s">
        <v>21</v>
      </c>
      <c r="D9" s="141" t="s">
        <v>23</v>
      </c>
      <c r="E9" s="138" t="s">
        <v>25</v>
      </c>
      <c r="F9" s="141" t="s">
        <v>166</v>
      </c>
      <c r="G9" s="141" t="s">
        <v>167</v>
      </c>
      <c r="H9" s="138" t="s">
        <v>27</v>
      </c>
      <c r="I9" s="141" t="s">
        <v>168</v>
      </c>
      <c r="J9" s="144" t="s">
        <v>169</v>
      </c>
      <c r="K9" s="144" t="s">
        <v>170</v>
      </c>
    </row>
    <row r="10" spans="1:11" ht="12.75" customHeight="1" x14ac:dyDescent="0.25">
      <c r="A10" s="148"/>
      <c r="B10" s="151"/>
      <c r="C10" s="156"/>
      <c r="D10" s="142"/>
      <c r="E10" s="139"/>
      <c r="F10" s="142"/>
      <c r="G10" s="142"/>
      <c r="H10" s="139"/>
      <c r="I10" s="142"/>
      <c r="J10" s="145"/>
      <c r="K10" s="145"/>
    </row>
    <row r="11" spans="1:11" ht="48.75" customHeight="1" x14ac:dyDescent="0.25">
      <c r="A11" s="149"/>
      <c r="B11" s="152"/>
      <c r="C11" s="157"/>
      <c r="D11" s="143"/>
      <c r="E11" s="140"/>
      <c r="F11" s="143"/>
      <c r="G11" s="143"/>
      <c r="H11" s="140"/>
      <c r="I11" s="143"/>
      <c r="J11" s="146"/>
      <c r="K11" s="146"/>
    </row>
    <row r="12" spans="1:11" ht="15" x14ac:dyDescent="0.25">
      <c r="A12" s="50"/>
      <c r="B12" s="52"/>
      <c r="C12" s="53"/>
      <c r="D12" s="53"/>
      <c r="E12" s="53"/>
      <c r="F12" s="53"/>
      <c r="G12" s="53"/>
      <c r="H12" s="53"/>
      <c r="I12" s="53"/>
      <c r="J12" s="53"/>
      <c r="K12" s="54"/>
    </row>
    <row r="13" spans="1:11" ht="15" x14ac:dyDescent="0.25">
      <c r="A13" s="27" t="s">
        <v>18</v>
      </c>
      <c r="B13" s="93">
        <f t="shared" ref="B13:K13" si="0">SUM(B15:B23)</f>
        <v>6236</v>
      </c>
      <c r="C13" s="97">
        <f t="shared" si="0"/>
        <v>1968</v>
      </c>
      <c r="D13" s="97">
        <f t="shared" si="0"/>
        <v>647</v>
      </c>
      <c r="E13" s="97">
        <f t="shared" si="0"/>
        <v>446</v>
      </c>
      <c r="F13" s="93">
        <f t="shared" si="0"/>
        <v>1031</v>
      </c>
      <c r="G13" s="93">
        <f t="shared" si="0"/>
        <v>351</v>
      </c>
      <c r="H13" s="93">
        <f t="shared" si="0"/>
        <v>556</v>
      </c>
      <c r="I13" s="93">
        <f t="shared" si="0"/>
        <v>447</v>
      </c>
      <c r="J13" s="93">
        <f t="shared" si="0"/>
        <v>255</v>
      </c>
      <c r="K13" s="93">
        <f t="shared" si="0"/>
        <v>535</v>
      </c>
    </row>
    <row r="14" spans="1:11" ht="15" x14ac:dyDescent="0.25">
      <c r="A14" s="27"/>
      <c r="B14" s="93"/>
      <c r="C14" s="93"/>
      <c r="D14" s="93"/>
      <c r="E14" s="93"/>
      <c r="F14" s="93"/>
      <c r="G14" s="93"/>
      <c r="H14" s="93"/>
      <c r="I14" s="93"/>
      <c r="J14" s="93"/>
      <c r="K14" s="93"/>
    </row>
    <row r="15" spans="1:11" ht="15.5" x14ac:dyDescent="0.25">
      <c r="A15" s="55" t="s">
        <v>12</v>
      </c>
      <c r="B15" s="94">
        <f>SUM(C15:K15)</f>
        <v>426</v>
      </c>
      <c r="C15" s="94">
        <v>149</v>
      </c>
      <c r="D15" s="94">
        <v>47</v>
      </c>
      <c r="E15" s="94">
        <v>0</v>
      </c>
      <c r="F15" s="94">
        <v>102</v>
      </c>
      <c r="G15" s="94">
        <v>32</v>
      </c>
      <c r="H15" s="94">
        <v>16</v>
      </c>
      <c r="I15" s="94">
        <v>65</v>
      </c>
      <c r="J15" s="94">
        <v>5</v>
      </c>
      <c r="K15" s="94">
        <v>10</v>
      </c>
    </row>
    <row r="16" spans="1:11" ht="15.5" x14ac:dyDescent="0.25">
      <c r="A16" s="55" t="s">
        <v>171</v>
      </c>
      <c r="B16" s="94">
        <f t="shared" ref="B16:B23" si="1">SUM(C16:K16)</f>
        <v>39</v>
      </c>
      <c r="C16" s="94">
        <v>0</v>
      </c>
      <c r="D16" s="94">
        <v>5</v>
      </c>
      <c r="E16" s="94">
        <v>0</v>
      </c>
      <c r="F16" s="94">
        <v>8</v>
      </c>
      <c r="G16" s="94">
        <v>1</v>
      </c>
      <c r="H16" s="94">
        <v>3</v>
      </c>
      <c r="I16" s="94">
        <v>11</v>
      </c>
      <c r="J16" s="94">
        <v>3</v>
      </c>
      <c r="K16" s="94">
        <v>8</v>
      </c>
    </row>
    <row r="17" spans="1:11" ht="15.5" x14ac:dyDescent="0.25">
      <c r="A17" s="55" t="s">
        <v>172</v>
      </c>
      <c r="B17" s="94">
        <f t="shared" si="1"/>
        <v>259</v>
      </c>
      <c r="C17" s="94">
        <v>0</v>
      </c>
      <c r="D17" s="94">
        <v>1</v>
      </c>
      <c r="E17" s="94">
        <v>11</v>
      </c>
      <c r="F17" s="94">
        <v>2</v>
      </c>
      <c r="G17" s="94">
        <v>12</v>
      </c>
      <c r="H17" s="94">
        <v>0</v>
      </c>
      <c r="I17" s="94">
        <v>0</v>
      </c>
      <c r="J17" s="94">
        <v>9</v>
      </c>
      <c r="K17" s="94">
        <v>224</v>
      </c>
    </row>
    <row r="18" spans="1:11" ht="15.5" x14ac:dyDescent="0.25">
      <c r="A18" s="55" t="s">
        <v>173</v>
      </c>
      <c r="B18" s="94">
        <f t="shared" si="1"/>
        <v>2818</v>
      </c>
      <c r="C18" s="94">
        <v>1520</v>
      </c>
      <c r="D18" s="94">
        <v>445</v>
      </c>
      <c r="E18" s="94">
        <v>247</v>
      </c>
      <c r="F18" s="94">
        <v>3</v>
      </c>
      <c r="G18" s="94">
        <v>149</v>
      </c>
      <c r="H18" s="94">
        <v>280</v>
      </c>
      <c r="I18" s="94">
        <v>129</v>
      </c>
      <c r="J18" s="94">
        <v>45</v>
      </c>
      <c r="K18" s="94">
        <v>0</v>
      </c>
    </row>
    <row r="19" spans="1:11" ht="15.5" x14ac:dyDescent="0.25">
      <c r="A19" s="55" t="s">
        <v>174</v>
      </c>
      <c r="B19" s="94">
        <f t="shared" si="1"/>
        <v>1</v>
      </c>
      <c r="C19" s="94">
        <v>0</v>
      </c>
      <c r="D19" s="94">
        <v>1</v>
      </c>
      <c r="E19" s="94">
        <v>0</v>
      </c>
      <c r="F19" s="94">
        <v>0</v>
      </c>
      <c r="G19" s="94">
        <v>0</v>
      </c>
      <c r="H19" s="94">
        <v>0</v>
      </c>
      <c r="I19" s="94">
        <v>0</v>
      </c>
      <c r="J19" s="94">
        <v>0</v>
      </c>
      <c r="K19" s="94">
        <v>0</v>
      </c>
    </row>
    <row r="20" spans="1:11" ht="15.5" x14ac:dyDescent="0.25">
      <c r="A20" s="55" t="s">
        <v>175</v>
      </c>
      <c r="B20" s="94">
        <f t="shared" si="1"/>
        <v>43</v>
      </c>
      <c r="C20" s="94">
        <v>0</v>
      </c>
      <c r="D20" s="94">
        <v>2</v>
      </c>
      <c r="E20" s="94">
        <v>0</v>
      </c>
      <c r="F20" s="94">
        <v>24</v>
      </c>
      <c r="G20" s="94">
        <v>14</v>
      </c>
      <c r="H20" s="94">
        <v>0</v>
      </c>
      <c r="I20" s="94">
        <v>0</v>
      </c>
      <c r="J20" s="94">
        <v>2</v>
      </c>
      <c r="K20" s="94">
        <v>1</v>
      </c>
    </row>
    <row r="21" spans="1:11" ht="15.5" x14ac:dyDescent="0.25">
      <c r="A21" s="55" t="s">
        <v>176</v>
      </c>
      <c r="B21" s="94">
        <f t="shared" si="1"/>
        <v>29</v>
      </c>
      <c r="C21" s="94">
        <v>0</v>
      </c>
      <c r="D21" s="94">
        <v>6</v>
      </c>
      <c r="E21" s="94">
        <v>0</v>
      </c>
      <c r="F21" s="94">
        <v>2</v>
      </c>
      <c r="G21" s="94">
        <v>8</v>
      </c>
      <c r="H21" s="94">
        <v>3</v>
      </c>
      <c r="I21" s="94">
        <v>0</v>
      </c>
      <c r="J21" s="94">
        <v>10</v>
      </c>
      <c r="K21" s="94">
        <v>0</v>
      </c>
    </row>
    <row r="22" spans="1:11" ht="15.5" x14ac:dyDescent="0.25">
      <c r="A22" s="55" t="s">
        <v>177</v>
      </c>
      <c r="B22" s="94">
        <f t="shared" si="1"/>
        <v>2455</v>
      </c>
      <c r="C22" s="94">
        <v>297</v>
      </c>
      <c r="D22" s="94">
        <v>126</v>
      </c>
      <c r="E22" s="94">
        <v>185</v>
      </c>
      <c r="F22" s="94">
        <v>868</v>
      </c>
      <c r="G22" s="94">
        <v>129</v>
      </c>
      <c r="H22" s="94">
        <v>152</v>
      </c>
      <c r="I22" s="94">
        <v>241</v>
      </c>
      <c r="J22" s="94">
        <v>178</v>
      </c>
      <c r="K22" s="94">
        <v>279</v>
      </c>
    </row>
    <row r="23" spans="1:11" ht="18.5" x14ac:dyDescent="0.25">
      <c r="A23" s="55" t="s">
        <v>178</v>
      </c>
      <c r="B23" s="94">
        <f t="shared" si="1"/>
        <v>166</v>
      </c>
      <c r="C23" s="94">
        <v>2</v>
      </c>
      <c r="D23" s="94">
        <v>14</v>
      </c>
      <c r="E23" s="94">
        <v>3</v>
      </c>
      <c r="F23" s="94">
        <v>22</v>
      </c>
      <c r="G23" s="94">
        <v>6</v>
      </c>
      <c r="H23" s="94">
        <v>102</v>
      </c>
      <c r="I23" s="94">
        <v>1</v>
      </c>
      <c r="J23" s="94">
        <v>3</v>
      </c>
      <c r="K23" s="94">
        <v>13</v>
      </c>
    </row>
    <row r="24" spans="1:11" ht="15.5" x14ac:dyDescent="0.25">
      <c r="A24" s="57"/>
      <c r="B24" s="58"/>
      <c r="C24" s="58"/>
      <c r="D24" s="58"/>
      <c r="E24" s="58"/>
      <c r="F24" s="58"/>
      <c r="G24" s="59"/>
      <c r="H24" s="58"/>
      <c r="I24" s="58"/>
      <c r="J24" s="59"/>
      <c r="K24" s="60"/>
    </row>
    <row r="25" spans="1:11" ht="15.5" x14ac:dyDescent="0.25">
      <c r="A25" s="137" t="s">
        <v>179</v>
      </c>
      <c r="B25" s="137"/>
      <c r="C25" s="137"/>
      <c r="D25" s="137"/>
      <c r="E25" s="137"/>
      <c r="F25" s="137"/>
      <c r="G25" s="137"/>
      <c r="H25" s="137"/>
      <c r="I25" s="137"/>
      <c r="J25" s="137"/>
      <c r="K25" s="137"/>
    </row>
    <row r="26" spans="1:11" ht="15.5" x14ac:dyDescent="0.25">
      <c r="A26" s="137" t="s">
        <v>158</v>
      </c>
      <c r="B26" s="137"/>
      <c r="C26" s="137"/>
      <c r="D26" s="137"/>
      <c r="E26" s="137"/>
      <c r="F26" s="137"/>
      <c r="G26" s="137"/>
      <c r="H26" s="137"/>
      <c r="I26" s="137"/>
      <c r="J26" s="137"/>
      <c r="K26" s="137"/>
    </row>
  </sheetData>
  <mergeCells count="18">
    <mergeCell ref="A3:K3"/>
    <mergeCell ref="A4:K4"/>
    <mergeCell ref="A5:K5"/>
    <mergeCell ref="A6:K6"/>
    <mergeCell ref="K9:K11"/>
    <mergeCell ref="A25:K25"/>
    <mergeCell ref="A26:K26"/>
    <mergeCell ref="E9:E11"/>
    <mergeCell ref="F9:F11"/>
    <mergeCell ref="G9:G11"/>
    <mergeCell ref="H9:H11"/>
    <mergeCell ref="I9:I11"/>
    <mergeCell ref="J9:J11"/>
    <mergeCell ref="A8:A11"/>
    <mergeCell ref="B8:B11"/>
    <mergeCell ref="C8:K8"/>
    <mergeCell ref="C9:C11"/>
    <mergeCell ref="D9:D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67B8-93F5-4F79-9278-4286412F0C3A}">
  <dimension ref="A1:WVK42"/>
  <sheetViews>
    <sheetView zoomScale="80" zoomScaleNormal="80" workbookViewId="0">
      <pane ySplit="9" topLeftCell="A10" activePane="bottomLeft" state="frozen"/>
      <selection activeCell="B5" sqref="B5"/>
      <selection pane="bottomLeft"/>
    </sheetView>
  </sheetViews>
  <sheetFormatPr baseColWidth="10" defaultColWidth="0" defaultRowHeight="12.65" customHeight="1" zeroHeight="1" x14ac:dyDescent="0.25"/>
  <cols>
    <col min="1" max="1" width="31" style="1" customWidth="1"/>
    <col min="2" max="2" width="22.453125" style="1" customWidth="1"/>
    <col min="3" max="3" width="28.26953125" style="1" customWidth="1"/>
    <col min="4" max="256" width="0" style="1" hidden="1"/>
    <col min="257" max="257" width="31" style="1" hidden="1" customWidth="1"/>
    <col min="258" max="258" width="22.453125" style="1" hidden="1" customWidth="1"/>
    <col min="259" max="259" width="30.453125" style="1" hidden="1" customWidth="1"/>
    <col min="260" max="512" width="0" style="1" hidden="1"/>
    <col min="513" max="513" width="31" style="1" hidden="1" customWidth="1"/>
    <col min="514" max="514" width="22.453125" style="1" hidden="1" customWidth="1"/>
    <col min="515" max="515" width="30.453125" style="1" hidden="1" customWidth="1"/>
    <col min="516" max="768" width="0" style="1" hidden="1"/>
    <col min="769" max="769" width="31" style="1" hidden="1" customWidth="1"/>
    <col min="770" max="770" width="22.453125" style="1" hidden="1" customWidth="1"/>
    <col min="771" max="771" width="30.453125" style="1" hidden="1" customWidth="1"/>
    <col min="772" max="1024" width="0" style="1" hidden="1"/>
    <col min="1025" max="1025" width="31" style="1" hidden="1" customWidth="1"/>
    <col min="1026" max="1026" width="22.453125" style="1" hidden="1" customWidth="1"/>
    <col min="1027" max="1027" width="30.453125" style="1" hidden="1" customWidth="1"/>
    <col min="1028" max="1280" width="0" style="1" hidden="1"/>
    <col min="1281" max="1281" width="31" style="1" hidden="1" customWidth="1"/>
    <col min="1282" max="1282" width="22.453125" style="1" hidden="1" customWidth="1"/>
    <col min="1283" max="1283" width="30.453125" style="1" hidden="1" customWidth="1"/>
    <col min="1284" max="1536" width="0" style="1" hidden="1"/>
    <col min="1537" max="1537" width="31" style="1" hidden="1" customWidth="1"/>
    <col min="1538" max="1538" width="22.453125" style="1" hidden="1" customWidth="1"/>
    <col min="1539" max="1539" width="30.453125" style="1" hidden="1" customWidth="1"/>
    <col min="1540" max="1792" width="0" style="1" hidden="1"/>
    <col min="1793" max="1793" width="31" style="1" hidden="1" customWidth="1"/>
    <col min="1794" max="1794" width="22.453125" style="1" hidden="1" customWidth="1"/>
    <col min="1795" max="1795" width="30.453125" style="1" hidden="1" customWidth="1"/>
    <col min="1796" max="2048" width="0" style="1" hidden="1"/>
    <col min="2049" max="2049" width="31" style="1" hidden="1" customWidth="1"/>
    <col min="2050" max="2050" width="22.453125" style="1" hidden="1" customWidth="1"/>
    <col min="2051" max="2051" width="30.453125" style="1" hidden="1" customWidth="1"/>
    <col min="2052" max="2304" width="0" style="1" hidden="1"/>
    <col min="2305" max="2305" width="31" style="1" hidden="1" customWidth="1"/>
    <col min="2306" max="2306" width="22.453125" style="1" hidden="1" customWidth="1"/>
    <col min="2307" max="2307" width="30.453125" style="1" hidden="1" customWidth="1"/>
    <col min="2308" max="2560" width="0" style="1" hidden="1"/>
    <col min="2561" max="2561" width="31" style="1" hidden="1" customWidth="1"/>
    <col min="2562" max="2562" width="22.453125" style="1" hidden="1" customWidth="1"/>
    <col min="2563" max="2563" width="30.453125" style="1" hidden="1" customWidth="1"/>
    <col min="2564" max="2816" width="0" style="1" hidden="1"/>
    <col min="2817" max="2817" width="31" style="1" hidden="1" customWidth="1"/>
    <col min="2818" max="2818" width="22.453125" style="1" hidden="1" customWidth="1"/>
    <col min="2819" max="2819" width="30.453125" style="1" hidden="1" customWidth="1"/>
    <col min="2820" max="3072" width="0" style="1" hidden="1"/>
    <col min="3073" max="3073" width="31" style="1" hidden="1" customWidth="1"/>
    <col min="3074" max="3074" width="22.453125" style="1" hidden="1" customWidth="1"/>
    <col min="3075" max="3075" width="30.453125" style="1" hidden="1" customWidth="1"/>
    <col min="3076" max="3328" width="0" style="1" hidden="1"/>
    <col min="3329" max="3329" width="31" style="1" hidden="1" customWidth="1"/>
    <col min="3330" max="3330" width="22.453125" style="1" hidden="1" customWidth="1"/>
    <col min="3331" max="3331" width="30.453125" style="1" hidden="1" customWidth="1"/>
    <col min="3332" max="3584" width="0" style="1" hidden="1"/>
    <col min="3585" max="3585" width="31" style="1" hidden="1" customWidth="1"/>
    <col min="3586" max="3586" width="22.453125" style="1" hidden="1" customWidth="1"/>
    <col min="3587" max="3587" width="30.453125" style="1" hidden="1" customWidth="1"/>
    <col min="3588" max="3840" width="0" style="1" hidden="1"/>
    <col min="3841" max="3841" width="31" style="1" hidden="1" customWidth="1"/>
    <col min="3842" max="3842" width="22.453125" style="1" hidden="1" customWidth="1"/>
    <col min="3843" max="3843" width="30.453125" style="1" hidden="1" customWidth="1"/>
    <col min="3844" max="4096" width="0" style="1" hidden="1"/>
    <col min="4097" max="4097" width="31" style="1" hidden="1" customWidth="1"/>
    <col min="4098" max="4098" width="22.453125" style="1" hidden="1" customWidth="1"/>
    <col min="4099" max="4099" width="30.453125" style="1" hidden="1" customWidth="1"/>
    <col min="4100" max="4352" width="0" style="1" hidden="1"/>
    <col min="4353" max="4353" width="31" style="1" hidden="1" customWidth="1"/>
    <col min="4354" max="4354" width="22.453125" style="1" hidden="1" customWidth="1"/>
    <col min="4355" max="4355" width="30.453125" style="1" hidden="1" customWidth="1"/>
    <col min="4356" max="4608" width="0" style="1" hidden="1"/>
    <col min="4609" max="4609" width="31" style="1" hidden="1" customWidth="1"/>
    <col min="4610" max="4610" width="22.453125" style="1" hidden="1" customWidth="1"/>
    <col min="4611" max="4611" width="30.453125" style="1" hidden="1" customWidth="1"/>
    <col min="4612" max="4864" width="0" style="1" hidden="1"/>
    <col min="4865" max="4865" width="31" style="1" hidden="1" customWidth="1"/>
    <col min="4866" max="4866" width="22.453125" style="1" hidden="1" customWidth="1"/>
    <col min="4867" max="4867" width="30.453125" style="1" hidden="1" customWidth="1"/>
    <col min="4868" max="5120" width="0" style="1" hidden="1"/>
    <col min="5121" max="5121" width="31" style="1" hidden="1" customWidth="1"/>
    <col min="5122" max="5122" width="22.453125" style="1" hidden="1" customWidth="1"/>
    <col min="5123" max="5123" width="30.453125" style="1" hidden="1" customWidth="1"/>
    <col min="5124" max="5376" width="0" style="1" hidden="1"/>
    <col min="5377" max="5377" width="31" style="1" hidden="1" customWidth="1"/>
    <col min="5378" max="5378" width="22.453125" style="1" hidden="1" customWidth="1"/>
    <col min="5379" max="5379" width="30.453125" style="1" hidden="1" customWidth="1"/>
    <col min="5380" max="5632" width="0" style="1" hidden="1"/>
    <col min="5633" max="5633" width="31" style="1" hidden="1" customWidth="1"/>
    <col min="5634" max="5634" width="22.453125" style="1" hidden="1" customWidth="1"/>
    <col min="5635" max="5635" width="30.453125" style="1" hidden="1" customWidth="1"/>
    <col min="5636" max="5888" width="0" style="1" hidden="1"/>
    <col min="5889" max="5889" width="31" style="1" hidden="1" customWidth="1"/>
    <col min="5890" max="5890" width="22.453125" style="1" hidden="1" customWidth="1"/>
    <col min="5891" max="5891" width="30.453125" style="1" hidden="1" customWidth="1"/>
    <col min="5892" max="6144" width="0" style="1" hidden="1"/>
    <col min="6145" max="6145" width="31" style="1" hidden="1" customWidth="1"/>
    <col min="6146" max="6146" width="22.453125" style="1" hidden="1" customWidth="1"/>
    <col min="6147" max="6147" width="30.453125" style="1" hidden="1" customWidth="1"/>
    <col min="6148" max="6400" width="0" style="1" hidden="1"/>
    <col min="6401" max="6401" width="31" style="1" hidden="1" customWidth="1"/>
    <col min="6402" max="6402" width="22.453125" style="1" hidden="1" customWidth="1"/>
    <col min="6403" max="6403" width="30.453125" style="1" hidden="1" customWidth="1"/>
    <col min="6404" max="6656" width="0" style="1" hidden="1"/>
    <col min="6657" max="6657" width="31" style="1" hidden="1" customWidth="1"/>
    <col min="6658" max="6658" width="22.453125" style="1" hidden="1" customWidth="1"/>
    <col min="6659" max="6659" width="30.453125" style="1" hidden="1" customWidth="1"/>
    <col min="6660" max="6912" width="0" style="1" hidden="1"/>
    <col min="6913" max="6913" width="31" style="1" hidden="1" customWidth="1"/>
    <col min="6914" max="6914" width="22.453125" style="1" hidden="1" customWidth="1"/>
    <col min="6915" max="6915" width="30.453125" style="1" hidden="1" customWidth="1"/>
    <col min="6916" max="7168" width="0" style="1" hidden="1"/>
    <col min="7169" max="7169" width="31" style="1" hidden="1" customWidth="1"/>
    <col min="7170" max="7170" width="22.453125" style="1" hidden="1" customWidth="1"/>
    <col min="7171" max="7171" width="30.453125" style="1" hidden="1" customWidth="1"/>
    <col min="7172" max="7424" width="0" style="1" hidden="1"/>
    <col min="7425" max="7425" width="31" style="1" hidden="1" customWidth="1"/>
    <col min="7426" max="7426" width="22.453125" style="1" hidden="1" customWidth="1"/>
    <col min="7427" max="7427" width="30.453125" style="1" hidden="1" customWidth="1"/>
    <col min="7428" max="7680" width="0" style="1" hidden="1"/>
    <col min="7681" max="7681" width="31" style="1" hidden="1" customWidth="1"/>
    <col min="7682" max="7682" width="22.453125" style="1" hidden="1" customWidth="1"/>
    <col min="7683" max="7683" width="30.453125" style="1" hidden="1" customWidth="1"/>
    <col min="7684" max="7936" width="0" style="1" hidden="1"/>
    <col min="7937" max="7937" width="31" style="1" hidden="1" customWidth="1"/>
    <col min="7938" max="7938" width="22.453125" style="1" hidden="1" customWidth="1"/>
    <col min="7939" max="7939" width="30.453125" style="1" hidden="1" customWidth="1"/>
    <col min="7940" max="8192" width="0" style="1" hidden="1"/>
    <col min="8193" max="8193" width="31" style="1" hidden="1" customWidth="1"/>
    <col min="8194" max="8194" width="22.453125" style="1" hidden="1" customWidth="1"/>
    <col min="8195" max="8195" width="30.453125" style="1" hidden="1" customWidth="1"/>
    <col min="8196" max="8448" width="0" style="1" hidden="1"/>
    <col min="8449" max="8449" width="31" style="1" hidden="1" customWidth="1"/>
    <col min="8450" max="8450" width="22.453125" style="1" hidden="1" customWidth="1"/>
    <col min="8451" max="8451" width="30.453125" style="1" hidden="1" customWidth="1"/>
    <col min="8452" max="8704" width="0" style="1" hidden="1"/>
    <col min="8705" max="8705" width="31" style="1" hidden="1" customWidth="1"/>
    <col min="8706" max="8706" width="22.453125" style="1" hidden="1" customWidth="1"/>
    <col min="8707" max="8707" width="30.453125" style="1" hidden="1" customWidth="1"/>
    <col min="8708" max="8960" width="0" style="1" hidden="1"/>
    <col min="8961" max="8961" width="31" style="1" hidden="1" customWidth="1"/>
    <col min="8962" max="8962" width="22.453125" style="1" hidden="1" customWidth="1"/>
    <col min="8963" max="8963" width="30.453125" style="1" hidden="1" customWidth="1"/>
    <col min="8964" max="9216" width="0" style="1" hidden="1"/>
    <col min="9217" max="9217" width="31" style="1" hidden="1" customWidth="1"/>
    <col min="9218" max="9218" width="22.453125" style="1" hidden="1" customWidth="1"/>
    <col min="9219" max="9219" width="30.453125" style="1" hidden="1" customWidth="1"/>
    <col min="9220" max="9472" width="0" style="1" hidden="1"/>
    <col min="9473" max="9473" width="31" style="1" hidden="1" customWidth="1"/>
    <col min="9474" max="9474" width="22.453125" style="1" hidden="1" customWidth="1"/>
    <col min="9475" max="9475" width="30.453125" style="1" hidden="1" customWidth="1"/>
    <col min="9476" max="9728" width="0" style="1" hidden="1"/>
    <col min="9729" max="9729" width="31" style="1" hidden="1" customWidth="1"/>
    <col min="9730" max="9730" width="22.453125" style="1" hidden="1" customWidth="1"/>
    <col min="9731" max="9731" width="30.453125" style="1" hidden="1" customWidth="1"/>
    <col min="9732" max="9984" width="0" style="1" hidden="1"/>
    <col min="9985" max="9985" width="31" style="1" hidden="1" customWidth="1"/>
    <col min="9986" max="9986" width="22.453125" style="1" hidden="1" customWidth="1"/>
    <col min="9987" max="9987" width="30.453125" style="1" hidden="1" customWidth="1"/>
    <col min="9988" max="10240" width="0" style="1" hidden="1"/>
    <col min="10241" max="10241" width="31" style="1" hidden="1" customWidth="1"/>
    <col min="10242" max="10242" width="22.453125" style="1" hidden="1" customWidth="1"/>
    <col min="10243" max="10243" width="30.453125" style="1" hidden="1" customWidth="1"/>
    <col min="10244" max="10496" width="0" style="1" hidden="1"/>
    <col min="10497" max="10497" width="31" style="1" hidden="1" customWidth="1"/>
    <col min="10498" max="10498" width="22.453125" style="1" hidden="1" customWidth="1"/>
    <col min="10499" max="10499" width="30.453125" style="1" hidden="1" customWidth="1"/>
    <col min="10500" max="10752" width="0" style="1" hidden="1"/>
    <col min="10753" max="10753" width="31" style="1" hidden="1" customWidth="1"/>
    <col min="10754" max="10754" width="22.453125" style="1" hidden="1" customWidth="1"/>
    <col min="10755" max="10755" width="30.453125" style="1" hidden="1" customWidth="1"/>
    <col min="10756" max="11008" width="0" style="1" hidden="1"/>
    <col min="11009" max="11009" width="31" style="1" hidden="1" customWidth="1"/>
    <col min="11010" max="11010" width="22.453125" style="1" hidden="1" customWidth="1"/>
    <col min="11011" max="11011" width="30.453125" style="1" hidden="1" customWidth="1"/>
    <col min="11012" max="11264" width="0" style="1" hidden="1"/>
    <col min="11265" max="11265" width="31" style="1" hidden="1" customWidth="1"/>
    <col min="11266" max="11266" width="22.453125" style="1" hidden="1" customWidth="1"/>
    <col min="11267" max="11267" width="30.453125" style="1" hidden="1" customWidth="1"/>
    <col min="11268" max="11520" width="0" style="1" hidden="1"/>
    <col min="11521" max="11521" width="31" style="1" hidden="1" customWidth="1"/>
    <col min="11522" max="11522" width="22.453125" style="1" hidden="1" customWidth="1"/>
    <col min="11523" max="11523" width="30.453125" style="1" hidden="1" customWidth="1"/>
    <col min="11524" max="11776" width="0" style="1" hidden="1"/>
    <col min="11777" max="11777" width="31" style="1" hidden="1" customWidth="1"/>
    <col min="11778" max="11778" width="22.453125" style="1" hidden="1" customWidth="1"/>
    <col min="11779" max="11779" width="30.453125" style="1" hidden="1" customWidth="1"/>
    <col min="11780" max="12032" width="0" style="1" hidden="1"/>
    <col min="12033" max="12033" width="31" style="1" hidden="1" customWidth="1"/>
    <col min="12034" max="12034" width="22.453125" style="1" hidden="1" customWidth="1"/>
    <col min="12035" max="12035" width="30.453125" style="1" hidden="1" customWidth="1"/>
    <col min="12036" max="12288" width="0" style="1" hidden="1"/>
    <col min="12289" max="12289" width="31" style="1" hidden="1" customWidth="1"/>
    <col min="12290" max="12290" width="22.453125" style="1" hidden="1" customWidth="1"/>
    <col min="12291" max="12291" width="30.453125" style="1" hidden="1" customWidth="1"/>
    <col min="12292" max="12544" width="0" style="1" hidden="1"/>
    <col min="12545" max="12545" width="31" style="1" hidden="1" customWidth="1"/>
    <col min="12546" max="12546" width="22.453125" style="1" hidden="1" customWidth="1"/>
    <col min="12547" max="12547" width="30.453125" style="1" hidden="1" customWidth="1"/>
    <col min="12548" max="12800" width="0" style="1" hidden="1"/>
    <col min="12801" max="12801" width="31" style="1" hidden="1" customWidth="1"/>
    <col min="12802" max="12802" width="22.453125" style="1" hidden="1" customWidth="1"/>
    <col min="12803" max="12803" width="30.453125" style="1" hidden="1" customWidth="1"/>
    <col min="12804" max="13056" width="0" style="1" hidden="1"/>
    <col min="13057" max="13057" width="31" style="1" hidden="1" customWidth="1"/>
    <col min="13058" max="13058" width="22.453125" style="1" hidden="1" customWidth="1"/>
    <col min="13059" max="13059" width="30.453125" style="1" hidden="1" customWidth="1"/>
    <col min="13060" max="13312" width="0" style="1" hidden="1"/>
    <col min="13313" max="13313" width="31" style="1" hidden="1" customWidth="1"/>
    <col min="13314" max="13314" width="22.453125" style="1" hidden="1" customWidth="1"/>
    <col min="13315" max="13315" width="30.453125" style="1" hidden="1" customWidth="1"/>
    <col min="13316" max="13568" width="0" style="1" hidden="1"/>
    <col min="13569" max="13569" width="31" style="1" hidden="1" customWidth="1"/>
    <col min="13570" max="13570" width="22.453125" style="1" hidden="1" customWidth="1"/>
    <col min="13571" max="13571" width="30.453125" style="1" hidden="1" customWidth="1"/>
    <col min="13572" max="13824" width="0" style="1" hidden="1"/>
    <col min="13825" max="13825" width="31" style="1" hidden="1" customWidth="1"/>
    <col min="13826" max="13826" width="22.453125" style="1" hidden="1" customWidth="1"/>
    <col min="13827" max="13827" width="30.453125" style="1" hidden="1" customWidth="1"/>
    <col min="13828" max="14080" width="0" style="1" hidden="1"/>
    <col min="14081" max="14081" width="31" style="1" hidden="1" customWidth="1"/>
    <col min="14082" max="14082" width="22.453125" style="1" hidden="1" customWidth="1"/>
    <col min="14083" max="14083" width="30.453125" style="1" hidden="1" customWidth="1"/>
    <col min="14084" max="14336" width="0" style="1" hidden="1"/>
    <col min="14337" max="14337" width="31" style="1" hidden="1" customWidth="1"/>
    <col min="14338" max="14338" width="22.453125" style="1" hidden="1" customWidth="1"/>
    <col min="14339" max="14339" width="30.453125" style="1" hidden="1" customWidth="1"/>
    <col min="14340" max="14592" width="0" style="1" hidden="1"/>
    <col min="14593" max="14593" width="31" style="1" hidden="1" customWidth="1"/>
    <col min="14594" max="14594" width="22.453125" style="1" hidden="1" customWidth="1"/>
    <col min="14595" max="14595" width="30.453125" style="1" hidden="1" customWidth="1"/>
    <col min="14596" max="14848" width="0" style="1" hidden="1"/>
    <col min="14849" max="14849" width="31" style="1" hidden="1" customWidth="1"/>
    <col min="14850" max="14850" width="22.453125" style="1" hidden="1" customWidth="1"/>
    <col min="14851" max="14851" width="30.453125" style="1" hidden="1" customWidth="1"/>
    <col min="14852" max="15104" width="0" style="1" hidden="1"/>
    <col min="15105" max="15105" width="31" style="1" hidden="1" customWidth="1"/>
    <col min="15106" max="15106" width="22.453125" style="1" hidden="1" customWidth="1"/>
    <col min="15107" max="15107" width="30.453125" style="1" hidden="1" customWidth="1"/>
    <col min="15108" max="15360" width="0" style="1" hidden="1"/>
    <col min="15361" max="15361" width="31" style="1" hidden="1" customWidth="1"/>
    <col min="15362" max="15362" width="22.453125" style="1" hidden="1" customWidth="1"/>
    <col min="15363" max="15363" width="30.453125" style="1" hidden="1" customWidth="1"/>
    <col min="15364" max="15616" width="0" style="1" hidden="1"/>
    <col min="15617" max="15617" width="31" style="1" hidden="1" customWidth="1"/>
    <col min="15618" max="15618" width="22.453125" style="1" hidden="1" customWidth="1"/>
    <col min="15619" max="15619" width="30.453125" style="1" hidden="1" customWidth="1"/>
    <col min="15620" max="15872" width="0" style="1" hidden="1"/>
    <col min="15873" max="15873" width="31" style="1" hidden="1" customWidth="1"/>
    <col min="15874" max="15874" width="22.453125" style="1" hidden="1" customWidth="1"/>
    <col min="15875" max="15875" width="30.453125" style="1" hidden="1" customWidth="1"/>
    <col min="15876" max="16128" width="0" style="1" hidden="1"/>
    <col min="16129" max="16129" width="31" style="1" hidden="1" customWidth="1"/>
    <col min="16130" max="16130" width="22.453125" style="1" hidden="1" customWidth="1"/>
    <col min="16131" max="16131" width="30.453125" style="1" hidden="1" customWidth="1"/>
    <col min="16132" max="16384" width="0" style="1" hidden="1"/>
  </cols>
  <sheetData>
    <row r="1" spans="1:3" ht="15.5" x14ac:dyDescent="0.35">
      <c r="A1" s="4" t="s">
        <v>13</v>
      </c>
      <c r="C1" s="61"/>
    </row>
    <row r="2" spans="1:3" ht="15.5" x14ac:dyDescent="0.35">
      <c r="A2" s="62"/>
      <c r="B2" s="62"/>
      <c r="C2" s="61"/>
    </row>
    <row r="3" spans="1:3" ht="15" x14ac:dyDescent="0.3">
      <c r="A3" s="63" t="s">
        <v>180</v>
      </c>
      <c r="B3" s="63"/>
      <c r="C3" s="63"/>
    </row>
    <row r="4" spans="1:3" ht="15" x14ac:dyDescent="0.3">
      <c r="A4" s="63" t="s">
        <v>181</v>
      </c>
      <c r="B4" s="63"/>
      <c r="C4" s="63"/>
    </row>
    <row r="5" spans="1:3" ht="15" x14ac:dyDescent="0.3">
      <c r="A5" s="63" t="s">
        <v>182</v>
      </c>
      <c r="B5" s="63"/>
      <c r="C5" s="63"/>
    </row>
    <row r="6" spans="1:3" ht="15" x14ac:dyDescent="0.3">
      <c r="A6" s="63" t="s">
        <v>231</v>
      </c>
      <c r="B6" s="63"/>
      <c r="C6" s="63"/>
    </row>
    <row r="7" spans="1:3" ht="15" x14ac:dyDescent="0.3">
      <c r="A7" s="62"/>
      <c r="B7" s="62"/>
      <c r="C7" s="62"/>
    </row>
    <row r="8" spans="1:3" ht="18" customHeight="1" x14ac:dyDescent="0.25">
      <c r="A8" s="159" t="s">
        <v>183</v>
      </c>
      <c r="B8" s="161" t="s">
        <v>184</v>
      </c>
      <c r="C8" s="163" t="s">
        <v>185</v>
      </c>
    </row>
    <row r="9" spans="1:3" ht="18" customHeight="1" x14ac:dyDescent="0.25">
      <c r="A9" s="160"/>
      <c r="B9" s="162"/>
      <c r="C9" s="164"/>
    </row>
    <row r="10" spans="1:3" ht="15" x14ac:dyDescent="0.3">
      <c r="A10" s="62"/>
      <c r="B10" s="64"/>
      <c r="C10" s="62"/>
    </row>
    <row r="11" spans="1:3" ht="15" x14ac:dyDescent="0.3">
      <c r="A11" s="5" t="s">
        <v>18</v>
      </c>
      <c r="B11" s="65">
        <f>SUM(B13,B19)</f>
        <v>6480</v>
      </c>
      <c r="C11" s="62" t="s">
        <v>234</v>
      </c>
    </row>
    <row r="12" spans="1:3" ht="15" x14ac:dyDescent="0.3">
      <c r="A12" s="62"/>
      <c r="B12" s="65"/>
      <c r="C12" s="62"/>
    </row>
    <row r="13" spans="1:3" ht="15" x14ac:dyDescent="0.3">
      <c r="A13" s="4" t="s">
        <v>186</v>
      </c>
      <c r="B13" s="66">
        <f>SUM(B14:B17)</f>
        <v>4310</v>
      </c>
      <c r="C13" s="67" t="s">
        <v>206</v>
      </c>
    </row>
    <row r="14" spans="1:3" ht="15.5" x14ac:dyDescent="0.35">
      <c r="A14" s="68" t="s">
        <v>187</v>
      </c>
      <c r="B14" s="69">
        <v>2704</v>
      </c>
      <c r="C14" s="70" t="s">
        <v>235</v>
      </c>
    </row>
    <row r="15" spans="1:3" ht="15.5" x14ac:dyDescent="0.35">
      <c r="A15" s="68" t="s">
        <v>188</v>
      </c>
      <c r="B15" s="71">
        <v>666</v>
      </c>
      <c r="C15" s="70" t="s">
        <v>236</v>
      </c>
    </row>
    <row r="16" spans="1:3" ht="15.5" x14ac:dyDescent="0.35">
      <c r="A16" s="68" t="s">
        <v>189</v>
      </c>
      <c r="B16" s="71">
        <v>159</v>
      </c>
      <c r="C16" s="70" t="s">
        <v>237</v>
      </c>
    </row>
    <row r="17" spans="1:3" ht="15.5" x14ac:dyDescent="0.35">
      <c r="A17" s="68" t="s">
        <v>191</v>
      </c>
      <c r="B17" s="69">
        <v>781</v>
      </c>
      <c r="C17" s="70" t="s">
        <v>190</v>
      </c>
    </row>
    <row r="18" spans="1:3" ht="15.5" x14ac:dyDescent="0.35">
      <c r="A18" s="68"/>
      <c r="B18" s="71"/>
      <c r="C18" s="70"/>
    </row>
    <row r="19" spans="1:3" ht="15" x14ac:dyDescent="0.3">
      <c r="A19" s="4" t="s">
        <v>193</v>
      </c>
      <c r="B19" s="66">
        <f>SUM(B20:B25)</f>
        <v>2170</v>
      </c>
      <c r="C19" s="67" t="s">
        <v>206</v>
      </c>
    </row>
    <row r="20" spans="1:3" ht="15.5" x14ac:dyDescent="0.35">
      <c r="A20" s="68" t="s">
        <v>195</v>
      </c>
      <c r="B20" s="71">
        <v>225</v>
      </c>
      <c r="C20" s="70" t="s">
        <v>203</v>
      </c>
    </row>
    <row r="21" spans="1:3" ht="15.5" x14ac:dyDescent="0.35">
      <c r="A21" s="68" t="s">
        <v>197</v>
      </c>
      <c r="B21" s="71">
        <v>382</v>
      </c>
      <c r="C21" s="70" t="s">
        <v>238</v>
      </c>
    </row>
    <row r="22" spans="1:3" ht="15.5" x14ac:dyDescent="0.35">
      <c r="A22" s="68" t="s">
        <v>198</v>
      </c>
      <c r="B22" s="71">
        <v>331</v>
      </c>
      <c r="C22" s="70" t="s">
        <v>201</v>
      </c>
    </row>
    <row r="23" spans="1:3" ht="15.5" x14ac:dyDescent="0.35">
      <c r="A23" s="68" t="s">
        <v>199</v>
      </c>
      <c r="B23" s="69">
        <v>1052</v>
      </c>
      <c r="C23" s="70" t="s">
        <v>239</v>
      </c>
    </row>
    <row r="24" spans="1:3" ht="15.5" x14ac:dyDescent="0.35">
      <c r="A24" s="68" t="s">
        <v>200</v>
      </c>
      <c r="B24" s="71">
        <v>116</v>
      </c>
      <c r="C24" s="70" t="s">
        <v>192</v>
      </c>
    </row>
    <row r="25" spans="1:3" ht="15.5" x14ac:dyDescent="0.35">
      <c r="A25" s="68" t="s">
        <v>202</v>
      </c>
      <c r="B25" s="71">
        <v>64</v>
      </c>
      <c r="C25" s="70" t="s">
        <v>194</v>
      </c>
    </row>
    <row r="26" spans="1:3" ht="15.5" x14ac:dyDescent="0.35">
      <c r="A26" s="72"/>
      <c r="B26" s="73"/>
      <c r="C26" s="74"/>
    </row>
    <row r="27" spans="1:3" ht="15.5" x14ac:dyDescent="0.25">
      <c r="A27" s="75" t="s">
        <v>158</v>
      </c>
    </row>
    <row r="28" spans="1:3" ht="12.5" hidden="1" x14ac:dyDescent="0.25"/>
    <row r="29" spans="1:3" ht="12.5" hidden="1" x14ac:dyDescent="0.25"/>
    <row r="30" spans="1:3" ht="12.5" hidden="1" x14ac:dyDescent="0.25"/>
    <row r="33" s="1" customFormat="1" ht="12.5" hidden="1" x14ac:dyDescent="0.25"/>
    <row r="34" s="1" customFormat="1" ht="12.5" hidden="1" x14ac:dyDescent="0.25"/>
    <row r="35" s="1" customFormat="1" ht="12.5" hidden="1" x14ac:dyDescent="0.25"/>
    <row r="36" s="1" customFormat="1" ht="12.5" hidden="1" x14ac:dyDescent="0.25"/>
    <row r="37" s="1" customFormat="1" ht="12.65" hidden="1" customHeight="1" x14ac:dyDescent="0.25"/>
    <row r="38" s="1" customFormat="1" ht="12.65" hidden="1" customHeight="1" x14ac:dyDescent="0.25"/>
    <row r="39" s="1" customFormat="1" ht="12.65" hidden="1" customHeight="1" x14ac:dyDescent="0.25"/>
    <row r="40" s="1" customFormat="1" ht="12.65" hidden="1" customHeight="1" x14ac:dyDescent="0.25"/>
    <row r="41" s="1" customFormat="1" ht="12.65" hidden="1" customHeight="1" x14ac:dyDescent="0.25"/>
    <row r="42" s="1" customFormat="1" ht="12.65" hidden="1" customHeight="1" x14ac:dyDescent="0.25"/>
  </sheetData>
  <mergeCells count="3">
    <mergeCell ref="A8:A9"/>
    <mergeCell ref="B8:B9"/>
    <mergeCell ref="C8:C9"/>
  </mergeCells>
  <pageMargins left="0.7" right="0.7" top="0.75" bottom="0.75" header="0.3" footer="0.3"/>
  <ignoredErrors>
    <ignoredError sqref="B13:B2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6E122-C874-47BF-BCA3-6AFA93D2CBCF}">
  <dimension ref="A1:WVK23"/>
  <sheetViews>
    <sheetView zoomScale="83" zoomScaleNormal="83" workbookViewId="0">
      <pane ySplit="9" topLeftCell="A10" activePane="bottomLeft" state="frozen"/>
      <selection activeCell="B5" sqref="B5"/>
      <selection pane="bottomLeft"/>
    </sheetView>
  </sheetViews>
  <sheetFormatPr baseColWidth="10" defaultColWidth="0" defaultRowHeight="12.75" customHeight="1" zeroHeight="1" x14ac:dyDescent="0.25"/>
  <cols>
    <col min="1" max="1" width="67" style="1" customWidth="1"/>
    <col min="2" max="2" width="17.7265625" style="1" customWidth="1"/>
    <col min="3" max="3" width="23.26953125" style="1" customWidth="1"/>
    <col min="4" max="4" width="11.453125" style="1" hidden="1" customWidth="1"/>
    <col min="5" max="256" width="0" style="1" hidden="1"/>
    <col min="257" max="257" width="67" style="1" hidden="1" customWidth="1"/>
    <col min="258" max="258" width="17.7265625" style="1" hidden="1" customWidth="1"/>
    <col min="259" max="259" width="23.26953125" style="1" hidden="1" customWidth="1"/>
    <col min="260" max="512" width="0" style="1" hidden="1"/>
    <col min="513" max="513" width="67" style="1" hidden="1" customWidth="1"/>
    <col min="514" max="514" width="17.7265625" style="1" hidden="1" customWidth="1"/>
    <col min="515" max="515" width="23.26953125" style="1" hidden="1" customWidth="1"/>
    <col min="516" max="768" width="0" style="1" hidden="1"/>
    <col min="769" max="769" width="67" style="1" hidden="1" customWidth="1"/>
    <col min="770" max="770" width="17.7265625" style="1" hidden="1" customWidth="1"/>
    <col min="771" max="771" width="23.26953125" style="1" hidden="1" customWidth="1"/>
    <col min="772" max="1024" width="0" style="1" hidden="1"/>
    <col min="1025" max="1025" width="67" style="1" hidden="1" customWidth="1"/>
    <col min="1026" max="1026" width="17.7265625" style="1" hidden="1" customWidth="1"/>
    <col min="1027" max="1027" width="23.26953125" style="1" hidden="1" customWidth="1"/>
    <col min="1028" max="1280" width="0" style="1" hidden="1"/>
    <col min="1281" max="1281" width="67" style="1" hidden="1" customWidth="1"/>
    <col min="1282" max="1282" width="17.7265625" style="1" hidden="1" customWidth="1"/>
    <col min="1283" max="1283" width="23.26953125" style="1" hidden="1" customWidth="1"/>
    <col min="1284" max="1536" width="0" style="1" hidden="1"/>
    <col min="1537" max="1537" width="67" style="1" hidden="1" customWidth="1"/>
    <col min="1538" max="1538" width="17.7265625" style="1" hidden="1" customWidth="1"/>
    <col min="1539" max="1539" width="23.26953125" style="1" hidden="1" customWidth="1"/>
    <col min="1540" max="1792" width="0" style="1" hidden="1"/>
    <col min="1793" max="1793" width="67" style="1" hidden="1" customWidth="1"/>
    <col min="1794" max="1794" width="17.7265625" style="1" hidden="1" customWidth="1"/>
    <col min="1795" max="1795" width="23.26953125" style="1" hidden="1" customWidth="1"/>
    <col min="1796" max="2048" width="0" style="1" hidden="1"/>
    <col min="2049" max="2049" width="67" style="1" hidden="1" customWidth="1"/>
    <col min="2050" max="2050" width="17.7265625" style="1" hidden="1" customWidth="1"/>
    <col min="2051" max="2051" width="23.26953125" style="1" hidden="1" customWidth="1"/>
    <col min="2052" max="2304" width="0" style="1" hidden="1"/>
    <col min="2305" max="2305" width="67" style="1" hidden="1" customWidth="1"/>
    <col min="2306" max="2306" width="17.7265625" style="1" hidden="1" customWidth="1"/>
    <col min="2307" max="2307" width="23.26953125" style="1" hidden="1" customWidth="1"/>
    <col min="2308" max="2560" width="0" style="1" hidden="1"/>
    <col min="2561" max="2561" width="67" style="1" hidden="1" customWidth="1"/>
    <col min="2562" max="2562" width="17.7265625" style="1" hidden="1" customWidth="1"/>
    <col min="2563" max="2563" width="23.26953125" style="1" hidden="1" customWidth="1"/>
    <col min="2564" max="2816" width="0" style="1" hidden="1"/>
    <col min="2817" max="2817" width="67" style="1" hidden="1" customWidth="1"/>
    <col min="2818" max="2818" width="17.7265625" style="1" hidden="1" customWidth="1"/>
    <col min="2819" max="2819" width="23.26953125" style="1" hidden="1" customWidth="1"/>
    <col min="2820" max="3072" width="0" style="1" hidden="1"/>
    <col min="3073" max="3073" width="67" style="1" hidden="1" customWidth="1"/>
    <col min="3074" max="3074" width="17.7265625" style="1" hidden="1" customWidth="1"/>
    <col min="3075" max="3075" width="23.26953125" style="1" hidden="1" customWidth="1"/>
    <col min="3076" max="3328" width="0" style="1" hidden="1"/>
    <col min="3329" max="3329" width="67" style="1" hidden="1" customWidth="1"/>
    <col min="3330" max="3330" width="17.7265625" style="1" hidden="1" customWidth="1"/>
    <col min="3331" max="3331" width="23.26953125" style="1" hidden="1" customWidth="1"/>
    <col min="3332" max="3584" width="0" style="1" hidden="1"/>
    <col min="3585" max="3585" width="67" style="1" hidden="1" customWidth="1"/>
    <col min="3586" max="3586" width="17.7265625" style="1" hidden="1" customWidth="1"/>
    <col min="3587" max="3587" width="23.26953125" style="1" hidden="1" customWidth="1"/>
    <col min="3588" max="3840" width="0" style="1" hidden="1"/>
    <col min="3841" max="3841" width="67" style="1" hidden="1" customWidth="1"/>
    <col min="3842" max="3842" width="17.7265625" style="1" hidden="1" customWidth="1"/>
    <col min="3843" max="3843" width="23.26953125" style="1" hidden="1" customWidth="1"/>
    <col min="3844" max="4096" width="0" style="1" hidden="1"/>
    <col min="4097" max="4097" width="67" style="1" hidden="1" customWidth="1"/>
    <col min="4098" max="4098" width="17.7265625" style="1" hidden="1" customWidth="1"/>
    <col min="4099" max="4099" width="23.26953125" style="1" hidden="1" customWidth="1"/>
    <col min="4100" max="4352" width="0" style="1" hidden="1"/>
    <col min="4353" max="4353" width="67" style="1" hidden="1" customWidth="1"/>
    <col min="4354" max="4354" width="17.7265625" style="1" hidden="1" customWidth="1"/>
    <col min="4355" max="4355" width="23.26953125" style="1" hidden="1" customWidth="1"/>
    <col min="4356" max="4608" width="0" style="1" hidden="1"/>
    <col min="4609" max="4609" width="67" style="1" hidden="1" customWidth="1"/>
    <col min="4610" max="4610" width="17.7265625" style="1" hidden="1" customWidth="1"/>
    <col min="4611" max="4611" width="23.26953125" style="1" hidden="1" customWidth="1"/>
    <col min="4612" max="4864" width="0" style="1" hidden="1"/>
    <col min="4865" max="4865" width="67" style="1" hidden="1" customWidth="1"/>
    <col min="4866" max="4866" width="17.7265625" style="1" hidden="1" customWidth="1"/>
    <col min="4867" max="4867" width="23.26953125" style="1" hidden="1" customWidth="1"/>
    <col min="4868" max="5120" width="0" style="1" hidden="1"/>
    <col min="5121" max="5121" width="67" style="1" hidden="1" customWidth="1"/>
    <col min="5122" max="5122" width="17.7265625" style="1" hidden="1" customWidth="1"/>
    <col min="5123" max="5123" width="23.26953125" style="1" hidden="1" customWidth="1"/>
    <col min="5124" max="5376" width="0" style="1" hidden="1"/>
    <col min="5377" max="5377" width="67" style="1" hidden="1" customWidth="1"/>
    <col min="5378" max="5378" width="17.7265625" style="1" hidden="1" customWidth="1"/>
    <col min="5379" max="5379" width="23.26953125" style="1" hidden="1" customWidth="1"/>
    <col min="5380" max="5632" width="0" style="1" hidden="1"/>
    <col min="5633" max="5633" width="67" style="1" hidden="1" customWidth="1"/>
    <col min="5634" max="5634" width="17.7265625" style="1" hidden="1" customWidth="1"/>
    <col min="5635" max="5635" width="23.26953125" style="1" hidden="1" customWidth="1"/>
    <col min="5636" max="5888" width="0" style="1" hidden="1"/>
    <col min="5889" max="5889" width="67" style="1" hidden="1" customWidth="1"/>
    <col min="5890" max="5890" width="17.7265625" style="1" hidden="1" customWidth="1"/>
    <col min="5891" max="5891" width="23.26953125" style="1" hidden="1" customWidth="1"/>
    <col min="5892" max="6144" width="0" style="1" hidden="1"/>
    <col min="6145" max="6145" width="67" style="1" hidden="1" customWidth="1"/>
    <col min="6146" max="6146" width="17.7265625" style="1" hidden="1" customWidth="1"/>
    <col min="6147" max="6147" width="23.26953125" style="1" hidden="1" customWidth="1"/>
    <col min="6148" max="6400" width="0" style="1" hidden="1"/>
    <col min="6401" max="6401" width="67" style="1" hidden="1" customWidth="1"/>
    <col min="6402" max="6402" width="17.7265625" style="1" hidden="1" customWidth="1"/>
    <col min="6403" max="6403" width="23.26953125" style="1" hidden="1" customWidth="1"/>
    <col min="6404" max="6656" width="0" style="1" hidden="1"/>
    <col min="6657" max="6657" width="67" style="1" hidden="1" customWidth="1"/>
    <col min="6658" max="6658" width="17.7265625" style="1" hidden="1" customWidth="1"/>
    <col min="6659" max="6659" width="23.26953125" style="1" hidden="1" customWidth="1"/>
    <col min="6660" max="6912" width="0" style="1" hidden="1"/>
    <col min="6913" max="6913" width="67" style="1" hidden="1" customWidth="1"/>
    <col min="6914" max="6914" width="17.7265625" style="1" hidden="1" customWidth="1"/>
    <col min="6915" max="6915" width="23.26953125" style="1" hidden="1" customWidth="1"/>
    <col min="6916" max="7168" width="0" style="1" hidden="1"/>
    <col min="7169" max="7169" width="67" style="1" hidden="1" customWidth="1"/>
    <col min="7170" max="7170" width="17.7265625" style="1" hidden="1" customWidth="1"/>
    <col min="7171" max="7171" width="23.26953125" style="1" hidden="1" customWidth="1"/>
    <col min="7172" max="7424" width="0" style="1" hidden="1"/>
    <col min="7425" max="7425" width="67" style="1" hidden="1" customWidth="1"/>
    <col min="7426" max="7426" width="17.7265625" style="1" hidden="1" customWidth="1"/>
    <col min="7427" max="7427" width="23.26953125" style="1" hidden="1" customWidth="1"/>
    <col min="7428" max="7680" width="0" style="1" hidden="1"/>
    <col min="7681" max="7681" width="67" style="1" hidden="1" customWidth="1"/>
    <col min="7682" max="7682" width="17.7265625" style="1" hidden="1" customWidth="1"/>
    <col min="7683" max="7683" width="23.26953125" style="1" hidden="1" customWidth="1"/>
    <col min="7684" max="7936" width="0" style="1" hidden="1"/>
    <col min="7937" max="7937" width="67" style="1" hidden="1" customWidth="1"/>
    <col min="7938" max="7938" width="17.7265625" style="1" hidden="1" customWidth="1"/>
    <col min="7939" max="7939" width="23.26953125" style="1" hidden="1" customWidth="1"/>
    <col min="7940" max="8192" width="0" style="1" hidden="1"/>
    <col min="8193" max="8193" width="67" style="1" hidden="1" customWidth="1"/>
    <col min="8194" max="8194" width="17.7265625" style="1" hidden="1" customWidth="1"/>
    <col min="8195" max="8195" width="23.26953125" style="1" hidden="1" customWidth="1"/>
    <col min="8196" max="8448" width="0" style="1" hidden="1"/>
    <col min="8449" max="8449" width="67" style="1" hidden="1" customWidth="1"/>
    <col min="8450" max="8450" width="17.7265625" style="1" hidden="1" customWidth="1"/>
    <col min="8451" max="8451" width="23.26953125" style="1" hidden="1" customWidth="1"/>
    <col min="8452" max="8704" width="0" style="1" hidden="1"/>
    <col min="8705" max="8705" width="67" style="1" hidden="1" customWidth="1"/>
    <col min="8706" max="8706" width="17.7265625" style="1" hidden="1" customWidth="1"/>
    <col min="8707" max="8707" width="23.26953125" style="1" hidden="1" customWidth="1"/>
    <col min="8708" max="8960" width="0" style="1" hidden="1"/>
    <col min="8961" max="8961" width="67" style="1" hidden="1" customWidth="1"/>
    <col min="8962" max="8962" width="17.7265625" style="1" hidden="1" customWidth="1"/>
    <col min="8963" max="8963" width="23.26953125" style="1" hidden="1" customWidth="1"/>
    <col min="8964" max="9216" width="0" style="1" hidden="1"/>
    <col min="9217" max="9217" width="67" style="1" hidden="1" customWidth="1"/>
    <col min="9218" max="9218" width="17.7265625" style="1" hidden="1" customWidth="1"/>
    <col min="9219" max="9219" width="23.26953125" style="1" hidden="1" customWidth="1"/>
    <col min="9220" max="9472" width="0" style="1" hidden="1"/>
    <col min="9473" max="9473" width="67" style="1" hidden="1" customWidth="1"/>
    <col min="9474" max="9474" width="17.7265625" style="1" hidden="1" customWidth="1"/>
    <col min="9475" max="9475" width="23.26953125" style="1" hidden="1" customWidth="1"/>
    <col min="9476" max="9728" width="0" style="1" hidden="1"/>
    <col min="9729" max="9729" width="67" style="1" hidden="1" customWidth="1"/>
    <col min="9730" max="9730" width="17.7265625" style="1" hidden="1" customWidth="1"/>
    <col min="9731" max="9731" width="23.26953125" style="1" hidden="1" customWidth="1"/>
    <col min="9732" max="9984" width="0" style="1" hidden="1"/>
    <col min="9985" max="9985" width="67" style="1" hidden="1" customWidth="1"/>
    <col min="9986" max="9986" width="17.7265625" style="1" hidden="1" customWidth="1"/>
    <col min="9987" max="9987" width="23.26953125" style="1" hidden="1" customWidth="1"/>
    <col min="9988" max="10240" width="0" style="1" hidden="1"/>
    <col min="10241" max="10241" width="67" style="1" hidden="1" customWidth="1"/>
    <col min="10242" max="10242" width="17.7265625" style="1" hidden="1" customWidth="1"/>
    <col min="10243" max="10243" width="23.26953125" style="1" hidden="1" customWidth="1"/>
    <col min="10244" max="10496" width="0" style="1" hidden="1"/>
    <col min="10497" max="10497" width="67" style="1" hidden="1" customWidth="1"/>
    <col min="10498" max="10498" width="17.7265625" style="1" hidden="1" customWidth="1"/>
    <col min="10499" max="10499" width="23.26953125" style="1" hidden="1" customWidth="1"/>
    <col min="10500" max="10752" width="0" style="1" hidden="1"/>
    <col min="10753" max="10753" width="67" style="1" hidden="1" customWidth="1"/>
    <col min="10754" max="10754" width="17.7265625" style="1" hidden="1" customWidth="1"/>
    <col min="10755" max="10755" width="23.26953125" style="1" hidden="1" customWidth="1"/>
    <col min="10756" max="11008" width="0" style="1" hidden="1"/>
    <col min="11009" max="11009" width="67" style="1" hidden="1" customWidth="1"/>
    <col min="11010" max="11010" width="17.7265625" style="1" hidden="1" customWidth="1"/>
    <col min="11011" max="11011" width="23.26953125" style="1" hidden="1" customWidth="1"/>
    <col min="11012" max="11264" width="0" style="1" hidden="1"/>
    <col min="11265" max="11265" width="67" style="1" hidden="1" customWidth="1"/>
    <col min="11266" max="11266" width="17.7265625" style="1" hidden="1" customWidth="1"/>
    <col min="11267" max="11267" width="23.26953125" style="1" hidden="1" customWidth="1"/>
    <col min="11268" max="11520" width="0" style="1" hidden="1"/>
    <col min="11521" max="11521" width="67" style="1" hidden="1" customWidth="1"/>
    <col min="11522" max="11522" width="17.7265625" style="1" hidden="1" customWidth="1"/>
    <col min="11523" max="11523" width="23.26953125" style="1" hidden="1" customWidth="1"/>
    <col min="11524" max="11776" width="0" style="1" hidden="1"/>
    <col min="11777" max="11777" width="67" style="1" hidden="1" customWidth="1"/>
    <col min="11778" max="11778" width="17.7265625" style="1" hidden="1" customWidth="1"/>
    <col min="11779" max="11779" width="23.26953125" style="1" hidden="1" customWidth="1"/>
    <col min="11780" max="12032" width="0" style="1" hidden="1"/>
    <col min="12033" max="12033" width="67" style="1" hidden="1" customWidth="1"/>
    <col min="12034" max="12034" width="17.7265625" style="1" hidden="1" customWidth="1"/>
    <col min="12035" max="12035" width="23.26953125" style="1" hidden="1" customWidth="1"/>
    <col min="12036" max="12288" width="0" style="1" hidden="1"/>
    <col min="12289" max="12289" width="67" style="1" hidden="1" customWidth="1"/>
    <col min="12290" max="12290" width="17.7265625" style="1" hidden="1" customWidth="1"/>
    <col min="12291" max="12291" width="23.26953125" style="1" hidden="1" customWidth="1"/>
    <col min="12292" max="12544" width="0" style="1" hidden="1"/>
    <col min="12545" max="12545" width="67" style="1" hidden="1" customWidth="1"/>
    <col min="12546" max="12546" width="17.7265625" style="1" hidden="1" customWidth="1"/>
    <col min="12547" max="12547" width="23.26953125" style="1" hidden="1" customWidth="1"/>
    <col min="12548" max="12800" width="0" style="1" hidden="1"/>
    <col min="12801" max="12801" width="67" style="1" hidden="1" customWidth="1"/>
    <col min="12802" max="12802" width="17.7265625" style="1" hidden="1" customWidth="1"/>
    <col min="12803" max="12803" width="23.26953125" style="1" hidden="1" customWidth="1"/>
    <col min="12804" max="13056" width="0" style="1" hidden="1"/>
    <col min="13057" max="13057" width="67" style="1" hidden="1" customWidth="1"/>
    <col min="13058" max="13058" width="17.7265625" style="1" hidden="1" customWidth="1"/>
    <col min="13059" max="13059" width="23.26953125" style="1" hidden="1" customWidth="1"/>
    <col min="13060" max="13312" width="0" style="1" hidden="1"/>
    <col min="13313" max="13313" width="67" style="1" hidden="1" customWidth="1"/>
    <col min="13314" max="13314" width="17.7265625" style="1" hidden="1" customWidth="1"/>
    <col min="13315" max="13315" width="23.26953125" style="1" hidden="1" customWidth="1"/>
    <col min="13316" max="13568" width="0" style="1" hidden="1"/>
    <col min="13569" max="13569" width="67" style="1" hidden="1" customWidth="1"/>
    <col min="13570" max="13570" width="17.7265625" style="1" hidden="1" customWidth="1"/>
    <col min="13571" max="13571" width="23.26953125" style="1" hidden="1" customWidth="1"/>
    <col min="13572" max="13824" width="0" style="1" hidden="1"/>
    <col min="13825" max="13825" width="67" style="1" hidden="1" customWidth="1"/>
    <col min="13826" max="13826" width="17.7265625" style="1" hidden="1" customWidth="1"/>
    <col min="13827" max="13827" width="23.26953125" style="1" hidden="1" customWidth="1"/>
    <col min="13828" max="14080" width="0" style="1" hidden="1"/>
    <col min="14081" max="14081" width="67" style="1" hidden="1" customWidth="1"/>
    <col min="14082" max="14082" width="17.7265625" style="1" hidden="1" customWidth="1"/>
    <col min="14083" max="14083" width="23.26953125" style="1" hidden="1" customWidth="1"/>
    <col min="14084" max="14336" width="0" style="1" hidden="1"/>
    <col min="14337" max="14337" width="67" style="1" hidden="1" customWidth="1"/>
    <col min="14338" max="14338" width="17.7265625" style="1" hidden="1" customWidth="1"/>
    <col min="14339" max="14339" width="23.26953125" style="1" hidden="1" customWidth="1"/>
    <col min="14340" max="14592" width="0" style="1" hidden="1"/>
    <col min="14593" max="14593" width="67" style="1" hidden="1" customWidth="1"/>
    <col min="14594" max="14594" width="17.7265625" style="1" hidden="1" customWidth="1"/>
    <col min="14595" max="14595" width="23.26953125" style="1" hidden="1" customWidth="1"/>
    <col min="14596" max="14848" width="0" style="1" hidden="1"/>
    <col min="14849" max="14849" width="67" style="1" hidden="1" customWidth="1"/>
    <col min="14850" max="14850" width="17.7265625" style="1" hidden="1" customWidth="1"/>
    <col min="14851" max="14851" width="23.26953125" style="1" hidden="1" customWidth="1"/>
    <col min="14852" max="15104" width="0" style="1" hidden="1"/>
    <col min="15105" max="15105" width="67" style="1" hidden="1" customWidth="1"/>
    <col min="15106" max="15106" width="17.7265625" style="1" hidden="1" customWidth="1"/>
    <col min="15107" max="15107" width="23.26953125" style="1" hidden="1" customWidth="1"/>
    <col min="15108" max="15360" width="0" style="1" hidden="1"/>
    <col min="15361" max="15361" width="67" style="1" hidden="1" customWidth="1"/>
    <col min="15362" max="15362" width="17.7265625" style="1" hidden="1" customWidth="1"/>
    <col min="15363" max="15363" width="23.26953125" style="1" hidden="1" customWidth="1"/>
    <col min="15364" max="15616" width="0" style="1" hidden="1"/>
    <col min="15617" max="15617" width="67" style="1" hidden="1" customWidth="1"/>
    <col min="15618" max="15618" width="17.7265625" style="1" hidden="1" customWidth="1"/>
    <col min="15619" max="15619" width="23.26953125" style="1" hidden="1" customWidth="1"/>
    <col min="15620" max="15872" width="0" style="1" hidden="1"/>
    <col min="15873" max="15873" width="67" style="1" hidden="1" customWidth="1"/>
    <col min="15874" max="15874" width="17.7265625" style="1" hidden="1" customWidth="1"/>
    <col min="15875" max="15875" width="23.26953125" style="1" hidden="1" customWidth="1"/>
    <col min="15876" max="16128" width="0" style="1" hidden="1"/>
    <col min="16129" max="16129" width="67" style="1" hidden="1" customWidth="1"/>
    <col min="16130" max="16130" width="17.7265625" style="1" hidden="1" customWidth="1"/>
    <col min="16131" max="16131" width="23.26953125" style="1" hidden="1" customWidth="1"/>
    <col min="16132" max="16384" width="0" style="1" hidden="1"/>
  </cols>
  <sheetData>
    <row r="1" spans="1:3" ht="15.5" x14ac:dyDescent="0.35">
      <c r="A1" s="4" t="s">
        <v>159</v>
      </c>
      <c r="C1" s="61"/>
    </row>
    <row r="2" spans="1:3" ht="15.5" x14ac:dyDescent="0.35">
      <c r="A2" s="62"/>
      <c r="B2" s="62"/>
      <c r="C2" s="61"/>
    </row>
    <row r="3" spans="1:3" ht="15" x14ac:dyDescent="0.3">
      <c r="A3" s="63" t="s">
        <v>180</v>
      </c>
      <c r="B3" s="63"/>
      <c r="C3" s="63"/>
    </row>
    <row r="4" spans="1:3" ht="15" x14ac:dyDescent="0.3">
      <c r="A4" s="63" t="s">
        <v>181</v>
      </c>
      <c r="B4" s="63"/>
      <c r="C4" s="63"/>
    </row>
    <row r="5" spans="1:3" ht="15" x14ac:dyDescent="0.3">
      <c r="A5" s="63" t="s">
        <v>204</v>
      </c>
      <c r="B5" s="63"/>
      <c r="C5" s="63"/>
    </row>
    <row r="6" spans="1:3" ht="15" x14ac:dyDescent="0.3">
      <c r="A6" s="63" t="s">
        <v>231</v>
      </c>
      <c r="B6" s="63"/>
      <c r="C6" s="63"/>
    </row>
    <row r="7" spans="1:3" ht="15" x14ac:dyDescent="0.3">
      <c r="A7" s="62"/>
      <c r="B7" s="62"/>
      <c r="C7" s="62"/>
    </row>
    <row r="8" spans="1:3" ht="18" customHeight="1" x14ac:dyDescent="0.25">
      <c r="A8" s="159" t="s">
        <v>205</v>
      </c>
      <c r="B8" s="161" t="s">
        <v>184</v>
      </c>
      <c r="C8" s="165" t="s">
        <v>185</v>
      </c>
    </row>
    <row r="9" spans="1:3" ht="18" customHeight="1" x14ac:dyDescent="0.25">
      <c r="A9" s="160"/>
      <c r="B9" s="162"/>
      <c r="C9" s="166"/>
    </row>
    <row r="10" spans="1:3" ht="15" x14ac:dyDescent="0.3">
      <c r="A10" s="62"/>
      <c r="B10" s="64"/>
      <c r="C10" s="62"/>
    </row>
    <row r="11" spans="1:3" ht="15" x14ac:dyDescent="0.3">
      <c r="A11" s="62" t="s">
        <v>18</v>
      </c>
      <c r="B11" s="65">
        <f>SUM(B13:B21)</f>
        <v>6480</v>
      </c>
      <c r="C11" s="62" t="s">
        <v>233</v>
      </c>
    </row>
    <row r="12" spans="1:3" ht="15" x14ac:dyDescent="0.3">
      <c r="A12" s="62"/>
      <c r="B12" s="65"/>
      <c r="C12" s="62"/>
    </row>
    <row r="13" spans="1:3" ht="15.5" x14ac:dyDescent="0.35">
      <c r="A13" s="68" t="s">
        <v>21</v>
      </c>
      <c r="B13" s="71">
        <v>1787</v>
      </c>
      <c r="C13" s="70" t="s">
        <v>241</v>
      </c>
    </row>
    <row r="14" spans="1:3" ht="15.5" x14ac:dyDescent="0.35">
      <c r="A14" s="68" t="s">
        <v>23</v>
      </c>
      <c r="B14" s="69">
        <v>807</v>
      </c>
      <c r="C14" s="70" t="s">
        <v>240</v>
      </c>
    </row>
    <row r="15" spans="1:3" ht="15.5" x14ac:dyDescent="0.35">
      <c r="A15" s="68" t="s">
        <v>25</v>
      </c>
      <c r="B15" s="71">
        <v>505</v>
      </c>
      <c r="C15" s="70" t="s">
        <v>242</v>
      </c>
    </row>
    <row r="16" spans="1:3" ht="15.5" x14ac:dyDescent="0.35">
      <c r="A16" s="68" t="s">
        <v>166</v>
      </c>
      <c r="B16" s="71">
        <v>1180</v>
      </c>
      <c r="C16" s="70" t="s">
        <v>236</v>
      </c>
    </row>
    <row r="17" spans="1:3" ht="15.5" x14ac:dyDescent="0.35">
      <c r="A17" s="68" t="s">
        <v>167</v>
      </c>
      <c r="B17" s="69">
        <v>302</v>
      </c>
      <c r="C17" s="70" t="s">
        <v>192</v>
      </c>
    </row>
    <row r="18" spans="1:3" ht="15.5" x14ac:dyDescent="0.35">
      <c r="A18" s="68" t="s">
        <v>27</v>
      </c>
      <c r="B18" s="71">
        <v>559</v>
      </c>
      <c r="C18" s="70" t="s">
        <v>194</v>
      </c>
    </row>
    <row r="19" spans="1:3" ht="15.5" x14ac:dyDescent="0.35">
      <c r="A19" s="68" t="s">
        <v>168</v>
      </c>
      <c r="B19" s="71">
        <v>440</v>
      </c>
      <c r="C19" s="70" t="s">
        <v>201</v>
      </c>
    </row>
    <row r="20" spans="1:3" ht="15.5" x14ac:dyDescent="0.35">
      <c r="A20" s="68" t="s">
        <v>207</v>
      </c>
      <c r="B20" s="71">
        <v>348</v>
      </c>
      <c r="C20" s="70" t="s">
        <v>243</v>
      </c>
    </row>
    <row r="21" spans="1:3" ht="15.5" x14ac:dyDescent="0.35">
      <c r="A21" s="68" t="s">
        <v>170</v>
      </c>
      <c r="B21" s="71">
        <v>552</v>
      </c>
      <c r="C21" s="70" t="s">
        <v>196</v>
      </c>
    </row>
    <row r="22" spans="1:3" ht="15.5" x14ac:dyDescent="0.35">
      <c r="A22" s="72"/>
      <c r="B22" s="73"/>
      <c r="C22" s="74"/>
    </row>
    <row r="23" spans="1:3" ht="15.5" x14ac:dyDescent="0.25">
      <c r="A23" s="75" t="s">
        <v>158</v>
      </c>
    </row>
  </sheetData>
  <mergeCells count="3">
    <mergeCell ref="A8:A9"/>
    <mergeCell ref="B8:B9"/>
    <mergeCell ref="C8:C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AACEA-CE59-4B2D-98A4-FF118C03222F}">
  <dimension ref="A1:WVJ37"/>
  <sheetViews>
    <sheetView zoomScale="80" zoomScaleNormal="80" workbookViewId="0">
      <pane ySplit="10" topLeftCell="A11" activePane="bottomLeft" state="frozen"/>
      <selection activeCell="B5" sqref="B5"/>
      <selection pane="bottomLeft"/>
    </sheetView>
  </sheetViews>
  <sheetFormatPr baseColWidth="10" defaultColWidth="0" defaultRowHeight="12.65" customHeight="1" zeroHeight="1" x14ac:dyDescent="0.25"/>
  <cols>
    <col min="1" max="1" width="46.26953125" style="1" customWidth="1"/>
    <col min="2" max="2" width="27.7265625" style="1" customWidth="1"/>
    <col min="3" max="3" width="0" style="1" hidden="1" customWidth="1"/>
    <col min="4" max="256" width="0" style="1" hidden="1"/>
    <col min="257" max="257" width="46.26953125" style="1" hidden="1" customWidth="1"/>
    <col min="258" max="258" width="34.7265625" style="1" hidden="1" customWidth="1"/>
    <col min="259" max="512" width="0" style="1" hidden="1"/>
    <col min="513" max="513" width="46.26953125" style="1" hidden="1" customWidth="1"/>
    <col min="514" max="514" width="34.7265625" style="1" hidden="1" customWidth="1"/>
    <col min="515" max="768" width="0" style="1" hidden="1"/>
    <col min="769" max="769" width="46.26953125" style="1" hidden="1" customWidth="1"/>
    <col min="770" max="770" width="34.7265625" style="1" hidden="1" customWidth="1"/>
    <col min="771" max="1024" width="0" style="1" hidden="1"/>
    <col min="1025" max="1025" width="46.26953125" style="1" hidden="1" customWidth="1"/>
    <col min="1026" max="1026" width="34.7265625" style="1" hidden="1" customWidth="1"/>
    <col min="1027" max="1280" width="0" style="1" hidden="1"/>
    <col min="1281" max="1281" width="46.26953125" style="1" hidden="1" customWidth="1"/>
    <col min="1282" max="1282" width="34.7265625" style="1" hidden="1" customWidth="1"/>
    <col min="1283" max="1536" width="0" style="1" hidden="1"/>
    <col min="1537" max="1537" width="46.26953125" style="1" hidden="1" customWidth="1"/>
    <col min="1538" max="1538" width="34.7265625" style="1" hidden="1" customWidth="1"/>
    <col min="1539" max="1792" width="0" style="1" hidden="1"/>
    <col min="1793" max="1793" width="46.26953125" style="1" hidden="1" customWidth="1"/>
    <col min="1794" max="1794" width="34.7265625" style="1" hidden="1" customWidth="1"/>
    <col min="1795" max="2048" width="0" style="1" hidden="1"/>
    <col min="2049" max="2049" width="46.26953125" style="1" hidden="1" customWidth="1"/>
    <col min="2050" max="2050" width="34.7265625" style="1" hidden="1" customWidth="1"/>
    <col min="2051" max="2304" width="0" style="1" hidden="1"/>
    <col min="2305" max="2305" width="46.26953125" style="1" hidden="1" customWidth="1"/>
    <col min="2306" max="2306" width="34.7265625" style="1" hidden="1" customWidth="1"/>
    <col min="2307" max="2560" width="0" style="1" hidden="1"/>
    <col min="2561" max="2561" width="46.26953125" style="1" hidden="1" customWidth="1"/>
    <col min="2562" max="2562" width="34.7265625" style="1" hidden="1" customWidth="1"/>
    <col min="2563" max="2816" width="0" style="1" hidden="1"/>
    <col min="2817" max="2817" width="46.26953125" style="1" hidden="1" customWidth="1"/>
    <col min="2818" max="2818" width="34.7265625" style="1" hidden="1" customWidth="1"/>
    <col min="2819" max="3072" width="0" style="1" hidden="1"/>
    <col min="3073" max="3073" width="46.26953125" style="1" hidden="1" customWidth="1"/>
    <col min="3074" max="3074" width="34.7265625" style="1" hidden="1" customWidth="1"/>
    <col min="3075" max="3328" width="0" style="1" hidden="1"/>
    <col min="3329" max="3329" width="46.26953125" style="1" hidden="1" customWidth="1"/>
    <col min="3330" max="3330" width="34.7265625" style="1" hidden="1" customWidth="1"/>
    <col min="3331" max="3584" width="0" style="1" hidden="1"/>
    <col min="3585" max="3585" width="46.26953125" style="1" hidden="1" customWidth="1"/>
    <col min="3586" max="3586" width="34.7265625" style="1" hidden="1" customWidth="1"/>
    <col min="3587" max="3840" width="0" style="1" hidden="1"/>
    <col min="3841" max="3841" width="46.26953125" style="1" hidden="1" customWidth="1"/>
    <col min="3842" max="3842" width="34.7265625" style="1" hidden="1" customWidth="1"/>
    <col min="3843" max="4096" width="0" style="1" hidden="1"/>
    <col min="4097" max="4097" width="46.26953125" style="1" hidden="1" customWidth="1"/>
    <col min="4098" max="4098" width="34.7265625" style="1" hidden="1" customWidth="1"/>
    <col min="4099" max="4352" width="0" style="1" hidden="1"/>
    <col min="4353" max="4353" width="46.26953125" style="1" hidden="1" customWidth="1"/>
    <col min="4354" max="4354" width="34.7265625" style="1" hidden="1" customWidth="1"/>
    <col min="4355" max="4608" width="0" style="1" hidden="1"/>
    <col min="4609" max="4609" width="46.26953125" style="1" hidden="1" customWidth="1"/>
    <col min="4610" max="4610" width="34.7265625" style="1" hidden="1" customWidth="1"/>
    <col min="4611" max="4864" width="0" style="1" hidden="1"/>
    <col min="4865" max="4865" width="46.26953125" style="1" hidden="1" customWidth="1"/>
    <col min="4866" max="4866" width="34.7265625" style="1" hidden="1" customWidth="1"/>
    <col min="4867" max="5120" width="0" style="1" hidden="1"/>
    <col min="5121" max="5121" width="46.26953125" style="1" hidden="1" customWidth="1"/>
    <col min="5122" max="5122" width="34.7265625" style="1" hidden="1" customWidth="1"/>
    <col min="5123" max="5376" width="0" style="1" hidden="1"/>
    <col min="5377" max="5377" width="46.26953125" style="1" hidden="1" customWidth="1"/>
    <col min="5378" max="5378" width="34.7265625" style="1" hidden="1" customWidth="1"/>
    <col min="5379" max="5632" width="0" style="1" hidden="1"/>
    <col min="5633" max="5633" width="46.26953125" style="1" hidden="1" customWidth="1"/>
    <col min="5634" max="5634" width="34.7265625" style="1" hidden="1" customWidth="1"/>
    <col min="5635" max="5888" width="0" style="1" hidden="1"/>
    <col min="5889" max="5889" width="46.26953125" style="1" hidden="1" customWidth="1"/>
    <col min="5890" max="5890" width="34.7265625" style="1" hidden="1" customWidth="1"/>
    <col min="5891" max="6144" width="0" style="1" hidden="1"/>
    <col min="6145" max="6145" width="46.26953125" style="1" hidden="1" customWidth="1"/>
    <col min="6146" max="6146" width="34.7265625" style="1" hidden="1" customWidth="1"/>
    <col min="6147" max="6400" width="0" style="1" hidden="1"/>
    <col min="6401" max="6401" width="46.26953125" style="1" hidden="1" customWidth="1"/>
    <col min="6402" max="6402" width="34.7265625" style="1" hidden="1" customWidth="1"/>
    <col min="6403" max="6656" width="0" style="1" hidden="1"/>
    <col min="6657" max="6657" width="46.26953125" style="1" hidden="1" customWidth="1"/>
    <col min="6658" max="6658" width="34.7265625" style="1" hidden="1" customWidth="1"/>
    <col min="6659" max="6912" width="0" style="1" hidden="1"/>
    <col min="6913" max="6913" width="46.26953125" style="1" hidden="1" customWidth="1"/>
    <col min="6914" max="6914" width="34.7265625" style="1" hidden="1" customWidth="1"/>
    <col min="6915" max="7168" width="0" style="1" hidden="1"/>
    <col min="7169" max="7169" width="46.26953125" style="1" hidden="1" customWidth="1"/>
    <col min="7170" max="7170" width="34.7265625" style="1" hidden="1" customWidth="1"/>
    <col min="7171" max="7424" width="0" style="1" hidden="1"/>
    <col min="7425" max="7425" width="46.26953125" style="1" hidden="1" customWidth="1"/>
    <col min="7426" max="7426" width="34.7265625" style="1" hidden="1" customWidth="1"/>
    <col min="7427" max="7680" width="0" style="1" hidden="1"/>
    <col min="7681" max="7681" width="46.26953125" style="1" hidden="1" customWidth="1"/>
    <col min="7682" max="7682" width="34.7265625" style="1" hidden="1" customWidth="1"/>
    <col min="7683" max="7936" width="0" style="1" hidden="1"/>
    <col min="7937" max="7937" width="46.26953125" style="1" hidden="1" customWidth="1"/>
    <col min="7938" max="7938" width="34.7265625" style="1" hidden="1" customWidth="1"/>
    <col min="7939" max="8192" width="0" style="1" hidden="1"/>
    <col min="8193" max="8193" width="46.26953125" style="1" hidden="1" customWidth="1"/>
    <col min="8194" max="8194" width="34.7265625" style="1" hidden="1" customWidth="1"/>
    <col min="8195" max="8448" width="0" style="1" hidden="1"/>
    <col min="8449" max="8449" width="46.26953125" style="1" hidden="1" customWidth="1"/>
    <col min="8450" max="8450" width="34.7265625" style="1" hidden="1" customWidth="1"/>
    <col min="8451" max="8704" width="0" style="1" hidden="1"/>
    <col min="8705" max="8705" width="46.26953125" style="1" hidden="1" customWidth="1"/>
    <col min="8706" max="8706" width="34.7265625" style="1" hidden="1" customWidth="1"/>
    <col min="8707" max="8960" width="0" style="1" hidden="1"/>
    <col min="8961" max="8961" width="46.26953125" style="1" hidden="1" customWidth="1"/>
    <col min="8962" max="8962" width="34.7265625" style="1" hidden="1" customWidth="1"/>
    <col min="8963" max="9216" width="0" style="1" hidden="1"/>
    <col min="9217" max="9217" width="46.26953125" style="1" hidden="1" customWidth="1"/>
    <col min="9218" max="9218" width="34.7265625" style="1" hidden="1" customWidth="1"/>
    <col min="9219" max="9472" width="0" style="1" hidden="1"/>
    <col min="9473" max="9473" width="46.26953125" style="1" hidden="1" customWidth="1"/>
    <col min="9474" max="9474" width="34.7265625" style="1" hidden="1" customWidth="1"/>
    <col min="9475" max="9728" width="0" style="1" hidden="1"/>
    <col min="9729" max="9729" width="46.26953125" style="1" hidden="1" customWidth="1"/>
    <col min="9730" max="9730" width="34.7265625" style="1" hidden="1" customWidth="1"/>
    <col min="9731" max="9984" width="0" style="1" hidden="1"/>
    <col min="9985" max="9985" width="46.26953125" style="1" hidden="1" customWidth="1"/>
    <col min="9986" max="9986" width="34.7265625" style="1" hidden="1" customWidth="1"/>
    <col min="9987" max="10240" width="0" style="1" hidden="1"/>
    <col min="10241" max="10241" width="46.26953125" style="1" hidden="1" customWidth="1"/>
    <col min="10242" max="10242" width="34.7265625" style="1" hidden="1" customWidth="1"/>
    <col min="10243" max="10496" width="0" style="1" hidden="1"/>
    <col min="10497" max="10497" width="46.26953125" style="1" hidden="1" customWidth="1"/>
    <col min="10498" max="10498" width="34.7265625" style="1" hidden="1" customWidth="1"/>
    <col min="10499" max="10752" width="0" style="1" hidden="1"/>
    <col min="10753" max="10753" width="46.26953125" style="1" hidden="1" customWidth="1"/>
    <col min="10754" max="10754" width="34.7265625" style="1" hidden="1" customWidth="1"/>
    <col min="10755" max="11008" width="0" style="1" hidden="1"/>
    <col min="11009" max="11009" width="46.26953125" style="1" hidden="1" customWidth="1"/>
    <col min="11010" max="11010" width="34.7265625" style="1" hidden="1" customWidth="1"/>
    <col min="11011" max="11264" width="0" style="1" hidden="1"/>
    <col min="11265" max="11265" width="46.26953125" style="1" hidden="1" customWidth="1"/>
    <col min="11266" max="11266" width="34.7265625" style="1" hidden="1" customWidth="1"/>
    <col min="11267" max="11520" width="0" style="1" hidden="1"/>
    <col min="11521" max="11521" width="46.26953125" style="1" hidden="1" customWidth="1"/>
    <col min="11522" max="11522" width="34.7265625" style="1" hidden="1" customWidth="1"/>
    <col min="11523" max="11776" width="0" style="1" hidden="1"/>
    <col min="11777" max="11777" width="46.26953125" style="1" hidden="1" customWidth="1"/>
    <col min="11778" max="11778" width="34.7265625" style="1" hidden="1" customWidth="1"/>
    <col min="11779" max="12032" width="0" style="1" hidden="1"/>
    <col min="12033" max="12033" width="46.26953125" style="1" hidden="1" customWidth="1"/>
    <col min="12034" max="12034" width="34.7265625" style="1" hidden="1" customWidth="1"/>
    <col min="12035" max="12288" width="0" style="1" hidden="1"/>
    <col min="12289" max="12289" width="46.26953125" style="1" hidden="1" customWidth="1"/>
    <col min="12290" max="12290" width="34.7265625" style="1" hidden="1" customWidth="1"/>
    <col min="12291" max="12544" width="0" style="1" hidden="1"/>
    <col min="12545" max="12545" width="46.26953125" style="1" hidden="1" customWidth="1"/>
    <col min="12546" max="12546" width="34.7265625" style="1" hidden="1" customWidth="1"/>
    <col min="12547" max="12800" width="0" style="1" hidden="1"/>
    <col min="12801" max="12801" width="46.26953125" style="1" hidden="1" customWidth="1"/>
    <col min="12802" max="12802" width="34.7265625" style="1" hidden="1" customWidth="1"/>
    <col min="12803" max="13056" width="0" style="1" hidden="1"/>
    <col min="13057" max="13057" width="46.26953125" style="1" hidden="1" customWidth="1"/>
    <col min="13058" max="13058" width="34.7265625" style="1" hidden="1" customWidth="1"/>
    <col min="13059" max="13312" width="0" style="1" hidden="1"/>
    <col min="13313" max="13313" width="46.26953125" style="1" hidden="1" customWidth="1"/>
    <col min="13314" max="13314" width="34.7265625" style="1" hidden="1" customWidth="1"/>
    <col min="13315" max="13568" width="0" style="1" hidden="1"/>
    <col min="13569" max="13569" width="46.26953125" style="1" hidden="1" customWidth="1"/>
    <col min="13570" max="13570" width="34.7265625" style="1" hidden="1" customWidth="1"/>
    <col min="13571" max="13824" width="0" style="1" hidden="1"/>
    <col min="13825" max="13825" width="46.26953125" style="1" hidden="1" customWidth="1"/>
    <col min="13826" max="13826" width="34.7265625" style="1" hidden="1" customWidth="1"/>
    <col min="13827" max="14080" width="0" style="1" hidden="1"/>
    <col min="14081" max="14081" width="46.26953125" style="1" hidden="1" customWidth="1"/>
    <col min="14082" max="14082" width="34.7265625" style="1" hidden="1" customWidth="1"/>
    <col min="14083" max="14336" width="0" style="1" hidden="1"/>
    <col min="14337" max="14337" width="46.26953125" style="1" hidden="1" customWidth="1"/>
    <col min="14338" max="14338" width="34.7265625" style="1" hidden="1" customWidth="1"/>
    <col min="14339" max="14592" width="0" style="1" hidden="1"/>
    <col min="14593" max="14593" width="46.26953125" style="1" hidden="1" customWidth="1"/>
    <col min="14594" max="14594" width="34.7265625" style="1" hidden="1" customWidth="1"/>
    <col min="14595" max="14848" width="0" style="1" hidden="1"/>
    <col min="14849" max="14849" width="46.26953125" style="1" hidden="1" customWidth="1"/>
    <col min="14850" max="14850" width="34.7265625" style="1" hidden="1" customWidth="1"/>
    <col min="14851" max="15104" width="0" style="1" hidden="1"/>
    <col min="15105" max="15105" width="46.26953125" style="1" hidden="1" customWidth="1"/>
    <col min="15106" max="15106" width="34.7265625" style="1" hidden="1" customWidth="1"/>
    <col min="15107" max="15360" width="0" style="1" hidden="1"/>
    <col min="15361" max="15361" width="46.26953125" style="1" hidden="1" customWidth="1"/>
    <col min="15362" max="15362" width="34.7265625" style="1" hidden="1" customWidth="1"/>
    <col min="15363" max="15616" width="0" style="1" hidden="1"/>
    <col min="15617" max="15617" width="46.26953125" style="1" hidden="1" customWidth="1"/>
    <col min="15618" max="15618" width="34.7265625" style="1" hidden="1" customWidth="1"/>
    <col min="15619" max="15872" width="0" style="1" hidden="1"/>
    <col min="15873" max="15873" width="46.26953125" style="1" hidden="1" customWidth="1"/>
    <col min="15874" max="15874" width="34.7265625" style="1" hidden="1" customWidth="1"/>
    <col min="15875" max="16128" width="0" style="1" hidden="1"/>
    <col min="16129" max="16129" width="46.26953125" style="1" hidden="1" customWidth="1"/>
    <col min="16130" max="16130" width="34.7265625" style="1" hidden="1" customWidth="1"/>
    <col min="16131" max="16384" width="0" style="1" hidden="1"/>
  </cols>
  <sheetData>
    <row r="1" spans="1:2" ht="15" x14ac:dyDescent="0.3">
      <c r="A1" s="5" t="s">
        <v>282</v>
      </c>
    </row>
    <row r="2" spans="1:2" ht="15.5" x14ac:dyDescent="0.35">
      <c r="A2" s="4"/>
      <c r="B2" s="6"/>
    </row>
    <row r="3" spans="1:2" ht="15" x14ac:dyDescent="0.25">
      <c r="A3" s="7" t="s">
        <v>208</v>
      </c>
      <c r="B3" s="7"/>
    </row>
    <row r="4" spans="1:2" ht="15" x14ac:dyDescent="0.25">
      <c r="A4" s="7" t="s">
        <v>181</v>
      </c>
      <c r="B4" s="7"/>
    </row>
    <row r="5" spans="1:2" ht="15" x14ac:dyDescent="0.25">
      <c r="A5" s="7" t="s">
        <v>209</v>
      </c>
      <c r="B5" s="7"/>
    </row>
    <row r="6" spans="1:2" ht="15" x14ac:dyDescent="0.25">
      <c r="A6" s="7" t="s">
        <v>231</v>
      </c>
      <c r="B6" s="7"/>
    </row>
    <row r="7" spans="1:2" ht="15.5" x14ac:dyDescent="0.35">
      <c r="A7" s="8"/>
      <c r="B7" s="8"/>
    </row>
    <row r="8" spans="1:2" ht="15.65" customHeight="1" x14ac:dyDescent="0.25">
      <c r="A8" s="159" t="s">
        <v>210</v>
      </c>
      <c r="B8" s="165" t="s">
        <v>211</v>
      </c>
    </row>
    <row r="9" spans="1:2" ht="15" customHeight="1" x14ac:dyDescent="0.25">
      <c r="A9" s="167"/>
      <c r="B9" s="168"/>
    </row>
    <row r="10" spans="1:2" ht="15" customHeight="1" x14ac:dyDescent="0.25">
      <c r="A10" s="160"/>
      <c r="B10" s="166"/>
    </row>
    <row r="11" spans="1:2" ht="15" x14ac:dyDescent="0.3">
      <c r="A11" s="9"/>
      <c r="B11" s="10"/>
    </row>
    <row r="12" spans="1:2" ht="15" x14ac:dyDescent="0.3">
      <c r="A12" s="9" t="s">
        <v>18</v>
      </c>
      <c r="B12" s="11">
        <f>SUM(B14:B30)</f>
        <v>6480</v>
      </c>
    </row>
    <row r="13" spans="1:2" ht="15" x14ac:dyDescent="0.3">
      <c r="A13" s="12"/>
      <c r="B13" s="11"/>
    </row>
    <row r="14" spans="1:2" ht="15.5" x14ac:dyDescent="0.35">
      <c r="A14" s="13" t="s">
        <v>212</v>
      </c>
      <c r="B14" s="14">
        <v>502</v>
      </c>
    </row>
    <row r="15" spans="1:2" ht="15.5" x14ac:dyDescent="0.35">
      <c r="A15" s="8" t="s">
        <v>213</v>
      </c>
      <c r="B15" s="14">
        <v>878</v>
      </c>
    </row>
    <row r="16" spans="1:2" ht="15.5" x14ac:dyDescent="0.35">
      <c r="A16" s="8" t="s">
        <v>214</v>
      </c>
      <c r="B16" s="14">
        <v>946</v>
      </c>
    </row>
    <row r="17" spans="1:2" ht="15.5" x14ac:dyDescent="0.35">
      <c r="A17" s="8" t="s">
        <v>215</v>
      </c>
      <c r="B17" s="14">
        <v>762</v>
      </c>
    </row>
    <row r="18" spans="1:2" ht="15.5" x14ac:dyDescent="0.35">
      <c r="A18" s="8" t="s">
        <v>216</v>
      </c>
      <c r="B18" s="14">
        <v>667</v>
      </c>
    </row>
    <row r="19" spans="1:2" ht="15.5" x14ac:dyDescent="0.35">
      <c r="A19" s="8" t="s">
        <v>217</v>
      </c>
      <c r="B19" s="14">
        <v>661</v>
      </c>
    </row>
    <row r="20" spans="1:2" ht="15.5" x14ac:dyDescent="0.35">
      <c r="A20" s="8" t="s">
        <v>218</v>
      </c>
      <c r="B20" s="14">
        <v>503</v>
      </c>
    </row>
    <row r="21" spans="1:2" ht="15.5" x14ac:dyDescent="0.35">
      <c r="A21" s="8" t="s">
        <v>219</v>
      </c>
      <c r="B21" s="14">
        <v>392</v>
      </c>
    </row>
    <row r="22" spans="1:2" ht="15.5" x14ac:dyDescent="0.35">
      <c r="A22" s="8" t="s">
        <v>220</v>
      </c>
      <c r="B22" s="14">
        <v>292</v>
      </c>
    </row>
    <row r="23" spans="1:2" ht="15.5" x14ac:dyDescent="0.35">
      <c r="A23" s="8" t="s">
        <v>221</v>
      </c>
      <c r="B23" s="14">
        <v>204</v>
      </c>
    </row>
    <row r="24" spans="1:2" ht="15.5" x14ac:dyDescent="0.35">
      <c r="A24" s="8" t="s">
        <v>222</v>
      </c>
      <c r="B24" s="14">
        <v>256</v>
      </c>
    </row>
    <row r="25" spans="1:2" ht="15.5" x14ac:dyDescent="0.35">
      <c r="A25" s="8" t="s">
        <v>223</v>
      </c>
      <c r="B25" s="14">
        <v>135</v>
      </c>
    </row>
    <row r="26" spans="1:2" ht="15.5" x14ac:dyDescent="0.35">
      <c r="A26" s="8" t="s">
        <v>224</v>
      </c>
      <c r="B26" s="14">
        <v>247</v>
      </c>
    </row>
    <row r="27" spans="1:2" ht="15.5" x14ac:dyDescent="0.35">
      <c r="A27" s="8" t="s">
        <v>225</v>
      </c>
      <c r="B27" s="14">
        <v>10</v>
      </c>
    </row>
    <row r="28" spans="1:2" ht="15.5" x14ac:dyDescent="0.35">
      <c r="A28" s="8" t="s">
        <v>226</v>
      </c>
      <c r="B28" s="14">
        <v>12</v>
      </c>
    </row>
    <row r="29" spans="1:2" ht="15.5" x14ac:dyDescent="0.35">
      <c r="A29" s="8" t="s">
        <v>227</v>
      </c>
      <c r="B29" s="14">
        <v>10</v>
      </c>
    </row>
    <row r="30" spans="1:2" ht="15.5" x14ac:dyDescent="0.35">
      <c r="A30" s="8" t="s">
        <v>228</v>
      </c>
      <c r="B30" s="15">
        <v>3</v>
      </c>
    </row>
    <row r="31" spans="1:2" ht="15.5" x14ac:dyDescent="0.35">
      <c r="A31" s="16"/>
      <c r="B31" s="17"/>
    </row>
    <row r="32" spans="1:2" ht="15.5" x14ac:dyDescent="0.35">
      <c r="A32" s="2" t="s">
        <v>158</v>
      </c>
      <c r="B32" s="8"/>
    </row>
    <row r="33" ht="12.5" hidden="1" x14ac:dyDescent="0.25"/>
    <row r="34" ht="12.5" hidden="1" x14ac:dyDescent="0.25"/>
    <row r="35" ht="12.5" hidden="1" x14ac:dyDescent="0.25"/>
    <row r="36" ht="12.5" hidden="1" x14ac:dyDescent="0.25"/>
    <row r="37" ht="12.5" hidden="1" x14ac:dyDescent="0.25"/>
  </sheetData>
  <mergeCells count="2">
    <mergeCell ref="A8:A10"/>
    <mergeCell ref="B8:B10"/>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BB0D9-65C4-4CDC-9AC2-E120904F5236}">
  <dimension ref="A1:XFC170"/>
  <sheetViews>
    <sheetView zoomScale="70" zoomScaleNormal="70" workbookViewId="0">
      <pane ySplit="9" topLeftCell="A10" activePane="bottomLeft" state="frozen"/>
      <selection activeCell="B5" sqref="B5"/>
      <selection pane="bottomLeft"/>
    </sheetView>
  </sheetViews>
  <sheetFormatPr baseColWidth="10" defaultColWidth="0" defaultRowHeight="14.5" zeroHeight="1" x14ac:dyDescent="0.35"/>
  <cols>
    <col min="1" max="1" width="83" style="83" customWidth="1"/>
    <col min="2" max="2" width="14.453125" customWidth="1"/>
    <col min="3" max="3" width="15.81640625" customWidth="1"/>
    <col min="4" max="4" width="16.1796875" customWidth="1"/>
    <col min="5" max="6" width="14.7265625" customWidth="1"/>
    <col min="7" max="9" width="18.26953125" customWidth="1"/>
    <col min="10" max="10" width="15.81640625" customWidth="1"/>
    <col min="11" max="16383" width="11.453125" hidden="1"/>
    <col min="16384" max="16384" width="0.54296875" hidden="1" customWidth="1"/>
  </cols>
  <sheetData>
    <row r="1" spans="1:10" ht="15.5" x14ac:dyDescent="0.35">
      <c r="A1" s="76" t="s">
        <v>245</v>
      </c>
      <c r="B1" s="18"/>
      <c r="C1" s="18"/>
      <c r="D1" s="18"/>
    </row>
    <row r="2" spans="1:10" ht="15.5" x14ac:dyDescent="0.35">
      <c r="A2" s="77"/>
      <c r="B2" s="19"/>
      <c r="C2" s="19"/>
      <c r="D2" s="19"/>
    </row>
    <row r="3" spans="1:10" ht="17.5" x14ac:dyDescent="0.35">
      <c r="A3" s="169" t="s">
        <v>246</v>
      </c>
      <c r="B3" s="169"/>
      <c r="C3" s="169"/>
      <c r="D3" s="169"/>
      <c r="E3" s="169"/>
      <c r="F3" s="169"/>
      <c r="G3" s="169"/>
      <c r="H3" s="169"/>
      <c r="I3" s="169"/>
      <c r="J3" s="169"/>
    </row>
    <row r="4" spans="1:10" ht="17.5" x14ac:dyDescent="0.35">
      <c r="A4" s="169" t="s">
        <v>296</v>
      </c>
      <c r="B4" s="169"/>
      <c r="C4" s="169"/>
      <c r="D4" s="169"/>
      <c r="E4" s="169"/>
      <c r="F4" s="169"/>
      <c r="G4" s="169"/>
      <c r="H4" s="169"/>
      <c r="I4" s="169"/>
      <c r="J4" s="169"/>
    </row>
    <row r="5" spans="1:10" ht="17.5" x14ac:dyDescent="0.35">
      <c r="A5" s="169" t="s">
        <v>295</v>
      </c>
      <c r="B5" s="169"/>
      <c r="C5" s="169"/>
      <c r="D5" s="169"/>
      <c r="E5" s="169"/>
      <c r="F5" s="169"/>
      <c r="G5" s="169"/>
      <c r="H5" s="169"/>
      <c r="I5" s="169"/>
      <c r="J5" s="169"/>
    </row>
    <row r="6" spans="1:10" ht="17.5" x14ac:dyDescent="0.35">
      <c r="A6" s="169" t="s">
        <v>231</v>
      </c>
      <c r="B6" s="169"/>
      <c r="C6" s="169"/>
      <c r="D6" s="169"/>
      <c r="E6" s="169"/>
      <c r="F6" s="169"/>
      <c r="G6" s="169"/>
      <c r="H6" s="169"/>
      <c r="I6" s="169"/>
      <c r="J6" s="169"/>
    </row>
    <row r="7" spans="1:10" ht="15" x14ac:dyDescent="0.35">
      <c r="A7" s="78"/>
      <c r="B7" s="20"/>
      <c r="C7" s="20"/>
      <c r="D7" s="20"/>
    </row>
    <row r="8" spans="1:10" ht="15.5" x14ac:dyDescent="0.35">
      <c r="A8" s="170" t="s">
        <v>294</v>
      </c>
      <c r="B8" s="172" t="s">
        <v>17</v>
      </c>
      <c r="C8" s="21"/>
      <c r="D8" s="21"/>
      <c r="E8" s="174" t="s">
        <v>247</v>
      </c>
      <c r="F8" s="174"/>
      <c r="G8" s="174"/>
      <c r="H8" s="174"/>
      <c r="I8" s="174"/>
      <c r="J8" s="174"/>
    </row>
    <row r="9" spans="1:10" ht="85.5" customHeight="1" x14ac:dyDescent="0.35">
      <c r="A9" s="171"/>
      <c r="B9" s="173"/>
      <c r="C9" s="22" t="s">
        <v>252</v>
      </c>
      <c r="D9" s="23" t="s">
        <v>173</v>
      </c>
      <c r="E9" s="23" t="s">
        <v>251</v>
      </c>
      <c r="F9" s="23" t="s">
        <v>253</v>
      </c>
      <c r="G9" s="23" t="s">
        <v>249</v>
      </c>
      <c r="H9" s="23" t="s">
        <v>248</v>
      </c>
      <c r="I9" s="23" t="s">
        <v>250</v>
      </c>
      <c r="J9" s="22" t="s">
        <v>172</v>
      </c>
    </row>
    <row r="10" spans="1:10" ht="15.5" x14ac:dyDescent="0.35">
      <c r="A10" s="24"/>
      <c r="B10" s="25"/>
      <c r="C10" s="98"/>
      <c r="D10" s="99"/>
      <c r="E10" s="98"/>
      <c r="F10" s="99"/>
      <c r="G10" s="100"/>
      <c r="H10" s="99"/>
      <c r="I10" s="98"/>
      <c r="J10" s="101"/>
    </row>
    <row r="11" spans="1:10" ht="15" x14ac:dyDescent="0.35">
      <c r="A11" s="24" t="s">
        <v>17</v>
      </c>
      <c r="B11" s="103">
        <f t="shared" ref="B11:J11" si="0">B13+B24+B35+B54+B76+B97+B109+B121+B143</f>
        <v>5385</v>
      </c>
      <c r="C11" s="103">
        <f t="shared" si="0"/>
        <v>4351</v>
      </c>
      <c r="D11" s="103">
        <f t="shared" si="0"/>
        <v>808</v>
      </c>
      <c r="E11" s="103">
        <f t="shared" si="0"/>
        <v>107</v>
      </c>
      <c r="F11" s="103">
        <f t="shared" si="0"/>
        <v>47</v>
      </c>
      <c r="G11" s="103">
        <f t="shared" si="0"/>
        <v>22</v>
      </c>
      <c r="H11" s="103">
        <f t="shared" si="0"/>
        <v>28</v>
      </c>
      <c r="I11" s="103">
        <f t="shared" si="0"/>
        <v>1</v>
      </c>
      <c r="J11" s="103">
        <f t="shared" si="0"/>
        <v>21</v>
      </c>
    </row>
    <row r="12" spans="1:10" ht="15" x14ac:dyDescent="0.35">
      <c r="A12" s="24"/>
      <c r="B12" s="104"/>
      <c r="C12" s="105"/>
      <c r="D12" s="106"/>
      <c r="E12" s="105"/>
      <c r="F12" s="106"/>
      <c r="G12" s="107"/>
      <c r="H12" s="106"/>
      <c r="I12" s="105"/>
      <c r="J12" s="108"/>
    </row>
    <row r="13" spans="1:10" ht="15.5" x14ac:dyDescent="0.35">
      <c r="A13" s="79" t="s">
        <v>284</v>
      </c>
      <c r="B13" s="109">
        <f t="shared" ref="B13:B80" si="1">SUM(C13:J13)</f>
        <v>1100</v>
      </c>
      <c r="C13" s="110">
        <f t="shared" ref="C13:J13" si="2">SUM(C14:C22)</f>
        <v>1089</v>
      </c>
      <c r="D13" s="109">
        <f t="shared" si="2"/>
        <v>1</v>
      </c>
      <c r="E13" s="110">
        <f t="shared" si="2"/>
        <v>0</v>
      </c>
      <c r="F13" s="109">
        <f t="shared" si="2"/>
        <v>10</v>
      </c>
      <c r="G13" s="110">
        <f t="shared" si="2"/>
        <v>0</v>
      </c>
      <c r="H13" s="109">
        <f t="shared" si="2"/>
        <v>0</v>
      </c>
      <c r="I13" s="110">
        <f t="shared" si="2"/>
        <v>0</v>
      </c>
      <c r="J13" s="111">
        <f t="shared" si="2"/>
        <v>0</v>
      </c>
    </row>
    <row r="14" spans="1:10" ht="15.5" x14ac:dyDescent="0.35">
      <c r="A14" s="80" t="s">
        <v>255</v>
      </c>
      <c r="B14" s="112">
        <f t="shared" si="1"/>
        <v>329</v>
      </c>
      <c r="C14" s="113">
        <v>325</v>
      </c>
      <c r="D14" s="112">
        <v>1</v>
      </c>
      <c r="E14" s="113">
        <v>0</v>
      </c>
      <c r="F14" s="112">
        <v>3</v>
      </c>
      <c r="G14" s="113">
        <v>0</v>
      </c>
      <c r="H14" s="112">
        <v>0</v>
      </c>
      <c r="I14" s="113">
        <v>0</v>
      </c>
      <c r="J14" s="114">
        <v>0</v>
      </c>
    </row>
    <row r="15" spans="1:10" ht="15.5" x14ac:dyDescent="0.35">
      <c r="A15" s="80" t="s">
        <v>256</v>
      </c>
      <c r="B15" s="112">
        <f t="shared" si="1"/>
        <v>48</v>
      </c>
      <c r="C15" s="113">
        <v>47</v>
      </c>
      <c r="D15" s="112">
        <v>0</v>
      </c>
      <c r="E15" s="113">
        <v>0</v>
      </c>
      <c r="F15" s="112">
        <v>1</v>
      </c>
      <c r="G15" s="113">
        <v>0</v>
      </c>
      <c r="H15" s="112">
        <v>0</v>
      </c>
      <c r="I15" s="113">
        <v>0</v>
      </c>
      <c r="J15" s="114">
        <v>0</v>
      </c>
    </row>
    <row r="16" spans="1:10" ht="15.5" x14ac:dyDescent="0.35">
      <c r="A16" s="80" t="s">
        <v>257</v>
      </c>
      <c r="B16" s="112">
        <f t="shared" si="1"/>
        <v>74</v>
      </c>
      <c r="C16" s="113">
        <v>74</v>
      </c>
      <c r="D16" s="112">
        <v>0</v>
      </c>
      <c r="E16" s="113">
        <v>0</v>
      </c>
      <c r="F16" s="112">
        <v>0</v>
      </c>
      <c r="G16" s="113">
        <v>0</v>
      </c>
      <c r="H16" s="112">
        <v>0</v>
      </c>
      <c r="I16" s="113">
        <v>0</v>
      </c>
      <c r="J16" s="114">
        <v>0</v>
      </c>
    </row>
    <row r="17" spans="1:10" ht="15.5" x14ac:dyDescent="0.35">
      <c r="A17" s="80" t="s">
        <v>258</v>
      </c>
      <c r="B17" s="112">
        <f t="shared" si="1"/>
        <v>213</v>
      </c>
      <c r="C17" s="113">
        <v>210</v>
      </c>
      <c r="D17" s="112">
        <v>0</v>
      </c>
      <c r="E17" s="113">
        <v>0</v>
      </c>
      <c r="F17" s="112">
        <v>3</v>
      </c>
      <c r="G17" s="113">
        <v>0</v>
      </c>
      <c r="H17" s="112">
        <v>0</v>
      </c>
      <c r="I17" s="113">
        <v>0</v>
      </c>
      <c r="J17" s="114">
        <v>0</v>
      </c>
    </row>
    <row r="18" spans="1:10" ht="15.5" x14ac:dyDescent="0.35">
      <c r="A18" s="80" t="s">
        <v>259</v>
      </c>
      <c r="B18" s="112">
        <f t="shared" si="1"/>
        <v>296</v>
      </c>
      <c r="C18" s="113">
        <v>295</v>
      </c>
      <c r="D18" s="112">
        <v>0</v>
      </c>
      <c r="E18" s="113">
        <v>0</v>
      </c>
      <c r="F18" s="112">
        <v>1</v>
      </c>
      <c r="G18" s="113">
        <v>0</v>
      </c>
      <c r="H18" s="112">
        <v>0</v>
      </c>
      <c r="I18" s="113">
        <v>0</v>
      </c>
      <c r="J18" s="114">
        <v>0</v>
      </c>
    </row>
    <row r="19" spans="1:10" ht="15.5" x14ac:dyDescent="0.35">
      <c r="A19" s="80" t="s">
        <v>260</v>
      </c>
      <c r="B19" s="112">
        <f t="shared" si="1"/>
        <v>27</v>
      </c>
      <c r="C19" s="113">
        <v>26</v>
      </c>
      <c r="D19" s="112">
        <v>0</v>
      </c>
      <c r="E19" s="113">
        <v>0</v>
      </c>
      <c r="F19" s="112">
        <v>1</v>
      </c>
      <c r="G19" s="113">
        <v>0</v>
      </c>
      <c r="H19" s="112">
        <v>0</v>
      </c>
      <c r="I19" s="113">
        <v>0</v>
      </c>
      <c r="J19" s="114">
        <v>0</v>
      </c>
    </row>
    <row r="20" spans="1:10" ht="15.5" x14ac:dyDescent="0.35">
      <c r="A20" s="80" t="s">
        <v>261</v>
      </c>
      <c r="B20" s="112">
        <f t="shared" si="1"/>
        <v>110</v>
      </c>
      <c r="C20" s="113">
        <v>109</v>
      </c>
      <c r="D20" s="112">
        <v>0</v>
      </c>
      <c r="E20" s="113">
        <v>0</v>
      </c>
      <c r="F20" s="112">
        <v>1</v>
      </c>
      <c r="G20" s="113">
        <v>0</v>
      </c>
      <c r="H20" s="112">
        <v>0</v>
      </c>
      <c r="I20" s="113">
        <v>0</v>
      </c>
      <c r="J20" s="114">
        <v>0</v>
      </c>
    </row>
    <row r="21" spans="1:10" ht="15.5" x14ac:dyDescent="0.35">
      <c r="A21" s="80" t="s">
        <v>262</v>
      </c>
      <c r="B21" s="112">
        <f t="shared" si="1"/>
        <v>2</v>
      </c>
      <c r="C21" s="113">
        <v>2</v>
      </c>
      <c r="D21" s="112">
        <v>0</v>
      </c>
      <c r="E21" s="113">
        <v>0</v>
      </c>
      <c r="F21" s="112">
        <v>0</v>
      </c>
      <c r="G21" s="113">
        <v>0</v>
      </c>
      <c r="H21" s="112">
        <v>0</v>
      </c>
      <c r="I21" s="113">
        <v>0</v>
      </c>
      <c r="J21" s="114">
        <v>0</v>
      </c>
    </row>
    <row r="22" spans="1:10" ht="15.5" x14ac:dyDescent="0.35">
      <c r="A22" s="80" t="s">
        <v>263</v>
      </c>
      <c r="B22" s="112">
        <f t="shared" si="1"/>
        <v>1</v>
      </c>
      <c r="C22" s="113">
        <v>1</v>
      </c>
      <c r="D22" s="112">
        <v>0</v>
      </c>
      <c r="E22" s="113">
        <v>0</v>
      </c>
      <c r="F22" s="112">
        <v>0</v>
      </c>
      <c r="G22" s="113">
        <v>0</v>
      </c>
      <c r="H22" s="112">
        <v>0</v>
      </c>
      <c r="I22" s="113">
        <v>0</v>
      </c>
      <c r="J22" s="114">
        <v>0</v>
      </c>
    </row>
    <row r="23" spans="1:10" ht="15.5" x14ac:dyDescent="0.35">
      <c r="A23" s="80"/>
      <c r="B23" s="112"/>
      <c r="C23" s="113"/>
      <c r="D23" s="112"/>
      <c r="E23" s="113"/>
      <c r="F23" s="112"/>
      <c r="G23" s="113"/>
      <c r="H23" s="112"/>
      <c r="I23" s="113"/>
      <c r="J23" s="114"/>
    </row>
    <row r="24" spans="1:10" ht="15.5" x14ac:dyDescent="0.35">
      <c r="A24" s="79" t="s">
        <v>285</v>
      </c>
      <c r="B24" s="109">
        <f t="shared" si="1"/>
        <v>588</v>
      </c>
      <c r="C24" s="110">
        <f t="shared" ref="C24:J24" si="3">SUM(C25:C33)</f>
        <v>115</v>
      </c>
      <c r="D24" s="109">
        <f t="shared" si="3"/>
        <v>468</v>
      </c>
      <c r="E24" s="110">
        <f t="shared" si="3"/>
        <v>0</v>
      </c>
      <c r="F24" s="109">
        <f t="shared" si="3"/>
        <v>5</v>
      </c>
      <c r="G24" s="110">
        <f t="shared" si="3"/>
        <v>0</v>
      </c>
      <c r="H24" s="109">
        <f t="shared" si="3"/>
        <v>0</v>
      </c>
      <c r="I24" s="110">
        <f t="shared" si="3"/>
        <v>0</v>
      </c>
      <c r="J24" s="111">
        <f t="shared" si="3"/>
        <v>0</v>
      </c>
    </row>
    <row r="25" spans="1:10" ht="15.5" x14ac:dyDescent="0.35">
      <c r="A25" s="80" t="s">
        <v>255</v>
      </c>
      <c r="B25" s="112">
        <f t="shared" si="1"/>
        <v>268</v>
      </c>
      <c r="C25" s="113">
        <v>63</v>
      </c>
      <c r="D25" s="112">
        <v>201</v>
      </c>
      <c r="E25" s="113">
        <v>0</v>
      </c>
      <c r="F25" s="112">
        <v>4</v>
      </c>
      <c r="G25" s="113">
        <v>0</v>
      </c>
      <c r="H25" s="112">
        <v>0</v>
      </c>
      <c r="I25" s="113">
        <v>0</v>
      </c>
      <c r="J25" s="114">
        <v>0</v>
      </c>
    </row>
    <row r="26" spans="1:10" ht="15.5" x14ac:dyDescent="0.35">
      <c r="A26" s="80" t="s">
        <v>256</v>
      </c>
      <c r="B26" s="112">
        <f t="shared" si="1"/>
        <v>69</v>
      </c>
      <c r="C26" s="113">
        <v>4</v>
      </c>
      <c r="D26" s="112">
        <v>65</v>
      </c>
      <c r="E26" s="113">
        <v>0</v>
      </c>
      <c r="F26" s="112">
        <v>0</v>
      </c>
      <c r="G26" s="113">
        <v>0</v>
      </c>
      <c r="H26" s="112">
        <v>0</v>
      </c>
      <c r="I26" s="113">
        <v>0</v>
      </c>
      <c r="J26" s="114">
        <v>0</v>
      </c>
    </row>
    <row r="27" spans="1:10" ht="15.5" x14ac:dyDescent="0.35">
      <c r="A27" s="80" t="s">
        <v>257</v>
      </c>
      <c r="B27" s="112">
        <f t="shared" si="1"/>
        <v>83</v>
      </c>
      <c r="C27" s="113">
        <v>29</v>
      </c>
      <c r="D27" s="112">
        <v>54</v>
      </c>
      <c r="E27" s="113">
        <v>0</v>
      </c>
      <c r="F27" s="112">
        <v>0</v>
      </c>
      <c r="G27" s="113">
        <v>0</v>
      </c>
      <c r="H27" s="112">
        <v>0</v>
      </c>
      <c r="I27" s="113">
        <v>0</v>
      </c>
      <c r="J27" s="114">
        <v>0</v>
      </c>
    </row>
    <row r="28" spans="1:10" ht="15.5" x14ac:dyDescent="0.35">
      <c r="A28" s="80" t="s">
        <v>258</v>
      </c>
      <c r="B28" s="112">
        <f t="shared" si="1"/>
        <v>62</v>
      </c>
      <c r="C28" s="113">
        <v>17</v>
      </c>
      <c r="D28" s="112">
        <v>44</v>
      </c>
      <c r="E28" s="113">
        <v>0</v>
      </c>
      <c r="F28" s="112">
        <v>1</v>
      </c>
      <c r="G28" s="113">
        <v>0</v>
      </c>
      <c r="H28" s="112">
        <v>0</v>
      </c>
      <c r="I28" s="113">
        <v>0</v>
      </c>
      <c r="J28" s="114">
        <v>0</v>
      </c>
    </row>
    <row r="29" spans="1:10" ht="15.5" x14ac:dyDescent="0.35">
      <c r="A29" s="80" t="s">
        <v>259</v>
      </c>
      <c r="B29" s="112">
        <f t="shared" si="1"/>
        <v>41</v>
      </c>
      <c r="C29" s="113">
        <v>2</v>
      </c>
      <c r="D29" s="112">
        <v>39</v>
      </c>
      <c r="E29" s="113">
        <v>0</v>
      </c>
      <c r="F29" s="112">
        <v>0</v>
      </c>
      <c r="G29" s="113">
        <v>0</v>
      </c>
      <c r="H29" s="112">
        <v>0</v>
      </c>
      <c r="I29" s="113">
        <v>0</v>
      </c>
      <c r="J29" s="114">
        <v>0</v>
      </c>
    </row>
    <row r="30" spans="1:10" ht="15.5" x14ac:dyDescent="0.35">
      <c r="A30" s="80" t="s">
        <v>260</v>
      </c>
      <c r="B30" s="112">
        <f t="shared" si="1"/>
        <v>11</v>
      </c>
      <c r="C30" s="113">
        <v>0</v>
      </c>
      <c r="D30" s="112">
        <v>11</v>
      </c>
      <c r="E30" s="113">
        <v>0</v>
      </c>
      <c r="F30" s="112">
        <v>0</v>
      </c>
      <c r="G30" s="113">
        <v>0</v>
      </c>
      <c r="H30" s="112">
        <v>0</v>
      </c>
      <c r="I30" s="113">
        <v>0</v>
      </c>
      <c r="J30" s="114">
        <v>0</v>
      </c>
    </row>
    <row r="31" spans="1:10" ht="15.5" x14ac:dyDescent="0.35">
      <c r="A31" s="80" t="s">
        <v>261</v>
      </c>
      <c r="B31" s="112">
        <f t="shared" si="1"/>
        <v>24</v>
      </c>
      <c r="C31" s="113">
        <v>0</v>
      </c>
      <c r="D31" s="112">
        <v>24</v>
      </c>
      <c r="E31" s="113">
        <v>0</v>
      </c>
      <c r="F31" s="112">
        <v>0</v>
      </c>
      <c r="G31" s="113">
        <v>0</v>
      </c>
      <c r="H31" s="112">
        <v>0</v>
      </c>
      <c r="I31" s="113">
        <v>0</v>
      </c>
      <c r="J31" s="114">
        <v>0</v>
      </c>
    </row>
    <row r="32" spans="1:10" ht="15.5" x14ac:dyDescent="0.35">
      <c r="A32" s="80" t="s">
        <v>262</v>
      </c>
      <c r="B32" s="112">
        <f t="shared" si="1"/>
        <v>16</v>
      </c>
      <c r="C32" s="113">
        <v>0</v>
      </c>
      <c r="D32" s="112">
        <v>16</v>
      </c>
      <c r="E32" s="113">
        <v>0</v>
      </c>
      <c r="F32" s="112">
        <v>0</v>
      </c>
      <c r="G32" s="113">
        <v>0</v>
      </c>
      <c r="H32" s="112">
        <v>0</v>
      </c>
      <c r="I32" s="113">
        <v>0</v>
      </c>
      <c r="J32" s="114">
        <v>0</v>
      </c>
    </row>
    <row r="33" spans="1:10" ht="15.5" x14ac:dyDescent="0.35">
      <c r="A33" s="80" t="s">
        <v>263</v>
      </c>
      <c r="B33" s="112">
        <f t="shared" si="1"/>
        <v>14</v>
      </c>
      <c r="C33" s="113">
        <v>0</v>
      </c>
      <c r="D33" s="112">
        <v>14</v>
      </c>
      <c r="E33" s="113">
        <v>0</v>
      </c>
      <c r="F33" s="112">
        <v>0</v>
      </c>
      <c r="G33" s="113">
        <v>0</v>
      </c>
      <c r="H33" s="112">
        <v>0</v>
      </c>
      <c r="I33" s="113">
        <v>0</v>
      </c>
      <c r="J33" s="114">
        <v>0</v>
      </c>
    </row>
    <row r="34" spans="1:10" ht="15.5" x14ac:dyDescent="0.35">
      <c r="A34" s="80"/>
      <c r="B34" s="112"/>
      <c r="C34" s="113"/>
      <c r="D34" s="112"/>
      <c r="E34" s="113"/>
      <c r="F34" s="112"/>
      <c r="G34" s="113"/>
      <c r="H34" s="112"/>
      <c r="I34" s="113"/>
      <c r="J34" s="114"/>
    </row>
    <row r="35" spans="1:10" ht="18.75" customHeight="1" x14ac:dyDescent="0.35">
      <c r="A35" s="79" t="s">
        <v>286</v>
      </c>
      <c r="B35" s="109">
        <f t="shared" si="1"/>
        <v>461</v>
      </c>
      <c r="C35" s="110">
        <f t="shared" ref="C35:J35" si="4">SUM(C36:C52)</f>
        <v>343</v>
      </c>
      <c r="D35" s="109">
        <f t="shared" si="4"/>
        <v>109</v>
      </c>
      <c r="E35" s="110">
        <f t="shared" si="4"/>
        <v>4</v>
      </c>
      <c r="F35" s="109">
        <f t="shared" si="4"/>
        <v>3</v>
      </c>
      <c r="G35" s="110">
        <f t="shared" si="4"/>
        <v>0</v>
      </c>
      <c r="H35" s="109">
        <f t="shared" si="4"/>
        <v>1</v>
      </c>
      <c r="I35" s="110">
        <f t="shared" si="4"/>
        <v>0</v>
      </c>
      <c r="J35" s="111">
        <f t="shared" si="4"/>
        <v>1</v>
      </c>
    </row>
    <row r="36" spans="1:10" ht="15.5" x14ac:dyDescent="0.35">
      <c r="A36" s="80" t="s">
        <v>255</v>
      </c>
      <c r="B36" s="112">
        <f t="shared" si="1"/>
        <v>204</v>
      </c>
      <c r="C36" s="113">
        <v>157</v>
      </c>
      <c r="D36" s="112">
        <v>45</v>
      </c>
      <c r="E36" s="113">
        <v>0</v>
      </c>
      <c r="F36" s="112">
        <v>2</v>
      </c>
      <c r="G36" s="113">
        <v>0</v>
      </c>
      <c r="H36" s="112">
        <v>0</v>
      </c>
      <c r="I36" s="113">
        <v>0</v>
      </c>
      <c r="J36" s="114">
        <v>0</v>
      </c>
    </row>
    <row r="37" spans="1:10" ht="15.5" x14ac:dyDescent="0.35">
      <c r="A37" s="80" t="s">
        <v>257</v>
      </c>
      <c r="B37" s="112">
        <f t="shared" si="1"/>
        <v>118</v>
      </c>
      <c r="C37" s="113">
        <v>95</v>
      </c>
      <c r="D37" s="112">
        <v>23</v>
      </c>
      <c r="E37" s="113">
        <v>0</v>
      </c>
      <c r="F37" s="112">
        <v>0</v>
      </c>
      <c r="G37" s="113">
        <v>0</v>
      </c>
      <c r="H37" s="112">
        <v>0</v>
      </c>
      <c r="I37" s="113">
        <v>0</v>
      </c>
      <c r="J37" s="114">
        <v>0</v>
      </c>
    </row>
    <row r="38" spans="1:10" ht="15.5" x14ac:dyDescent="0.35">
      <c r="A38" s="80" t="s">
        <v>258</v>
      </c>
      <c r="B38" s="112">
        <f t="shared" si="1"/>
        <v>28</v>
      </c>
      <c r="C38" s="113">
        <v>20</v>
      </c>
      <c r="D38" s="112">
        <v>8</v>
      </c>
      <c r="E38" s="113">
        <v>0</v>
      </c>
      <c r="F38" s="112">
        <v>0</v>
      </c>
      <c r="G38" s="113">
        <v>0</v>
      </c>
      <c r="H38" s="112">
        <v>0</v>
      </c>
      <c r="I38" s="113">
        <v>0</v>
      </c>
      <c r="J38" s="114">
        <v>0</v>
      </c>
    </row>
    <row r="39" spans="1:10" ht="15.5" x14ac:dyDescent="0.35">
      <c r="A39" s="80" t="s">
        <v>259</v>
      </c>
      <c r="B39" s="112">
        <f t="shared" si="1"/>
        <v>62</v>
      </c>
      <c r="C39" s="113">
        <v>40</v>
      </c>
      <c r="D39" s="112">
        <v>21</v>
      </c>
      <c r="E39" s="113">
        <v>0</v>
      </c>
      <c r="F39" s="112">
        <v>1</v>
      </c>
      <c r="G39" s="113">
        <v>0</v>
      </c>
      <c r="H39" s="112">
        <v>0</v>
      </c>
      <c r="I39" s="113">
        <v>0</v>
      </c>
      <c r="J39" s="114">
        <v>0</v>
      </c>
    </row>
    <row r="40" spans="1:10" ht="15.5" x14ac:dyDescent="0.35">
      <c r="A40" s="80" t="s">
        <v>261</v>
      </c>
      <c r="B40" s="112">
        <f t="shared" si="1"/>
        <v>11</v>
      </c>
      <c r="C40" s="113">
        <v>10</v>
      </c>
      <c r="D40" s="112">
        <v>0</v>
      </c>
      <c r="E40" s="113">
        <v>1</v>
      </c>
      <c r="F40" s="112">
        <v>0</v>
      </c>
      <c r="G40" s="113">
        <v>0</v>
      </c>
      <c r="H40" s="112">
        <v>0</v>
      </c>
      <c r="I40" s="113">
        <v>0</v>
      </c>
      <c r="J40" s="114">
        <v>0</v>
      </c>
    </row>
    <row r="41" spans="1:10" ht="15.5" x14ac:dyDescent="0.35">
      <c r="A41" s="80" t="s">
        <v>256</v>
      </c>
      <c r="B41" s="112">
        <f t="shared" si="1"/>
        <v>1</v>
      </c>
      <c r="C41" s="113">
        <v>1</v>
      </c>
      <c r="D41" s="112">
        <v>0</v>
      </c>
      <c r="E41" s="113">
        <v>0</v>
      </c>
      <c r="F41" s="112">
        <v>0</v>
      </c>
      <c r="G41" s="113">
        <v>0</v>
      </c>
      <c r="H41" s="112">
        <v>0</v>
      </c>
      <c r="I41" s="113">
        <v>0</v>
      </c>
      <c r="J41" s="114">
        <v>0</v>
      </c>
    </row>
    <row r="42" spans="1:10" ht="15.5" x14ac:dyDescent="0.35">
      <c r="A42" s="80" t="s">
        <v>262</v>
      </c>
      <c r="B42" s="112">
        <f t="shared" si="1"/>
        <v>1</v>
      </c>
      <c r="C42" s="113">
        <v>0</v>
      </c>
      <c r="D42" s="112">
        <v>0</v>
      </c>
      <c r="E42" s="113">
        <v>0</v>
      </c>
      <c r="F42" s="112">
        <v>0</v>
      </c>
      <c r="G42" s="113">
        <v>0</v>
      </c>
      <c r="H42" s="112">
        <v>1</v>
      </c>
      <c r="I42" s="113">
        <v>0</v>
      </c>
      <c r="J42" s="114">
        <v>0</v>
      </c>
    </row>
    <row r="43" spans="1:10" ht="15.5" x14ac:dyDescent="0.35">
      <c r="A43" s="80" t="s">
        <v>263</v>
      </c>
      <c r="B43" s="112">
        <f t="shared" si="1"/>
        <v>1</v>
      </c>
      <c r="C43" s="113">
        <v>1</v>
      </c>
      <c r="D43" s="112">
        <v>0</v>
      </c>
      <c r="E43" s="113">
        <v>0</v>
      </c>
      <c r="F43" s="112">
        <v>0</v>
      </c>
      <c r="G43" s="113">
        <v>0</v>
      </c>
      <c r="H43" s="112">
        <v>0</v>
      </c>
      <c r="I43" s="113">
        <v>0</v>
      </c>
      <c r="J43" s="114">
        <v>0</v>
      </c>
    </row>
    <row r="44" spans="1:10" ht="15.5" x14ac:dyDescent="0.35">
      <c r="A44" s="80" t="s">
        <v>270</v>
      </c>
      <c r="B44" s="112">
        <f t="shared" si="1"/>
        <v>2</v>
      </c>
      <c r="C44" s="113">
        <v>1</v>
      </c>
      <c r="D44" s="112">
        <v>1</v>
      </c>
      <c r="E44" s="113">
        <v>0</v>
      </c>
      <c r="F44" s="112">
        <v>0</v>
      </c>
      <c r="G44" s="113">
        <v>0</v>
      </c>
      <c r="H44" s="112">
        <v>0</v>
      </c>
      <c r="I44" s="113">
        <v>0</v>
      </c>
      <c r="J44" s="114">
        <v>0</v>
      </c>
    </row>
    <row r="45" spans="1:10" ht="15.5" x14ac:dyDescent="0.35">
      <c r="A45" s="80" t="s">
        <v>271</v>
      </c>
      <c r="B45" s="112">
        <f t="shared" si="1"/>
        <v>1</v>
      </c>
      <c r="C45" s="113">
        <v>1</v>
      </c>
      <c r="D45" s="112">
        <v>0</v>
      </c>
      <c r="E45" s="113">
        <v>0</v>
      </c>
      <c r="F45" s="112">
        <v>0</v>
      </c>
      <c r="G45" s="113">
        <v>0</v>
      </c>
      <c r="H45" s="112">
        <v>0</v>
      </c>
      <c r="I45" s="113">
        <v>0</v>
      </c>
      <c r="J45" s="114">
        <v>0</v>
      </c>
    </row>
    <row r="46" spans="1:10" ht="15.5" x14ac:dyDescent="0.35">
      <c r="A46" s="80" t="s">
        <v>272</v>
      </c>
      <c r="B46" s="112">
        <f t="shared" si="1"/>
        <v>15</v>
      </c>
      <c r="C46" s="113">
        <v>6</v>
      </c>
      <c r="D46" s="112">
        <v>7</v>
      </c>
      <c r="E46" s="113">
        <v>2</v>
      </c>
      <c r="F46" s="112">
        <v>0</v>
      </c>
      <c r="G46" s="113">
        <v>0</v>
      </c>
      <c r="H46" s="112">
        <v>0</v>
      </c>
      <c r="I46" s="113">
        <v>0</v>
      </c>
      <c r="J46" s="114">
        <v>0</v>
      </c>
    </row>
    <row r="47" spans="1:10" ht="15.5" x14ac:dyDescent="0.35">
      <c r="A47" s="80" t="s">
        <v>273</v>
      </c>
      <c r="B47" s="112">
        <f t="shared" si="1"/>
        <v>1</v>
      </c>
      <c r="C47" s="113">
        <v>0</v>
      </c>
      <c r="D47" s="112">
        <v>0</v>
      </c>
      <c r="E47" s="113">
        <v>0</v>
      </c>
      <c r="F47" s="112">
        <v>0</v>
      </c>
      <c r="G47" s="113">
        <v>0</v>
      </c>
      <c r="H47" s="112">
        <v>0</v>
      </c>
      <c r="I47" s="113">
        <v>0</v>
      </c>
      <c r="J47" s="114">
        <v>1</v>
      </c>
    </row>
    <row r="48" spans="1:10" ht="15.5" x14ac:dyDescent="0.35">
      <c r="A48" s="80" t="s">
        <v>287</v>
      </c>
      <c r="B48" s="112">
        <f t="shared" si="1"/>
        <v>1</v>
      </c>
      <c r="C48" s="113">
        <v>1</v>
      </c>
      <c r="D48" s="112">
        <v>0</v>
      </c>
      <c r="E48" s="113">
        <v>0</v>
      </c>
      <c r="F48" s="112">
        <v>0</v>
      </c>
      <c r="G48" s="113">
        <v>0</v>
      </c>
      <c r="H48" s="112">
        <v>0</v>
      </c>
      <c r="I48" s="113">
        <v>0</v>
      </c>
      <c r="J48" s="114">
        <v>0</v>
      </c>
    </row>
    <row r="49" spans="1:10" ht="15.5" x14ac:dyDescent="0.35">
      <c r="A49" s="80" t="s">
        <v>274</v>
      </c>
      <c r="B49" s="112">
        <f t="shared" si="1"/>
        <v>1</v>
      </c>
      <c r="C49" s="113">
        <v>0</v>
      </c>
      <c r="D49" s="112">
        <v>1</v>
      </c>
      <c r="E49" s="113">
        <v>0</v>
      </c>
      <c r="F49" s="112">
        <v>0</v>
      </c>
      <c r="G49" s="113">
        <v>0</v>
      </c>
      <c r="H49" s="112">
        <v>0</v>
      </c>
      <c r="I49" s="113">
        <v>0</v>
      </c>
      <c r="J49" s="114">
        <v>0</v>
      </c>
    </row>
    <row r="50" spans="1:10" ht="15.5" x14ac:dyDescent="0.35">
      <c r="A50" s="80" t="s">
        <v>277</v>
      </c>
      <c r="B50" s="112">
        <f t="shared" si="1"/>
        <v>3</v>
      </c>
      <c r="C50" s="113">
        <v>2</v>
      </c>
      <c r="D50" s="112">
        <v>1</v>
      </c>
      <c r="E50" s="113">
        <v>0</v>
      </c>
      <c r="F50" s="112">
        <v>0</v>
      </c>
      <c r="G50" s="113">
        <v>0</v>
      </c>
      <c r="H50" s="112">
        <v>0</v>
      </c>
      <c r="I50" s="113">
        <v>0</v>
      </c>
      <c r="J50" s="114">
        <v>0</v>
      </c>
    </row>
    <row r="51" spans="1:10" ht="15.5" x14ac:dyDescent="0.35">
      <c r="A51" s="80" t="s">
        <v>278</v>
      </c>
      <c r="B51" s="112">
        <f t="shared" si="1"/>
        <v>1</v>
      </c>
      <c r="C51" s="113">
        <v>0</v>
      </c>
      <c r="D51" s="112">
        <v>1</v>
      </c>
      <c r="E51" s="113">
        <v>0</v>
      </c>
      <c r="F51" s="112">
        <v>0</v>
      </c>
      <c r="G51" s="113">
        <v>0</v>
      </c>
      <c r="H51" s="112">
        <v>0</v>
      </c>
      <c r="I51" s="113">
        <v>0</v>
      </c>
      <c r="J51" s="114">
        <v>0</v>
      </c>
    </row>
    <row r="52" spans="1:10" ht="15.5" x14ac:dyDescent="0.35">
      <c r="A52" s="80" t="s">
        <v>280</v>
      </c>
      <c r="B52" s="112">
        <f t="shared" si="1"/>
        <v>10</v>
      </c>
      <c r="C52" s="113">
        <v>8</v>
      </c>
      <c r="D52" s="112">
        <v>1</v>
      </c>
      <c r="E52" s="113">
        <v>1</v>
      </c>
      <c r="F52" s="112">
        <v>0</v>
      </c>
      <c r="G52" s="113">
        <v>0</v>
      </c>
      <c r="H52" s="112">
        <v>0</v>
      </c>
      <c r="I52" s="113">
        <v>0</v>
      </c>
      <c r="J52" s="114">
        <v>0</v>
      </c>
    </row>
    <row r="53" spans="1:10" ht="15.5" x14ac:dyDescent="0.35">
      <c r="A53" s="80"/>
      <c r="B53" s="112"/>
      <c r="C53" s="113"/>
      <c r="D53" s="112"/>
      <c r="E53" s="113"/>
      <c r="F53" s="112"/>
      <c r="G53" s="113"/>
      <c r="H53" s="112"/>
      <c r="I53" s="113"/>
      <c r="J53" s="114"/>
    </row>
    <row r="54" spans="1:10" ht="30.5" x14ac:dyDescent="0.35">
      <c r="A54" s="79" t="s">
        <v>288</v>
      </c>
      <c r="B54" s="109">
        <f t="shared" si="1"/>
        <v>1184</v>
      </c>
      <c r="C54" s="110">
        <f t="shared" ref="C54:J54" si="5">SUM(C55:C74)</f>
        <v>913</v>
      </c>
      <c r="D54" s="109">
        <f t="shared" si="5"/>
        <v>103</v>
      </c>
      <c r="E54" s="110">
        <f t="shared" si="5"/>
        <v>92</v>
      </c>
      <c r="F54" s="109">
        <f t="shared" si="5"/>
        <v>23</v>
      </c>
      <c r="G54" s="110">
        <f t="shared" si="5"/>
        <v>21</v>
      </c>
      <c r="H54" s="109">
        <f t="shared" si="5"/>
        <v>14</v>
      </c>
      <c r="I54" s="110">
        <f t="shared" si="5"/>
        <v>1</v>
      </c>
      <c r="J54" s="111">
        <f t="shared" si="5"/>
        <v>17</v>
      </c>
    </row>
    <row r="55" spans="1:10" ht="15.5" x14ac:dyDescent="0.35">
      <c r="A55" s="80" t="s">
        <v>255</v>
      </c>
      <c r="B55" s="112">
        <f t="shared" si="1"/>
        <v>524</v>
      </c>
      <c r="C55" s="113">
        <v>443</v>
      </c>
      <c r="D55" s="112">
        <v>45</v>
      </c>
      <c r="E55" s="113">
        <v>13</v>
      </c>
      <c r="F55" s="112">
        <v>10</v>
      </c>
      <c r="G55" s="113">
        <v>11</v>
      </c>
      <c r="H55" s="112">
        <v>0</v>
      </c>
      <c r="I55" s="113">
        <v>0</v>
      </c>
      <c r="J55" s="114">
        <v>2</v>
      </c>
    </row>
    <row r="56" spans="1:10" ht="15.5" x14ac:dyDescent="0.35">
      <c r="A56" s="80" t="s">
        <v>256</v>
      </c>
      <c r="B56" s="112">
        <f t="shared" si="1"/>
        <v>10</v>
      </c>
      <c r="C56" s="113">
        <v>7</v>
      </c>
      <c r="D56" s="112">
        <v>1</v>
      </c>
      <c r="E56" s="113">
        <v>0</v>
      </c>
      <c r="F56" s="112">
        <v>0</v>
      </c>
      <c r="G56" s="113">
        <v>1</v>
      </c>
      <c r="H56" s="112">
        <v>0</v>
      </c>
      <c r="I56" s="113">
        <v>1</v>
      </c>
      <c r="J56" s="114">
        <v>0</v>
      </c>
    </row>
    <row r="57" spans="1:10" ht="15.5" x14ac:dyDescent="0.35">
      <c r="A57" s="80" t="s">
        <v>257</v>
      </c>
      <c r="B57" s="112">
        <f t="shared" si="1"/>
        <v>154</v>
      </c>
      <c r="C57" s="113">
        <v>126</v>
      </c>
      <c r="D57" s="112">
        <v>19</v>
      </c>
      <c r="E57" s="113">
        <v>1</v>
      </c>
      <c r="F57" s="112">
        <v>1</v>
      </c>
      <c r="G57" s="113">
        <v>4</v>
      </c>
      <c r="H57" s="112">
        <v>0</v>
      </c>
      <c r="I57" s="113">
        <v>0</v>
      </c>
      <c r="J57" s="114">
        <v>3</v>
      </c>
    </row>
    <row r="58" spans="1:10" ht="15.5" x14ac:dyDescent="0.35">
      <c r="A58" s="80" t="s">
        <v>258</v>
      </c>
      <c r="B58" s="112">
        <f t="shared" si="1"/>
        <v>116</v>
      </c>
      <c r="C58" s="113">
        <v>106</v>
      </c>
      <c r="D58" s="112">
        <v>4</v>
      </c>
      <c r="E58" s="113">
        <v>0</v>
      </c>
      <c r="F58" s="112">
        <v>3</v>
      </c>
      <c r="G58" s="113">
        <v>1</v>
      </c>
      <c r="H58" s="112">
        <v>0</v>
      </c>
      <c r="I58" s="113">
        <v>0</v>
      </c>
      <c r="J58" s="114">
        <v>2</v>
      </c>
    </row>
    <row r="59" spans="1:10" ht="15.5" x14ac:dyDescent="0.35">
      <c r="A59" s="80" t="s">
        <v>259</v>
      </c>
      <c r="B59" s="112">
        <f t="shared" si="1"/>
        <v>200</v>
      </c>
      <c r="C59" s="113">
        <v>160</v>
      </c>
      <c r="D59" s="112">
        <v>24</v>
      </c>
      <c r="E59" s="113">
        <v>2</v>
      </c>
      <c r="F59" s="112">
        <v>6</v>
      </c>
      <c r="G59" s="113">
        <v>3</v>
      </c>
      <c r="H59" s="112">
        <v>0</v>
      </c>
      <c r="I59" s="113">
        <v>0</v>
      </c>
      <c r="J59" s="114">
        <v>5</v>
      </c>
    </row>
    <row r="60" spans="1:10" ht="15.5" x14ac:dyDescent="0.35">
      <c r="A60" s="80" t="s">
        <v>261</v>
      </c>
      <c r="B60" s="112">
        <f t="shared" si="1"/>
        <v>66</v>
      </c>
      <c r="C60" s="113">
        <v>16</v>
      </c>
      <c r="D60" s="112">
        <v>1</v>
      </c>
      <c r="E60" s="113">
        <v>49</v>
      </c>
      <c r="F60" s="112">
        <v>0</v>
      </c>
      <c r="G60" s="113">
        <v>0</v>
      </c>
      <c r="H60" s="112">
        <v>0</v>
      </c>
      <c r="I60" s="113">
        <v>0</v>
      </c>
      <c r="J60" s="114">
        <v>0</v>
      </c>
    </row>
    <row r="61" spans="1:10" ht="15.5" x14ac:dyDescent="0.35">
      <c r="A61" s="80" t="s">
        <v>260</v>
      </c>
      <c r="B61" s="112">
        <f t="shared" si="1"/>
        <v>23</v>
      </c>
      <c r="C61" s="113">
        <v>22</v>
      </c>
      <c r="D61" s="112">
        <v>0</v>
      </c>
      <c r="E61" s="113">
        <v>0</v>
      </c>
      <c r="F61" s="112">
        <v>1</v>
      </c>
      <c r="G61" s="113">
        <v>0</v>
      </c>
      <c r="H61" s="112">
        <v>0</v>
      </c>
      <c r="I61" s="113">
        <v>0</v>
      </c>
      <c r="J61" s="114">
        <v>0</v>
      </c>
    </row>
    <row r="62" spans="1:10" ht="15.5" x14ac:dyDescent="0.35">
      <c r="A62" s="80" t="s">
        <v>262</v>
      </c>
      <c r="B62" s="112">
        <f t="shared" si="1"/>
        <v>16</v>
      </c>
      <c r="C62" s="113">
        <v>8</v>
      </c>
      <c r="D62" s="112">
        <v>0</v>
      </c>
      <c r="E62" s="113">
        <v>0</v>
      </c>
      <c r="F62" s="112">
        <v>0</v>
      </c>
      <c r="G62" s="113">
        <v>0</v>
      </c>
      <c r="H62" s="112">
        <v>8</v>
      </c>
      <c r="I62" s="113">
        <v>0</v>
      </c>
      <c r="J62" s="114">
        <v>0</v>
      </c>
    </row>
    <row r="63" spans="1:10" ht="15.5" x14ac:dyDescent="0.35">
      <c r="A63" s="80" t="s">
        <v>264</v>
      </c>
      <c r="B63" s="112">
        <f t="shared" si="1"/>
        <v>1</v>
      </c>
      <c r="C63" s="113">
        <v>0</v>
      </c>
      <c r="D63" s="112">
        <v>0</v>
      </c>
      <c r="E63" s="113">
        <v>0</v>
      </c>
      <c r="F63" s="112">
        <v>0</v>
      </c>
      <c r="G63" s="113">
        <v>0</v>
      </c>
      <c r="H63" s="112">
        <v>1</v>
      </c>
      <c r="I63" s="113">
        <v>0</v>
      </c>
      <c r="J63" s="114">
        <v>0</v>
      </c>
    </row>
    <row r="64" spans="1:10" ht="15.5" x14ac:dyDescent="0.35">
      <c r="A64" s="80" t="s">
        <v>265</v>
      </c>
      <c r="B64" s="112">
        <f t="shared" si="1"/>
        <v>2</v>
      </c>
      <c r="C64" s="113">
        <v>0</v>
      </c>
      <c r="D64" s="112">
        <v>0</v>
      </c>
      <c r="E64" s="113">
        <v>0</v>
      </c>
      <c r="F64" s="112">
        <v>0</v>
      </c>
      <c r="G64" s="113">
        <v>0</v>
      </c>
      <c r="H64" s="112">
        <v>0</v>
      </c>
      <c r="I64" s="113">
        <v>0</v>
      </c>
      <c r="J64" s="114">
        <v>2</v>
      </c>
    </row>
    <row r="65" spans="1:10" ht="15.5" x14ac:dyDescent="0.35">
      <c r="A65" s="80" t="s">
        <v>266</v>
      </c>
      <c r="B65" s="112">
        <f t="shared" si="1"/>
        <v>16</v>
      </c>
      <c r="C65" s="113">
        <v>7</v>
      </c>
      <c r="D65" s="112">
        <v>6</v>
      </c>
      <c r="E65" s="113">
        <v>0</v>
      </c>
      <c r="F65" s="112">
        <v>0</v>
      </c>
      <c r="G65" s="113">
        <v>0</v>
      </c>
      <c r="H65" s="112">
        <v>0</v>
      </c>
      <c r="I65" s="113">
        <v>0</v>
      </c>
      <c r="J65" s="114">
        <v>3</v>
      </c>
    </row>
    <row r="66" spans="1:10" ht="15.5" x14ac:dyDescent="0.35">
      <c r="A66" s="80" t="s">
        <v>268</v>
      </c>
      <c r="B66" s="112">
        <f t="shared" si="1"/>
        <v>1</v>
      </c>
      <c r="C66" s="113">
        <v>1</v>
      </c>
      <c r="D66" s="112">
        <v>0</v>
      </c>
      <c r="E66" s="113">
        <v>0</v>
      </c>
      <c r="F66" s="112">
        <v>0</v>
      </c>
      <c r="G66" s="113">
        <v>0</v>
      </c>
      <c r="H66" s="112">
        <v>0</v>
      </c>
      <c r="I66" s="113">
        <v>0</v>
      </c>
      <c r="J66" s="114">
        <v>0</v>
      </c>
    </row>
    <row r="67" spans="1:10" ht="15.5" x14ac:dyDescent="0.35">
      <c r="A67" s="80" t="s">
        <v>270</v>
      </c>
      <c r="B67" s="112">
        <f t="shared" si="1"/>
        <v>7</v>
      </c>
      <c r="C67" s="113">
        <v>2</v>
      </c>
      <c r="D67" s="112">
        <v>0</v>
      </c>
      <c r="E67" s="113">
        <v>0</v>
      </c>
      <c r="F67" s="112">
        <v>0</v>
      </c>
      <c r="G67" s="113">
        <v>0</v>
      </c>
      <c r="H67" s="112">
        <v>5</v>
      </c>
      <c r="I67" s="113">
        <v>0</v>
      </c>
      <c r="J67" s="114">
        <v>0</v>
      </c>
    </row>
    <row r="68" spans="1:10" ht="15.5" x14ac:dyDescent="0.35">
      <c r="A68" s="80" t="s">
        <v>272</v>
      </c>
      <c r="B68" s="112">
        <f t="shared" si="1"/>
        <v>3</v>
      </c>
      <c r="C68" s="113">
        <v>0</v>
      </c>
      <c r="D68" s="112">
        <v>0</v>
      </c>
      <c r="E68" s="113">
        <v>3</v>
      </c>
      <c r="F68" s="112">
        <v>0</v>
      </c>
      <c r="G68" s="113">
        <v>0</v>
      </c>
      <c r="H68" s="112">
        <v>0</v>
      </c>
      <c r="I68" s="113">
        <v>0</v>
      </c>
      <c r="J68" s="114">
        <v>0</v>
      </c>
    </row>
    <row r="69" spans="1:10" ht="15.5" x14ac:dyDescent="0.35">
      <c r="A69" s="80" t="s">
        <v>273</v>
      </c>
      <c r="B69" s="112">
        <f t="shared" si="1"/>
        <v>4</v>
      </c>
      <c r="C69" s="113">
        <v>4</v>
      </c>
      <c r="D69" s="112">
        <v>0</v>
      </c>
      <c r="E69" s="113">
        <v>0</v>
      </c>
      <c r="F69" s="112">
        <v>0</v>
      </c>
      <c r="G69" s="113">
        <v>0</v>
      </c>
      <c r="H69" s="112">
        <v>0</v>
      </c>
      <c r="I69" s="113">
        <v>0</v>
      </c>
      <c r="J69" s="114">
        <v>0</v>
      </c>
    </row>
    <row r="70" spans="1:10" ht="15.5" x14ac:dyDescent="0.35">
      <c r="A70" s="80" t="s">
        <v>274</v>
      </c>
      <c r="B70" s="112">
        <f t="shared" si="1"/>
        <v>2</v>
      </c>
      <c r="C70" s="113">
        <v>0</v>
      </c>
      <c r="D70" s="112">
        <v>1</v>
      </c>
      <c r="E70" s="113">
        <v>0</v>
      </c>
      <c r="F70" s="112">
        <v>0</v>
      </c>
      <c r="G70" s="113">
        <v>1</v>
      </c>
      <c r="H70" s="112">
        <v>0</v>
      </c>
      <c r="I70" s="113">
        <v>0</v>
      </c>
      <c r="J70" s="114">
        <v>0</v>
      </c>
    </row>
    <row r="71" spans="1:10" ht="15.5" x14ac:dyDescent="0.35">
      <c r="A71" s="80" t="s">
        <v>277</v>
      </c>
      <c r="B71" s="112">
        <f t="shared" si="1"/>
        <v>8</v>
      </c>
      <c r="C71" s="113">
        <v>1</v>
      </c>
      <c r="D71" s="112">
        <v>0</v>
      </c>
      <c r="E71" s="113">
        <v>7</v>
      </c>
      <c r="F71" s="112">
        <v>0</v>
      </c>
      <c r="G71" s="113">
        <v>0</v>
      </c>
      <c r="H71" s="112">
        <v>0</v>
      </c>
      <c r="I71" s="113">
        <v>0</v>
      </c>
      <c r="J71" s="114">
        <v>0</v>
      </c>
    </row>
    <row r="72" spans="1:10" ht="15.5" x14ac:dyDescent="0.35">
      <c r="A72" s="80" t="s">
        <v>278</v>
      </c>
      <c r="B72" s="112">
        <f t="shared" si="1"/>
        <v>8</v>
      </c>
      <c r="C72" s="113">
        <v>6</v>
      </c>
      <c r="D72" s="112">
        <v>0</v>
      </c>
      <c r="E72" s="113">
        <v>0</v>
      </c>
      <c r="F72" s="112">
        <v>2</v>
      </c>
      <c r="G72" s="113">
        <v>0</v>
      </c>
      <c r="H72" s="112">
        <v>0</v>
      </c>
      <c r="I72" s="113">
        <v>0</v>
      </c>
      <c r="J72" s="114">
        <v>0</v>
      </c>
    </row>
    <row r="73" spans="1:10" ht="15.5" x14ac:dyDescent="0.35">
      <c r="A73" s="80" t="s">
        <v>279</v>
      </c>
      <c r="B73" s="112">
        <f t="shared" si="1"/>
        <v>1</v>
      </c>
      <c r="C73" s="113">
        <v>1</v>
      </c>
      <c r="D73" s="112">
        <v>0</v>
      </c>
      <c r="E73" s="113">
        <v>0</v>
      </c>
      <c r="F73" s="112">
        <v>0</v>
      </c>
      <c r="G73" s="113">
        <v>0</v>
      </c>
      <c r="H73" s="112">
        <v>0</v>
      </c>
      <c r="I73" s="113">
        <v>0</v>
      </c>
      <c r="J73" s="114">
        <v>0</v>
      </c>
    </row>
    <row r="74" spans="1:10" ht="15.5" x14ac:dyDescent="0.35">
      <c r="A74" s="80" t="s">
        <v>280</v>
      </c>
      <c r="B74" s="112">
        <f t="shared" si="1"/>
        <v>22</v>
      </c>
      <c r="C74" s="113">
        <v>3</v>
      </c>
      <c r="D74" s="112">
        <v>2</v>
      </c>
      <c r="E74" s="113">
        <v>17</v>
      </c>
      <c r="F74" s="112">
        <v>0</v>
      </c>
      <c r="G74" s="113">
        <v>0</v>
      </c>
      <c r="H74" s="112">
        <v>0</v>
      </c>
      <c r="I74" s="113">
        <v>0</v>
      </c>
      <c r="J74" s="114">
        <v>0</v>
      </c>
    </row>
    <row r="75" spans="1:10" ht="15.5" x14ac:dyDescent="0.35">
      <c r="A75" s="80"/>
      <c r="B75" s="112"/>
      <c r="C75" s="113"/>
      <c r="D75" s="112"/>
      <c r="E75" s="113"/>
      <c r="F75" s="112"/>
      <c r="G75" s="113"/>
      <c r="H75" s="112"/>
      <c r="I75" s="113"/>
      <c r="J75" s="114"/>
    </row>
    <row r="76" spans="1:10" ht="30.5" x14ac:dyDescent="0.35">
      <c r="A76" s="79" t="s">
        <v>289</v>
      </c>
      <c r="B76" s="109">
        <f t="shared" si="1"/>
        <v>309</v>
      </c>
      <c r="C76" s="110">
        <f t="shared" ref="C76:J76" si="6">SUM(C77:C95)</f>
        <v>195</v>
      </c>
      <c r="D76" s="109">
        <f t="shared" si="6"/>
        <v>105</v>
      </c>
      <c r="E76" s="110">
        <f t="shared" si="6"/>
        <v>3</v>
      </c>
      <c r="F76" s="109">
        <f t="shared" si="6"/>
        <v>4</v>
      </c>
      <c r="G76" s="110">
        <f t="shared" si="6"/>
        <v>1</v>
      </c>
      <c r="H76" s="109">
        <f t="shared" si="6"/>
        <v>0</v>
      </c>
      <c r="I76" s="110">
        <f t="shared" si="6"/>
        <v>0</v>
      </c>
      <c r="J76" s="111">
        <f t="shared" si="6"/>
        <v>1</v>
      </c>
    </row>
    <row r="77" spans="1:10" ht="15.5" x14ac:dyDescent="0.35">
      <c r="A77" s="80" t="s">
        <v>255</v>
      </c>
      <c r="B77" s="112">
        <f t="shared" si="1"/>
        <v>166</v>
      </c>
      <c r="C77" s="113">
        <v>109</v>
      </c>
      <c r="D77" s="112">
        <v>55</v>
      </c>
      <c r="E77" s="113">
        <v>1</v>
      </c>
      <c r="F77" s="112">
        <v>1</v>
      </c>
      <c r="G77" s="113">
        <v>0</v>
      </c>
      <c r="H77" s="112">
        <v>0</v>
      </c>
      <c r="I77" s="113">
        <v>0</v>
      </c>
      <c r="J77" s="114">
        <v>0</v>
      </c>
    </row>
    <row r="78" spans="1:10" ht="15.5" x14ac:dyDescent="0.35">
      <c r="A78" s="80" t="s">
        <v>256</v>
      </c>
      <c r="B78" s="112">
        <f t="shared" si="1"/>
        <v>2</v>
      </c>
      <c r="C78" s="113">
        <v>0</v>
      </c>
      <c r="D78" s="112">
        <v>1</v>
      </c>
      <c r="E78" s="113">
        <v>0</v>
      </c>
      <c r="F78" s="112">
        <v>0</v>
      </c>
      <c r="G78" s="113">
        <v>1</v>
      </c>
      <c r="H78" s="112">
        <v>0</v>
      </c>
      <c r="I78" s="113">
        <v>0</v>
      </c>
      <c r="J78" s="114">
        <v>0</v>
      </c>
    </row>
    <row r="79" spans="1:10" ht="15.5" x14ac:dyDescent="0.35">
      <c r="A79" s="80" t="s">
        <v>257</v>
      </c>
      <c r="B79" s="112">
        <f t="shared" si="1"/>
        <v>21</v>
      </c>
      <c r="C79" s="113">
        <v>14</v>
      </c>
      <c r="D79" s="112">
        <v>6</v>
      </c>
      <c r="E79" s="113">
        <v>0</v>
      </c>
      <c r="F79" s="112">
        <v>1</v>
      </c>
      <c r="G79" s="113">
        <v>0</v>
      </c>
      <c r="H79" s="112">
        <v>0</v>
      </c>
      <c r="I79" s="113">
        <v>0</v>
      </c>
      <c r="J79" s="114">
        <v>0</v>
      </c>
    </row>
    <row r="80" spans="1:10" ht="15.5" x14ac:dyDescent="0.35">
      <c r="A80" s="80" t="s">
        <v>258</v>
      </c>
      <c r="B80" s="112">
        <f t="shared" si="1"/>
        <v>20</v>
      </c>
      <c r="C80" s="113">
        <v>15</v>
      </c>
      <c r="D80" s="112">
        <v>5</v>
      </c>
      <c r="E80" s="113">
        <v>0</v>
      </c>
      <c r="F80" s="112">
        <v>0</v>
      </c>
      <c r="G80" s="113">
        <v>0</v>
      </c>
      <c r="H80" s="112">
        <v>0</v>
      </c>
      <c r="I80" s="113">
        <v>0</v>
      </c>
      <c r="J80" s="114">
        <v>0</v>
      </c>
    </row>
    <row r="81" spans="1:10" ht="15.5" x14ac:dyDescent="0.35">
      <c r="A81" s="80" t="s">
        <v>259</v>
      </c>
      <c r="B81" s="112">
        <f t="shared" ref="B81:B148" si="7">SUM(C81:J81)</f>
        <v>43</v>
      </c>
      <c r="C81" s="113">
        <v>31</v>
      </c>
      <c r="D81" s="112">
        <v>12</v>
      </c>
      <c r="E81" s="113">
        <v>0</v>
      </c>
      <c r="F81" s="112">
        <v>0</v>
      </c>
      <c r="G81" s="113">
        <v>0</v>
      </c>
      <c r="H81" s="112">
        <v>0</v>
      </c>
      <c r="I81" s="113">
        <v>0</v>
      </c>
      <c r="J81" s="114">
        <v>0</v>
      </c>
    </row>
    <row r="82" spans="1:10" ht="15.5" x14ac:dyDescent="0.35">
      <c r="A82" s="80" t="s">
        <v>260</v>
      </c>
      <c r="B82" s="112">
        <f t="shared" si="7"/>
        <v>3</v>
      </c>
      <c r="C82" s="113">
        <v>2</v>
      </c>
      <c r="D82" s="112">
        <v>1</v>
      </c>
      <c r="E82" s="113">
        <v>0</v>
      </c>
      <c r="F82" s="112">
        <v>0</v>
      </c>
      <c r="G82" s="113">
        <v>0</v>
      </c>
      <c r="H82" s="112">
        <v>0</v>
      </c>
      <c r="I82" s="113">
        <v>0</v>
      </c>
      <c r="J82" s="114">
        <v>0</v>
      </c>
    </row>
    <row r="83" spans="1:10" ht="15.5" x14ac:dyDescent="0.35">
      <c r="A83" s="80" t="s">
        <v>261</v>
      </c>
      <c r="B83" s="112">
        <f t="shared" si="7"/>
        <v>29</v>
      </c>
      <c r="C83" s="113">
        <v>11</v>
      </c>
      <c r="D83" s="112">
        <v>15</v>
      </c>
      <c r="E83" s="113">
        <v>2</v>
      </c>
      <c r="F83" s="112">
        <v>1</v>
      </c>
      <c r="G83" s="113">
        <v>0</v>
      </c>
      <c r="H83" s="112">
        <v>0</v>
      </c>
      <c r="I83" s="113">
        <v>0</v>
      </c>
      <c r="J83" s="114">
        <v>0</v>
      </c>
    </row>
    <row r="84" spans="1:10" ht="15.5" x14ac:dyDescent="0.35">
      <c r="A84" s="80" t="s">
        <v>262</v>
      </c>
      <c r="B84" s="112">
        <f t="shared" si="7"/>
        <v>1</v>
      </c>
      <c r="C84" s="113">
        <v>0</v>
      </c>
      <c r="D84" s="112">
        <v>1</v>
      </c>
      <c r="E84" s="113">
        <v>0</v>
      </c>
      <c r="F84" s="112">
        <v>0</v>
      </c>
      <c r="G84" s="113">
        <v>0</v>
      </c>
      <c r="H84" s="112">
        <v>0</v>
      </c>
      <c r="I84" s="113">
        <v>0</v>
      </c>
      <c r="J84" s="114">
        <v>0</v>
      </c>
    </row>
    <row r="85" spans="1:10" ht="15.5" x14ac:dyDescent="0.35">
      <c r="A85" s="80" t="s">
        <v>265</v>
      </c>
      <c r="B85" s="112">
        <f t="shared" si="7"/>
        <v>1</v>
      </c>
      <c r="C85" s="113">
        <v>0</v>
      </c>
      <c r="D85" s="112">
        <v>0</v>
      </c>
      <c r="E85" s="113">
        <v>0</v>
      </c>
      <c r="F85" s="112">
        <v>0</v>
      </c>
      <c r="G85" s="113">
        <v>0</v>
      </c>
      <c r="H85" s="112">
        <v>0</v>
      </c>
      <c r="I85" s="113">
        <v>0</v>
      </c>
      <c r="J85" s="114">
        <v>1</v>
      </c>
    </row>
    <row r="86" spans="1:10" ht="15.5" x14ac:dyDescent="0.35">
      <c r="A86" s="80" t="s">
        <v>266</v>
      </c>
      <c r="B86" s="112">
        <f t="shared" si="7"/>
        <v>2</v>
      </c>
      <c r="C86" s="113">
        <v>1</v>
      </c>
      <c r="D86" s="112">
        <v>1</v>
      </c>
      <c r="E86" s="113">
        <v>0</v>
      </c>
      <c r="F86" s="112">
        <v>0</v>
      </c>
      <c r="G86" s="113">
        <v>0</v>
      </c>
      <c r="H86" s="112">
        <v>0</v>
      </c>
      <c r="I86" s="113">
        <v>0</v>
      </c>
      <c r="J86" s="114">
        <v>0</v>
      </c>
    </row>
    <row r="87" spans="1:10" ht="15.5" x14ac:dyDescent="0.35">
      <c r="A87" s="80" t="s">
        <v>270</v>
      </c>
      <c r="B87" s="112">
        <f t="shared" si="7"/>
        <v>2</v>
      </c>
      <c r="C87" s="113">
        <v>1</v>
      </c>
      <c r="D87" s="112">
        <v>1</v>
      </c>
      <c r="E87" s="113">
        <v>0</v>
      </c>
      <c r="F87" s="112">
        <v>0</v>
      </c>
      <c r="G87" s="113">
        <v>0</v>
      </c>
      <c r="H87" s="112">
        <v>0</v>
      </c>
      <c r="I87" s="113">
        <v>0</v>
      </c>
      <c r="J87" s="114">
        <v>0</v>
      </c>
    </row>
    <row r="88" spans="1:10" ht="15.5" x14ac:dyDescent="0.35">
      <c r="A88" s="80" t="s">
        <v>272</v>
      </c>
      <c r="B88" s="112">
        <f t="shared" si="7"/>
        <v>3</v>
      </c>
      <c r="C88" s="113">
        <v>3</v>
      </c>
      <c r="D88" s="112">
        <v>0</v>
      </c>
      <c r="E88" s="113">
        <v>0</v>
      </c>
      <c r="F88" s="112">
        <v>0</v>
      </c>
      <c r="G88" s="113">
        <v>0</v>
      </c>
      <c r="H88" s="112">
        <v>0</v>
      </c>
      <c r="I88" s="113">
        <v>0</v>
      </c>
      <c r="J88" s="114">
        <v>0</v>
      </c>
    </row>
    <row r="89" spans="1:10" ht="15.5" x14ac:dyDescent="0.35">
      <c r="A89" s="80" t="s">
        <v>273</v>
      </c>
      <c r="B89" s="112">
        <f t="shared" si="7"/>
        <v>1</v>
      </c>
      <c r="C89" s="113">
        <v>0</v>
      </c>
      <c r="D89" s="112">
        <v>1</v>
      </c>
      <c r="E89" s="113">
        <v>0</v>
      </c>
      <c r="F89" s="112">
        <v>0</v>
      </c>
      <c r="G89" s="113">
        <v>0</v>
      </c>
      <c r="H89" s="112">
        <v>0</v>
      </c>
      <c r="I89" s="113">
        <v>0</v>
      </c>
      <c r="J89" s="114">
        <v>0</v>
      </c>
    </row>
    <row r="90" spans="1:10" ht="15.5" x14ac:dyDescent="0.35">
      <c r="A90" s="80" t="s">
        <v>274</v>
      </c>
      <c r="B90" s="112">
        <f t="shared" si="7"/>
        <v>1</v>
      </c>
      <c r="C90" s="113">
        <v>1</v>
      </c>
      <c r="D90" s="112">
        <v>0</v>
      </c>
      <c r="E90" s="113">
        <v>0</v>
      </c>
      <c r="F90" s="112">
        <v>0</v>
      </c>
      <c r="G90" s="113">
        <v>0</v>
      </c>
      <c r="H90" s="112">
        <v>0</v>
      </c>
      <c r="I90" s="113">
        <v>0</v>
      </c>
      <c r="J90" s="114">
        <v>0</v>
      </c>
    </row>
    <row r="91" spans="1:10" ht="15.5" x14ac:dyDescent="0.35">
      <c r="A91" s="80" t="s">
        <v>275</v>
      </c>
      <c r="B91" s="112">
        <f t="shared" si="7"/>
        <v>1</v>
      </c>
      <c r="C91" s="113">
        <v>0</v>
      </c>
      <c r="D91" s="112">
        <v>0</v>
      </c>
      <c r="E91" s="113">
        <v>0</v>
      </c>
      <c r="F91" s="112">
        <v>1</v>
      </c>
      <c r="G91" s="113">
        <v>0</v>
      </c>
      <c r="H91" s="112">
        <v>0</v>
      </c>
      <c r="I91" s="113">
        <v>0</v>
      </c>
      <c r="J91" s="114">
        <v>0</v>
      </c>
    </row>
    <row r="92" spans="1:10" ht="15.5" x14ac:dyDescent="0.35">
      <c r="A92" s="80" t="s">
        <v>276</v>
      </c>
      <c r="B92" s="112">
        <f t="shared" si="7"/>
        <v>1</v>
      </c>
      <c r="C92" s="113">
        <v>0</v>
      </c>
      <c r="D92" s="112">
        <v>1</v>
      </c>
      <c r="E92" s="113">
        <v>0</v>
      </c>
      <c r="F92" s="112">
        <v>0</v>
      </c>
      <c r="G92" s="113">
        <v>0</v>
      </c>
      <c r="H92" s="112">
        <v>0</v>
      </c>
      <c r="I92" s="113">
        <v>0</v>
      </c>
      <c r="J92" s="114">
        <v>0</v>
      </c>
    </row>
    <row r="93" spans="1:10" ht="15.5" x14ac:dyDescent="0.35">
      <c r="A93" s="80" t="s">
        <v>278</v>
      </c>
      <c r="B93" s="112">
        <f t="shared" si="7"/>
        <v>8</v>
      </c>
      <c r="C93" s="113">
        <v>4</v>
      </c>
      <c r="D93" s="112">
        <v>4</v>
      </c>
      <c r="E93" s="113">
        <v>0</v>
      </c>
      <c r="F93" s="112">
        <v>0</v>
      </c>
      <c r="G93" s="113">
        <v>0</v>
      </c>
      <c r="H93" s="112">
        <v>0</v>
      </c>
      <c r="I93" s="113">
        <v>0</v>
      </c>
      <c r="J93" s="114">
        <v>0</v>
      </c>
    </row>
    <row r="94" spans="1:10" ht="15.5" x14ac:dyDescent="0.35">
      <c r="A94" s="80" t="s">
        <v>279</v>
      </c>
      <c r="B94" s="112">
        <f t="shared" si="7"/>
        <v>3</v>
      </c>
      <c r="C94" s="113">
        <v>2</v>
      </c>
      <c r="D94" s="112">
        <v>1</v>
      </c>
      <c r="E94" s="113">
        <v>0</v>
      </c>
      <c r="F94" s="112">
        <v>0</v>
      </c>
      <c r="G94" s="113">
        <v>0</v>
      </c>
      <c r="H94" s="112">
        <v>0</v>
      </c>
      <c r="I94" s="113">
        <v>0</v>
      </c>
      <c r="J94" s="114">
        <v>0</v>
      </c>
    </row>
    <row r="95" spans="1:10" ht="15.5" x14ac:dyDescent="0.35">
      <c r="A95" s="80" t="s">
        <v>280</v>
      </c>
      <c r="B95" s="112">
        <f t="shared" si="7"/>
        <v>1</v>
      </c>
      <c r="C95" s="113">
        <v>1</v>
      </c>
      <c r="D95" s="112">
        <v>0</v>
      </c>
      <c r="E95" s="113">
        <v>0</v>
      </c>
      <c r="F95" s="112">
        <v>0</v>
      </c>
      <c r="G95" s="113">
        <v>0</v>
      </c>
      <c r="H95" s="112">
        <v>0</v>
      </c>
      <c r="I95" s="113">
        <v>0</v>
      </c>
      <c r="J95" s="114">
        <v>0</v>
      </c>
    </row>
    <row r="96" spans="1:10" ht="15.5" x14ac:dyDescent="0.35">
      <c r="A96" s="80"/>
      <c r="B96" s="112"/>
      <c r="C96" s="113"/>
      <c r="D96" s="112"/>
      <c r="E96" s="113"/>
      <c r="F96" s="112"/>
      <c r="G96" s="113"/>
      <c r="H96" s="112"/>
      <c r="I96" s="113"/>
      <c r="J96" s="114"/>
    </row>
    <row r="97" spans="1:10" ht="30.5" x14ac:dyDescent="0.35">
      <c r="A97" s="79" t="s">
        <v>290</v>
      </c>
      <c r="B97" s="109">
        <f t="shared" si="7"/>
        <v>438</v>
      </c>
      <c r="C97" s="110">
        <f t="shared" ref="C97:J97" si="8">SUM(C98:C107)</f>
        <v>405</v>
      </c>
      <c r="D97" s="109">
        <f t="shared" si="8"/>
        <v>21</v>
      </c>
      <c r="E97" s="110">
        <f t="shared" si="8"/>
        <v>0</v>
      </c>
      <c r="F97" s="109">
        <f t="shared" si="8"/>
        <v>0</v>
      </c>
      <c r="G97" s="110">
        <f t="shared" si="8"/>
        <v>0</v>
      </c>
      <c r="H97" s="109">
        <f t="shared" si="8"/>
        <v>12</v>
      </c>
      <c r="I97" s="110">
        <f t="shared" si="8"/>
        <v>0</v>
      </c>
      <c r="J97" s="111">
        <f t="shared" si="8"/>
        <v>0</v>
      </c>
    </row>
    <row r="98" spans="1:10" ht="15.5" x14ac:dyDescent="0.35">
      <c r="A98" s="80" t="s">
        <v>255</v>
      </c>
      <c r="B98" s="112">
        <f t="shared" si="7"/>
        <v>187</v>
      </c>
      <c r="C98" s="113">
        <v>175</v>
      </c>
      <c r="D98" s="112">
        <v>12</v>
      </c>
      <c r="E98" s="113">
        <v>0</v>
      </c>
      <c r="F98" s="112">
        <v>0</v>
      </c>
      <c r="G98" s="113">
        <v>0</v>
      </c>
      <c r="H98" s="112">
        <v>0</v>
      </c>
      <c r="I98" s="113">
        <v>0</v>
      </c>
      <c r="J98" s="114">
        <v>0</v>
      </c>
    </row>
    <row r="99" spans="1:10" ht="15.5" x14ac:dyDescent="0.35">
      <c r="A99" s="80" t="s">
        <v>256</v>
      </c>
      <c r="B99" s="112">
        <f t="shared" si="7"/>
        <v>1</v>
      </c>
      <c r="C99" s="113">
        <v>1</v>
      </c>
      <c r="D99" s="112">
        <v>0</v>
      </c>
      <c r="E99" s="113">
        <v>0</v>
      </c>
      <c r="F99" s="112">
        <v>0</v>
      </c>
      <c r="G99" s="113">
        <v>0</v>
      </c>
      <c r="H99" s="112">
        <v>0</v>
      </c>
      <c r="I99" s="113">
        <v>0</v>
      </c>
      <c r="J99" s="114">
        <v>0</v>
      </c>
    </row>
    <row r="100" spans="1:10" ht="15.5" x14ac:dyDescent="0.35">
      <c r="A100" s="80" t="s">
        <v>257</v>
      </c>
      <c r="B100" s="112">
        <f t="shared" si="7"/>
        <v>44</v>
      </c>
      <c r="C100" s="113">
        <v>42</v>
      </c>
      <c r="D100" s="112">
        <v>2</v>
      </c>
      <c r="E100" s="113">
        <v>0</v>
      </c>
      <c r="F100" s="112">
        <v>0</v>
      </c>
      <c r="G100" s="113">
        <v>0</v>
      </c>
      <c r="H100" s="112">
        <v>0</v>
      </c>
      <c r="I100" s="113">
        <v>0</v>
      </c>
      <c r="J100" s="114">
        <v>0</v>
      </c>
    </row>
    <row r="101" spans="1:10" ht="15.5" x14ac:dyDescent="0.35">
      <c r="A101" s="80" t="s">
        <v>258</v>
      </c>
      <c r="B101" s="112">
        <f t="shared" si="7"/>
        <v>74</v>
      </c>
      <c r="C101" s="113">
        <v>72</v>
      </c>
      <c r="D101" s="112">
        <v>2</v>
      </c>
      <c r="E101" s="113">
        <v>0</v>
      </c>
      <c r="F101" s="112">
        <v>0</v>
      </c>
      <c r="G101" s="113">
        <v>0</v>
      </c>
      <c r="H101" s="112">
        <v>0</v>
      </c>
      <c r="I101" s="113">
        <v>0</v>
      </c>
      <c r="J101" s="114">
        <v>0</v>
      </c>
    </row>
    <row r="102" spans="1:10" ht="15.5" x14ac:dyDescent="0.35">
      <c r="A102" s="80" t="s">
        <v>259</v>
      </c>
      <c r="B102" s="112">
        <f t="shared" si="7"/>
        <v>35</v>
      </c>
      <c r="C102" s="113">
        <v>34</v>
      </c>
      <c r="D102" s="112">
        <v>1</v>
      </c>
      <c r="E102" s="113">
        <v>0</v>
      </c>
      <c r="F102" s="112">
        <v>0</v>
      </c>
      <c r="G102" s="113">
        <v>0</v>
      </c>
      <c r="H102" s="112">
        <v>0</v>
      </c>
      <c r="I102" s="113">
        <v>0</v>
      </c>
      <c r="J102" s="114">
        <v>0</v>
      </c>
    </row>
    <row r="103" spans="1:10" ht="15.5" x14ac:dyDescent="0.35">
      <c r="A103" s="80" t="s">
        <v>260</v>
      </c>
      <c r="B103" s="112">
        <f t="shared" si="7"/>
        <v>3</v>
      </c>
      <c r="C103" s="113">
        <v>2</v>
      </c>
      <c r="D103" s="112">
        <v>1</v>
      </c>
      <c r="E103" s="113">
        <v>0</v>
      </c>
      <c r="F103" s="112">
        <v>0</v>
      </c>
      <c r="G103" s="113">
        <v>0</v>
      </c>
      <c r="H103" s="112">
        <v>0</v>
      </c>
      <c r="I103" s="113">
        <v>0</v>
      </c>
      <c r="J103" s="114">
        <v>0</v>
      </c>
    </row>
    <row r="104" spans="1:10" ht="15.5" x14ac:dyDescent="0.35">
      <c r="A104" s="80" t="s">
        <v>261</v>
      </c>
      <c r="B104" s="112">
        <f t="shared" si="7"/>
        <v>7</v>
      </c>
      <c r="C104" s="113">
        <v>6</v>
      </c>
      <c r="D104" s="112">
        <v>1</v>
      </c>
      <c r="E104" s="113">
        <v>0</v>
      </c>
      <c r="F104" s="112">
        <v>0</v>
      </c>
      <c r="G104" s="113">
        <v>0</v>
      </c>
      <c r="H104" s="112">
        <v>0</v>
      </c>
      <c r="I104" s="113">
        <v>0</v>
      </c>
      <c r="J104" s="114">
        <v>0</v>
      </c>
    </row>
    <row r="105" spans="1:10" ht="15.5" x14ac:dyDescent="0.35">
      <c r="A105" s="80" t="s">
        <v>262</v>
      </c>
      <c r="B105" s="112">
        <f t="shared" si="7"/>
        <v>76</v>
      </c>
      <c r="C105" s="113">
        <v>72</v>
      </c>
      <c r="D105" s="112">
        <v>2</v>
      </c>
      <c r="E105" s="113">
        <v>0</v>
      </c>
      <c r="F105" s="112">
        <v>0</v>
      </c>
      <c r="G105" s="113">
        <v>0</v>
      </c>
      <c r="H105" s="112">
        <v>2</v>
      </c>
      <c r="I105" s="113">
        <v>0</v>
      </c>
      <c r="J105" s="114">
        <v>0</v>
      </c>
    </row>
    <row r="106" spans="1:10" ht="15.5" x14ac:dyDescent="0.35">
      <c r="A106" s="80" t="s">
        <v>263</v>
      </c>
      <c r="B106" s="112">
        <f t="shared" si="7"/>
        <v>10</v>
      </c>
      <c r="C106" s="113">
        <v>0</v>
      </c>
      <c r="D106" s="112">
        <v>0</v>
      </c>
      <c r="E106" s="113">
        <v>0</v>
      </c>
      <c r="F106" s="112">
        <v>0</v>
      </c>
      <c r="G106" s="113">
        <v>0</v>
      </c>
      <c r="H106" s="112">
        <v>10</v>
      </c>
      <c r="I106" s="113">
        <v>0</v>
      </c>
      <c r="J106" s="114">
        <v>0</v>
      </c>
    </row>
    <row r="107" spans="1:10" ht="15.5" x14ac:dyDescent="0.35">
      <c r="A107" s="80" t="s">
        <v>264</v>
      </c>
      <c r="B107" s="112">
        <f t="shared" si="7"/>
        <v>1</v>
      </c>
      <c r="C107" s="113">
        <v>1</v>
      </c>
      <c r="D107" s="112">
        <v>0</v>
      </c>
      <c r="E107" s="113">
        <v>0</v>
      </c>
      <c r="F107" s="112">
        <v>0</v>
      </c>
      <c r="G107" s="113">
        <v>0</v>
      </c>
      <c r="H107" s="112">
        <v>0</v>
      </c>
      <c r="I107" s="113">
        <v>0</v>
      </c>
      <c r="J107" s="114">
        <v>0</v>
      </c>
    </row>
    <row r="108" spans="1:10" ht="15.5" x14ac:dyDescent="0.35">
      <c r="A108" s="80"/>
      <c r="B108" s="112"/>
      <c r="C108" s="113"/>
      <c r="D108" s="112"/>
      <c r="E108" s="113"/>
      <c r="F108" s="112"/>
      <c r="G108" s="113"/>
      <c r="H108" s="112"/>
      <c r="I108" s="113"/>
      <c r="J108" s="114"/>
    </row>
    <row r="109" spans="1:10" ht="30.5" x14ac:dyDescent="0.35">
      <c r="A109" s="79" t="s">
        <v>291</v>
      </c>
      <c r="B109" s="109">
        <f t="shared" si="7"/>
        <v>401</v>
      </c>
      <c r="C109" s="110">
        <f t="shared" ref="C109:J109" si="9">SUM(C110:C119)</f>
        <v>400</v>
      </c>
      <c r="D109" s="109">
        <f t="shared" si="9"/>
        <v>0</v>
      </c>
      <c r="E109" s="110">
        <f t="shared" si="9"/>
        <v>1</v>
      </c>
      <c r="F109" s="109">
        <f t="shared" si="9"/>
        <v>0</v>
      </c>
      <c r="G109" s="110">
        <f t="shared" si="9"/>
        <v>0</v>
      </c>
      <c r="H109" s="109">
        <f t="shared" si="9"/>
        <v>0</v>
      </c>
      <c r="I109" s="110">
        <f t="shared" si="9"/>
        <v>0</v>
      </c>
      <c r="J109" s="111">
        <f t="shared" si="9"/>
        <v>0</v>
      </c>
    </row>
    <row r="110" spans="1:10" ht="15.5" x14ac:dyDescent="0.35">
      <c r="A110" s="80" t="s">
        <v>255</v>
      </c>
      <c r="B110" s="112">
        <f t="shared" si="7"/>
        <v>212</v>
      </c>
      <c r="C110" s="113">
        <v>211</v>
      </c>
      <c r="D110" s="112">
        <v>0</v>
      </c>
      <c r="E110" s="113">
        <v>1</v>
      </c>
      <c r="F110" s="112">
        <v>0</v>
      </c>
      <c r="G110" s="113">
        <v>0</v>
      </c>
      <c r="H110" s="112">
        <v>0</v>
      </c>
      <c r="I110" s="113">
        <v>0</v>
      </c>
      <c r="J110" s="114">
        <v>0</v>
      </c>
    </row>
    <row r="111" spans="1:10" ht="15.5" x14ac:dyDescent="0.35">
      <c r="A111" s="80" t="s">
        <v>256</v>
      </c>
      <c r="B111" s="112">
        <f t="shared" si="7"/>
        <v>4</v>
      </c>
      <c r="C111" s="113">
        <v>4</v>
      </c>
      <c r="D111" s="112">
        <v>0</v>
      </c>
      <c r="E111" s="113">
        <v>0</v>
      </c>
      <c r="F111" s="112">
        <v>0</v>
      </c>
      <c r="G111" s="113">
        <v>0</v>
      </c>
      <c r="H111" s="112">
        <v>0</v>
      </c>
      <c r="I111" s="113">
        <v>0</v>
      </c>
      <c r="J111" s="114">
        <v>0</v>
      </c>
    </row>
    <row r="112" spans="1:10" ht="15.5" x14ac:dyDescent="0.35">
      <c r="A112" s="80" t="s">
        <v>257</v>
      </c>
      <c r="B112" s="112">
        <f t="shared" si="7"/>
        <v>35</v>
      </c>
      <c r="C112" s="113">
        <v>35</v>
      </c>
      <c r="D112" s="112">
        <v>0</v>
      </c>
      <c r="E112" s="113">
        <v>0</v>
      </c>
      <c r="F112" s="112">
        <v>0</v>
      </c>
      <c r="G112" s="113">
        <v>0</v>
      </c>
      <c r="H112" s="112">
        <v>0</v>
      </c>
      <c r="I112" s="113">
        <v>0</v>
      </c>
      <c r="J112" s="114">
        <v>0</v>
      </c>
    </row>
    <row r="113" spans="1:10" ht="15.5" x14ac:dyDescent="0.35">
      <c r="A113" s="80" t="s">
        <v>258</v>
      </c>
      <c r="B113" s="112">
        <f t="shared" si="7"/>
        <v>43</v>
      </c>
      <c r="C113" s="113">
        <v>43</v>
      </c>
      <c r="D113" s="112">
        <v>0</v>
      </c>
      <c r="E113" s="113">
        <v>0</v>
      </c>
      <c r="F113" s="112">
        <v>0</v>
      </c>
      <c r="G113" s="113">
        <v>0</v>
      </c>
      <c r="H113" s="112">
        <v>0</v>
      </c>
      <c r="I113" s="113">
        <v>0</v>
      </c>
      <c r="J113" s="114">
        <v>0</v>
      </c>
    </row>
    <row r="114" spans="1:10" ht="15.5" x14ac:dyDescent="0.35">
      <c r="A114" s="80" t="s">
        <v>259</v>
      </c>
      <c r="B114" s="112">
        <f t="shared" si="7"/>
        <v>41</v>
      </c>
      <c r="C114" s="113">
        <v>41</v>
      </c>
      <c r="D114" s="112">
        <v>0</v>
      </c>
      <c r="E114" s="113">
        <v>0</v>
      </c>
      <c r="F114" s="112">
        <v>0</v>
      </c>
      <c r="G114" s="113">
        <v>0</v>
      </c>
      <c r="H114" s="112">
        <v>0</v>
      </c>
      <c r="I114" s="113">
        <v>0</v>
      </c>
      <c r="J114" s="114">
        <v>0</v>
      </c>
    </row>
    <row r="115" spans="1:10" ht="15.5" x14ac:dyDescent="0.35">
      <c r="A115" s="80" t="s">
        <v>260</v>
      </c>
      <c r="B115" s="112">
        <f t="shared" si="7"/>
        <v>8</v>
      </c>
      <c r="C115" s="113">
        <v>8</v>
      </c>
      <c r="D115" s="112">
        <v>0</v>
      </c>
      <c r="E115" s="113">
        <v>0</v>
      </c>
      <c r="F115" s="112">
        <v>0</v>
      </c>
      <c r="G115" s="113">
        <v>0</v>
      </c>
      <c r="H115" s="112">
        <v>0</v>
      </c>
      <c r="I115" s="113">
        <v>0</v>
      </c>
      <c r="J115" s="114">
        <v>0</v>
      </c>
    </row>
    <row r="116" spans="1:10" ht="15.5" x14ac:dyDescent="0.35">
      <c r="A116" s="80" t="s">
        <v>261</v>
      </c>
      <c r="B116" s="112">
        <f t="shared" si="7"/>
        <v>38</v>
      </c>
      <c r="C116" s="113">
        <v>38</v>
      </c>
      <c r="D116" s="112">
        <v>0</v>
      </c>
      <c r="E116" s="113">
        <v>0</v>
      </c>
      <c r="F116" s="112">
        <v>0</v>
      </c>
      <c r="G116" s="113">
        <v>0</v>
      </c>
      <c r="H116" s="112">
        <v>0</v>
      </c>
      <c r="I116" s="113">
        <v>0</v>
      </c>
      <c r="J116" s="114">
        <v>0</v>
      </c>
    </row>
    <row r="117" spans="1:10" ht="15.5" x14ac:dyDescent="0.35">
      <c r="A117" s="80" t="s">
        <v>262</v>
      </c>
      <c r="B117" s="112">
        <f t="shared" si="7"/>
        <v>16</v>
      </c>
      <c r="C117" s="113">
        <v>16</v>
      </c>
      <c r="D117" s="112">
        <v>0</v>
      </c>
      <c r="E117" s="113">
        <v>0</v>
      </c>
      <c r="F117" s="112">
        <v>0</v>
      </c>
      <c r="G117" s="113">
        <v>0</v>
      </c>
      <c r="H117" s="112">
        <v>0</v>
      </c>
      <c r="I117" s="113">
        <v>0</v>
      </c>
      <c r="J117" s="114">
        <v>0</v>
      </c>
    </row>
    <row r="118" spans="1:10" ht="15.5" x14ac:dyDescent="0.35">
      <c r="A118" s="80" t="s">
        <v>263</v>
      </c>
      <c r="B118" s="112">
        <f t="shared" si="7"/>
        <v>1</v>
      </c>
      <c r="C118" s="113">
        <v>1</v>
      </c>
      <c r="D118" s="112">
        <v>0</v>
      </c>
      <c r="E118" s="113">
        <v>0</v>
      </c>
      <c r="F118" s="112">
        <v>0</v>
      </c>
      <c r="G118" s="113">
        <v>0</v>
      </c>
      <c r="H118" s="112">
        <v>0</v>
      </c>
      <c r="I118" s="113">
        <v>0</v>
      </c>
      <c r="J118" s="114">
        <v>0</v>
      </c>
    </row>
    <row r="119" spans="1:10" ht="15.5" x14ac:dyDescent="0.35">
      <c r="A119" s="80" t="s">
        <v>264</v>
      </c>
      <c r="B119" s="112">
        <f t="shared" si="7"/>
        <v>3</v>
      </c>
      <c r="C119" s="113">
        <v>3</v>
      </c>
      <c r="D119" s="112">
        <v>0</v>
      </c>
      <c r="E119" s="113">
        <v>0</v>
      </c>
      <c r="F119" s="112">
        <v>0</v>
      </c>
      <c r="G119" s="113">
        <v>0</v>
      </c>
      <c r="H119" s="112">
        <v>0</v>
      </c>
      <c r="I119" s="113">
        <v>0</v>
      </c>
      <c r="J119" s="114">
        <v>0</v>
      </c>
    </row>
    <row r="120" spans="1:10" ht="15.5" x14ac:dyDescent="0.35">
      <c r="A120" s="80"/>
      <c r="B120" s="112"/>
      <c r="C120" s="113"/>
      <c r="D120" s="112"/>
      <c r="E120" s="113"/>
      <c r="F120" s="112"/>
      <c r="G120" s="113"/>
      <c r="H120" s="112"/>
      <c r="I120" s="113"/>
      <c r="J120" s="114"/>
    </row>
    <row r="121" spans="1:10" ht="30.5" x14ac:dyDescent="0.35">
      <c r="A121" s="79" t="s">
        <v>292</v>
      </c>
      <c r="B121" s="109">
        <f t="shared" si="7"/>
        <v>333</v>
      </c>
      <c r="C121" s="110">
        <f t="shared" ref="C121:J121" si="10">SUM(C122:C141)</f>
        <v>331</v>
      </c>
      <c r="D121" s="109">
        <f t="shared" si="10"/>
        <v>1</v>
      </c>
      <c r="E121" s="110">
        <f t="shared" si="10"/>
        <v>0</v>
      </c>
      <c r="F121" s="109">
        <f t="shared" si="10"/>
        <v>1</v>
      </c>
      <c r="G121" s="110">
        <f t="shared" si="10"/>
        <v>0</v>
      </c>
      <c r="H121" s="109">
        <f t="shared" si="10"/>
        <v>0</v>
      </c>
      <c r="I121" s="110">
        <f t="shared" si="10"/>
        <v>0</v>
      </c>
      <c r="J121" s="111">
        <f t="shared" si="10"/>
        <v>0</v>
      </c>
    </row>
    <row r="122" spans="1:10" ht="15.5" x14ac:dyDescent="0.35">
      <c r="A122" s="80" t="s">
        <v>255</v>
      </c>
      <c r="B122" s="112">
        <f t="shared" si="7"/>
        <v>200</v>
      </c>
      <c r="C122" s="113">
        <v>200</v>
      </c>
      <c r="D122" s="112">
        <v>0</v>
      </c>
      <c r="E122" s="113">
        <v>0</v>
      </c>
      <c r="F122" s="112">
        <v>0</v>
      </c>
      <c r="G122" s="113">
        <v>0</v>
      </c>
      <c r="H122" s="112">
        <v>0</v>
      </c>
      <c r="I122" s="113">
        <v>0</v>
      </c>
      <c r="J122" s="114">
        <v>0</v>
      </c>
    </row>
    <row r="123" spans="1:10" ht="15.5" x14ac:dyDescent="0.35">
      <c r="A123" s="80" t="s">
        <v>256</v>
      </c>
      <c r="B123" s="112">
        <f t="shared" si="7"/>
        <v>2</v>
      </c>
      <c r="C123" s="113">
        <v>2</v>
      </c>
      <c r="D123" s="112">
        <v>0</v>
      </c>
      <c r="E123" s="113">
        <v>0</v>
      </c>
      <c r="F123" s="112">
        <v>0</v>
      </c>
      <c r="G123" s="113">
        <v>0</v>
      </c>
      <c r="H123" s="112">
        <v>0</v>
      </c>
      <c r="I123" s="113">
        <v>0</v>
      </c>
      <c r="J123" s="114">
        <v>0</v>
      </c>
    </row>
    <row r="124" spans="1:10" ht="15.5" x14ac:dyDescent="0.35">
      <c r="A124" s="80" t="s">
        <v>257</v>
      </c>
      <c r="B124" s="112">
        <f t="shared" si="7"/>
        <v>24</v>
      </c>
      <c r="C124" s="113">
        <v>22</v>
      </c>
      <c r="D124" s="112">
        <v>1</v>
      </c>
      <c r="E124" s="113">
        <v>0</v>
      </c>
      <c r="F124" s="112">
        <v>1</v>
      </c>
      <c r="G124" s="113">
        <v>0</v>
      </c>
      <c r="H124" s="112">
        <v>0</v>
      </c>
      <c r="I124" s="113">
        <v>0</v>
      </c>
      <c r="J124" s="114">
        <v>0</v>
      </c>
    </row>
    <row r="125" spans="1:10" ht="15.5" x14ac:dyDescent="0.35">
      <c r="A125" s="80" t="s">
        <v>258</v>
      </c>
      <c r="B125" s="112">
        <f t="shared" si="7"/>
        <v>15</v>
      </c>
      <c r="C125" s="113">
        <v>15</v>
      </c>
      <c r="D125" s="112">
        <v>0</v>
      </c>
      <c r="E125" s="113">
        <v>0</v>
      </c>
      <c r="F125" s="112">
        <v>0</v>
      </c>
      <c r="G125" s="113">
        <v>0</v>
      </c>
      <c r="H125" s="112">
        <v>0</v>
      </c>
      <c r="I125" s="113">
        <v>0</v>
      </c>
      <c r="J125" s="114">
        <v>0</v>
      </c>
    </row>
    <row r="126" spans="1:10" ht="15.5" x14ac:dyDescent="0.35">
      <c r="A126" s="80" t="s">
        <v>259</v>
      </c>
      <c r="B126" s="112">
        <f t="shared" si="7"/>
        <v>41</v>
      </c>
      <c r="C126" s="113">
        <v>41</v>
      </c>
      <c r="D126" s="112">
        <v>0</v>
      </c>
      <c r="E126" s="113">
        <v>0</v>
      </c>
      <c r="F126" s="112">
        <v>0</v>
      </c>
      <c r="G126" s="113">
        <v>0</v>
      </c>
      <c r="H126" s="112">
        <v>0</v>
      </c>
      <c r="I126" s="113">
        <v>0</v>
      </c>
      <c r="J126" s="114">
        <v>0</v>
      </c>
    </row>
    <row r="127" spans="1:10" ht="15.5" x14ac:dyDescent="0.35">
      <c r="A127" s="80" t="s">
        <v>260</v>
      </c>
      <c r="B127" s="112">
        <f t="shared" si="7"/>
        <v>3</v>
      </c>
      <c r="C127" s="113">
        <v>3</v>
      </c>
      <c r="D127" s="112">
        <v>0</v>
      </c>
      <c r="E127" s="113">
        <v>0</v>
      </c>
      <c r="F127" s="112">
        <v>0</v>
      </c>
      <c r="G127" s="113">
        <v>0</v>
      </c>
      <c r="H127" s="112">
        <v>0</v>
      </c>
      <c r="I127" s="113">
        <v>0</v>
      </c>
      <c r="J127" s="114">
        <v>0</v>
      </c>
    </row>
    <row r="128" spans="1:10" ht="15.5" x14ac:dyDescent="0.35">
      <c r="A128" s="80" t="s">
        <v>261</v>
      </c>
      <c r="B128" s="112">
        <f t="shared" si="7"/>
        <v>3</v>
      </c>
      <c r="C128" s="113">
        <v>3</v>
      </c>
      <c r="D128" s="112">
        <v>0</v>
      </c>
      <c r="E128" s="113">
        <v>0</v>
      </c>
      <c r="F128" s="112">
        <v>0</v>
      </c>
      <c r="G128" s="113">
        <v>0</v>
      </c>
      <c r="H128" s="112">
        <v>0</v>
      </c>
      <c r="I128" s="113">
        <v>0</v>
      </c>
      <c r="J128" s="114">
        <v>0</v>
      </c>
    </row>
    <row r="129" spans="1:10" ht="15.5" x14ac:dyDescent="0.35">
      <c r="A129" s="80" t="s">
        <v>262</v>
      </c>
      <c r="B129" s="112">
        <f t="shared" si="7"/>
        <v>1</v>
      </c>
      <c r="C129" s="113">
        <v>1</v>
      </c>
      <c r="D129" s="112">
        <v>0</v>
      </c>
      <c r="E129" s="113">
        <v>0</v>
      </c>
      <c r="F129" s="112">
        <v>0</v>
      </c>
      <c r="G129" s="113">
        <v>0</v>
      </c>
      <c r="H129" s="112">
        <v>0</v>
      </c>
      <c r="I129" s="113">
        <v>0</v>
      </c>
      <c r="J129" s="114">
        <v>0</v>
      </c>
    </row>
    <row r="130" spans="1:10" ht="15.5" x14ac:dyDescent="0.35">
      <c r="A130" s="80" t="s">
        <v>263</v>
      </c>
      <c r="B130" s="112">
        <f t="shared" si="7"/>
        <v>1</v>
      </c>
      <c r="C130" s="113">
        <v>1</v>
      </c>
      <c r="D130" s="112">
        <v>0</v>
      </c>
      <c r="E130" s="113">
        <v>0</v>
      </c>
      <c r="F130" s="112">
        <v>0</v>
      </c>
      <c r="G130" s="113">
        <v>0</v>
      </c>
      <c r="H130" s="112">
        <v>0</v>
      </c>
      <c r="I130" s="113">
        <v>0</v>
      </c>
      <c r="J130" s="114">
        <v>0</v>
      </c>
    </row>
    <row r="131" spans="1:10" ht="15.5" x14ac:dyDescent="0.35">
      <c r="A131" s="80" t="s">
        <v>264</v>
      </c>
      <c r="B131" s="112">
        <f t="shared" si="7"/>
        <v>1</v>
      </c>
      <c r="C131" s="113">
        <v>1</v>
      </c>
      <c r="D131" s="112">
        <v>0</v>
      </c>
      <c r="E131" s="113">
        <v>0</v>
      </c>
      <c r="F131" s="112">
        <v>0</v>
      </c>
      <c r="G131" s="113">
        <v>0</v>
      </c>
      <c r="H131" s="112">
        <v>0</v>
      </c>
      <c r="I131" s="113">
        <v>0</v>
      </c>
      <c r="J131" s="114">
        <v>0</v>
      </c>
    </row>
    <row r="132" spans="1:10" ht="15.5" x14ac:dyDescent="0.35">
      <c r="A132" s="80" t="s">
        <v>266</v>
      </c>
      <c r="B132" s="112">
        <f t="shared" si="7"/>
        <v>4</v>
      </c>
      <c r="C132" s="113">
        <v>4</v>
      </c>
      <c r="D132" s="112">
        <v>0</v>
      </c>
      <c r="E132" s="113">
        <v>0</v>
      </c>
      <c r="F132" s="112">
        <v>0</v>
      </c>
      <c r="G132" s="113">
        <v>0</v>
      </c>
      <c r="H132" s="112">
        <v>0</v>
      </c>
      <c r="I132" s="113">
        <v>0</v>
      </c>
      <c r="J132" s="114">
        <v>0</v>
      </c>
    </row>
    <row r="133" spans="1:10" ht="15.5" x14ac:dyDescent="0.35">
      <c r="A133" s="80" t="s">
        <v>269</v>
      </c>
      <c r="B133" s="112">
        <f t="shared" si="7"/>
        <v>1</v>
      </c>
      <c r="C133" s="113">
        <v>1</v>
      </c>
      <c r="D133" s="112">
        <v>0</v>
      </c>
      <c r="E133" s="113">
        <v>0</v>
      </c>
      <c r="F133" s="112">
        <v>0</v>
      </c>
      <c r="G133" s="113">
        <v>0</v>
      </c>
      <c r="H133" s="112">
        <v>0</v>
      </c>
      <c r="I133" s="113">
        <v>0</v>
      </c>
      <c r="J133" s="114">
        <v>0</v>
      </c>
    </row>
    <row r="134" spans="1:10" ht="15.5" x14ac:dyDescent="0.35">
      <c r="A134" s="80" t="s">
        <v>270</v>
      </c>
      <c r="B134" s="112">
        <f t="shared" si="7"/>
        <v>1</v>
      </c>
      <c r="C134" s="113">
        <v>1</v>
      </c>
      <c r="D134" s="112">
        <v>0</v>
      </c>
      <c r="E134" s="113">
        <v>0</v>
      </c>
      <c r="F134" s="112">
        <v>0</v>
      </c>
      <c r="G134" s="113">
        <v>0</v>
      </c>
      <c r="H134" s="112">
        <v>0</v>
      </c>
      <c r="I134" s="113">
        <v>0</v>
      </c>
      <c r="J134" s="114">
        <v>0</v>
      </c>
    </row>
    <row r="135" spans="1:10" ht="15.5" x14ac:dyDescent="0.35">
      <c r="A135" s="80" t="s">
        <v>271</v>
      </c>
      <c r="B135" s="112">
        <f t="shared" si="7"/>
        <v>4</v>
      </c>
      <c r="C135" s="113">
        <v>4</v>
      </c>
      <c r="D135" s="112">
        <v>0</v>
      </c>
      <c r="E135" s="113">
        <v>0</v>
      </c>
      <c r="F135" s="112">
        <v>0</v>
      </c>
      <c r="G135" s="113">
        <v>0</v>
      </c>
      <c r="H135" s="112">
        <v>0</v>
      </c>
      <c r="I135" s="113">
        <v>0</v>
      </c>
      <c r="J135" s="114">
        <v>0</v>
      </c>
    </row>
    <row r="136" spans="1:10" ht="15.5" x14ac:dyDescent="0.35">
      <c r="A136" s="80" t="s">
        <v>272</v>
      </c>
      <c r="B136" s="112">
        <f t="shared" si="7"/>
        <v>1</v>
      </c>
      <c r="C136" s="113">
        <v>1</v>
      </c>
      <c r="D136" s="112">
        <v>0</v>
      </c>
      <c r="E136" s="113">
        <v>0</v>
      </c>
      <c r="F136" s="112">
        <v>0</v>
      </c>
      <c r="G136" s="113">
        <v>0</v>
      </c>
      <c r="H136" s="112">
        <v>0</v>
      </c>
      <c r="I136" s="113">
        <v>0</v>
      </c>
      <c r="J136" s="114">
        <v>0</v>
      </c>
    </row>
    <row r="137" spans="1:10" ht="15.5" x14ac:dyDescent="0.35">
      <c r="A137" s="80" t="s">
        <v>273</v>
      </c>
      <c r="B137" s="112">
        <f t="shared" si="7"/>
        <v>1</v>
      </c>
      <c r="C137" s="113">
        <v>1</v>
      </c>
      <c r="D137" s="112">
        <v>0</v>
      </c>
      <c r="E137" s="113">
        <v>0</v>
      </c>
      <c r="F137" s="112">
        <v>0</v>
      </c>
      <c r="G137" s="113">
        <v>0</v>
      </c>
      <c r="H137" s="112">
        <v>0</v>
      </c>
      <c r="I137" s="113">
        <v>0</v>
      </c>
      <c r="J137" s="114">
        <v>0</v>
      </c>
    </row>
    <row r="138" spans="1:10" ht="15.5" x14ac:dyDescent="0.35">
      <c r="A138" s="80" t="s">
        <v>274</v>
      </c>
      <c r="B138" s="112">
        <f t="shared" si="7"/>
        <v>3</v>
      </c>
      <c r="C138" s="113">
        <v>3</v>
      </c>
      <c r="D138" s="112">
        <v>0</v>
      </c>
      <c r="E138" s="113">
        <v>0</v>
      </c>
      <c r="F138" s="112">
        <v>0</v>
      </c>
      <c r="G138" s="113">
        <v>0</v>
      </c>
      <c r="H138" s="112">
        <v>0</v>
      </c>
      <c r="I138" s="113">
        <v>0</v>
      </c>
      <c r="J138" s="114">
        <v>0</v>
      </c>
    </row>
    <row r="139" spans="1:10" ht="15.5" x14ac:dyDescent="0.35">
      <c r="A139" s="80" t="s">
        <v>278</v>
      </c>
      <c r="B139" s="112">
        <f t="shared" si="7"/>
        <v>4</v>
      </c>
      <c r="C139" s="113">
        <v>4</v>
      </c>
      <c r="D139" s="112">
        <v>0</v>
      </c>
      <c r="E139" s="113">
        <v>0</v>
      </c>
      <c r="F139" s="112">
        <v>0</v>
      </c>
      <c r="G139" s="113">
        <v>0</v>
      </c>
      <c r="H139" s="112">
        <v>0</v>
      </c>
      <c r="I139" s="113">
        <v>0</v>
      </c>
      <c r="J139" s="114">
        <v>0</v>
      </c>
    </row>
    <row r="140" spans="1:10" ht="15.5" x14ac:dyDescent="0.35">
      <c r="A140" s="80" t="s">
        <v>279</v>
      </c>
      <c r="B140" s="112">
        <f t="shared" si="7"/>
        <v>19</v>
      </c>
      <c r="C140" s="113">
        <v>19</v>
      </c>
      <c r="D140" s="112">
        <v>0</v>
      </c>
      <c r="E140" s="113">
        <v>0</v>
      </c>
      <c r="F140" s="112">
        <v>0</v>
      </c>
      <c r="G140" s="113">
        <v>0</v>
      </c>
      <c r="H140" s="112">
        <v>0</v>
      </c>
      <c r="I140" s="113">
        <v>0</v>
      </c>
      <c r="J140" s="114">
        <v>0</v>
      </c>
    </row>
    <row r="141" spans="1:10" ht="15.5" x14ac:dyDescent="0.35">
      <c r="A141" s="80" t="s">
        <v>280</v>
      </c>
      <c r="B141" s="112">
        <f t="shared" si="7"/>
        <v>4</v>
      </c>
      <c r="C141" s="113">
        <v>4</v>
      </c>
      <c r="D141" s="112">
        <v>0</v>
      </c>
      <c r="E141" s="113">
        <v>0</v>
      </c>
      <c r="F141" s="112">
        <v>0</v>
      </c>
      <c r="G141" s="113">
        <v>0</v>
      </c>
      <c r="H141" s="112">
        <v>0</v>
      </c>
      <c r="I141" s="113">
        <v>0</v>
      </c>
      <c r="J141" s="114">
        <v>0</v>
      </c>
    </row>
    <row r="142" spans="1:10" ht="15.5" x14ac:dyDescent="0.35">
      <c r="A142" s="80"/>
      <c r="B142" s="112"/>
      <c r="C142" s="113"/>
      <c r="D142" s="112"/>
      <c r="E142" s="113"/>
      <c r="F142" s="112"/>
      <c r="G142" s="113"/>
      <c r="H142" s="112"/>
      <c r="I142" s="113"/>
      <c r="J142" s="114"/>
    </row>
    <row r="143" spans="1:10" ht="30.5" x14ac:dyDescent="0.35">
      <c r="A143" s="79" t="s">
        <v>293</v>
      </c>
      <c r="B143" s="109">
        <f t="shared" si="7"/>
        <v>571</v>
      </c>
      <c r="C143" s="110">
        <f t="shared" ref="C143:J143" si="11">SUM(C144:C189)</f>
        <v>560</v>
      </c>
      <c r="D143" s="109">
        <f t="shared" si="11"/>
        <v>0</v>
      </c>
      <c r="E143" s="110">
        <f t="shared" si="11"/>
        <v>7</v>
      </c>
      <c r="F143" s="109">
        <f t="shared" si="11"/>
        <v>1</v>
      </c>
      <c r="G143" s="110">
        <f t="shared" si="11"/>
        <v>0</v>
      </c>
      <c r="H143" s="109">
        <f t="shared" si="11"/>
        <v>1</v>
      </c>
      <c r="I143" s="110">
        <f t="shared" si="11"/>
        <v>0</v>
      </c>
      <c r="J143" s="111">
        <f t="shared" si="11"/>
        <v>2</v>
      </c>
    </row>
    <row r="144" spans="1:10" ht="15.5" x14ac:dyDescent="0.35">
      <c r="A144" s="80" t="s">
        <v>255</v>
      </c>
      <c r="B144" s="112">
        <f t="shared" si="7"/>
        <v>393</v>
      </c>
      <c r="C144" s="113">
        <v>391</v>
      </c>
      <c r="D144" s="112">
        <v>0</v>
      </c>
      <c r="E144" s="113">
        <v>0</v>
      </c>
      <c r="F144" s="112">
        <v>0</v>
      </c>
      <c r="G144" s="113">
        <v>0</v>
      </c>
      <c r="H144" s="112">
        <v>0</v>
      </c>
      <c r="I144" s="113">
        <v>0</v>
      </c>
      <c r="J144" s="114">
        <v>2</v>
      </c>
    </row>
    <row r="145" spans="1:10" ht="15.5" x14ac:dyDescent="0.35">
      <c r="A145" s="80" t="s">
        <v>256</v>
      </c>
      <c r="B145" s="112">
        <f t="shared" si="7"/>
        <v>1</v>
      </c>
      <c r="C145" s="113">
        <v>1</v>
      </c>
      <c r="D145" s="112">
        <v>0</v>
      </c>
      <c r="E145" s="113">
        <v>0</v>
      </c>
      <c r="F145" s="112">
        <v>0</v>
      </c>
      <c r="G145" s="113">
        <v>0</v>
      </c>
      <c r="H145" s="112">
        <v>0</v>
      </c>
      <c r="I145" s="113">
        <v>0</v>
      </c>
      <c r="J145" s="114">
        <v>0</v>
      </c>
    </row>
    <row r="146" spans="1:10" ht="15.5" x14ac:dyDescent="0.35">
      <c r="A146" s="80" t="s">
        <v>257</v>
      </c>
      <c r="B146" s="112">
        <f t="shared" si="7"/>
        <v>39</v>
      </c>
      <c r="C146" s="113">
        <v>38</v>
      </c>
      <c r="D146" s="112">
        <v>0</v>
      </c>
      <c r="E146" s="113">
        <v>0</v>
      </c>
      <c r="F146" s="112">
        <v>1</v>
      </c>
      <c r="G146" s="113">
        <v>0</v>
      </c>
      <c r="H146" s="112">
        <v>0</v>
      </c>
      <c r="I146" s="113">
        <v>0</v>
      </c>
      <c r="J146" s="114">
        <v>0</v>
      </c>
    </row>
    <row r="147" spans="1:10" ht="15.5" x14ac:dyDescent="0.35">
      <c r="A147" s="80" t="s">
        <v>258</v>
      </c>
      <c r="B147" s="112">
        <f t="shared" si="7"/>
        <v>31</v>
      </c>
      <c r="C147" s="113">
        <v>31</v>
      </c>
      <c r="D147" s="112">
        <v>0</v>
      </c>
      <c r="E147" s="113">
        <v>0</v>
      </c>
      <c r="F147" s="112">
        <v>0</v>
      </c>
      <c r="G147" s="113">
        <v>0</v>
      </c>
      <c r="H147" s="112">
        <v>0</v>
      </c>
      <c r="I147" s="113">
        <v>0</v>
      </c>
      <c r="J147" s="114">
        <v>0</v>
      </c>
    </row>
    <row r="148" spans="1:10" ht="15.5" x14ac:dyDescent="0.35">
      <c r="A148" s="80" t="s">
        <v>259</v>
      </c>
      <c r="B148" s="112">
        <f t="shared" si="7"/>
        <v>22</v>
      </c>
      <c r="C148" s="113">
        <v>22</v>
      </c>
      <c r="D148" s="112">
        <v>0</v>
      </c>
      <c r="E148" s="113">
        <v>0</v>
      </c>
      <c r="F148" s="112">
        <v>0</v>
      </c>
      <c r="G148" s="113">
        <v>0</v>
      </c>
      <c r="H148" s="112">
        <v>0</v>
      </c>
      <c r="I148" s="113">
        <v>0</v>
      </c>
      <c r="J148" s="114">
        <v>0</v>
      </c>
    </row>
    <row r="149" spans="1:10" ht="15.5" x14ac:dyDescent="0.35">
      <c r="A149" s="80" t="s">
        <v>261</v>
      </c>
      <c r="B149" s="112">
        <f t="shared" ref="B149:B165" si="12">SUM(C149:J149)</f>
        <v>12</v>
      </c>
      <c r="C149" s="113">
        <v>9</v>
      </c>
      <c r="D149" s="112">
        <v>0</v>
      </c>
      <c r="E149" s="113">
        <v>3</v>
      </c>
      <c r="F149" s="112">
        <v>0</v>
      </c>
      <c r="G149" s="113">
        <v>0</v>
      </c>
      <c r="H149" s="112">
        <v>0</v>
      </c>
      <c r="I149" s="113">
        <v>0</v>
      </c>
      <c r="J149" s="114">
        <v>0</v>
      </c>
    </row>
    <row r="150" spans="1:10" ht="15.5" x14ac:dyDescent="0.35">
      <c r="A150" s="80" t="s">
        <v>260</v>
      </c>
      <c r="B150" s="112">
        <f t="shared" si="12"/>
        <v>3</v>
      </c>
      <c r="C150" s="113">
        <v>3</v>
      </c>
      <c r="D150" s="112">
        <v>0</v>
      </c>
      <c r="E150" s="113">
        <v>0</v>
      </c>
      <c r="F150" s="112">
        <v>0</v>
      </c>
      <c r="G150" s="113">
        <v>0</v>
      </c>
      <c r="H150" s="112">
        <v>0</v>
      </c>
      <c r="I150" s="113">
        <v>0</v>
      </c>
      <c r="J150" s="114">
        <v>0</v>
      </c>
    </row>
    <row r="151" spans="1:10" ht="15.5" x14ac:dyDescent="0.35">
      <c r="A151" s="80" t="s">
        <v>262</v>
      </c>
      <c r="B151" s="112">
        <f t="shared" si="12"/>
        <v>16</v>
      </c>
      <c r="C151" s="113">
        <v>16</v>
      </c>
      <c r="D151" s="112">
        <v>0</v>
      </c>
      <c r="E151" s="113">
        <v>0</v>
      </c>
      <c r="F151" s="112">
        <v>0</v>
      </c>
      <c r="G151" s="113">
        <v>0</v>
      </c>
      <c r="H151" s="112">
        <v>0</v>
      </c>
      <c r="I151" s="113">
        <v>0</v>
      </c>
      <c r="J151" s="114">
        <v>0</v>
      </c>
    </row>
    <row r="152" spans="1:10" ht="15.5" x14ac:dyDescent="0.35">
      <c r="A152" s="80" t="s">
        <v>263</v>
      </c>
      <c r="B152" s="112">
        <f t="shared" si="12"/>
        <v>4</v>
      </c>
      <c r="C152" s="113">
        <v>4</v>
      </c>
      <c r="D152" s="112">
        <v>0</v>
      </c>
      <c r="E152" s="113">
        <v>0</v>
      </c>
      <c r="F152" s="112">
        <v>0</v>
      </c>
      <c r="G152" s="113">
        <v>0</v>
      </c>
      <c r="H152" s="112">
        <v>0</v>
      </c>
      <c r="I152" s="113">
        <v>0</v>
      </c>
      <c r="J152" s="114">
        <v>0</v>
      </c>
    </row>
    <row r="153" spans="1:10" ht="15.5" x14ac:dyDescent="0.35">
      <c r="A153" s="80" t="s">
        <v>264</v>
      </c>
      <c r="B153" s="112">
        <f t="shared" si="12"/>
        <v>4</v>
      </c>
      <c r="C153" s="113">
        <v>4</v>
      </c>
      <c r="D153" s="112">
        <v>0</v>
      </c>
      <c r="E153" s="113">
        <v>0</v>
      </c>
      <c r="F153" s="112">
        <v>0</v>
      </c>
      <c r="G153" s="113">
        <v>0</v>
      </c>
      <c r="H153" s="112">
        <v>0</v>
      </c>
      <c r="I153" s="113">
        <v>0</v>
      </c>
      <c r="J153" s="114">
        <v>0</v>
      </c>
    </row>
    <row r="154" spans="1:10" ht="15.5" x14ac:dyDescent="0.35">
      <c r="A154" s="80" t="s">
        <v>266</v>
      </c>
      <c r="B154" s="112">
        <f t="shared" si="12"/>
        <v>8</v>
      </c>
      <c r="C154" s="113">
        <v>8</v>
      </c>
      <c r="D154" s="112">
        <v>0</v>
      </c>
      <c r="E154" s="113">
        <v>0</v>
      </c>
      <c r="F154" s="112">
        <v>0</v>
      </c>
      <c r="G154" s="113">
        <v>0</v>
      </c>
      <c r="H154" s="112">
        <v>0</v>
      </c>
      <c r="I154" s="113">
        <v>0</v>
      </c>
      <c r="J154" s="114">
        <v>0</v>
      </c>
    </row>
    <row r="155" spans="1:10" ht="15.5" x14ac:dyDescent="0.35">
      <c r="A155" s="80" t="s">
        <v>267</v>
      </c>
      <c r="B155" s="112">
        <f t="shared" si="12"/>
        <v>2</v>
      </c>
      <c r="C155" s="113">
        <v>2</v>
      </c>
      <c r="D155" s="112">
        <v>0</v>
      </c>
      <c r="E155" s="113">
        <v>0</v>
      </c>
      <c r="F155" s="112">
        <v>0</v>
      </c>
      <c r="G155" s="113">
        <v>0</v>
      </c>
      <c r="H155" s="112">
        <v>0</v>
      </c>
      <c r="I155" s="113">
        <v>0</v>
      </c>
      <c r="J155" s="114">
        <v>0</v>
      </c>
    </row>
    <row r="156" spans="1:10" ht="15.5" x14ac:dyDescent="0.35">
      <c r="A156" s="80" t="s">
        <v>268</v>
      </c>
      <c r="B156" s="112">
        <f t="shared" si="12"/>
        <v>2</v>
      </c>
      <c r="C156" s="113">
        <v>2</v>
      </c>
      <c r="D156" s="112">
        <v>0</v>
      </c>
      <c r="E156" s="113">
        <v>0</v>
      </c>
      <c r="F156" s="112">
        <v>0</v>
      </c>
      <c r="G156" s="113">
        <v>0</v>
      </c>
      <c r="H156" s="112">
        <v>0</v>
      </c>
      <c r="I156" s="113">
        <v>0</v>
      </c>
      <c r="J156" s="114">
        <v>0</v>
      </c>
    </row>
    <row r="157" spans="1:10" ht="15.5" x14ac:dyDescent="0.35">
      <c r="A157" s="80" t="s">
        <v>270</v>
      </c>
      <c r="B157" s="112">
        <f t="shared" si="12"/>
        <v>7</v>
      </c>
      <c r="C157" s="113">
        <v>6</v>
      </c>
      <c r="D157" s="112">
        <v>0</v>
      </c>
      <c r="E157" s="113">
        <v>0</v>
      </c>
      <c r="F157" s="112">
        <v>0</v>
      </c>
      <c r="G157" s="113">
        <v>0</v>
      </c>
      <c r="H157" s="112">
        <v>1</v>
      </c>
      <c r="I157" s="113">
        <v>0</v>
      </c>
      <c r="J157" s="114">
        <v>0</v>
      </c>
    </row>
    <row r="158" spans="1:10" ht="15.5" x14ac:dyDescent="0.35">
      <c r="A158" s="80" t="s">
        <v>272</v>
      </c>
      <c r="B158" s="112">
        <f t="shared" si="12"/>
        <v>7</v>
      </c>
      <c r="C158" s="113">
        <v>4</v>
      </c>
      <c r="D158" s="112">
        <v>0</v>
      </c>
      <c r="E158" s="113">
        <v>3</v>
      </c>
      <c r="F158" s="112">
        <v>0</v>
      </c>
      <c r="G158" s="113">
        <v>0</v>
      </c>
      <c r="H158" s="112">
        <v>0</v>
      </c>
      <c r="I158" s="113">
        <v>0</v>
      </c>
      <c r="J158" s="114">
        <v>0</v>
      </c>
    </row>
    <row r="159" spans="1:10" ht="15.5" x14ac:dyDescent="0.35">
      <c r="A159" s="80" t="s">
        <v>287</v>
      </c>
      <c r="B159" s="112">
        <f t="shared" si="12"/>
        <v>1</v>
      </c>
      <c r="C159" s="113">
        <v>1</v>
      </c>
      <c r="D159" s="112">
        <v>0</v>
      </c>
      <c r="E159" s="113">
        <v>0</v>
      </c>
      <c r="F159" s="112">
        <v>0</v>
      </c>
      <c r="G159" s="113">
        <v>0</v>
      </c>
      <c r="H159" s="112">
        <v>0</v>
      </c>
      <c r="I159" s="113">
        <v>0</v>
      </c>
      <c r="J159" s="114">
        <v>0</v>
      </c>
    </row>
    <row r="160" spans="1:10" ht="15.5" x14ac:dyDescent="0.35">
      <c r="A160" s="80" t="s">
        <v>274</v>
      </c>
      <c r="B160" s="112">
        <f t="shared" si="12"/>
        <v>2</v>
      </c>
      <c r="C160" s="113">
        <v>2</v>
      </c>
      <c r="D160" s="112">
        <v>0</v>
      </c>
      <c r="E160" s="113">
        <v>0</v>
      </c>
      <c r="F160" s="112">
        <v>0</v>
      </c>
      <c r="G160" s="113">
        <v>0</v>
      </c>
      <c r="H160" s="112">
        <v>0</v>
      </c>
      <c r="I160" s="113">
        <v>0</v>
      </c>
      <c r="J160" s="114">
        <v>0</v>
      </c>
    </row>
    <row r="161" spans="1:10" ht="15.5" x14ac:dyDescent="0.35">
      <c r="A161" s="80" t="s">
        <v>275</v>
      </c>
      <c r="B161" s="112">
        <f t="shared" si="12"/>
        <v>1</v>
      </c>
      <c r="C161" s="113">
        <v>1</v>
      </c>
      <c r="D161" s="112">
        <v>0</v>
      </c>
      <c r="E161" s="113">
        <v>0</v>
      </c>
      <c r="F161" s="112">
        <v>0</v>
      </c>
      <c r="G161" s="113">
        <v>0</v>
      </c>
      <c r="H161" s="112">
        <v>0</v>
      </c>
      <c r="I161" s="113">
        <v>0</v>
      </c>
      <c r="J161" s="114">
        <v>0</v>
      </c>
    </row>
    <row r="162" spans="1:10" ht="15.5" x14ac:dyDescent="0.35">
      <c r="A162" s="80" t="s">
        <v>277</v>
      </c>
      <c r="B162" s="112">
        <f t="shared" si="12"/>
        <v>1</v>
      </c>
      <c r="C162" s="113">
        <v>1</v>
      </c>
      <c r="D162" s="112">
        <v>0</v>
      </c>
      <c r="E162" s="113">
        <v>0</v>
      </c>
      <c r="F162" s="112">
        <v>0</v>
      </c>
      <c r="G162" s="113">
        <v>0</v>
      </c>
      <c r="H162" s="112">
        <v>0</v>
      </c>
      <c r="I162" s="113">
        <v>0</v>
      </c>
      <c r="J162" s="114">
        <v>0</v>
      </c>
    </row>
    <row r="163" spans="1:10" ht="15.5" x14ac:dyDescent="0.35">
      <c r="A163" s="80" t="s">
        <v>278</v>
      </c>
      <c r="B163" s="112">
        <f t="shared" si="12"/>
        <v>6</v>
      </c>
      <c r="C163" s="113">
        <v>6</v>
      </c>
      <c r="D163" s="112">
        <v>0</v>
      </c>
      <c r="E163" s="113">
        <v>0</v>
      </c>
      <c r="F163" s="112">
        <v>0</v>
      </c>
      <c r="G163" s="113">
        <v>0</v>
      </c>
      <c r="H163" s="112">
        <v>0</v>
      </c>
      <c r="I163" s="113">
        <v>0</v>
      </c>
      <c r="J163" s="114">
        <v>0</v>
      </c>
    </row>
    <row r="164" spans="1:10" ht="15.5" x14ac:dyDescent="0.35">
      <c r="A164" s="80" t="s">
        <v>279</v>
      </c>
      <c r="B164" s="112">
        <f t="shared" si="12"/>
        <v>2</v>
      </c>
      <c r="C164" s="113">
        <v>2</v>
      </c>
      <c r="D164" s="112">
        <v>0</v>
      </c>
      <c r="E164" s="113">
        <v>0</v>
      </c>
      <c r="F164" s="112">
        <v>0</v>
      </c>
      <c r="G164" s="113">
        <v>0</v>
      </c>
      <c r="H164" s="112">
        <v>0</v>
      </c>
      <c r="I164" s="113">
        <v>0</v>
      </c>
      <c r="J164" s="114">
        <v>0</v>
      </c>
    </row>
    <row r="165" spans="1:10" ht="15.5" x14ac:dyDescent="0.35">
      <c r="A165" s="81" t="s">
        <v>280</v>
      </c>
      <c r="B165" s="115">
        <f t="shared" si="12"/>
        <v>7</v>
      </c>
      <c r="C165" s="116">
        <v>6</v>
      </c>
      <c r="D165" s="115">
        <v>0</v>
      </c>
      <c r="E165" s="116">
        <v>1</v>
      </c>
      <c r="F165" s="115">
        <v>0</v>
      </c>
      <c r="G165" s="116">
        <v>0</v>
      </c>
      <c r="H165" s="115">
        <v>0</v>
      </c>
      <c r="I165" s="116">
        <v>0</v>
      </c>
      <c r="J165" s="117">
        <v>0</v>
      </c>
    </row>
    <row r="166" spans="1:10" x14ac:dyDescent="0.35">
      <c r="A166" s="102" t="s">
        <v>158</v>
      </c>
    </row>
    <row r="168" spans="1:10" hidden="1" x14ac:dyDescent="0.35">
      <c r="A168" s="82"/>
    </row>
    <row r="169" spans="1:10" hidden="1" x14ac:dyDescent="0.35">
      <c r="A169" s="82"/>
    </row>
    <row r="170" spans="1:10" hidden="1" x14ac:dyDescent="0.35">
      <c r="A170" s="82"/>
    </row>
  </sheetData>
  <mergeCells count="7">
    <mergeCell ref="A3:J3"/>
    <mergeCell ref="A4:J4"/>
    <mergeCell ref="A5:J5"/>
    <mergeCell ref="A6:J6"/>
    <mergeCell ref="A8:A9"/>
    <mergeCell ref="B8:B9"/>
    <mergeCell ref="E8:J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k F A A B Q S w M E F A A C A A g A 5 p 1 H V i m z 6 y m k A A A A 9 g A A A B I A H A B D b 2 5 m a W c v U G F j a 2 F n Z S 5 4 b W w g o h g A K K A U A A A A A A A A A A A A A A A A A A A A A A A A A A A A h Y 9 N D o I w G E S v Q r q n f 8 T E k I + y Y C u J 0 c S 4 b U r F R i i G F s v d X H g k r y B G U X c u 5 8 1 b z N y v N 8 j H t o k u u n e m s x l i m K J I W 9 V V x t Y Z G v w h X q J c w F q q k 6 x 1 N M n W p a O r M n T 0 / p w S E k L A I c F d X x N O K S P 7 c r V V R 9 1 K 9 J H N f z k 2 1 n l p l U Y C d q 8 x g m P G O F 7 w B F M g M 4 T S 2 K / A p 7 3 P 9 g d C M T R + 6 L X Q L i 4 2 Q O Y I 5 P 1 B P A B Q S w M E F A A C A A g A 5 p 1 H 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a d R 1 Y N D a H 7 o w I A A C 8 J A A A T A B w A R m 9 y b X V s Y X M v U 2 V j d G l v b j E u b S C i G A A o o B Q A A A A A A A A A A A A A A A A A A A A A A A A A A A D l V c 1 O 2 0 A Q v k f K O 4 z M J U h u l K S F S q 1 y c G y j u o I 4 t Q 1 V R S q 0 s Q e 6 1 X o 3 2 l 1 H p Y i n 4 h F 4 s U 5 i 0 p I m E F r 1 U A k f v P b M 7 P x 8 + 8 2 s w d x y J S G t 1 + 7 b Z q P Z M F + Y x g J 2 n A x 1 y S U r l I G p 0 p B z n V f c K r g E N J b E D v R B o G 0 2 g J 5 Y 8 w u U J P H N r B 2 o v C p R 2 t Y B F 9 j 2 l b T 0 Y 1 p O 8 G a c h O n I O w x i y B J v 4 L 2 P o d f p d e D T f O m O N Z o p E 4 U C q 9 m E f V X j L D w M 7 x n 2 x m l 4 5 A 0 9 e A 3 e I X S 7 E I R w E A 6 S M I n H W R I N j o f e Y Z i C H 5 1 E 8 z U 6 o S j R U e 1 7 F H 8 M E x h E 0 N t 7 8 X K 8 r b Z 2 b m b O r n s a o O A l t 6 j 7 j u u 4 4 C t R l d L 0 9 1 w I Z a 4 K L i / 6 + 3 u d T t e F D 5 W y m N p L g f 1 f n + 2 h k v h 5 1 6 0 x 2 n F o E 5 v g 9 z q u V q W a c f q c A 5 m x C Z m P 5 j K L 7 5 A V q E 2 r B t W F 0 z u 5 J 0 S a M 8 G 0 6 V t d 3 X e c 8 a m C n J U T f n c w t b 9 M M 2 n O l S 7 r x L P L K Z r W g 2 m 4 V 1 e O v 0 T i f V X w n D N B V V v a B h a / 2 W s X r p y h K i c a Q Z 2 T W j L I V T k l F q g 1 O / / 2 p u A X C o q f t m Q S S b v / q j 3 P o 7 b x h t m 6 N A h T / y x M M y + I z 7 z 0 e J j F K 8 6 v d 5 s N L j d X v s r g A W E l c w Q C E T U T w G R F 7 / m B L z P 6 Y w o f / D c U 3 l r c F g 5 3 e 8 + Y x E e M 8 O D s I d K u c / L J r J + H p o O x C F w u Y s O 6 s 1 A S O x b J / q 5 J E B / R M R r T s 8 3 K j O Y W L 5 X k h A Z 1 3 J Q T M p u s l m N v X R f J h f t N q n t F n d N 2 s W r x 9 H 5 c 1 l 3 P X M E M 0 s C l s 8 u x I I Z S 5 Q p K 8 R d N S f e K z w Q v W E G 1 C w i Y V S u C g g R 1 8 y U 4 4 4 b f 3 k j I K 1 Z o S m X R W V F E B d H g l 3 R g W 9 v w a V V s 6 b 7 9 Z 9 x 8 / / Q G W e B P F s x U c o O P x V 0 y S m I / D K L 1 A G v X z 6 N c / g F Q S w E C L Q A U A A I A C A D m n U d W K b P r K a Q A A A D 2 A A A A E g A A A A A A A A A A A A A A A A A A A A A A Q 2 9 u Z m l n L 1 B h Y 2 t h Z 2 U u e G 1 s U E s B A i 0 A F A A C A A g A 5 p 1 H V g / K 6 a u k A A A A 6 Q A A A B M A A A A A A A A A A A A A A A A A 8 A A A A F t D b 2 5 0 Z W 5 0 X 1 R 5 c G V z X S 5 4 b W x Q S w E C L Q A U A A I A C A D m n U d W D Q 2 h + 6 M C A A A v C Q A A E w A A A A A A A A A A A A A A A A D h A Q A A R m 9 y b X V s Y X M v U 2 V j d G l v b j E u b V B L B Q Y A A A A A A w A D A M I A A A D R 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5 K Q A A A A A A A F c p 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V y b W l u Y W R v c y U y M H B v c i U y M G N p c m N 1 a X R v J T I w e S U y M G V z d G F k b 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G a W x s U 3 R h d H V z I i B W Y W x 1 Z T 0 i c 0 N v b X B s Z X R l I i A v P j x F b n R y e S B U e X B l P S J G a W x s Q 2 9 s d W 1 u T m F t Z X M i I F Z h b H V l P S J z W y Z x d W 9 0 O 0 N p c m N 1 a X R v I E p 1 Z G l j a W F s J n F 1 b 3 Q 7 L C Z x d W 9 0 O 0 5 v b W J y Z S B v Z m l j a W 5 h I G N v b X B s Z X R v J n F 1 b 3 Q 7 L C Z x d W 9 0 O 0 P D s 2 R p Z 2 8 g Z G U g b 2 Z p Y 2 l u Y S Z x d W 9 0 O y w m c X V v d D t D Q U 5 U J n F 1 b 3 Q 7 L C Z x d W 9 0 O 0 R F U 0 N f R V N U Q U R P X 0 F T V U 5 U T y Z x d W 9 0 O 1 0 i I C 8 + P E V u d H J 5 I F R 5 c G U 9 I k Z p b G x D b 2 x 1 b W 5 U e X B l c y I g V m F s d W U 9 I n N C Z 1 l E Q X d Z P S I g L z 4 8 R W 5 0 c n k g V H l w Z T 0 i R m l s b E x h c 3 R V c G R h d G V k I i B W Y W x 1 Z T 0 i Z D I w M j I t M D Q t M j R U M D I 6 N D Y 6 N T A u O T U 5 M T I y N 1 o i I C 8 + P E V u d H J 5 I F R 5 c G U 9 I k Z p b G x F c n J v c k N v d W 5 0 I i B W Y W x 1 Z T 0 i b D A i I C 8 + P E V u d H J 5 I F R 5 c G U 9 I k Z p b G x F c n J v c k N v Z G U i I F Z h b H V l P S J z V W 5 r b m 9 3 b i I g L z 4 8 R W 5 0 c n k g V H l w Z T 0 i R m l s b E N v d W 5 0 I i B W Y W x 1 Z T 0 i b D g 0 I i A v P j x F b n R y e S B U e X B l P S J B Z G R l Z F R v R G F 0 Y U 1 v Z G V s I i B W Y W x 1 Z T 0 i b D A i I C 8 + P E V u d H J 5 I F R 5 c G U 9 I l J l b G F 0 a W 9 u c 2 h p c E l u Z m 9 D b 2 5 0 Y W l u Z X I i I F Z h b H V l P S J z e y Z x d W 9 0 O 2 N v b H V t b k N v d W 5 0 J n F 1 b 3 Q 7 O j U s J n F 1 b 3 Q 7 a 2 V 5 Q 2 9 s d W 1 u T m F t Z X M m c X V v d D s 6 W 1 0 s J n F 1 b 3 Q 7 c X V l c n l S Z W x h d G l v b n N o a X B z J n F 1 b 3 Q 7 O l t d L C Z x d W 9 0 O 2 N v b H V t b k l k Z W 5 0 a X R p Z X M m c X V v d D s 6 W y Z x d W 9 0 O 1 N l Y 3 R p b 2 4 x L 1 R l c m 1 p b m F k b 3 M g c G 9 y I G N p c m N 1 a X R v I H k g Z X N 0 Y W R v L 0 F 1 d G 9 S Z W 1 v d m V k Q 2 9 s d W 1 u c z E u e 0 N p c m N 1 a X R v I E p 1 Z G l j a W F s L D B 9 J n F 1 b 3 Q 7 L C Z x d W 9 0 O 1 N l Y 3 R p b 2 4 x L 1 R l c m 1 p b m F k b 3 M g c G 9 y I G N p c m N 1 a X R v I H k g Z X N 0 Y W R v L 0 F 1 d G 9 S Z W 1 v d m V k Q 2 9 s d W 1 u c z E u e 0 5 v b W J y Z S B v Z m l j a W 5 h I G N v b X B s Z X R v L D F 9 J n F 1 b 3 Q 7 L C Z x d W 9 0 O 1 N l Y 3 R p b 2 4 x L 1 R l c m 1 p b m F k b 3 M g c G 9 y I G N p c m N 1 a X R v I H k g Z X N 0 Y W R v L 0 F 1 d G 9 S Z W 1 v d m V k Q 2 9 s d W 1 u c z E u e 0 P D s 2 R p Z 2 8 g Z G U g b 2 Z p Y 2 l u Y S w y f S Z x d W 9 0 O y w m c X V v d D t T Z W N 0 a W 9 u M S 9 U Z X J t a W 5 h Z G 9 z I H B v c i B j a X J j d W l 0 b y B 5 I G V z d G F k b y 9 B d X R v U m V t b 3 Z l Z E N v b H V t b n M x L n t D Q U 5 U L D N 9 J n F 1 b 3 Q 7 L C Z x d W 9 0 O 1 N l Y 3 R p b 2 4 x L 1 R l c m 1 p b m F k b 3 M g c G 9 y I G N p c m N 1 a X R v I H k g Z X N 0 Y W R v L 0 F 1 d G 9 S Z W 1 v d m V k Q 2 9 s d W 1 u c z E u e 0 R F U 0 N f R V N U Q U R P X 0 F T V U 5 U T y w 0 f S Z x d W 9 0 O 1 0 s J n F 1 b 3 Q 7 Q 2 9 s d W 1 u Q 2 9 1 b n Q m c X V v d D s 6 N S w m c X V v d D t L Z X l D b 2 x 1 b W 5 O Y W 1 l c y Z x d W 9 0 O z p b X S w m c X V v d D t D b 2 x 1 b W 5 J Z G V u d G l 0 a W V z J n F 1 b 3 Q 7 O l s m c X V v d D t T Z W N 0 a W 9 u M S 9 U Z X J t a W 5 h Z G 9 z I H B v c i B j a X J j d W l 0 b y B 5 I G V z d G F k b y 9 B d X R v U m V t b 3 Z l Z E N v b H V t b n M x L n t D a X J j d W l 0 b y B K d W R p Y 2 l h b C w w f S Z x d W 9 0 O y w m c X V v d D t T Z W N 0 a W 9 u M S 9 U Z X J t a W 5 h Z G 9 z I H B v c i B j a X J j d W l 0 b y B 5 I G V z d G F k b y 9 B d X R v U m V t b 3 Z l Z E N v b H V t b n M x L n t O b 2 1 i c m U g b 2 Z p Y 2 l u Y S B j b 2 1 w b G V 0 b y w x f S Z x d W 9 0 O y w m c X V v d D t T Z W N 0 a W 9 u M S 9 U Z X J t a W 5 h Z G 9 z I H B v c i B j a X J j d W l 0 b y B 5 I G V z d G F k b y 9 B d X R v U m V t b 3 Z l Z E N v b H V t b n M x L n t D w 7 N k a W d v I G R l I G 9 m a W N p b m E s M n 0 m c X V v d D s s J n F 1 b 3 Q 7 U 2 V j d G l v b j E v V G V y b W l u Y W R v c y B w b 3 I g Y 2 l y Y 3 V p d G 8 g e S B l c 3 R h Z G 8 v Q X V 0 b 1 J l b W 9 2 Z W R D b 2 x 1 b W 5 z M S 5 7 Q 0 F O V C w z f S Z x d W 9 0 O y w m c X V v d D t T Z W N 0 a W 9 u M S 9 U Z X J t a W 5 h Z G 9 z I H B v c i B j a X J j d W l 0 b y B 5 I G V z d G F k b y 9 B d X R v U m V t b 3 Z l Z E N v b H V t b n M x L n t E R V N D X 0 V T V E F E T 1 9 B U 1 V O V E 8 s N H 0 m c X V v d D t d L C Z x d W 9 0 O 1 J l b G F 0 a W 9 u c 2 h p c E l u Z m 8 m c X V v d D s 6 W 1 1 9 I i A v P j w v U 3 R h Y m x l R W 5 0 c m l l c z 4 8 L 0 l 0 Z W 0 + P E l 0 Z W 0 + P E l 0 Z W 1 M b 2 N h d G l v b j 4 8 S X R l b V R 5 c G U + R m 9 y b X V s Y T w v S X R l b V R 5 c G U + P E l 0 Z W 1 Q Y X R o P l N l Y 3 R p b 2 4 x L 1 R l c m 1 p b m F k b 3 M l M j B w b 3 I l M j B j a X J j d W l 0 b y U y M H k l M j B l c 3 R h Z G 8 v T 3 J p Z 2 V u P C 9 J d G V t U G F 0 a D 4 8 L 0 l 0 Z W 1 M b 2 N h d G l v b j 4 8 U 3 R h Y m x l R W 5 0 c m l l c y A v P j w v S X R l b T 4 8 S X R l b T 4 8 S X R l b U x v Y 2 F 0 a W 9 u P j x J d G V t V H l w Z T 5 G b 3 J t d W x h P C 9 J d G V t V H l w Z T 4 8 S X R l b V B h d G g + U 2 V j d G l v b j E v V G V y b W l u Y W R v c y U y M H B v c i U y M G N p c m N 1 a X R v J T I w e S U y M G V z d G F k b y 9 F b m N h Y m V 6 Y W R v c y U y M H B y b 2 1 v d m l k b 3 M 8 L 0 l 0 Z W 1 Q Y X R o P j w v S X R l b U x v Y 2 F 0 a W 9 u P j x T d G F i b G V F b n R y a W V z I C 8 + P C 9 J d G V t P j x J d G V t P j x J d G V t T G 9 j Y X R p b 2 4 + P E l 0 Z W 1 U e X B l P k Z v c m 1 1 b G E 8 L 0 l 0 Z W 1 U e X B l P j x J d G V t U G F 0 a D 5 T Z W N 0 a W 9 u M S 9 U Z X J t a W 5 h Z G 9 z J T I w c G 9 y J T I w Y 2 l y Y 3 V p d G 8 l M j B 5 J T I w Z X N 0 Y W R v L 1 R p c G 8 l M j B j Y W 1 i a W F k b z w v S X R l b V B h d G g + P C 9 J d G V t T G 9 j Y X R p b 2 4 + P F N 0 Y W J s Z U V u d H J p Z X M g L z 4 8 L 0 l 0 Z W 0 + P E l 0 Z W 0 + P E l 0 Z W 1 M b 2 N h d G l v b j 4 8 S X R l b V R 5 c G U + R m 9 y b X V s Y T w v S X R l b V R 5 c G U + P E l 0 Z W 1 Q Y X R o P l N l Y 3 R p b 2 4 x L 0 J h b G F u Y 2 U l M j B n Z W 5 l c m F s J T I w Y W 5 1 Y W w l M j B w b 3 I l M j B v Z m l j a W 5 h 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R m l s b E V y c m 9 y Q 2 9 1 b n Q i I F Z h b H V l P S J s M C I g L z 4 8 R W 5 0 c n k g V H l w Z T 0 i R m l s b E x h c 3 R V c G R h d G V k I i B W Y W x 1 Z T 0 i Z D I w M j I t M D M t M j V U M T k 6 M T M 6 M D M u N z E 1 M T Y 3 M V o i I C 8 + P E V u d H J 5 I F R 5 c G U 9 I k Z p b G x D b 2 x 1 b W 5 U e X B l c y I g V m F s d W U 9 I n N C Z 1 l E Q m d N R E F 3 T U R B d 0 1 E I i A v P j x F b n R y e S B U e X B l P S J G a W x s Q 2 9 s d W 1 u T m F t Z X M i I F Z h b H V l P S J z W y Z x d W 9 0 O 0 N p c m N 1 a X R v I E p 1 Z G l j a W F s J n F 1 b 3 Q 7 L C Z x d W 9 0 O 0 1 h d G V y a W E m c X V v d D s s J n F 1 b 3 Q 7 Q 8 O z Z G l n b y Z x d W 9 0 O y w m c X V v d D t O b 2 1 i c m U g b 2 Z p Y 2 l u Y S B j b 2 1 w b G V 0 b y Z x d W 9 0 O y w m c X V v d D t D a X J j d W x h b n R l I G l u a W N p Y W w g J n F 1 b 3 Q 7 L C Z x d W 9 0 O 0 V u d H J h Z G 9 z J n F 1 b 3 Q 7 L C Z x d W 9 0 O 1 J l Z W 5 0 c m F k b 3 M m c X V v d D s s J n F 1 b 3 Q 7 U m V h Y 3 R p d m F k b 3 M m c X V v d D s s J n F 1 b 3 Q 7 V G V z d G l t b 2 5 p b 3 M g Z G U g c G l l e m E m c X V v d D s s J n F 1 b 3 Q 7 V G V y b W l u Y W R v c y Z x d W 9 0 O y w m c X V v d D t J b m F j d G l 2 b 3 M m c X V v d D s s J n F 1 b 3 Q 7 Q 2 l y Y 3 V s Y W 5 0 Z S B m a W 5 h b C Z x d W 9 0 O 1 0 i I C 8 + P E V u d H J 5 I F R 5 c G U 9 I k Z p b G x F c n J v c k N v Z G U i I F Z h b H V l P S J z V W 5 r b m 9 3 b i I g L z 4 8 R W 5 0 c n k g V H l w Z T 0 i R m l s b F N 0 Y X R 1 c y I g V m F s d W U 9 I n N D b 2 1 w b G V 0 Z S I g L z 4 8 R W 5 0 c n k g V H l w Z T 0 i R m l s b E N v d W 5 0 I i B W Y W x 1 Z T 0 i b D k i I C 8 + P E V u d H J 5 I F R 5 c G U 9 I l J l b G F 0 a W 9 u c 2 h p c E l u Z m 9 D b 2 5 0 Y W l u Z X I i I F Z h b H V l P S J z e y Z x d W 9 0 O 2 N v b H V t b k N v d W 5 0 J n F 1 b 3 Q 7 O j E y L C Z x d W 9 0 O 2 t l e U N v b H V t b k 5 h b W V z J n F 1 b 3 Q 7 O l t d L C Z x d W 9 0 O 3 F 1 Z X J 5 U m V s Y X R p b 2 5 z a G l w c y Z x d W 9 0 O z p b X S w m c X V v d D t j b 2 x 1 b W 5 J Z G V u d G l 0 a W V z J n F 1 b 3 Q 7 O l s m c X V v d D t T Z W N 0 a W 9 u M S 9 C Y W x h b m N l I G d l b m V y Y W w g Y W 5 1 Y W w g c G 9 y I G 9 m a W N p b m E v Q X V 0 b 1 J l b W 9 2 Z W R D b 2 x 1 b W 5 z M S 5 7 Q 2 l y Y 3 V p d G 8 g S n V k a W N p Y W w s M H 0 m c X V v d D s s J n F 1 b 3 Q 7 U 2 V j d G l v b j E v Q m F s Y W 5 j Z S B n Z W 5 l c m F s I G F u d W F s I H B v c i B v Z m l j a W 5 h L 0 F 1 d G 9 S Z W 1 v d m V k Q 2 9 s d W 1 u c z E u e 0 1 h d G V y a W E s M X 0 m c X V v d D s s J n F 1 b 3 Q 7 U 2 V j d G l v b j E v Q m F s Y W 5 j Z S B n Z W 5 l c m F s I G F u d W F s I H B v c i B v Z m l j a W 5 h L 0 F 1 d G 9 S Z W 1 v d m V k Q 2 9 s d W 1 u c z E u e 0 P D s 2 R p Z 2 8 s M n 0 m c X V v d D s s J n F 1 b 3 Q 7 U 2 V j d G l v b j E v Q m F s Y W 5 j Z S B n Z W 5 l c m F s I G F u d W F s I H B v c i B v Z m l j a W 5 h L 0 F 1 d G 9 S Z W 1 v d m V k Q 2 9 s d W 1 u c z E u e 0 5 v b W J y Z S B v Z m l j a W 5 h I G N v b X B s Z X R v L D N 9 J n F 1 b 3 Q 7 L C Z x d W 9 0 O 1 N l Y 3 R p b 2 4 x L 0 J h b G F u Y 2 U g Z 2 V u Z X J h b C B h b n V h b C B w b 3 I g b 2 Z p Y 2 l u Y S 9 B d X R v U m V t b 3 Z l Z E N v b H V t b n M x L n t D a X J j d W x h b n R l I G l u a W N p Y W w g L D R 9 J n F 1 b 3 Q 7 L C Z x d W 9 0 O 1 N l Y 3 R p b 2 4 x L 0 J h b G F u Y 2 U g Z 2 V u Z X J h b C B h b n V h b C B w b 3 I g b 2 Z p Y 2 l u Y S 9 B d X R v U m V t b 3 Z l Z E N v b H V t b n M x L n t F b n R y Y W R v c y w 1 f S Z x d W 9 0 O y w m c X V v d D t T Z W N 0 a W 9 u M S 9 C Y W x h b m N l I G d l b m V y Y W w g Y W 5 1 Y W w g c G 9 y I G 9 m a W N p b m E v Q X V 0 b 1 J l b W 9 2 Z W R D b 2 x 1 b W 5 z M S 5 7 U m V l b n R y Y W R v c y w 2 f S Z x d W 9 0 O y w m c X V v d D t T Z W N 0 a W 9 u M S 9 C Y W x h b m N l I G d l b m V y Y W w g Y W 5 1 Y W w g c G 9 y I G 9 m a W N p b m E v Q X V 0 b 1 J l b W 9 2 Z W R D b 2 x 1 b W 5 z M S 5 7 U m V h Y 3 R p d m F k b 3 M s N 3 0 m c X V v d D s s J n F 1 b 3 Q 7 U 2 V j d G l v b j E v Q m F s Y W 5 j Z S B n Z W 5 l c m F s I G F u d W F s I H B v c i B v Z m l j a W 5 h L 0 F 1 d G 9 S Z W 1 v d m V k Q 2 9 s d W 1 u c z E u e 1 R l c 3 R p b W 9 u a W 9 z I G R l I H B p Z X p h L D h 9 J n F 1 b 3 Q 7 L C Z x d W 9 0 O 1 N l Y 3 R p b 2 4 x L 0 J h b G F u Y 2 U g Z 2 V u Z X J h b C B h b n V h b C B w b 3 I g b 2 Z p Y 2 l u Y S 9 B d X R v U m V t b 3 Z l Z E N v b H V t b n M x L n t U Z X J t a W 5 h Z G 9 z L D l 9 J n F 1 b 3 Q 7 L C Z x d W 9 0 O 1 N l Y 3 R p b 2 4 x L 0 J h b G F u Y 2 U g Z 2 V u Z X J h b C B h b n V h b C B w b 3 I g b 2 Z p Y 2 l u Y S 9 B d X R v U m V t b 3 Z l Z E N v b H V t b n M x L n t J b m F j d G l 2 b 3 M s M T B 9 J n F 1 b 3 Q 7 L C Z x d W 9 0 O 1 N l Y 3 R p b 2 4 x L 0 J h b G F u Y 2 U g Z 2 V u Z X J h b C B h b n V h b C B w b 3 I g b 2 Z p Y 2 l u Y S 9 B d X R v U m V t b 3 Z l Z E N v b H V t b n M x L n t D a X J j d W x h b n R l I G Z p b m F s L D E x f S Z x d W 9 0 O 1 0 s J n F 1 b 3 Q 7 Q 2 9 s d W 1 u Q 2 9 1 b n Q m c X V v d D s 6 M T I s J n F 1 b 3 Q 7 S 2 V 5 Q 2 9 s d W 1 u T m F t Z X M m c X V v d D s 6 W 1 0 s J n F 1 b 3 Q 7 Q 2 9 s d W 1 u S W R l b n R p d G l l c y Z x d W 9 0 O z p b J n F 1 b 3 Q 7 U 2 V j d G l v b j E v Q m F s Y W 5 j Z S B n Z W 5 l c m F s I G F u d W F s I H B v c i B v Z m l j a W 5 h L 0 F 1 d G 9 S Z W 1 v d m V k Q 2 9 s d W 1 u c z E u e 0 N p c m N 1 a X R v I E p 1 Z G l j a W F s L D B 9 J n F 1 b 3 Q 7 L C Z x d W 9 0 O 1 N l Y 3 R p b 2 4 x L 0 J h b G F u Y 2 U g Z 2 V u Z X J h b C B h b n V h b C B w b 3 I g b 2 Z p Y 2 l u Y S 9 B d X R v U m V t b 3 Z l Z E N v b H V t b n M x L n t N Y X R l c m l h L D F 9 J n F 1 b 3 Q 7 L C Z x d W 9 0 O 1 N l Y 3 R p b 2 4 x L 0 J h b G F u Y 2 U g Z 2 V u Z X J h b C B h b n V h b C B w b 3 I g b 2 Z p Y 2 l u Y S 9 B d X R v U m V t b 3 Z l Z E N v b H V t b n M x L n t D w 7 N k a W d v L D J 9 J n F 1 b 3 Q 7 L C Z x d W 9 0 O 1 N l Y 3 R p b 2 4 x L 0 J h b G F u Y 2 U g Z 2 V u Z X J h b C B h b n V h b C B w b 3 I g b 2 Z p Y 2 l u Y S 9 B d X R v U m V t b 3 Z l Z E N v b H V t b n M x L n t O b 2 1 i c m U g b 2 Z p Y 2 l u Y S B j b 2 1 w b G V 0 b y w z f S Z x d W 9 0 O y w m c X V v d D t T Z W N 0 a W 9 u M S 9 C Y W x h b m N l I G d l b m V y Y W w g Y W 5 1 Y W w g c G 9 y I G 9 m a W N p b m E v Q X V 0 b 1 J l b W 9 2 Z W R D b 2 x 1 b W 5 z M S 5 7 Q 2 l y Y 3 V s Y W 5 0 Z S B p b m l j a W F s I C w 0 f S Z x d W 9 0 O y w m c X V v d D t T Z W N 0 a W 9 u M S 9 C Y W x h b m N l I G d l b m V y Y W w g Y W 5 1 Y W w g c G 9 y I G 9 m a W N p b m E v Q X V 0 b 1 J l b W 9 2 Z W R D b 2 x 1 b W 5 z M S 5 7 R W 5 0 c m F k b 3 M s N X 0 m c X V v d D s s J n F 1 b 3 Q 7 U 2 V j d G l v b j E v Q m F s Y W 5 j Z S B n Z W 5 l c m F s I G F u d W F s I H B v c i B v Z m l j a W 5 h L 0 F 1 d G 9 S Z W 1 v d m V k Q 2 9 s d W 1 u c z E u e 1 J l Z W 5 0 c m F k b 3 M s N n 0 m c X V v d D s s J n F 1 b 3 Q 7 U 2 V j d G l v b j E v Q m F s Y W 5 j Z S B n Z W 5 l c m F s I G F u d W F s I H B v c i B v Z m l j a W 5 h L 0 F 1 d G 9 S Z W 1 v d m V k Q 2 9 s d W 1 u c z E u e 1 J l Y W N 0 a X Z h Z G 9 z L D d 9 J n F 1 b 3 Q 7 L C Z x d W 9 0 O 1 N l Y 3 R p b 2 4 x L 0 J h b G F u Y 2 U g Z 2 V u Z X J h b C B h b n V h b C B w b 3 I g b 2 Z p Y 2 l u Y S 9 B d X R v U m V t b 3 Z l Z E N v b H V t b n M x L n t U Z X N 0 a W 1 v b m l v c y B k Z S B w a W V 6 Y S w 4 f S Z x d W 9 0 O y w m c X V v d D t T Z W N 0 a W 9 u M S 9 C Y W x h b m N l I G d l b m V y Y W w g Y W 5 1 Y W w g c G 9 y I G 9 m a W N p b m E v Q X V 0 b 1 J l b W 9 2 Z W R D b 2 x 1 b W 5 z M S 5 7 V G V y b W l u Y W R v c y w 5 f S Z x d W 9 0 O y w m c X V v d D t T Z W N 0 a W 9 u M S 9 C Y W x h b m N l I G d l b m V y Y W w g Y W 5 1 Y W w g c G 9 y I G 9 m a W N p b m E v Q X V 0 b 1 J l b W 9 2 Z W R D b 2 x 1 b W 5 z M S 5 7 S W 5 h Y 3 R p d m 9 z L D E w f S Z x d W 9 0 O y w m c X V v d D t T Z W N 0 a W 9 u M S 9 C Y W x h b m N l I G d l b m V y Y W w g Y W 5 1 Y W w g c G 9 y I G 9 m a W N p b m E v Q X V 0 b 1 J l b W 9 2 Z W R D b 2 x 1 b W 5 z M S 5 7 Q 2 l y Y 3 V s Y W 5 0 Z S B m a W 5 h b C w x M X 0 m c X V v d D t d L C Z x d W 9 0 O 1 J l b G F 0 a W 9 u c 2 h p c E l u Z m 8 m c X V v d D s 6 W 1 1 9 I i A v P j x F b n R y e S B U e X B l P S J B Z G R l Z F R v R G F 0 Y U 1 v Z G V s I i B W Y W x 1 Z T 0 i b D A i I C 8 + P C 9 T d G F i b G V F b n R y a W V z P j w v S X R l b T 4 8 S X R l b T 4 8 S X R l b U x v Y 2 F 0 a W 9 u P j x J d G V t V H l w Z T 5 G b 3 J t d W x h P C 9 J d G V t V H l w Z T 4 8 S X R l b V B h d G g + U 2 V j d G l v b j E v Q m F s Y W 5 j Z S U y M G d l b m V y Y W w l M j B h b n V h b C U y M H B v c i U y M G 9 m a W N p b m E v T 3 J p Z 2 V u P C 9 J d G V t U G F 0 a D 4 8 L 0 l 0 Z W 1 M b 2 N h d G l v b j 4 8 U 3 R h Y m x l R W 5 0 c m l l c y A v P j w v S X R l b T 4 8 S X R l b T 4 8 S X R l b U x v Y 2 F 0 a W 9 u P j x J d G V t V H l w Z T 5 G b 3 J t d W x h P C 9 J d G V t V H l w Z T 4 8 S X R l b V B h d G g + U 2 V j d G l v b j E v Q m F s Y W 5 j Z S U y M G d l b m V y Y W w l M j B h b n V h b C U y M H B v c i U y M G 9 m a W N p b m E v R W 5 j Y W J l e m F k b 3 M l M j B w c m 9 t b 3 Z p Z G 9 z P C 9 J d G V t U G F 0 a D 4 8 L 0 l 0 Z W 1 M b 2 N h d G l v b j 4 8 U 3 R h Y m x l R W 5 0 c m l l c y A v P j w v S X R l b T 4 8 S X R l b T 4 8 S X R l b U x v Y 2 F 0 a W 9 u P j x J d G V t V H l w Z T 5 G b 3 J t d W x h P C 9 J d G V t V H l w Z T 4 8 S X R l b V B h d G g + U 2 V j d G l v b j E v Q m F s Y W 5 j Z S U y M G d l b m V y Y W w l M j B h b n V h b C U y M H B v c i U y M G 9 m a W N p b m E v V G l w b y U y M G N h b W J p Y W R v P C 9 J d G V t U G F 0 a D 4 8 L 0 l 0 Z W 1 M b 2 N h d G l v b j 4 8 U 3 R h Y m x l R W 5 0 c m l l c y A v P j w v S X R l b T 4 8 S X R l b T 4 8 S X R l b U x v Y 2 F 0 a W 9 u P j x J d G V t V H l w Z T 5 G b 3 J t d W x h P C 9 J d G V t V H l w Z T 4 8 S X R l b V B h d G g + U 2 V j d G l v b j E v R W 5 0 c m F k b 3 M l M j B w b 3 I l M j B j b G F z Z S U y M H k l M j B w c m 9 j Z W R p b W l l b n R v J T I w b W x h 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R m l s b F N 0 Y X R 1 c y I g V m F s d W U 9 I n N D b 2 1 w b G V 0 Z S I g L z 4 8 R W 5 0 c n k g V H l w Z T 0 i R m l s b E N v b H V t b k 5 h b W V z I i B W Y W x 1 Z T 0 i c 1 s m c X V v d D t D a X J j d W l 0 b y B K d W R p Y 2 l h b C Z x d W 9 0 O y w m c X V v d D t O b 2 1 i c m U g b 2 Z p Y 2 l u Y S B j b 2 1 w b G V 0 b y Z x d W 9 0 O y w m c X V v d D t D w 7 N k a W d v I G R l I G 9 m a W N p b m E m c X V v d D s s J n F 1 b 3 Q 7 Q 2 x h c 2 U g Z G U g Y X N 1 b n R v J n F 1 b 3 Q 7 L C Z x d W 9 0 O 0 R F U 0 N f U F J P Q 0 V E S S Z x d W 9 0 O y w m c X V v d D t D Q U 5 U J n F 1 b 3 Q 7 X S I g L z 4 8 R W 5 0 c n k g V H l w Z T 0 i R m l s b E N v b H V t b l R 5 c G V z I i B W Y W x 1 Z T 0 i c 0 J n W U R C Z 1 l E I i A v P j x F b n R y e S B U e X B l P S J G a W x s T G F z d F V w Z G F 0 Z W Q i I F Z h b H V l P S J k M j A y M i 0 w N S 0 x M l Q x O D o x N T o x N S 4 3 M j k w O D c 0 W i I g L z 4 8 R W 5 0 c n k g V H l w Z T 0 i R m l s b E V y c m 9 y Q 2 9 1 b n Q i I F Z h b H V l P S J s M C I g L z 4 8 R W 5 0 c n k g V H l w Z T 0 i R m l s b E V y c m 9 y Q 2 9 k Z S I g V m F s d W U 9 I n N V b m t u b 3 d u I i A v P j x F b n R y e S B U e X B l P S J G a W x s Q 2 9 1 b n Q i I F Z h b H V l P S J s M z I 5 I i A v P j x F b n R y e S B U e X B l P S J B Z G R l Z F R v R G F 0 Y U 1 v Z G V s I i B W Y W x 1 Z T 0 i b D A i I C 8 + P E V u d H J 5 I F R 5 c G U 9 I l J l b G F 0 a W 9 u c 2 h p c E l u Z m 9 D b 2 5 0 Y W l u Z X I i I F Z h b H V l P S J z e y Z x d W 9 0 O 2 N v b H V t b k N v d W 5 0 J n F 1 b 3 Q 7 O j Y s J n F 1 b 3 Q 7 a 2 V 5 Q 2 9 s d W 1 u T m F t Z X M m c X V v d D s 6 W 1 0 s J n F 1 b 3 Q 7 c X V l c n l S Z W x h d G l v b n N o a X B z J n F 1 b 3 Q 7 O l t d L C Z x d W 9 0 O 2 N v b H V t b k l k Z W 5 0 a X R p Z X M m c X V v d D s 6 W y Z x d W 9 0 O 1 N l Y 3 R p b 2 4 x L 0 V u d H J h Z G 9 z I H B v c i B j b G F z Z S B 5 I H B y b 2 N l Z G l t a W V u d G 8 g b W x h L 0 F 1 d G 9 S Z W 1 v d m V k Q 2 9 s d W 1 u c z E u e 0 N p c m N 1 a X R v I E p 1 Z G l j a W F s L D B 9 J n F 1 b 3 Q 7 L C Z x d W 9 0 O 1 N l Y 3 R p b 2 4 x L 0 V u d H J h Z G 9 z I H B v c i B j b G F z Z S B 5 I H B y b 2 N l Z G l t a W V u d G 8 g b W x h L 0 F 1 d G 9 S Z W 1 v d m V k Q 2 9 s d W 1 u c z E u e 0 5 v b W J y Z S B v Z m l j a W 5 h I G N v b X B s Z X R v L D F 9 J n F 1 b 3 Q 7 L C Z x d W 9 0 O 1 N l Y 3 R p b 2 4 x L 0 V u d H J h Z G 9 z I H B v c i B j b G F z Z S B 5 I H B y b 2 N l Z G l t a W V u d G 8 g b W x h L 0 F 1 d G 9 S Z W 1 v d m V k Q 2 9 s d W 1 u c z E u e 0 P D s 2 R p Z 2 8 g Z G U g b 2 Z p Y 2 l u Y S w y f S Z x d W 9 0 O y w m c X V v d D t T Z W N 0 a W 9 u M S 9 F b n R y Y W R v c y B w b 3 I g Y 2 x h c 2 U g e S B w c m 9 j Z W R p b W l l b n R v I G 1 s Y S 9 B d X R v U m V t b 3 Z l Z E N v b H V t b n M x L n t D b G F z Z S B k Z S B h c 3 V u d G 8 s M 3 0 m c X V v d D s s J n F 1 b 3 Q 7 U 2 V j d G l v b j E v R W 5 0 c m F k b 3 M g c G 9 y I G N s Y X N l I H k g c H J v Y 2 V k a W 1 p Z W 5 0 b y B t b G E v Q X V 0 b 1 J l b W 9 2 Z W R D b 2 x 1 b W 5 z M S 5 7 R E V T Q 1 9 Q U k 9 D R U R J L D R 9 J n F 1 b 3 Q 7 L C Z x d W 9 0 O 1 N l Y 3 R p b 2 4 x L 0 V u d H J h Z G 9 z I H B v c i B j b G F z Z S B 5 I H B y b 2 N l Z G l t a W V u d G 8 g b W x h L 0 F 1 d G 9 S Z W 1 v d m V k Q 2 9 s d W 1 u c z E u e 0 N B T l Q s N X 0 m c X V v d D t d L C Z x d W 9 0 O 0 N v b H V t b k N v d W 5 0 J n F 1 b 3 Q 7 O j Y s J n F 1 b 3 Q 7 S 2 V 5 Q 2 9 s d W 1 u T m F t Z X M m c X V v d D s 6 W 1 0 s J n F 1 b 3 Q 7 Q 2 9 s d W 1 u S W R l b n R p d G l l c y Z x d W 9 0 O z p b J n F 1 b 3 Q 7 U 2 V j d G l v b j E v R W 5 0 c m F k b 3 M g c G 9 y I G N s Y X N l I H k g c H J v Y 2 V k a W 1 p Z W 5 0 b y B t b G E v Q X V 0 b 1 J l b W 9 2 Z W R D b 2 x 1 b W 5 z M S 5 7 Q 2 l y Y 3 V p d G 8 g S n V k a W N p Y W w s M H 0 m c X V v d D s s J n F 1 b 3 Q 7 U 2 V j d G l v b j E v R W 5 0 c m F k b 3 M g c G 9 y I G N s Y X N l I H k g c H J v Y 2 V k a W 1 p Z W 5 0 b y B t b G E v Q X V 0 b 1 J l b W 9 2 Z W R D b 2 x 1 b W 5 z M S 5 7 T m 9 t Y n J l I G 9 m a W N p b m E g Y 2 9 t c G x l d G 8 s M X 0 m c X V v d D s s J n F 1 b 3 Q 7 U 2 V j d G l v b j E v R W 5 0 c m F k b 3 M g c G 9 y I G N s Y X N l I H k g c H J v Y 2 V k a W 1 p Z W 5 0 b y B t b G E v Q X V 0 b 1 J l b W 9 2 Z W R D b 2 x 1 b W 5 z M S 5 7 Q 8 O z Z G l n b y B k Z S B v Z m l j a W 5 h L D J 9 J n F 1 b 3 Q 7 L C Z x d W 9 0 O 1 N l Y 3 R p b 2 4 x L 0 V u d H J h Z G 9 z I H B v c i B j b G F z Z S B 5 I H B y b 2 N l Z G l t a W V u d G 8 g b W x h L 0 F 1 d G 9 S Z W 1 v d m V k Q 2 9 s d W 1 u c z E u e 0 N s Y X N l I G R l I G F z d W 5 0 b y w z f S Z x d W 9 0 O y w m c X V v d D t T Z W N 0 a W 9 u M S 9 F b n R y Y W R v c y B w b 3 I g Y 2 x h c 2 U g e S B w c m 9 j Z W R p b W l l b n R v I G 1 s Y S 9 B d X R v U m V t b 3 Z l Z E N v b H V t b n M x L n t E R V N D X 1 B S T 0 N F R E k s N H 0 m c X V v d D s s J n F 1 b 3 Q 7 U 2 V j d G l v b j E v R W 5 0 c m F k b 3 M g c G 9 y I G N s Y X N l I H k g c H J v Y 2 V k a W 1 p Z W 5 0 b y B t b G E v Q X V 0 b 1 J l b W 9 2 Z W R D b 2 x 1 b W 5 z M S 5 7 Q 0 F O V C w 1 f S Z x d W 9 0 O 1 0 s J n F 1 b 3 Q 7 U m V s Y X R p b 2 5 z a G l w S W 5 m b y Z x d W 9 0 O z p b X X 0 i I C 8 + P C 9 T d G F i b G V F b n R y a W V z P j w v S X R l b T 4 8 S X R l b T 4 8 S X R l b U x v Y 2 F 0 a W 9 u P j x J d G V t V H l w Z T 5 G b 3 J t d W x h P C 9 J d G V t V H l w Z T 4 8 S X R l b V B h d G g + U 2 V j d G l v b j E v R W 5 0 c m F k b 3 M l M j B w b 3 I l M j B j b G F z Z S U y M H k l M j B w c m 9 j Z W R p b W l l b n R v J T I w b W x h L 0 9 y a W d l b j w v S X R l b V B h d G g + P C 9 J d G V t T G 9 j Y X R p b 2 4 + P F N 0 Y W J s Z U V u d H J p Z X M g L z 4 8 L 0 l 0 Z W 0 + P E l 0 Z W 0 + P E l 0 Z W 1 M b 2 N h d G l v b j 4 8 S X R l b V R 5 c G U + R m 9 y b X V s Y T w v S X R l b V R 5 c G U + P E l 0 Z W 1 Q Y X R o P l N l Y 3 R p b 2 4 x L 0 V u d H J h Z G 9 z J T I w c G 9 y J T I w Y 2 x h c 2 U l M j B 5 J T I w c H J v Y 2 V k a W 1 p Z W 5 0 b y U y M G 1 s Y S 9 F b m N h Y m V 6 Y W R v c y U y M H B y b 2 1 v d m l k b 3 M 8 L 0 l 0 Z W 1 Q Y X R o P j w v S X R l b U x v Y 2 F 0 a W 9 u P j x T d G F i b G V F b n R y a W V z I C 8 + P C 9 J d G V t P j x J d G V t P j x J d G V t T G 9 j Y X R p b 2 4 + P E l 0 Z W 1 U e X B l P k Z v c m 1 1 b G E 8 L 0 l 0 Z W 1 U e X B l P j x J d G V t U G F 0 a D 5 T Z W N 0 a W 9 u M S 9 F b n R y Y W R v c y U y M H B v c i U y M G N s Y X N l J T I w e S U y M H B y b 2 N l Z G l t a W V u d G 8 l M j B t b G E v V G l w b y U y M G N h b W J p Y W R v P C 9 J d G V t U G F 0 a D 4 8 L 0 l 0 Z W 1 M b 2 N h d G l v b j 4 8 U 3 R h Y m x l R W 5 0 c m l l c y A v P j w v S X R l b T 4 8 L 0 l 0 Z W 1 z P j w v T G 9 j Y W x Q Y W N r Y W d l T W V 0 Y W R h d G F G a W x l P h Y A A A B Q S w U G A A A A A A A A A A A A A A A A A A A A A A A A J g E A A A E A A A D Q j J 3 f A R X R E Y x 6 A M B P w p f r A Q A A A F 0 v L a t s 7 A 5 P q k z r F u m B j L Q A A A A A A g A A A A A A E G Y A A A A B A A A g A A A A p A 8 + 1 / R 7 j X + Z M f n 8 D n + i D / Q t b K C T N H E G k w D 2 o e 4 W w z o A A A A A D o A A A A A C A A A g A A A A p p F m S g U R w s w 3 c N v l 9 Q S J j g + U F 6 7 F Y c 9 O + p k E U N V v V q x Q A A A A d R 8 K B q n f 5 l S n H o R k A a g R q j q u d v A T H o F E n 3 V t h b t q 2 O 3 u z 0 l f S i i N 1 g C x u S Q E k c I w u X 1 k A z s b j 7 u 4 P 2 I c X B w 7 p j O j O 7 V v l O k m 2 u + U o 6 E P U o B A A A A A o S 4 C R m u 9 0 E 7 5 M F B e + N 3 Y 1 X F X y n d u 7 U t p U M o m J y n 3 D 6 U g y Z b n g T n 3 E M d s k S 0 E W R i I L V 2 L h g L Q X d c g 6 6 + v L k M l b A = = < / D a t a M a s h u p > 
</file>

<file path=customXml/itemProps1.xml><?xml version="1.0" encoding="utf-8"?>
<ds:datastoreItem xmlns:ds="http://schemas.openxmlformats.org/officeDocument/2006/customXml" ds:itemID="{89A7658D-4571-4BD9-BD93-D4B92761C90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c-1</vt:lpstr>
      <vt:lpstr>c-2</vt:lpstr>
      <vt:lpstr>c-3</vt:lpstr>
      <vt:lpstr>c-4</vt:lpstr>
      <vt:lpstr>c-5</vt:lpstr>
      <vt:lpstr>c-6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Marjorie León Alfaro</dc:creator>
  <cp:keywords/>
  <dc:description/>
  <cp:lastModifiedBy>María Gómez Rodríguez</cp:lastModifiedBy>
  <cp:revision/>
  <dcterms:created xsi:type="dcterms:W3CDTF">2022-05-12T21:00:01Z</dcterms:created>
  <dcterms:modified xsi:type="dcterms:W3CDTF">2024-03-22T22:25:07Z</dcterms:modified>
  <cp:category/>
  <cp:contentStatus/>
</cp:coreProperties>
</file>