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dzunigar\Desktop\"/>
    </mc:Choice>
  </mc:AlternateContent>
  <xr:revisionPtr revIDLastSave="0" documentId="13_ncr:1_{20DAB2B3-98FE-41C5-9984-6DE43095DEFB}" xr6:coauthVersionLast="45" xr6:coauthVersionMax="45" xr10:uidLastSave="{00000000-0000-0000-0000-000000000000}"/>
  <bookViews>
    <workbookView xWindow="-120" yWindow="-120" windowWidth="29040" windowHeight="15840" tabRatio="500" activeTab="2" xr2:uid="{00000000-000D-0000-FFFF-FFFF00000000}"/>
  </bookViews>
  <sheets>
    <sheet name="Detalle_de_Indicadores" sheetId="1" r:id="rId1"/>
    <sheet name="Métricas" sheetId="2" r:id="rId2"/>
    <sheet name="Indicadores_de_Gestión" sheetId="3" r:id="rId3"/>
    <sheet name="Hoja1" sheetId="4" state="hidden" r:id="rId4"/>
    <sheet name="Param-hist" sheetId="5" state="hidden" r:id="rId5"/>
  </sheets>
  <definedNames>
    <definedName name="___xlfn_IFERROR">"""NA()"""</definedName>
    <definedName name="__xlfn_IFERROR">"""NA()"""</definedName>
    <definedName name="_AtRisk_FitDataRange_FIT_BE877_718C7">!#REF!</definedName>
    <definedName name="_AtRisk_FitDataRange_FIT_BE877_718C7_1">!#REF!</definedName>
    <definedName name="_AtRisk_FitDataRange_FIT_BE877_718C7_2">!#REF!</definedName>
    <definedName name="Print_Titles_1">"métricas.#ref!"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L21" i="3" l="1"/>
  <c r="AF6" i="2" l="1"/>
  <c r="AG6" i="2"/>
  <c r="AH6" i="2"/>
  <c r="AI6" i="2"/>
  <c r="AJ6" i="2"/>
  <c r="AR38" i="3" l="1"/>
  <c r="AR39" i="3" s="1"/>
  <c r="AQ38" i="3"/>
  <c r="AQ39" i="3" s="1"/>
  <c r="AR36" i="3"/>
  <c r="AR37" i="3" s="1"/>
  <c r="AQ36" i="3"/>
  <c r="AQ37" i="3" s="1"/>
  <c r="AR35" i="3"/>
  <c r="AQ35" i="3"/>
  <c r="AR34" i="3"/>
  <c r="AQ34" i="3"/>
  <c r="AR33" i="3"/>
  <c r="AQ33" i="3"/>
  <c r="AR32" i="3"/>
  <c r="AQ32" i="3"/>
  <c r="AR31" i="3"/>
  <c r="AQ31" i="3"/>
  <c r="AR30" i="3"/>
  <c r="AQ30" i="3"/>
  <c r="AR29" i="3"/>
  <c r="AQ29" i="3"/>
  <c r="AR28" i="3"/>
  <c r="AQ28" i="3"/>
  <c r="AR26" i="3"/>
  <c r="AQ26" i="3"/>
  <c r="AR25" i="3"/>
  <c r="AQ25" i="3"/>
  <c r="AR24" i="3"/>
  <c r="AR27" i="3" s="1"/>
  <c r="AQ24" i="3"/>
  <c r="AR23" i="3"/>
  <c r="AQ23" i="3"/>
  <c r="AR21" i="3"/>
  <c r="AR22" i="3" s="1"/>
  <c r="AQ21" i="3"/>
  <c r="AQ22" i="3" s="1"/>
  <c r="AR20" i="3"/>
  <c r="AQ20" i="3"/>
  <c r="AR19" i="3"/>
  <c r="AQ19" i="3"/>
  <c r="AR18" i="3"/>
  <c r="AQ18" i="3"/>
  <c r="AR17" i="3"/>
  <c r="AQ17" i="3"/>
  <c r="AR15" i="3"/>
  <c r="AQ15" i="3"/>
  <c r="AR14" i="3"/>
  <c r="AQ14" i="3"/>
  <c r="AR13" i="3"/>
  <c r="AQ13" i="3"/>
  <c r="AR12" i="3"/>
  <c r="AQ12" i="3"/>
  <c r="AR11" i="3"/>
  <c r="AQ11" i="3"/>
  <c r="AR10" i="3"/>
  <c r="AQ10" i="3"/>
  <c r="AR9" i="3"/>
  <c r="AQ9" i="3"/>
  <c r="AR8" i="3"/>
  <c r="AQ8" i="3"/>
  <c r="AR7" i="3"/>
  <c r="AQ7" i="3"/>
  <c r="AI7" i="3"/>
  <c r="AJ7" i="3"/>
  <c r="AK7" i="3"/>
  <c r="AL7" i="3"/>
  <c r="AM7" i="3"/>
  <c r="AN7" i="3"/>
  <c r="AO7" i="3"/>
  <c r="AP7" i="3"/>
  <c r="AI8" i="3"/>
  <c r="AJ8" i="3"/>
  <c r="AK8" i="3"/>
  <c r="AL8" i="3"/>
  <c r="AM8" i="3"/>
  <c r="AN8" i="3"/>
  <c r="AO8" i="3"/>
  <c r="AP8" i="3"/>
  <c r="AI9" i="3"/>
  <c r="AJ9" i="3"/>
  <c r="AK9" i="3"/>
  <c r="AL9" i="3"/>
  <c r="AM9" i="3"/>
  <c r="AN9" i="3"/>
  <c r="AO9" i="3"/>
  <c r="AP9" i="3"/>
  <c r="AI10" i="3"/>
  <c r="AJ10" i="3"/>
  <c r="AK10" i="3"/>
  <c r="AL10" i="3"/>
  <c r="AM10" i="3"/>
  <c r="AN10" i="3"/>
  <c r="AO10" i="3"/>
  <c r="AP10" i="3"/>
  <c r="AI11" i="3"/>
  <c r="AJ11" i="3"/>
  <c r="AK11" i="3"/>
  <c r="AL11" i="3"/>
  <c r="AM11" i="3"/>
  <c r="AN11" i="3"/>
  <c r="AO11" i="3"/>
  <c r="AP11" i="3"/>
  <c r="AI12" i="3"/>
  <c r="AJ12" i="3"/>
  <c r="AK12" i="3"/>
  <c r="AL12" i="3"/>
  <c r="AM12" i="3"/>
  <c r="AN12" i="3"/>
  <c r="AO12" i="3"/>
  <c r="AP12" i="3"/>
  <c r="AI13" i="3"/>
  <c r="AJ13" i="3"/>
  <c r="AK13" i="3"/>
  <c r="AL13" i="3"/>
  <c r="AM13" i="3"/>
  <c r="AN13" i="3"/>
  <c r="AO13" i="3"/>
  <c r="AP13" i="3"/>
  <c r="AI14" i="3"/>
  <c r="AJ14" i="3"/>
  <c r="AK14" i="3"/>
  <c r="AL14" i="3"/>
  <c r="AM14" i="3"/>
  <c r="AN14" i="3"/>
  <c r="AO14" i="3"/>
  <c r="AP14" i="3"/>
  <c r="AI15" i="3"/>
  <c r="AJ15" i="3"/>
  <c r="AK15" i="3"/>
  <c r="AL15" i="3"/>
  <c r="AM15" i="3"/>
  <c r="AN15" i="3"/>
  <c r="AO15" i="3"/>
  <c r="AP15" i="3"/>
  <c r="AI17" i="3"/>
  <c r="AJ17" i="3"/>
  <c r="AK17" i="3"/>
  <c r="AL17" i="3"/>
  <c r="AM17" i="3"/>
  <c r="AN17" i="3"/>
  <c r="AO17" i="3"/>
  <c r="AP17" i="3"/>
  <c r="AI18" i="3"/>
  <c r="AJ18" i="3"/>
  <c r="AK18" i="3"/>
  <c r="AL18" i="3"/>
  <c r="AM18" i="3"/>
  <c r="AN18" i="3"/>
  <c r="AO18" i="3"/>
  <c r="AP18" i="3"/>
  <c r="AI19" i="3"/>
  <c r="AJ19" i="3"/>
  <c r="AK19" i="3"/>
  <c r="AL19" i="3"/>
  <c r="AM19" i="3"/>
  <c r="AN19" i="3"/>
  <c r="AO19" i="3"/>
  <c r="AP19" i="3"/>
  <c r="AI20" i="3"/>
  <c r="AJ20" i="3"/>
  <c r="AK20" i="3"/>
  <c r="AL20" i="3"/>
  <c r="AM20" i="3"/>
  <c r="AN20" i="3"/>
  <c r="AO20" i="3"/>
  <c r="AP20" i="3"/>
  <c r="AI21" i="3"/>
  <c r="AI22" i="3" s="1"/>
  <c r="AJ21" i="3"/>
  <c r="AJ22" i="3" s="1"/>
  <c r="AK21" i="3"/>
  <c r="AK22" i="3" s="1"/>
  <c r="AL22" i="3"/>
  <c r="AM21" i="3"/>
  <c r="AM22" i="3" s="1"/>
  <c r="AN21" i="3"/>
  <c r="AO21" i="3"/>
  <c r="AO22" i="3" s="1"/>
  <c r="AP21" i="3"/>
  <c r="AP22" i="3" s="1"/>
  <c r="AN22" i="3"/>
  <c r="AI23" i="3"/>
  <c r="AJ23" i="3"/>
  <c r="AK23" i="3"/>
  <c r="AL23" i="3"/>
  <c r="AM23" i="3"/>
  <c r="AN23" i="3"/>
  <c r="AO23" i="3"/>
  <c r="AP23" i="3"/>
  <c r="AI24" i="3"/>
  <c r="AJ24" i="3"/>
  <c r="AK24" i="3"/>
  <c r="AL24" i="3"/>
  <c r="AM24" i="3"/>
  <c r="AN24" i="3"/>
  <c r="AO24" i="3"/>
  <c r="AP24" i="3"/>
  <c r="AI25" i="3"/>
  <c r="AJ25" i="3"/>
  <c r="AK25" i="3"/>
  <c r="AL25" i="3"/>
  <c r="AM25" i="3"/>
  <c r="AN25" i="3"/>
  <c r="AO25" i="3"/>
  <c r="AP25" i="3"/>
  <c r="AI26" i="3"/>
  <c r="AJ26" i="3"/>
  <c r="AK26" i="3"/>
  <c r="AL26" i="3"/>
  <c r="AM26" i="3"/>
  <c r="AN26" i="3"/>
  <c r="AO26" i="3"/>
  <c r="AP26" i="3"/>
  <c r="AM27" i="3"/>
  <c r="AI28" i="3"/>
  <c r="AJ28" i="3"/>
  <c r="AK28" i="3"/>
  <c r="AL28" i="3"/>
  <c r="AM28" i="3"/>
  <c r="AN28" i="3"/>
  <c r="AO28" i="3"/>
  <c r="AP28" i="3"/>
  <c r="AI29" i="3"/>
  <c r="AJ29" i="3"/>
  <c r="AK29" i="3"/>
  <c r="AL29" i="3"/>
  <c r="AM29" i="3"/>
  <c r="AN29" i="3"/>
  <c r="AO29" i="3"/>
  <c r="AP29" i="3"/>
  <c r="AI30" i="3"/>
  <c r="AJ30" i="3"/>
  <c r="AK30" i="3"/>
  <c r="AL30" i="3"/>
  <c r="AM30" i="3"/>
  <c r="AN30" i="3"/>
  <c r="AO30" i="3"/>
  <c r="AP30" i="3"/>
  <c r="AI31" i="3"/>
  <c r="AJ31" i="3"/>
  <c r="AK31" i="3"/>
  <c r="AL31" i="3"/>
  <c r="AM31" i="3"/>
  <c r="AN31" i="3"/>
  <c r="AO31" i="3"/>
  <c r="AP31" i="3"/>
  <c r="AI32" i="3"/>
  <c r="AJ32" i="3"/>
  <c r="AK32" i="3"/>
  <c r="AL32" i="3"/>
  <c r="AM32" i="3"/>
  <c r="AN32" i="3"/>
  <c r="AO32" i="3"/>
  <c r="AP32" i="3"/>
  <c r="AI33" i="3"/>
  <c r="AJ33" i="3"/>
  <c r="AK33" i="3"/>
  <c r="AL33" i="3"/>
  <c r="AM33" i="3"/>
  <c r="AN33" i="3"/>
  <c r="AO33" i="3"/>
  <c r="AP33" i="3"/>
  <c r="AI34" i="3"/>
  <c r="AJ34" i="3"/>
  <c r="AK34" i="3"/>
  <c r="AL34" i="3"/>
  <c r="AM34" i="3"/>
  <c r="AN34" i="3"/>
  <c r="AO34" i="3"/>
  <c r="AP34" i="3"/>
  <c r="AI35" i="3"/>
  <c r="AJ35" i="3"/>
  <c r="AK35" i="3"/>
  <c r="AL35" i="3"/>
  <c r="AM35" i="3"/>
  <c r="AN35" i="3"/>
  <c r="AO35" i="3"/>
  <c r="AP35" i="3"/>
  <c r="AI36" i="3"/>
  <c r="AI37" i="3" s="1"/>
  <c r="AJ36" i="3"/>
  <c r="AJ37" i="3" s="1"/>
  <c r="AK36" i="3"/>
  <c r="AK37" i="3" s="1"/>
  <c r="AL36" i="3"/>
  <c r="AL37" i="3" s="1"/>
  <c r="AM36" i="3"/>
  <c r="AM37" i="3" s="1"/>
  <c r="AN36" i="3"/>
  <c r="AN37" i="3" s="1"/>
  <c r="AO36" i="3"/>
  <c r="AO37" i="3" s="1"/>
  <c r="AP36" i="3"/>
  <c r="AP37" i="3"/>
  <c r="AI38" i="3"/>
  <c r="AI39" i="3" s="1"/>
  <c r="AJ38" i="3"/>
  <c r="AJ39" i="3" s="1"/>
  <c r="AK38" i="3"/>
  <c r="AL38" i="3"/>
  <c r="AL39" i="3" s="1"/>
  <c r="AM38" i="3"/>
  <c r="AM39" i="3" s="1"/>
  <c r="AN38" i="3"/>
  <c r="AN39" i="3" s="1"/>
  <c r="AO38" i="3"/>
  <c r="AP38" i="3"/>
  <c r="AP39" i="3" s="1"/>
  <c r="AK39" i="3"/>
  <c r="AO39" i="3"/>
  <c r="AH38" i="3"/>
  <c r="AH39" i="3" s="1"/>
  <c r="AH36" i="3"/>
  <c r="AH37" i="3" s="1"/>
  <c r="AH35" i="3"/>
  <c r="AH34" i="3"/>
  <c r="AH33" i="3"/>
  <c r="AH32" i="3"/>
  <c r="AH31" i="3"/>
  <c r="AH30" i="3"/>
  <c r="AH29" i="3"/>
  <c r="AH28" i="3"/>
  <c r="AH26" i="3"/>
  <c r="AH25" i="3"/>
  <c r="AH24" i="3"/>
  <c r="AH27" i="3" s="1"/>
  <c r="AH23" i="3"/>
  <c r="AH21" i="3"/>
  <c r="AH22" i="3" s="1"/>
  <c r="AH20" i="3"/>
  <c r="AH19" i="3"/>
  <c r="AH18" i="3"/>
  <c r="AH17" i="3"/>
  <c r="AH15" i="3"/>
  <c r="AH14" i="3"/>
  <c r="AH13" i="3"/>
  <c r="AH12" i="3"/>
  <c r="AH11" i="3"/>
  <c r="AH10" i="3"/>
  <c r="AH9" i="3"/>
  <c r="AH8" i="3"/>
  <c r="AH7" i="3"/>
  <c r="AK27" i="3" l="1"/>
  <c r="AJ27" i="3"/>
  <c r="AI27" i="3"/>
  <c r="AP27" i="3"/>
  <c r="AO27" i="3"/>
  <c r="AN27" i="3"/>
  <c r="AL27" i="3"/>
  <c r="AQ27" i="3"/>
  <c r="AF26" i="3"/>
  <c r="AF25" i="3"/>
  <c r="AF24" i="3"/>
  <c r="AE12" i="3"/>
  <c r="AF12" i="3"/>
  <c r="D14" i="5" l="1"/>
  <c r="C14" i="5"/>
  <c r="A20" i="4"/>
  <c r="B16" i="4"/>
  <c r="K16" i="4" s="1"/>
  <c r="K15" i="4"/>
  <c r="B15" i="4"/>
  <c r="B14" i="4"/>
  <c r="K14" i="4" s="1"/>
  <c r="M13" i="4"/>
  <c r="L13" i="4"/>
  <c r="N13" i="4" s="1"/>
  <c r="L12" i="4"/>
  <c r="M12" i="4" s="1"/>
  <c r="J9" i="4"/>
  <c r="I9" i="4"/>
  <c r="H9" i="4"/>
  <c r="G9" i="4"/>
  <c r="J8" i="4"/>
  <c r="I8" i="4"/>
  <c r="H8" i="4"/>
  <c r="G8" i="4"/>
  <c r="J7" i="4"/>
  <c r="I7" i="4"/>
  <c r="H7" i="4"/>
  <c r="G7" i="4"/>
  <c r="J6" i="4"/>
  <c r="I6" i="4"/>
  <c r="H6" i="4"/>
  <c r="G6" i="4"/>
  <c r="J5" i="4"/>
  <c r="I5" i="4"/>
  <c r="H5" i="4"/>
  <c r="G5" i="4"/>
  <c r="J4" i="4"/>
  <c r="I4" i="4"/>
  <c r="H4" i="4"/>
  <c r="G4" i="4"/>
  <c r="U44" i="3"/>
  <c r="T44" i="3"/>
  <c r="S44" i="3"/>
  <c r="R44" i="3"/>
  <c r="Q44" i="3"/>
  <c r="P44" i="3"/>
  <c r="O44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AG40" i="3"/>
  <c r="AG43" i="3" s="1"/>
  <c r="AF40" i="3"/>
  <c r="AE40" i="3"/>
  <c r="AD40" i="3"/>
  <c r="AC40" i="3"/>
  <c r="AB40" i="3"/>
  <c r="AA40" i="3"/>
  <c r="Z40" i="3"/>
  <c r="Y40" i="3"/>
  <c r="Y43" i="3" s="1"/>
  <c r="X40" i="3"/>
  <c r="W40" i="3"/>
  <c r="V40" i="3"/>
  <c r="U40" i="3"/>
  <c r="U43" i="3" s="1"/>
  <c r="T40" i="3"/>
  <c r="S40" i="3"/>
  <c r="S43" i="3" s="1"/>
  <c r="R40" i="3"/>
  <c r="Q40" i="3"/>
  <c r="P40" i="3"/>
  <c r="O40" i="3"/>
  <c r="AC39" i="3"/>
  <c r="AG38" i="3"/>
  <c r="AG39" i="3" s="1"/>
  <c r="AF38" i="3"/>
  <c r="AF39" i="3" s="1"/>
  <c r="AE38" i="3"/>
  <c r="AE39" i="3" s="1"/>
  <c r="AD38" i="3"/>
  <c r="AD39" i="3" s="1"/>
  <c r="AB38" i="3"/>
  <c r="AB39" i="3" s="1"/>
  <c r="AA38" i="3"/>
  <c r="AA39" i="3" s="1"/>
  <c r="Z38" i="3"/>
  <c r="Z39" i="3" s="1"/>
  <c r="Y38" i="3"/>
  <c r="Y39" i="3" s="1"/>
  <c r="X38" i="3"/>
  <c r="X39" i="3" s="1"/>
  <c r="W38" i="3"/>
  <c r="W39" i="3" s="1"/>
  <c r="V38" i="3"/>
  <c r="V39" i="3" s="1"/>
  <c r="U38" i="3"/>
  <c r="U39" i="3" s="1"/>
  <c r="T38" i="3"/>
  <c r="T39" i="3" s="1"/>
  <c r="S38" i="3"/>
  <c r="S39" i="3" s="1"/>
  <c r="R38" i="3"/>
  <c r="R39" i="3" s="1"/>
  <c r="Q38" i="3"/>
  <c r="Q39" i="3" s="1"/>
  <c r="P38" i="3"/>
  <c r="P39" i="3" s="1"/>
  <c r="O38" i="3"/>
  <c r="O39" i="3" s="1"/>
  <c r="AC37" i="3"/>
  <c r="AG36" i="3"/>
  <c r="AG37" i="3" s="1"/>
  <c r="AF36" i="3"/>
  <c r="AF37" i="3" s="1"/>
  <c r="AE36" i="3"/>
  <c r="AE37" i="3" s="1"/>
  <c r="AD36" i="3"/>
  <c r="AD37" i="3" s="1"/>
  <c r="AB36" i="3"/>
  <c r="AB37" i="3" s="1"/>
  <c r="AA36" i="3"/>
  <c r="AA37" i="3" s="1"/>
  <c r="Z36" i="3"/>
  <c r="Z37" i="3" s="1"/>
  <c r="Y36" i="3"/>
  <c r="Y37" i="3" s="1"/>
  <c r="X36" i="3"/>
  <c r="X37" i="3" s="1"/>
  <c r="W36" i="3"/>
  <c r="W37" i="3" s="1"/>
  <c r="V36" i="3"/>
  <c r="V37" i="3" s="1"/>
  <c r="U36" i="3"/>
  <c r="U37" i="3" s="1"/>
  <c r="T36" i="3"/>
  <c r="T37" i="3" s="1"/>
  <c r="S36" i="3"/>
  <c r="S37" i="3" s="1"/>
  <c r="R36" i="3"/>
  <c r="R37" i="3" s="1"/>
  <c r="Q36" i="3"/>
  <c r="Q37" i="3" s="1"/>
  <c r="P36" i="3"/>
  <c r="P37" i="3" s="1"/>
  <c r="O36" i="3"/>
  <c r="O37" i="3" s="1"/>
  <c r="AG35" i="3"/>
  <c r="AF35" i="3"/>
  <c r="AE35" i="3"/>
  <c r="AD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AG34" i="3"/>
  <c r="AF34" i="3"/>
  <c r="AE34" i="3"/>
  <c r="AD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I35" i="3" s="1"/>
  <c r="K34" i="3"/>
  <c r="K35" i="3" s="1"/>
  <c r="I34" i="3"/>
  <c r="N35" i="3" s="1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AG32" i="3"/>
  <c r="AF32" i="3"/>
  <c r="AE32" i="3"/>
  <c r="AD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AG31" i="3"/>
  <c r="AF31" i="3"/>
  <c r="AE31" i="3"/>
  <c r="AD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AG30" i="3"/>
  <c r="AF30" i="3"/>
  <c r="AE30" i="3"/>
  <c r="AD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AG29" i="3"/>
  <c r="AF29" i="3"/>
  <c r="AE29" i="3"/>
  <c r="AD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AG28" i="3"/>
  <c r="AF28" i="3"/>
  <c r="AE28" i="3"/>
  <c r="AD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AC27" i="3"/>
  <c r="AG26" i="3"/>
  <c r="AE26" i="3"/>
  <c r="AD26" i="3"/>
  <c r="AB26" i="3"/>
  <c r="AA26" i="3"/>
  <c r="Z26" i="3"/>
  <c r="Y26" i="3"/>
  <c r="W26" i="3"/>
  <c r="V26" i="3"/>
  <c r="U26" i="3"/>
  <c r="T26" i="3"/>
  <c r="S26" i="3"/>
  <c r="R26" i="3"/>
  <c r="Q26" i="3"/>
  <c r="P26" i="3"/>
  <c r="O26" i="3"/>
  <c r="AG25" i="3"/>
  <c r="AE25" i="3"/>
  <c r="AD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AG24" i="3"/>
  <c r="AE24" i="3"/>
  <c r="AD24" i="3"/>
  <c r="AB24" i="3"/>
  <c r="AB27" i="3" s="1"/>
  <c r="AA24" i="3"/>
  <c r="Z24" i="3"/>
  <c r="Y24" i="3"/>
  <c r="X24" i="3"/>
  <c r="W24" i="3"/>
  <c r="V24" i="3"/>
  <c r="U24" i="3"/>
  <c r="T24" i="3"/>
  <c r="T27" i="3" s="1"/>
  <c r="S24" i="3"/>
  <c r="R24" i="3"/>
  <c r="Q24" i="3"/>
  <c r="P24" i="3"/>
  <c r="O24" i="3"/>
  <c r="AG23" i="3"/>
  <c r="AF23" i="3"/>
  <c r="AE23" i="3"/>
  <c r="AD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AC22" i="3"/>
  <c r="AG21" i="3"/>
  <c r="AG22" i="3" s="1"/>
  <c r="AF22" i="3"/>
  <c r="AE21" i="3"/>
  <c r="AE22" i="3" s="1"/>
  <c r="AD21" i="3"/>
  <c r="AD22" i="3" s="1"/>
  <c r="AB21" i="3"/>
  <c r="AB22" i="3" s="1"/>
  <c r="AA21" i="3"/>
  <c r="AA22" i="3" s="1"/>
  <c r="Z21" i="3"/>
  <c r="Z22" i="3" s="1"/>
  <c r="Y21" i="3"/>
  <c r="Y22" i="3" s="1"/>
  <c r="X21" i="3"/>
  <c r="X22" i="3" s="1"/>
  <c r="W21" i="3"/>
  <c r="W22" i="3" s="1"/>
  <c r="V21" i="3"/>
  <c r="V22" i="3" s="1"/>
  <c r="U21" i="3"/>
  <c r="U22" i="3" s="1"/>
  <c r="T21" i="3"/>
  <c r="T22" i="3" s="1"/>
  <c r="S21" i="3"/>
  <c r="S22" i="3" s="1"/>
  <c r="R21" i="3"/>
  <c r="R22" i="3" s="1"/>
  <c r="Q21" i="3"/>
  <c r="Q22" i="3" s="1"/>
  <c r="P21" i="3"/>
  <c r="P22" i="3" s="1"/>
  <c r="O21" i="3"/>
  <c r="O22" i="3" s="1"/>
  <c r="AG20" i="3"/>
  <c r="AF20" i="3"/>
  <c r="AE20" i="3"/>
  <c r="AD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AG19" i="3"/>
  <c r="AF19" i="3"/>
  <c r="AE19" i="3"/>
  <c r="AD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AG18" i="3"/>
  <c r="AF18" i="3"/>
  <c r="AE18" i="3"/>
  <c r="AD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AG17" i="3"/>
  <c r="AF17" i="3"/>
  <c r="AE17" i="3"/>
  <c r="AD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T16" i="3"/>
  <c r="S16" i="3"/>
  <c r="R16" i="3"/>
  <c r="Q16" i="3"/>
  <c r="P16" i="3"/>
  <c r="O16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AD13" i="3"/>
  <c r="AC13" i="3"/>
  <c r="AB13" i="3"/>
  <c r="AA13" i="3"/>
  <c r="Y13" i="3"/>
  <c r="X13" i="3"/>
  <c r="W13" i="3"/>
  <c r="V13" i="3"/>
  <c r="U13" i="3"/>
  <c r="T13" i="3"/>
  <c r="S13" i="3"/>
  <c r="R13" i="3"/>
  <c r="Q13" i="3"/>
  <c r="P13" i="3"/>
  <c r="O13" i="3"/>
  <c r="AG12" i="3"/>
  <c r="AD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AG11" i="3"/>
  <c r="AF11" i="3"/>
  <c r="AE11" i="3"/>
  <c r="AD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AG10" i="3"/>
  <c r="AF10" i="3"/>
  <c r="AE10" i="3"/>
  <c r="AD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AG9" i="3"/>
  <c r="AF9" i="3"/>
  <c r="AE9" i="3"/>
  <c r="AD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AG8" i="3"/>
  <c r="AF8" i="3"/>
  <c r="AE8" i="3"/>
  <c r="AD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AD7" i="3"/>
  <c r="AB7" i="3"/>
  <c r="AA7" i="3"/>
  <c r="Y7" i="3"/>
  <c r="X7" i="3"/>
  <c r="W7" i="3"/>
  <c r="V7" i="3"/>
  <c r="U7" i="3"/>
  <c r="T7" i="3"/>
  <c r="S7" i="3"/>
  <c r="R7" i="3"/>
  <c r="Q7" i="3"/>
  <c r="P7" i="3"/>
  <c r="O7" i="3"/>
  <c r="N7" i="3"/>
  <c r="K7" i="3"/>
  <c r="I7" i="3"/>
  <c r="AG13" i="3"/>
  <c r="AF13" i="3"/>
  <c r="AE13" i="3"/>
  <c r="R6" i="2"/>
  <c r="Z13" i="3" s="1"/>
  <c r="H98" i="1"/>
  <c r="H95" i="1"/>
  <c r="H94" i="1"/>
  <c r="H91" i="1"/>
  <c r="H93" i="1" s="1"/>
  <c r="H90" i="1"/>
  <c r="H88" i="1"/>
  <c r="H87" i="1"/>
  <c r="H86" i="1"/>
  <c r="H85" i="1"/>
  <c r="H83" i="1"/>
  <c r="H82" i="1"/>
  <c r="H81" i="1"/>
  <c r="H80" i="1"/>
  <c r="H79" i="1"/>
  <c r="H78" i="1"/>
  <c r="AE43" i="3" l="1"/>
  <c r="K4" i="4"/>
  <c r="L4" i="4" s="1"/>
  <c r="M4" i="4" s="1"/>
  <c r="K8" i="4"/>
  <c r="V43" i="3"/>
  <c r="Q27" i="3"/>
  <c r="AD27" i="3"/>
  <c r="W43" i="3"/>
  <c r="X43" i="3"/>
  <c r="U27" i="3"/>
  <c r="V27" i="3"/>
  <c r="S27" i="3"/>
  <c r="O43" i="3"/>
  <c r="Q43" i="3"/>
  <c r="AC43" i="3"/>
  <c r="R43" i="3"/>
  <c r="AD43" i="3"/>
  <c r="AG27" i="3"/>
  <c r="O27" i="3"/>
  <c r="W27" i="3"/>
  <c r="P43" i="3"/>
  <c r="AF43" i="3"/>
  <c r="K6" i="4"/>
  <c r="P27" i="3"/>
  <c r="X27" i="3"/>
  <c r="K5" i="4"/>
  <c r="K7" i="4"/>
  <c r="L7" i="4" s="1"/>
  <c r="K9" i="4"/>
  <c r="Z43" i="3"/>
  <c r="R27" i="3"/>
  <c r="Y27" i="3"/>
  <c r="AA43" i="3"/>
  <c r="AA27" i="3"/>
  <c r="Z27" i="3"/>
  <c r="T43" i="3"/>
  <c r="AB43" i="3"/>
  <c r="AF27" i="3"/>
  <c r="AE27" i="3"/>
  <c r="L6" i="4"/>
  <c r="M6" i="4" s="1"/>
  <c r="L16" i="4"/>
  <c r="N16" i="4" s="1"/>
  <c r="L9" i="4"/>
  <c r="N9" i="4" s="1"/>
  <c r="L8" i="4"/>
  <c r="N8" i="4" s="1"/>
  <c r="L14" i="4"/>
  <c r="N14" i="4" s="1"/>
  <c r="L15" i="4"/>
  <c r="N15" i="4" s="1"/>
  <c r="AE7" i="3"/>
  <c r="N12" i="4"/>
  <c r="M15" i="4"/>
  <c r="AF7" i="3"/>
  <c r="O8" i="4"/>
  <c r="H92" i="1"/>
  <c r="Z7" i="3"/>
  <c r="AG7" i="3"/>
  <c r="M7" i="4" l="1"/>
  <c r="N7" i="4"/>
  <c r="N4" i="4"/>
  <c r="N6" i="4"/>
  <c r="L5" i="4"/>
  <c r="N5" i="4" s="1"/>
  <c r="M8" i="4"/>
  <c r="M14" i="4"/>
  <c r="M16" i="4"/>
  <c r="M9" i="4"/>
  <c r="M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32" authorId="0" shapeId="0" xr:uid="{00000000-0006-0000-0100-000001000000}">
      <text>
        <r>
          <rPr>
            <b/>
            <sz val="9"/>
            <color rgb="FF333333"/>
            <rFont val="Calibri"/>
            <family val="2"/>
            <charset val="1"/>
          </rPr>
          <t>aalvaradoru:</t>
        </r>
        <r>
          <rPr>
            <sz val="9"/>
            <color rgb="FF333333"/>
            <rFont val="Calibri"/>
            <family val="2"/>
            <charset val="1"/>
          </rPr>
          <t>Firma de los oficios firmados por mes.
Ejemplo:
200 Exp - 1000 Doc. = Oficios</t>
        </r>
      </text>
    </comment>
    <comment ref="D40" authorId="0" shapeId="0" xr:uid="{00000000-0006-0000-0100-000002000000}">
      <text>
        <r>
          <rPr>
            <b/>
            <sz val="9"/>
            <color rgb="FF333333"/>
            <rFont val="Calibri"/>
            <family val="2"/>
            <charset val="1"/>
          </rPr>
          <t>aalvaradoru:</t>
        </r>
        <r>
          <rPr>
            <sz val="9"/>
            <color rgb="FF333333"/>
            <rFont val="Calibri"/>
            <family val="2"/>
            <charset val="1"/>
          </rPr>
          <t>Lo que el cajero ha pasado a firmar</t>
        </r>
      </text>
    </comment>
  </commentList>
</comments>
</file>

<file path=xl/sharedStrings.xml><?xml version="1.0" encoding="utf-8"?>
<sst xmlns="http://schemas.openxmlformats.org/spreadsheetml/2006/main" count="654" uniqueCount="206">
  <si>
    <t>INDICADORES DE GESTIÓN
POR LA DIRECCIÓN DE PLANIFICACIÓN</t>
  </si>
  <si>
    <t>Objetivo: Medir, controlar y verificar la gestión del despacho para su mejora continua.</t>
  </si>
  <si>
    <t>Detalles</t>
  </si>
  <si>
    <t>Rangos</t>
  </si>
  <si>
    <t>N°</t>
  </si>
  <si>
    <t>Categoría</t>
  </si>
  <si>
    <t>Indicadores</t>
  </si>
  <si>
    <t>Métricas</t>
  </si>
  <si>
    <t>Periodicidad</t>
  </si>
  <si>
    <t>Responsable</t>
  </si>
  <si>
    <t>Comentarios</t>
  </si>
  <si>
    <t>A mejorar</t>
  </si>
  <si>
    <t>Estándar</t>
  </si>
  <si>
    <t>Muy bueno</t>
  </si>
  <si>
    <t>Rendimiento Estadístico</t>
  </si>
  <si>
    <t>Entrada total</t>
  </si>
  <si>
    <t>Cantidad de casos entrados + Cantidad de casos reentrados.</t>
  </si>
  <si>
    <t>Mensual</t>
  </si>
  <si>
    <t>Coordinadora o Coordinador Judicial</t>
  </si>
  <si>
    <t>Los datos de entradas y salidas se obtienen del informe de estadística.</t>
  </si>
  <si>
    <t>A definir por materia.</t>
  </si>
  <si>
    <t>Reentrados</t>
  </si>
  <si>
    <t>Cantidad de reentrados</t>
  </si>
  <si>
    <t>Se hace un énfasis en los casos reentrados por su criticidad en el circulante</t>
  </si>
  <si>
    <t>Asuntos nuevos</t>
  </si>
  <si>
    <t>Asuntos nuevos del despacho</t>
  </si>
  <si>
    <t>Se hace un énfasis para detectar alertas en incremento de los asuntos nuevos</t>
  </si>
  <si>
    <t>Salida de asuntos</t>
  </si>
  <si>
    <t>Cantidad de casos terminados</t>
  </si>
  <si>
    <t>Circulante</t>
  </si>
  <si>
    <t>(Circulante Inicial + Entradas) - Salidas</t>
  </si>
  <si>
    <t>Este datos se obtiene del informe de estadística.
Se debe considerar tanto los expedientes en trámite como en ejecución, en los casos que aplica.</t>
  </si>
  <si>
    <t>Circulante en trámite</t>
  </si>
  <si>
    <t>Total de circulante - Circulante en ejecución</t>
  </si>
  <si>
    <t>Este dato se extrae del sistema de gestión, se hace una diferencia entre el circulante total y el filtro del circulante por ejecución</t>
  </si>
  <si>
    <t>Porcentaje de rendimiento</t>
  </si>
  <si>
    <t>(Salidas/Total de Entradas)*100</t>
  </si>
  <si>
    <t>20% dato histórico de cobro</t>
  </si>
  <si>
    <t>25% promedio de cobro</t>
  </si>
  <si>
    <t>30% expectatvia de mejora</t>
  </si>
  <si>
    <t>Porcentaje de efectividad de audiencias</t>
  </si>
  <si>
    <t>(Audiencias realizadas / Audiencias programadas)*100</t>
  </si>
  <si>
    <t>Este dato se obtiene de controles manuales del despacho, se castiga únicamente audiencias que se pierdan por responsabilidad de la oficina</t>
  </si>
  <si>
    <t>Plazos</t>
  </si>
  <si>
    <t>Tiempo promedio de los procesos con oposición (meses)</t>
  </si>
  <si>
    <t>(Fecha de finalización del asunto en el libro de sentencias - Fecha de ingreso)</t>
  </si>
  <si>
    <t>Este dato se extrae directamente del Libro de Sentencias, donde se resta a la fecha en que se dictó la oposición la fecha de inicio, cada año se irá incrementando</t>
  </si>
  <si>
    <t>Antigüedad de Circulante.</t>
  </si>
  <si>
    <t>Año de ingreso del expediente más antiguo</t>
  </si>
  <si>
    <t>Este dato se obtiene de un reporte del SGDJ.</t>
  </si>
  <si>
    <t>Tiempo promedio de dictado de sentencia</t>
  </si>
  <si>
    <t>(Fecha de dictado de sentencia - fecha de pase a fallo)</t>
  </si>
  <si>
    <t>Este dato se obtiene de un reporte del SGDJ o si se lleva el libro de pase a fallo (promedio)
Este es el resultado de la suma de la diferencia de la Fecha de finalización del asunto menos la Fecha de pase a fallo dividido entre la cantidad de datos utilizados.</t>
  </si>
  <si>
    <t>Plazo de espera para la realización de audiencia</t>
  </si>
  <si>
    <t>Fecha de la audiencia oral menos fecha de la resolución que señala</t>
  </si>
  <si>
    <t>Para obtener este dato se extrae una muestra o la totalidad de señalamientos que existieron en el mes en estudio y se calcula el tiempo que se demoró en promedio</t>
  </si>
  <si>
    <t>Plazo para resolver demandas nuevas</t>
  </si>
  <si>
    <t>(Fecha actual - Fecha de ingreso de la demanda nueva más antigua).</t>
  </si>
  <si>
    <t>Este dato se obtiene de la revisión del Escritorio Virtual</t>
  </si>
  <si>
    <t>Plazo para resolver escritos.</t>
  </si>
  <si>
    <t>(Fecha actual - Fecha de ingreso del escrito más antiguo).</t>
  </si>
  <si>
    <t>Este dato se obtiene de un reporte del Escritorio Virtual, existe una tolerancia de 135 escritos (27 x 5 días), equivalente a tres páginas de la revisión del Escritorio Virtual de todo el Juzgado</t>
  </si>
  <si>
    <t>Operacional</t>
  </si>
  <si>
    <t>Porcentaje de efectividad de firmado por Juez (a).</t>
  </si>
  <si>
    <t>(Cantidad de resoluciones firmadas/ Cantidad de resoluciones teóricas a firmar)</t>
  </si>
  <si>
    <t>Debe existir una métrica por cada uno de las juezas y jueces del despacho, la cuota teórica se calculará en función de la cantidad de días hábiles
Este dato se obtiene del Escritorio Virtual.</t>
  </si>
  <si>
    <t>&lt;=90%</t>
  </si>
  <si>
    <t>&gt;95%; &lt;100%</t>
  </si>
  <si>
    <t>&gt;=100%</t>
  </si>
  <si>
    <t>Cantidad de dictado de sentencias por Juez (a)</t>
  </si>
  <si>
    <t>Debe existir una métrica por cada uno de las juezas y jueces del despacho.
Este dato se obtiene del Escritorio Virtual o por el libro de pase a fallo.</t>
  </si>
  <si>
    <t>Porcentaje de efectividad de resoluciones por Técnico (a) Judicial.</t>
  </si>
  <si>
    <t>(Cantidad de resoluciones pasadas a firmar / Cantidad de resoluciones a realizar)</t>
  </si>
  <si>
    <t>Debe existir una métrica por cada uno de las técnicas y técnicos judiciales del despacho. Para la cuota teórica se hará en función de la cantidad de días hábiles reales de cada persona
Este dato se obtiene del Escritorio Virtual.</t>
  </si>
  <si>
    <t>Cantidad de giros diarios en SDJ</t>
  </si>
  <si>
    <t>Cantidad de autorizaciones de giro en el SDJ</t>
  </si>
  <si>
    <t>Este dato se extrae del SDJ</t>
  </si>
  <si>
    <t>Cantidad de remates programados mensuales</t>
  </si>
  <si>
    <t>Cantidad de remates en el mes</t>
  </si>
  <si>
    <t>Este dato se extra de Cronos o del control de cada despacho</t>
  </si>
  <si>
    <t>Cantidad de anotaciones mensuales</t>
  </si>
  <si>
    <t>Cantidad de anotaciones</t>
  </si>
  <si>
    <t>Este dato se extrae del SREM</t>
  </si>
  <si>
    <t>Firma oficios mensual</t>
  </si>
  <si>
    <t>Cantidad de firma de oficios mensuales</t>
  </si>
  <si>
    <t>Se extrae del Escritorio Virtual</t>
  </si>
  <si>
    <t>Expedientes pendientes de aprobar liquidación</t>
  </si>
  <si>
    <t>Expedientes enviados a notificar</t>
  </si>
  <si>
    <t>Esta es la medición del proveído real de un despacho</t>
  </si>
  <si>
    <t>Entrada de escritos</t>
  </si>
  <si>
    <t>Ingreso total de escritos</t>
  </si>
  <si>
    <t>El Escritorio Virtual mide la entrada de escritos a una oficina</t>
  </si>
  <si>
    <t>Antigüedad de pendiente de sentencia (días)</t>
  </si>
  <si>
    <t>Fecha del pase a fallo menos la fecha actual de la medición</t>
  </si>
  <si>
    <t>Mide el atraso en oposiciones de una persona Juzgadora</t>
  </si>
  <si>
    <t>Antigüedad de firma de resoluciones (días)</t>
  </si>
  <si>
    <t>Fecha de la asignación de la firma menos la fecha actual de la medición</t>
  </si>
  <si>
    <t>Mide el atraso en firmar una resolución</t>
  </si>
  <si>
    <t>Proveído de Cajas</t>
  </si>
  <si>
    <t>Cantidad de resoluciones proveídas por una Técnica de Cajas</t>
  </si>
  <si>
    <t>Mide la producción de las Técnicas de Giro y Jueces de Giro</t>
  </si>
  <si>
    <t>INDICADORES DE GESTION JUZGADO DE COBRO DEL II CIRC. JUD. GUANACASTE, SANTA CRUZ</t>
  </si>
  <si>
    <t>#</t>
  </si>
  <si>
    <t>CATEGORÍA</t>
  </si>
  <si>
    <t>INDICADOR</t>
  </si>
  <si>
    <t>FUENTE</t>
  </si>
  <si>
    <t>SUJETO</t>
  </si>
  <si>
    <t>Rendimiento estadístico del despacho</t>
  </si>
  <si>
    <t>Entrada total (nuevos y reentrados)</t>
  </si>
  <si>
    <t>Sigma</t>
  </si>
  <si>
    <t>Despacho</t>
  </si>
  <si>
    <t>Gestión</t>
  </si>
  <si>
    <t>Audiencias programadas</t>
  </si>
  <si>
    <t>Control manual</t>
  </si>
  <si>
    <t>Audiencias realizadas</t>
  </si>
  <si>
    <t>Libro sentencias</t>
  </si>
  <si>
    <t>Antigüedad del circulante en trámite</t>
  </si>
  <si>
    <t>Tiempo promedio de dictado de sentencia (días)</t>
  </si>
  <si>
    <t>Plazo de espera para la realización de la audiencia (días)</t>
  </si>
  <si>
    <t>Muestreo de audiencias</t>
  </si>
  <si>
    <t>Plazo para resolver demandas nuevas (meses)</t>
  </si>
  <si>
    <t>Escritorio Virtual</t>
  </si>
  <si>
    <t>Plazo para resolver escritos (meses)</t>
  </si>
  <si>
    <t>Tiempo efectivo de la persona (días)</t>
  </si>
  <si>
    <t>Bitácora interna</t>
  </si>
  <si>
    <t>Juez 1</t>
  </si>
  <si>
    <t>Producción de la persona</t>
  </si>
  <si>
    <t>Cantidad de dictado de sentencias por Jueza o Juez</t>
  </si>
  <si>
    <t>Días efectivos</t>
  </si>
  <si>
    <t>Técnico 1</t>
  </si>
  <si>
    <t>Técnico 2</t>
  </si>
  <si>
    <t>Técnico 3</t>
  </si>
  <si>
    <t>7.86</t>
  </si>
  <si>
    <t>Cantidad de giros en SDJ (mensual)</t>
  </si>
  <si>
    <t>SDJ</t>
  </si>
  <si>
    <t>Cronos</t>
  </si>
  <si>
    <t>SREM</t>
  </si>
  <si>
    <t>Expedientes pendientes de liquidación</t>
  </si>
  <si>
    <t>Antigüedad de pendiente de firma (días)</t>
  </si>
  <si>
    <t>Proveído de cajas</t>
  </si>
  <si>
    <t>T. Cajas 1</t>
  </si>
  <si>
    <t>T. Cajas 2</t>
  </si>
  <si>
    <t>T. Cajas 3</t>
  </si>
  <si>
    <t>Juez Cajas</t>
  </si>
  <si>
    <t>V.2 Subproceso de Modernización Institucional, PMA 19-12-2018.</t>
  </si>
  <si>
    <t>RANGOS</t>
  </si>
  <si>
    <t>Estandar</t>
  </si>
  <si>
    <t>Informativo</t>
  </si>
  <si>
    <t>&gt;</t>
  </si>
  <si>
    <t>&lt;=</t>
  </si>
  <si>
    <t>&lt;</t>
  </si>
  <si>
    <t>Circulante (FINAL DEL MES)</t>
  </si>
  <si>
    <t>Circulante en trámite (pendiente de sentencia)</t>
  </si>
  <si>
    <t>Porcentaje de Rendimiento</t>
  </si>
  <si>
    <t>Porcentaje de Efectividad real de audiencias</t>
  </si>
  <si>
    <t>Revisión</t>
  </si>
  <si>
    <t>Libro Pase a Fallo</t>
  </si>
  <si>
    <t>Sistema de Gestión</t>
  </si>
  <si>
    <t>Porcentaje de efectividad por Jueza o Juez</t>
  </si>
  <si>
    <t>Promedio</t>
  </si>
  <si>
    <t>Porcentaje de efectividad de resoluciones por Técnica (o) Judicial</t>
  </si>
  <si>
    <t>Cantidad de giros en SDJ (boletas) (mensual)</t>
  </si>
  <si>
    <t>Por definir</t>
  </si>
  <si>
    <t>Balance General Cobro</t>
  </si>
  <si>
    <t>Circulante inicial</t>
  </si>
  <si>
    <t>PROM X MES</t>
  </si>
  <si>
    <t>MAX</t>
  </si>
  <si>
    <t>MIN</t>
  </si>
  <si>
    <t>Casos entrados</t>
  </si>
  <si>
    <t>Casos reentrados</t>
  </si>
  <si>
    <t>Total de Entrados</t>
  </si>
  <si>
    <t>Casos terminados</t>
  </si>
  <si>
    <t>Casos inactivos</t>
  </si>
  <si>
    <t>Total de Terminados</t>
  </si>
  <si>
    <t>Circulante final</t>
  </si>
  <si>
    <t>Circulante en trámite AL 11 DE JUNIO</t>
  </si>
  <si>
    <t>CIRCULANTE EN TRAMITE 3 DE JULIO</t>
  </si>
  <si>
    <t>Giros (Cuota estandar 76 d)</t>
  </si>
  <si>
    <t>DIARIO</t>
  </si>
  <si>
    <t>Remates (Cuota estandar 13 d)</t>
  </si>
  <si>
    <t>QUE SE AGENDE CADA QUINCE MINUTOS</t>
  </si>
  <si>
    <t>Anotaciones (Cuota estandar 32 d)</t>
  </si>
  <si>
    <t>2016-2017</t>
  </si>
  <si>
    <t>parámetros 5%</t>
  </si>
  <si>
    <r>
      <rPr>
        <sz val="12"/>
        <color rgb="FF333333"/>
        <rFont val="Arial1"/>
        <charset val="1"/>
      </rPr>
      <t>Promedio de entrada mensual por MATERIA</t>
    </r>
    <r>
      <rPr>
        <b/>
        <sz val="12"/>
        <color rgb="FF800000"/>
        <rFont val="Arial1"/>
        <charset val="1"/>
      </rPr>
      <t>Cobro</t>
    </r>
  </si>
  <si>
    <r>
      <rPr>
        <sz val="12"/>
        <color rgb="FF333333"/>
        <rFont val="Arial1"/>
        <charset val="1"/>
      </rPr>
      <t>Total Promedio de reentrados mensual por MATERIA</t>
    </r>
    <r>
      <rPr>
        <b/>
        <sz val="12"/>
        <color rgb="FF800000"/>
        <rFont val="Arial1"/>
        <charset val="1"/>
      </rPr>
      <t>Cobro</t>
    </r>
  </si>
  <si>
    <t>NO</t>
  </si>
  <si>
    <r>
      <rPr>
        <sz val="12"/>
        <color rgb="FF333333"/>
        <rFont val="Arial1"/>
        <charset val="1"/>
      </rPr>
      <t>Promedio de terminados mensual por MATERIA</t>
    </r>
    <r>
      <rPr>
        <b/>
        <sz val="12"/>
        <color rgb="FF800000"/>
        <rFont val="Arial1"/>
        <charset val="1"/>
      </rPr>
      <t>Cobro</t>
    </r>
  </si>
  <si>
    <r>
      <rPr>
        <sz val="12"/>
        <color rgb="FF333333"/>
        <rFont val="Arial1"/>
        <charset val="1"/>
      </rPr>
      <t>Circulante de</t>
    </r>
    <r>
      <rPr>
        <b/>
        <sz val="12"/>
        <color rgb="FF800000"/>
        <rFont val="Arial1"/>
        <charset val="1"/>
      </rPr>
      <t>Cobro</t>
    </r>
  </si>
  <si>
    <t>14,88</t>
  </si>
  <si>
    <t>13,50</t>
  </si>
  <si>
    <t>14,50</t>
  </si>
  <si>
    <t>9,38</t>
  </si>
  <si>
    <t>4,75</t>
  </si>
  <si>
    <t>16,00</t>
  </si>
  <si>
    <t>19,75</t>
  </si>
  <si>
    <t>18,75</t>
  </si>
  <si>
    <t>15,00</t>
  </si>
  <si>
    <t>14,00</t>
  </si>
  <si>
    <t>10,00</t>
  </si>
  <si>
    <t>15,88</t>
  </si>
  <si>
    <t>8,88</t>
  </si>
  <si>
    <t>13,88</t>
  </si>
  <si>
    <t>22,00</t>
  </si>
  <si>
    <t>15,38</t>
  </si>
  <si>
    <t>21,88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</si>
</sst>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[$€-140A]#,##0.00\ ;[$€-140A]\(#,##0.00\);[$€-140A]\-#\ ;@\ "/>
    <numFmt numFmtId="165" formatCode="#,##0.00&quot; € &quot;;#,##0.00&quot; € &quot;;\-#&quot; € &quot;;@\ "/>
    <numFmt numFmtId="166" formatCode="0\ %"/>
    <numFmt numFmtId="167" formatCode="[$¢-140A]\ #,##0.00;[Red]\-[$¢-140A]\ #,##0.00"/>
    <numFmt numFmtId="168" formatCode="0.0%"/>
    <numFmt numFmtId="169" formatCode="mm/yy"/>
    <numFmt numFmtId="170" formatCode="0.00\ %"/>
    <numFmt numFmtId="171" formatCode="dd/mm/yy"/>
  </numFmts>
  <fonts count="81">
    <font>
      <sz val="11"/>
      <color rgb="FF333333"/>
      <name val="Calibri"/>
      <family val="2"/>
      <charset val="1"/>
    </font>
    <font>
      <sz val="11"/>
      <color rgb="FF800000"/>
      <name val="Calibri"/>
      <family val="2"/>
      <charset val="1"/>
    </font>
    <font>
      <sz val="11"/>
      <color rgb="FF008000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color rgb="FF660066"/>
      <name val="Calibri"/>
      <family val="2"/>
      <charset val="1"/>
    </font>
    <font>
      <sz val="10"/>
      <color rgb="FFFF0000"/>
      <name val="Calibri"/>
      <family val="2"/>
      <charset val="1"/>
    </font>
    <font>
      <b/>
      <sz val="11"/>
      <color rgb="FF993300"/>
      <name val="Calibri"/>
      <family val="2"/>
      <charset val="1"/>
    </font>
    <font>
      <sz val="10"/>
      <color rgb="FF333333"/>
      <name val="Arial1"/>
      <charset val="1"/>
    </font>
    <font>
      <sz val="11"/>
      <color rgb="FFFFFFFF"/>
      <name val="Calibri Light"/>
      <family val="2"/>
      <charset val="1"/>
    </font>
    <font>
      <sz val="11"/>
      <color rgb="FFC0C0C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b/>
      <sz val="11"/>
      <color rgb="FF008000"/>
      <name val="Calibri"/>
      <family val="2"/>
      <charset val="1"/>
    </font>
    <font>
      <b/>
      <sz val="10"/>
      <color rgb="FFFFFFFF"/>
      <name val="Calibri"/>
      <family val="2"/>
      <charset val="1"/>
    </font>
    <font>
      <i/>
      <sz val="11"/>
      <color rgb="FFCCCCFF"/>
      <name val="Calibri"/>
      <family val="2"/>
      <charset val="1"/>
    </font>
    <font>
      <i/>
      <sz val="10"/>
      <color rgb="FF808080"/>
      <name val="Calibri"/>
      <family val="2"/>
      <charset val="1"/>
    </font>
    <font>
      <sz val="11"/>
      <color rgb="FFFF0000"/>
      <name val="Calibri"/>
      <family val="2"/>
      <charset val="1"/>
    </font>
    <font>
      <sz val="10"/>
      <color rgb="FF008000"/>
      <name val="Calibri"/>
      <family val="2"/>
      <charset val="1"/>
    </font>
    <font>
      <b/>
      <sz val="24"/>
      <color rgb="FF000000"/>
      <name val="Calibri"/>
      <family val="2"/>
      <charset val="1"/>
    </font>
    <font>
      <b/>
      <sz val="15"/>
      <color rgb="FF003366"/>
      <name val="Calibri"/>
      <family val="2"/>
      <charset val="1"/>
    </font>
    <font>
      <sz val="18"/>
      <color rgb="FF000000"/>
      <name val="Calibri"/>
      <family val="2"/>
      <charset val="1"/>
    </font>
    <font>
      <b/>
      <sz val="13"/>
      <color rgb="FF003366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1"/>
      <color rgb="FF003366"/>
      <name val="Calibri"/>
      <family val="2"/>
      <charset val="1"/>
    </font>
    <font>
      <b/>
      <i/>
      <sz val="16"/>
      <color rgb="FF333333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993300"/>
      <name val="Calibri"/>
      <family val="2"/>
      <charset val="1"/>
    </font>
    <font>
      <sz val="10"/>
      <color rgb="FF800000"/>
      <name val="MS Sans Serif"/>
      <charset val="1"/>
    </font>
    <font>
      <sz val="10"/>
      <color rgb="FF333333"/>
      <name val="Calibri"/>
      <family val="2"/>
      <charset val="1"/>
    </font>
    <font>
      <b/>
      <sz val="11"/>
      <color rgb="FF333333"/>
      <name val="Calibri"/>
      <family val="2"/>
      <charset val="1"/>
    </font>
    <font>
      <b/>
      <i/>
      <u/>
      <sz val="11"/>
      <color rgb="FF333333"/>
      <name val="Calibri"/>
      <family val="2"/>
      <charset val="1"/>
    </font>
    <font>
      <b/>
      <sz val="18"/>
      <color rgb="FF003366"/>
      <name val="Cambria"/>
      <family val="1"/>
      <charset val="1"/>
    </font>
    <font>
      <b/>
      <sz val="11"/>
      <color rgb="FF800000"/>
      <name val="Calibri"/>
      <family val="2"/>
      <charset val="1"/>
    </font>
    <font>
      <sz val="11"/>
      <color rgb="FF000080"/>
      <name val="Calibri"/>
      <family val="2"/>
      <charset val="1"/>
    </font>
    <font>
      <b/>
      <sz val="6"/>
      <color rgb="FF333333"/>
      <name val="Arial1"/>
      <charset val="1"/>
    </font>
    <font>
      <b/>
      <sz val="18"/>
      <color rgb="FF333333"/>
      <name val="Arial1"/>
      <charset val="1"/>
    </font>
    <font>
      <b/>
      <sz val="10"/>
      <color rgb="FF333333"/>
      <name val="Arial1"/>
      <charset val="1"/>
    </font>
    <font>
      <b/>
      <sz val="8"/>
      <color rgb="FFFFFFFF"/>
      <name val="Arial1"/>
      <charset val="1"/>
    </font>
    <font>
      <b/>
      <sz val="8"/>
      <color rgb="FFC0C0C0"/>
      <name val="Arial1"/>
      <charset val="1"/>
    </font>
    <font>
      <b/>
      <sz val="8"/>
      <color rgb="FF333333"/>
      <name val="Arial1"/>
      <charset val="1"/>
    </font>
    <font>
      <sz val="8"/>
      <color rgb="FF333333"/>
      <name val="Arial1"/>
      <charset val="1"/>
    </font>
    <font>
      <sz val="10"/>
      <color rgb="FFFF6600"/>
      <name val="Arial1"/>
      <charset val="1"/>
    </font>
    <font>
      <sz val="12"/>
      <color rgb="FF333333"/>
      <name val="Arial1"/>
      <charset val="1"/>
    </font>
    <font>
      <sz val="12"/>
      <color rgb="FF000000"/>
      <name val="Arial1"/>
      <charset val="1"/>
    </font>
    <font>
      <b/>
      <sz val="16"/>
      <color rgb="FFFFFFFF"/>
      <name val="Arial1"/>
      <charset val="1"/>
    </font>
    <font>
      <b/>
      <sz val="12"/>
      <color rgb="FFC0C0C0"/>
      <name val="Arial1"/>
      <charset val="1"/>
    </font>
    <font>
      <b/>
      <sz val="12"/>
      <color rgb="FF000000"/>
      <name val="Arial1"/>
      <charset val="1"/>
    </font>
    <font>
      <sz val="11"/>
      <color rgb="FF333333"/>
      <name val="Arial1"/>
      <charset val="1"/>
    </font>
    <font>
      <b/>
      <sz val="11"/>
      <color rgb="FFFFFFFF"/>
      <name val="Arial1"/>
      <charset val="1"/>
    </font>
    <font>
      <sz val="11"/>
      <color rgb="FF333333"/>
      <name val="Arial"/>
      <family val="2"/>
      <charset val="1"/>
    </font>
    <font>
      <b/>
      <sz val="11"/>
      <color rgb="FF333333"/>
      <name val="Arial"/>
      <family val="2"/>
      <charset val="1"/>
    </font>
    <font>
      <sz val="11"/>
      <color rgb="FF000000"/>
      <name val="Arial"/>
      <family val="2"/>
      <charset val="1"/>
    </font>
    <font>
      <b/>
      <i/>
      <sz val="8"/>
      <color rgb="FF333333"/>
      <name val="Arial"/>
      <family val="2"/>
      <charset val="1"/>
    </font>
    <font>
      <b/>
      <sz val="9"/>
      <color rgb="FF333333"/>
      <name val="Calibri"/>
      <family val="2"/>
      <charset val="1"/>
    </font>
    <font>
      <sz val="9"/>
      <color rgb="FF333333"/>
      <name val="Calibri"/>
      <family val="2"/>
      <charset val="1"/>
    </font>
    <font>
      <sz val="12"/>
      <color rgb="FF000000"/>
      <name val="Arial"/>
      <family val="2"/>
      <charset val="1"/>
    </font>
    <font>
      <b/>
      <sz val="16"/>
      <color rgb="FFC0C0C0"/>
      <name val="Arial1"/>
      <charset val="1"/>
    </font>
    <font>
      <b/>
      <sz val="11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2"/>
      <color rgb="FFFFFFFF"/>
      <name val="Arial1"/>
      <charset val="1"/>
    </font>
    <font>
      <sz val="12"/>
      <color rgb="FFFFFFFF"/>
      <name val="Arial1"/>
      <charset val="1"/>
    </font>
    <font>
      <b/>
      <sz val="10"/>
      <color rgb="FF000000"/>
      <name val="Arial1"/>
      <charset val="1"/>
    </font>
    <font>
      <b/>
      <sz val="10"/>
      <color rgb="FFFFFFFF"/>
      <name val="Arial1"/>
      <charset val="1"/>
    </font>
    <font>
      <b/>
      <sz val="11"/>
      <color rgb="FFFFFFFF"/>
      <name val="Arial"/>
      <family val="2"/>
      <charset val="1"/>
    </font>
    <font>
      <b/>
      <sz val="12"/>
      <color rgb="FF333333"/>
      <name val="Arial1"/>
      <charset val="1"/>
    </font>
    <font>
      <sz val="11"/>
      <color rgb="FF000000"/>
      <name val="Book Antiqua1"/>
      <charset val="1"/>
    </font>
    <font>
      <sz val="11"/>
      <color rgb="FF000000"/>
      <name val="Book Antiqua"/>
      <family val="1"/>
      <charset val="1"/>
    </font>
    <font>
      <b/>
      <sz val="12"/>
      <color rgb="FFFFFFFF"/>
      <name val="Book Antiqua"/>
      <family val="1"/>
      <charset val="1"/>
    </font>
    <font>
      <b/>
      <sz val="11"/>
      <color rgb="FF000000"/>
      <name val="Book Antiqua1"/>
      <charset val="1"/>
    </font>
    <font>
      <sz val="12"/>
      <color rgb="FF000000"/>
      <name val="Book Antiqua"/>
      <family val="1"/>
      <charset val="1"/>
    </font>
    <font>
      <b/>
      <sz val="11"/>
      <color rgb="FFFFFFFF"/>
      <name val="Book Antiqua"/>
      <family val="1"/>
      <charset val="1"/>
    </font>
    <font>
      <sz val="11"/>
      <color rgb="FF333333"/>
      <name val="Book Antiqua"/>
      <family val="1"/>
      <charset val="1"/>
    </font>
    <font>
      <b/>
      <sz val="12"/>
      <color rgb="FF000000"/>
      <name val="Book Antiqua"/>
      <family val="1"/>
      <charset val="1"/>
    </font>
    <font>
      <sz val="12"/>
      <color rgb="FFFF0000"/>
      <name val="Book Antiqua"/>
      <family val="1"/>
      <charset val="1"/>
    </font>
    <font>
      <sz val="11"/>
      <color rgb="FFFF0000"/>
      <name val="Book Antiqua"/>
      <family val="1"/>
      <charset val="1"/>
    </font>
    <font>
      <sz val="11"/>
      <color rgb="FFFF0000"/>
      <name val="Book Antiqua1"/>
      <charset val="1"/>
    </font>
    <font>
      <sz val="12"/>
      <color rgb="FF000000"/>
      <name val="Book Antiqua1"/>
      <charset val="1"/>
    </font>
    <font>
      <b/>
      <sz val="12"/>
      <color rgb="FF800000"/>
      <name val="Arial1"/>
      <charset val="1"/>
    </font>
    <font>
      <b/>
      <sz val="11"/>
      <color rgb="FFC0C0C0"/>
      <name val="Calibri"/>
      <family val="2"/>
      <charset val="1"/>
    </font>
    <font>
      <sz val="11"/>
      <color rgb="FF333333"/>
      <name val="Calibri"/>
      <family val="2"/>
      <charset val="1"/>
    </font>
  </fonts>
  <fills count="46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6600"/>
        <bgColor rgb="FFFF8080"/>
      </patternFill>
    </fill>
    <fill>
      <patternFill patternType="solid">
        <fgColor rgb="FF99CC00"/>
        <bgColor rgb="FFA9D08E"/>
      </patternFill>
    </fill>
    <fill>
      <patternFill patternType="solid">
        <fgColor rgb="FF800080"/>
        <bgColor rgb="FF800080"/>
      </patternFill>
    </fill>
    <fill>
      <patternFill patternType="solid">
        <fgColor rgb="FF00FFFF"/>
        <bgColor rgb="FF00CCFF"/>
      </patternFill>
    </fill>
    <fill>
      <patternFill patternType="solid">
        <fgColor rgb="FFFFCC00"/>
        <bgColor rgb="FFFFFF00"/>
      </patternFill>
    </fill>
    <fill>
      <patternFill patternType="solid">
        <fgColor rgb="FF800000"/>
        <bgColor rgb="FF800000"/>
      </patternFill>
    </fill>
    <fill>
      <patternFill patternType="solid">
        <fgColor rgb="FF339966"/>
        <bgColor rgb="FF00B050"/>
      </patternFill>
    </fill>
    <fill>
      <patternFill patternType="solid">
        <fgColor rgb="FF666699"/>
        <bgColor rgb="FF604A7B"/>
      </patternFill>
    </fill>
    <fill>
      <patternFill patternType="solid">
        <fgColor rgb="FF008000"/>
        <bgColor rgb="FF00B050"/>
      </patternFill>
    </fill>
    <fill>
      <patternFill patternType="solid">
        <fgColor rgb="FFC0C0C0"/>
        <bgColor rgb="FFBFBFBF"/>
      </patternFill>
    </fill>
    <fill>
      <patternFill patternType="solid">
        <fgColor rgb="FF33CCCC"/>
        <bgColor rgb="FF00CCFF"/>
      </patternFill>
    </fill>
    <fill>
      <patternFill patternType="solid">
        <fgColor rgb="FF993300"/>
        <bgColor rgb="FF993366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666699"/>
      </patternFill>
    </fill>
    <fill>
      <patternFill patternType="solid">
        <fgColor rgb="FF333399"/>
        <bgColor rgb="FF604A7B"/>
      </patternFill>
    </fill>
    <fill>
      <patternFill patternType="solid">
        <fgColor rgb="FF000080"/>
        <bgColor rgb="FF000080"/>
      </patternFill>
    </fill>
    <fill>
      <patternFill patternType="solid">
        <fgColor rgb="FFFF0000"/>
        <bgColor rgb="FF993300"/>
      </patternFill>
    </fill>
    <fill>
      <patternFill patternType="solid">
        <fgColor rgb="FFFF8080"/>
        <bgColor rgb="FFFF6600"/>
      </patternFill>
    </fill>
    <fill>
      <patternFill patternType="solid">
        <fgColor rgb="FFFFFF00"/>
        <bgColor rgb="FFFFCC00"/>
      </patternFill>
    </fill>
    <fill>
      <patternFill patternType="solid">
        <fgColor rgb="FFD9D9D9"/>
        <bgColor rgb="FFD6DCE4"/>
      </patternFill>
    </fill>
    <fill>
      <patternFill patternType="solid">
        <fgColor rgb="FF00B050"/>
        <bgColor rgb="FF339966"/>
      </patternFill>
    </fill>
    <fill>
      <patternFill patternType="solid">
        <fgColor rgb="FF333333"/>
        <bgColor rgb="FF333300"/>
      </patternFill>
    </fill>
    <fill>
      <patternFill patternType="solid">
        <fgColor rgb="FFCCFFCC"/>
        <bgColor rgb="FFE2EFDA"/>
      </patternFill>
    </fill>
    <fill>
      <patternFill patternType="solid">
        <fgColor rgb="FFFFFFCC"/>
        <bgColor rgb="FFFFFFFF"/>
      </patternFill>
    </fill>
    <fill>
      <patternFill patternType="solid">
        <fgColor rgb="FF3366FF"/>
        <bgColor rgb="FF2F75B5"/>
      </patternFill>
    </fill>
    <fill>
      <patternFill patternType="solid">
        <fgColor rgb="FF0070C0"/>
        <bgColor rgb="FF2F75B5"/>
      </patternFill>
    </fill>
    <fill>
      <patternFill patternType="solid">
        <fgColor rgb="FFFFFFFF"/>
        <bgColor rgb="FFF2F2F2"/>
      </patternFill>
    </fill>
    <fill>
      <patternFill patternType="solid">
        <fgColor rgb="FF003366"/>
        <bgColor rgb="FF333399"/>
      </patternFill>
    </fill>
    <fill>
      <patternFill patternType="solid">
        <fgColor rgb="FFF2F2F2"/>
        <bgColor rgb="FFE2EFDA"/>
      </patternFill>
    </fill>
    <fill>
      <patternFill patternType="solid">
        <fgColor rgb="FFE2EFDA"/>
        <bgColor rgb="FFF2F2F2"/>
      </patternFill>
    </fill>
    <fill>
      <patternFill patternType="solid">
        <fgColor rgb="FFD6DCE4"/>
        <bgColor rgb="FFD9D9D9"/>
      </patternFill>
    </fill>
    <fill>
      <patternFill patternType="solid">
        <fgColor rgb="FFC6E0B4"/>
        <bgColor rgb="FFD9D9D9"/>
      </patternFill>
    </fill>
    <fill>
      <patternFill patternType="solid">
        <fgColor rgb="FFB4C6E7"/>
        <bgColor rgb="FFBDD7EE"/>
      </patternFill>
    </fill>
    <fill>
      <patternFill patternType="solid">
        <fgColor rgb="FFA9D08E"/>
        <bgColor rgb="FFC6E0B4"/>
      </patternFill>
    </fill>
    <fill>
      <patternFill patternType="solid">
        <fgColor rgb="FFBDD7EE"/>
        <bgColor rgb="FFCCCCFF"/>
      </patternFill>
    </fill>
    <fill>
      <patternFill patternType="solid">
        <fgColor rgb="FFFFCC99"/>
        <bgColor rgb="FFD9D9D9"/>
      </patternFill>
    </fill>
    <fill>
      <patternFill patternType="solid">
        <fgColor rgb="FF2F75B5"/>
        <bgColor rgb="FF4F81BD"/>
      </patternFill>
    </fill>
    <fill>
      <patternFill patternType="solid">
        <fgColor rgb="FFD9E1F2"/>
        <bgColor rgb="FFD6DCE4"/>
      </patternFill>
    </fill>
    <fill>
      <patternFill patternType="solid">
        <fgColor rgb="FF00CCFF"/>
        <bgColor rgb="FF33CCCC"/>
      </patternFill>
    </fill>
    <fill>
      <patternFill patternType="solid">
        <fgColor rgb="FF4F81BD"/>
        <bgColor rgb="FF2F75B5"/>
      </patternFill>
    </fill>
    <fill>
      <patternFill patternType="solid">
        <fgColor rgb="FF604A7B"/>
        <bgColor rgb="FF666699"/>
      </patternFill>
    </fill>
    <fill>
      <patternFill patternType="solid">
        <fgColor rgb="FFE6E0EC"/>
        <bgColor rgb="FFD9E1F2"/>
      </patternFill>
    </fill>
    <fill>
      <patternFill patternType="solid">
        <fgColor rgb="FFBFBFBF"/>
        <bgColor rgb="FFC0C0C0"/>
      </patternFill>
    </fill>
  </fills>
  <borders count="37">
    <border>
      <left/>
      <right/>
      <top/>
      <bottom/>
      <diagonal/>
    </border>
    <border>
      <left style="thin">
        <color rgb="FFCCCCFF"/>
      </left>
      <right style="thin">
        <color rgb="FFCCCCFF"/>
      </right>
      <top style="thin">
        <color rgb="FFCCCCFF"/>
      </top>
      <bottom style="thin">
        <color rgb="FFCCCCFF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008000"/>
      </bottom>
      <diagonal/>
    </border>
    <border>
      <left/>
      <right/>
      <top/>
      <bottom style="double">
        <color auto="1"/>
      </bottom>
      <diagonal/>
    </border>
    <border>
      <left style="thin">
        <color rgb="FF333399"/>
      </left>
      <right style="thin">
        <color rgb="FF333399"/>
      </right>
      <top style="thin">
        <color rgb="FF333399"/>
      </top>
      <bottom style="thin">
        <color rgb="FF333399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800000"/>
      </left>
      <right style="thin">
        <color rgb="FF800000"/>
      </right>
      <top style="thin">
        <color rgb="FF800000"/>
      </top>
      <bottom style="thin">
        <color rgb="FF800000"/>
      </bottom>
      <diagonal/>
    </border>
    <border>
      <left style="thin">
        <color rgb="FF800000"/>
      </left>
      <right style="thin">
        <color auto="1"/>
      </right>
      <top style="thin">
        <color rgb="FF800000"/>
      </top>
      <bottom style="thin">
        <color rgb="FF8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rgb="FFFFFFFF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rgb="FF800000"/>
      </left>
      <right style="thin">
        <color auto="1"/>
      </right>
      <top style="thin">
        <color rgb="FF800000"/>
      </top>
      <bottom/>
      <diagonal/>
    </border>
  </borders>
  <cellStyleXfs count="166">
    <xf numFmtId="0" fontId="0" fillId="0" borderId="0"/>
    <xf numFmtId="166" fontId="80" fillId="0" borderId="0" applyBorder="0" applyProtection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4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5" borderId="0" applyBorder="0" applyProtection="0"/>
    <xf numFmtId="0" fontId="1" fillId="7" borderId="0" applyBorder="0" applyProtection="0"/>
    <xf numFmtId="0" fontId="1" fillId="10" borderId="0" applyBorder="0" applyProtection="0"/>
    <xf numFmtId="0" fontId="2" fillId="11" borderId="0" applyBorder="0" applyProtection="0"/>
    <xf numFmtId="0" fontId="2" fillId="8" borderId="0" applyBorder="0" applyProtection="0"/>
    <xf numFmtId="0" fontId="2" fillId="9" borderId="0" applyBorder="0" applyProtection="0"/>
    <xf numFmtId="0" fontId="2" fillId="12" borderId="0" applyBorder="0" applyProtection="0"/>
    <xf numFmtId="0" fontId="2" fillId="13" borderId="0" applyBorder="0" applyProtection="0"/>
    <xf numFmtId="0" fontId="2" fillId="14" borderId="0" applyBorder="0" applyProtection="0"/>
    <xf numFmtId="0" fontId="3" fillId="15" borderId="0" applyBorder="0" applyProtection="0"/>
    <xf numFmtId="0" fontId="3" fillId="16" borderId="0" applyBorder="0" applyProtection="0"/>
    <xf numFmtId="0" fontId="4" fillId="12" borderId="0" applyBorder="0" applyProtection="0"/>
    <xf numFmtId="0" fontId="4" fillId="0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9" borderId="0" applyBorder="0" applyProtection="0"/>
    <xf numFmtId="0" fontId="2" fillId="12" borderId="0" applyBorder="0" applyProtection="0"/>
    <xf numFmtId="0" fontId="2" fillId="13" borderId="0" applyBorder="0" applyProtection="0"/>
    <xf numFmtId="0" fontId="2" fillId="19" borderId="0" applyBorder="0" applyProtection="0"/>
    <xf numFmtId="0" fontId="5" fillId="3" borderId="0" applyBorder="0" applyProtection="0"/>
    <xf numFmtId="0" fontId="6" fillId="20" borderId="0" applyBorder="0" applyProtection="0"/>
    <xf numFmtId="0" fontId="7" fillId="17" borderId="1" applyProtection="0"/>
    <xf numFmtId="0" fontId="7" fillId="17" borderId="1" applyProtection="0"/>
    <xf numFmtId="0" fontId="8" fillId="0" borderId="0" applyBorder="0" applyProtection="0">
      <alignment horizontal="left"/>
    </xf>
    <xf numFmtId="0" fontId="8" fillId="0" borderId="0" applyBorder="0" applyProtection="0">
      <alignment horizontal="left"/>
    </xf>
    <xf numFmtId="0" fontId="80" fillId="19" borderId="0" applyBorder="0" applyProtection="0"/>
    <xf numFmtId="0" fontId="80" fillId="19" borderId="0" applyBorder="0" applyProtection="0"/>
    <xf numFmtId="0" fontId="9" fillId="19" borderId="0" applyBorder="0" applyProtection="0"/>
    <xf numFmtId="0" fontId="80" fillId="21" borderId="0" applyBorder="0" applyProtection="0"/>
    <xf numFmtId="0" fontId="9" fillId="19" borderId="0" applyBorder="0" applyProtection="0"/>
    <xf numFmtId="0" fontId="9" fillId="11" borderId="0" applyBorder="0" applyProtection="0"/>
    <xf numFmtId="0" fontId="10" fillId="11" borderId="0" applyBorder="0" applyProtection="0"/>
    <xf numFmtId="0" fontId="80" fillId="0" borderId="0" applyBorder="0" applyProtection="0"/>
    <xf numFmtId="0" fontId="80" fillId="22" borderId="0" applyBorder="0" applyProtection="0"/>
    <xf numFmtId="0" fontId="11" fillId="21" borderId="0" applyBorder="0" applyProtection="0"/>
    <xf numFmtId="0" fontId="12" fillId="23" borderId="0" applyBorder="0" applyProtection="0"/>
    <xf numFmtId="0" fontId="80" fillId="19" borderId="0" applyBorder="0" applyProtection="0"/>
    <xf numFmtId="0" fontId="12" fillId="19" borderId="0" applyBorder="0" applyProtection="0"/>
    <xf numFmtId="0" fontId="12" fillId="19" borderId="0" applyBorder="0" applyProtection="0"/>
    <xf numFmtId="0" fontId="80" fillId="21" borderId="0" applyBorder="0" applyProtection="0"/>
    <xf numFmtId="0" fontId="12" fillId="11" borderId="0" applyBorder="0" applyProtection="0"/>
    <xf numFmtId="0" fontId="10" fillId="11" borderId="0" applyBorder="0" applyProtection="0"/>
    <xf numFmtId="0" fontId="12" fillId="23" borderId="0" applyBorder="0" applyProtection="0"/>
    <xf numFmtId="0" fontId="80" fillId="0" borderId="0" applyBorder="0" applyProtection="0"/>
    <xf numFmtId="0" fontId="12" fillId="19" borderId="0" applyBorder="0" applyProtection="0"/>
    <xf numFmtId="0" fontId="11" fillId="21" borderId="0" applyBorder="0" applyProtection="0"/>
    <xf numFmtId="0" fontId="80" fillId="21" borderId="0" applyBorder="0" applyProtection="0"/>
    <xf numFmtId="0" fontId="80" fillId="21" borderId="0" applyBorder="0" applyProtection="0"/>
    <xf numFmtId="0" fontId="12" fillId="19" borderId="0" applyBorder="0" applyProtection="0"/>
    <xf numFmtId="0" fontId="80" fillId="21" borderId="0" applyBorder="0" applyProtection="0"/>
    <xf numFmtId="0" fontId="12" fillId="11" borderId="0" applyBorder="0" applyProtection="0"/>
    <xf numFmtId="0" fontId="10" fillId="11" borderId="0" applyBorder="0" applyProtection="0"/>
    <xf numFmtId="0" fontId="12" fillId="23" borderId="0" applyBorder="0" applyProtection="0"/>
    <xf numFmtId="0" fontId="80" fillId="0" borderId="0" applyBorder="0" applyProtection="0"/>
    <xf numFmtId="0" fontId="11" fillId="21" borderId="0" applyBorder="0" applyProtection="0"/>
    <xf numFmtId="0" fontId="12" fillId="19" borderId="0" applyBorder="0" applyProtection="0"/>
    <xf numFmtId="0" fontId="80" fillId="21" borderId="0" applyBorder="0" applyProtection="0"/>
    <xf numFmtId="0" fontId="12" fillId="11" borderId="0" applyBorder="0" applyProtection="0"/>
    <xf numFmtId="0" fontId="80" fillId="3" borderId="0" applyBorder="0" applyProtection="0"/>
    <xf numFmtId="0" fontId="10" fillId="11" borderId="0" applyBorder="0" applyProtection="0"/>
    <xf numFmtId="0" fontId="12" fillId="23" borderId="0" applyBorder="0" applyProtection="0"/>
    <xf numFmtId="0" fontId="80" fillId="0" borderId="0" applyBorder="0" applyProtection="0"/>
    <xf numFmtId="0" fontId="11" fillId="21" borderId="0" applyBorder="0" applyProtection="0"/>
    <xf numFmtId="0" fontId="12" fillId="19" borderId="0" applyBorder="0" applyProtection="0"/>
    <xf numFmtId="0" fontId="80" fillId="21" borderId="0" applyBorder="0" applyProtection="0"/>
    <xf numFmtId="0" fontId="12" fillId="11" borderId="0" applyBorder="0" applyProtection="0"/>
    <xf numFmtId="0" fontId="10" fillId="11" borderId="0" applyBorder="0" applyProtection="0"/>
    <xf numFmtId="0" fontId="12" fillId="23" borderId="0" applyBorder="0" applyProtection="0"/>
    <xf numFmtId="0" fontId="80" fillId="0" borderId="0" applyBorder="0" applyProtection="0"/>
    <xf numFmtId="0" fontId="10" fillId="11" borderId="0" applyBorder="0" applyProtection="0"/>
    <xf numFmtId="0" fontId="11" fillId="21" borderId="0" applyBorder="0" applyProtection="0"/>
    <xf numFmtId="0" fontId="12" fillId="19" borderId="0" applyBorder="0" applyProtection="0"/>
    <xf numFmtId="0" fontId="80" fillId="21" borderId="0" applyBorder="0" applyProtection="0"/>
    <xf numFmtId="0" fontId="12" fillId="11" borderId="0" applyBorder="0" applyProtection="0"/>
    <xf numFmtId="0" fontId="10" fillId="11" borderId="0" applyBorder="0" applyProtection="0"/>
    <xf numFmtId="0" fontId="12" fillId="23" borderId="0" applyBorder="0" applyProtection="0"/>
    <xf numFmtId="0" fontId="80" fillId="0" borderId="0" applyBorder="0" applyProtection="0"/>
    <xf numFmtId="0" fontId="11" fillId="21" borderId="0" applyBorder="0" applyProtection="0"/>
    <xf numFmtId="0" fontId="12" fillId="19" borderId="0" applyBorder="0" applyProtection="0"/>
    <xf numFmtId="0" fontId="12" fillId="11" borderId="0" applyBorder="0" applyProtection="0"/>
    <xf numFmtId="0" fontId="10" fillId="19" borderId="0" applyBorder="0" applyProtection="0"/>
    <xf numFmtId="0" fontId="10" fillId="11" borderId="0" applyBorder="0" applyProtection="0"/>
    <xf numFmtId="0" fontId="12" fillId="23" borderId="0" applyBorder="0" applyProtection="0"/>
    <xf numFmtId="0" fontId="80" fillId="0" borderId="0" applyBorder="0" applyProtection="0"/>
    <xf numFmtId="0" fontId="80" fillId="21" borderId="0" applyBorder="0" applyProtection="0"/>
    <xf numFmtId="0" fontId="11" fillId="21" borderId="0" applyBorder="0" applyProtection="0"/>
    <xf numFmtId="0" fontId="10" fillId="3" borderId="0" applyBorder="0" applyProtection="0"/>
    <xf numFmtId="0" fontId="80" fillId="11" borderId="0" applyBorder="0" applyProtection="0"/>
    <xf numFmtId="0" fontId="80" fillId="0" borderId="0" applyBorder="0" applyProtection="0"/>
    <xf numFmtId="0" fontId="13" fillId="24" borderId="2" applyProtection="0"/>
    <xf numFmtId="0" fontId="14" fillId="19" borderId="0" applyBorder="0" applyProtection="0"/>
    <xf numFmtId="164" fontId="8" fillId="0" borderId="0" applyBorder="0" applyProtection="0"/>
    <xf numFmtId="164" fontId="8" fillId="0" borderId="0" applyBorder="0" applyProtection="0"/>
    <xf numFmtId="0" fontId="15" fillId="0" borderId="0" applyBorder="0" applyProtection="0"/>
    <xf numFmtId="0" fontId="16" fillId="0" borderId="0" applyBorder="0" applyProtection="0"/>
    <xf numFmtId="0" fontId="17" fillId="4" borderId="0" applyBorder="0" applyProtection="0"/>
    <xf numFmtId="0" fontId="18" fillId="25" borderId="0" applyBorder="0" applyProtection="0"/>
    <xf numFmtId="0" fontId="19" fillId="0" borderId="0" applyBorder="0" applyProtection="0"/>
    <xf numFmtId="0" fontId="20" fillId="0" borderId="3" applyProtection="0"/>
    <xf numFmtId="0" fontId="21" fillId="0" borderId="0" applyBorder="0" applyProtection="0"/>
    <xf numFmtId="0" fontId="22" fillId="0" borderId="3" applyProtection="0"/>
    <xf numFmtId="0" fontId="23" fillId="0" borderId="0" applyBorder="0" applyProtection="0"/>
    <xf numFmtId="0" fontId="24" fillId="0" borderId="4" applyProtection="0"/>
    <xf numFmtId="0" fontId="24" fillId="0" borderId="0" applyBorder="0" applyProtection="0"/>
    <xf numFmtId="0" fontId="25" fillId="0" borderId="0" applyBorder="0" applyProtection="0">
      <alignment horizontal="center" textRotation="90"/>
    </xf>
    <xf numFmtId="0" fontId="26" fillId="4" borderId="1" applyProtection="0"/>
    <xf numFmtId="0" fontId="26" fillId="4" borderId="1" applyProtection="0"/>
    <xf numFmtId="0" fontId="27" fillId="0" borderId="5" applyProtection="0"/>
    <xf numFmtId="165" fontId="80" fillId="0" borderId="0" applyBorder="0" applyProtection="0"/>
    <xf numFmtId="0" fontId="27" fillId="7" borderId="0" applyBorder="0" applyProtection="0"/>
    <xf numFmtId="0" fontId="80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28" fillId="0" borderId="0" applyBorder="0" applyProtection="0"/>
    <xf numFmtId="0" fontId="8" fillId="0" borderId="0" applyBorder="0" applyProtection="0"/>
    <xf numFmtId="0" fontId="8" fillId="0" borderId="0" applyBorder="0" applyProtection="0">
      <alignment wrapText="1"/>
    </xf>
    <xf numFmtId="0" fontId="8" fillId="0" borderId="0" applyBorder="0" applyProtection="0">
      <alignment wrapText="1"/>
    </xf>
    <xf numFmtId="0" fontId="8" fillId="0" borderId="0" applyBorder="0" applyProtection="0">
      <alignment wrapText="1"/>
    </xf>
    <xf numFmtId="0" fontId="8" fillId="0" borderId="0" applyBorder="0" applyProtection="0">
      <alignment wrapText="1"/>
    </xf>
    <xf numFmtId="0" fontId="80" fillId="0" borderId="0" applyBorder="0" applyProtection="0"/>
    <xf numFmtId="0" fontId="8" fillId="0" borderId="0" applyBorder="0" applyProtection="0">
      <alignment wrapText="1"/>
    </xf>
    <xf numFmtId="0" fontId="80" fillId="0" borderId="0" applyBorder="0" applyProtection="0"/>
    <xf numFmtId="0" fontId="80" fillId="21" borderId="6" applyProtection="0"/>
    <xf numFmtId="0" fontId="80" fillId="21" borderId="6" applyProtection="0"/>
    <xf numFmtId="0" fontId="80" fillId="21" borderId="6" applyProtection="0"/>
    <xf numFmtId="0" fontId="80" fillId="21" borderId="6" applyProtection="0"/>
    <xf numFmtId="0" fontId="29" fillId="26" borderId="7" applyProtection="0"/>
    <xf numFmtId="0" fontId="30" fillId="17" borderId="8" applyProtection="0"/>
    <xf numFmtId="0" fontId="30" fillId="17" borderId="8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>
      <alignment horizontal="left"/>
    </xf>
    <xf numFmtId="0" fontId="8" fillId="0" borderId="0" applyBorder="0" applyProtection="0">
      <alignment horizontal="left"/>
    </xf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166" fontId="80" fillId="0" borderId="0" applyBorder="0" applyProtection="0"/>
    <xf numFmtId="166" fontId="80" fillId="0" borderId="0" applyBorder="0" applyProtection="0"/>
    <xf numFmtId="166" fontId="80" fillId="0" borderId="0" applyBorder="0" applyProtection="0"/>
    <xf numFmtId="166" fontId="80" fillId="0" borderId="0" applyBorder="0" applyProtection="0"/>
    <xf numFmtId="0" fontId="31" fillId="0" borderId="0" applyBorder="0" applyProtection="0"/>
    <xf numFmtId="167" fontId="31" fillId="0" borderId="0" applyBorder="0" applyProtection="0"/>
    <xf numFmtId="0" fontId="80" fillId="0" borderId="0" applyBorder="0" applyProtection="0"/>
    <xf numFmtId="0" fontId="1" fillId="0" borderId="0" applyBorder="0" applyProtection="0"/>
    <xf numFmtId="0" fontId="80" fillId="0" borderId="0" applyBorder="0" applyProtection="0"/>
    <xf numFmtId="0" fontId="80" fillId="0" borderId="0" applyBorder="0" applyProtection="0"/>
    <xf numFmtId="0" fontId="32" fillId="0" borderId="0" applyBorder="0" applyProtection="0"/>
    <xf numFmtId="0" fontId="33" fillId="0" borderId="9" applyProtection="0"/>
    <xf numFmtId="0" fontId="33" fillId="0" borderId="9" applyProtection="0"/>
    <xf numFmtId="0" fontId="6" fillId="0" borderId="0" applyBorder="0" applyProtection="0"/>
    <xf numFmtId="0" fontId="34" fillId="0" borderId="0" applyBorder="0" applyProtection="0"/>
  </cellStyleXfs>
  <cellXfs count="251">
    <xf numFmtId="0" fontId="0" fillId="0" borderId="0" xfId="0"/>
    <xf numFmtId="0" fontId="35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8" fillId="28" borderId="11" xfId="0" applyFont="1" applyFill="1" applyBorder="1" applyAlignment="1">
      <alignment horizontal="center" vertical="center"/>
    </xf>
    <xf numFmtId="0" fontId="39" fillId="3" borderId="11" xfId="0" applyFont="1" applyFill="1" applyBorder="1" applyAlignment="1">
      <alignment horizontal="center" vertical="center"/>
    </xf>
    <xf numFmtId="0" fontId="40" fillId="7" borderId="11" xfId="0" applyFont="1" applyFill="1" applyBorder="1" applyAlignment="1">
      <alignment horizontal="center" vertical="center"/>
    </xf>
    <xf numFmtId="0" fontId="39" fillId="11" borderId="11" xfId="0" applyFont="1" applyFill="1" applyBorder="1" applyAlignment="1">
      <alignment horizontal="center" vertical="center"/>
    </xf>
    <xf numFmtId="3" fontId="40" fillId="29" borderId="10" xfId="0" applyNumberFormat="1" applyFont="1" applyFill="1" applyBorder="1" applyAlignment="1">
      <alignment horizontal="center" vertical="center" wrapText="1"/>
    </xf>
    <xf numFmtId="0" fontId="41" fillId="29" borderId="10" xfId="0" applyFont="1" applyFill="1" applyBorder="1" applyAlignment="1">
      <alignment vertical="center" wrapText="1"/>
    </xf>
    <xf numFmtId="4" fontId="41" fillId="29" borderId="10" xfId="0" applyNumberFormat="1" applyFont="1" applyFill="1" applyBorder="1" applyAlignment="1">
      <alignment horizontal="left" vertical="center" wrapText="1"/>
    </xf>
    <xf numFmtId="4" fontId="41" fillId="29" borderId="10" xfId="0" applyNumberFormat="1" applyFont="1" applyFill="1" applyBorder="1" applyAlignment="1">
      <alignment horizontal="center" vertical="center" wrapText="1"/>
    </xf>
    <xf numFmtId="0" fontId="41" fillId="29" borderId="10" xfId="0" applyFont="1" applyFill="1" applyBorder="1" applyAlignment="1">
      <alignment horizontal="center" vertical="center" wrapText="1"/>
    </xf>
    <xf numFmtId="168" fontId="41" fillId="29" borderId="10" xfId="0" applyNumberFormat="1" applyFont="1" applyFill="1" applyBorder="1" applyAlignment="1">
      <alignment horizontal="left" vertical="center" wrapText="1"/>
    </xf>
    <xf numFmtId="1" fontId="41" fillId="29" borderId="10" xfId="0" applyNumberFormat="1" applyFont="1" applyFill="1" applyBorder="1" applyAlignment="1">
      <alignment horizontal="center" vertical="center" wrapText="1"/>
    </xf>
    <xf numFmtId="3" fontId="40" fillId="29" borderId="12" xfId="0" applyNumberFormat="1" applyFont="1" applyFill="1" applyBorder="1" applyAlignment="1">
      <alignment horizontal="center" vertical="center" wrapText="1"/>
    </xf>
    <xf numFmtId="0" fontId="41" fillId="29" borderId="12" xfId="0" applyFont="1" applyFill="1" applyBorder="1" applyAlignment="1">
      <alignment vertical="center" wrapText="1"/>
    </xf>
    <xf numFmtId="4" fontId="41" fillId="29" borderId="12" xfId="0" applyNumberFormat="1" applyFont="1" applyFill="1" applyBorder="1" applyAlignment="1">
      <alignment horizontal="left" vertical="center" wrapText="1"/>
    </xf>
    <xf numFmtId="4" fontId="41" fillId="29" borderId="12" xfId="0" applyNumberFormat="1" applyFont="1" applyFill="1" applyBorder="1" applyAlignment="1">
      <alignment horizontal="center" vertical="center" wrapText="1"/>
    </xf>
    <xf numFmtId="168" fontId="41" fillId="29" borderId="12" xfId="0" applyNumberFormat="1" applyFont="1" applyFill="1" applyBorder="1" applyAlignment="1">
      <alignment horizontal="left" vertical="center" wrapText="1"/>
    </xf>
    <xf numFmtId="0" fontId="41" fillId="29" borderId="10" xfId="0" applyFont="1" applyFill="1" applyBorder="1" applyAlignment="1" applyProtection="1">
      <alignment horizontal="center" vertical="center" wrapText="1"/>
    </xf>
    <xf numFmtId="0" fontId="42" fillId="29" borderId="0" xfId="0" applyFont="1" applyFill="1"/>
    <xf numFmtId="0" fontId="41" fillId="29" borderId="10" xfId="0" applyFont="1" applyFill="1" applyBorder="1" applyAlignment="1">
      <alignment horizontal="left" vertical="center" wrapText="1"/>
    </xf>
    <xf numFmtId="4" fontId="41" fillId="29" borderId="13" xfId="0" applyNumberFormat="1" applyFont="1" applyFill="1" applyBorder="1" applyAlignment="1">
      <alignment horizontal="center" vertical="center" wrapText="1"/>
    </xf>
    <xf numFmtId="3" fontId="40" fillId="29" borderId="11" xfId="0" applyNumberFormat="1" applyFont="1" applyFill="1" applyBorder="1" applyAlignment="1">
      <alignment horizontal="center" vertical="center" wrapText="1"/>
    </xf>
    <xf numFmtId="0" fontId="41" fillId="29" borderId="11" xfId="0" applyFont="1" applyFill="1" applyBorder="1" applyAlignment="1">
      <alignment horizontal="left" vertical="center" wrapText="1"/>
    </xf>
    <xf numFmtId="4" fontId="41" fillId="29" borderId="14" xfId="0" applyNumberFormat="1" applyFont="1" applyFill="1" applyBorder="1" applyAlignment="1">
      <alignment horizontal="center" vertical="center" wrapText="1"/>
    </xf>
    <xf numFmtId="0" fontId="41" fillId="29" borderId="11" xfId="0" applyFont="1" applyFill="1" applyBorder="1" applyAlignment="1">
      <alignment horizontal="center" vertical="center" wrapText="1"/>
    </xf>
    <xf numFmtId="168" fontId="41" fillId="29" borderId="11" xfId="0" applyNumberFormat="1" applyFont="1" applyFill="1" applyBorder="1" applyAlignment="1">
      <alignment horizontal="left" vertical="center" wrapText="1"/>
    </xf>
    <xf numFmtId="168" fontId="41" fillId="29" borderId="10" xfId="0" applyNumberFormat="1" applyFont="1" applyFill="1" applyBorder="1" applyAlignment="1">
      <alignment horizontal="center" vertical="center" wrapText="1"/>
    </xf>
    <xf numFmtId="0" fontId="8" fillId="12" borderId="0" xfId="0" applyFont="1" applyFill="1"/>
    <xf numFmtId="0" fontId="8" fillId="12" borderId="0" xfId="0" applyFont="1" applyFill="1" applyAlignment="1">
      <alignment horizontal="center"/>
    </xf>
    <xf numFmtId="168" fontId="37" fillId="12" borderId="10" xfId="0" applyNumberFormat="1" applyFont="1" applyFill="1" applyBorder="1" applyAlignment="1">
      <alignment horizontal="center"/>
    </xf>
    <xf numFmtId="0" fontId="37" fillId="12" borderId="10" xfId="0" applyFont="1" applyFill="1" applyBorder="1" applyAlignment="1">
      <alignment horizontal="center"/>
    </xf>
    <xf numFmtId="168" fontId="37" fillId="21" borderId="10" xfId="0" applyNumberFormat="1" applyFont="1" applyFill="1" applyBorder="1" applyAlignment="1">
      <alignment horizontal="center"/>
    </xf>
    <xf numFmtId="0" fontId="43" fillId="29" borderId="0" xfId="158" applyFont="1" applyFill="1" applyBorder="1" applyAlignment="1" applyProtection="1">
      <protection locked="0"/>
    </xf>
    <xf numFmtId="0" fontId="43" fillId="0" borderId="0" xfId="158" applyFont="1" applyBorder="1" applyAlignment="1" applyProtection="1">
      <alignment horizontal="center"/>
      <protection locked="0"/>
    </xf>
    <xf numFmtId="0" fontId="43" fillId="0" borderId="0" xfId="158" applyFont="1" applyBorder="1" applyAlignment="1" applyProtection="1">
      <protection locked="0"/>
    </xf>
    <xf numFmtId="0" fontId="44" fillId="0" borderId="0" xfId="158" applyFont="1" applyBorder="1" applyAlignment="1" applyProtection="1">
      <protection locked="0"/>
    </xf>
    <xf numFmtId="0" fontId="43" fillId="0" borderId="0" xfId="158" applyFont="1" applyBorder="1" applyAlignment="1" applyProtection="1">
      <alignment horizontal="left"/>
      <protection locked="0"/>
    </xf>
    <xf numFmtId="0" fontId="0" fillId="29" borderId="0" xfId="0" applyFill="1"/>
    <xf numFmtId="0" fontId="11" fillId="0" borderId="0" xfId="0" applyFont="1"/>
    <xf numFmtId="0" fontId="46" fillId="24" borderId="17" xfId="158" applyFont="1" applyFill="1" applyBorder="1" applyAlignment="1" applyProtection="1">
      <alignment horizontal="center" vertical="center" wrapText="1"/>
    </xf>
    <xf numFmtId="0" fontId="47" fillId="24" borderId="17" xfId="158" applyFont="1" applyFill="1" applyBorder="1" applyAlignment="1" applyProtection="1">
      <alignment horizontal="center" vertical="center" wrapText="1"/>
    </xf>
    <xf numFmtId="0" fontId="46" fillId="24" borderId="17" xfId="158" applyFont="1" applyFill="1" applyBorder="1" applyAlignment="1" applyProtection="1">
      <alignment horizontal="left" vertical="center" wrapText="1"/>
    </xf>
    <xf numFmtId="0" fontId="48" fillId="29" borderId="0" xfId="158" applyFont="1" applyFill="1" applyBorder="1" applyAlignment="1" applyProtection="1">
      <alignment vertical="center"/>
      <protection locked="0"/>
    </xf>
    <xf numFmtId="0" fontId="49" fillId="28" borderId="11" xfId="158" applyFont="1" applyFill="1" applyBorder="1" applyAlignment="1" applyProtection="1">
      <alignment horizontal="center" vertical="center"/>
    </xf>
    <xf numFmtId="0" fontId="49" fillId="28" borderId="10" xfId="158" applyFont="1" applyFill="1" applyBorder="1" applyAlignment="1" applyProtection="1">
      <alignment horizontal="center" vertical="center"/>
    </xf>
    <xf numFmtId="169" fontId="49" fillId="28" borderId="18" xfId="158" applyNumberFormat="1" applyFont="1" applyFill="1" applyBorder="1" applyAlignment="1" applyProtection="1">
      <alignment horizontal="center" vertical="center" wrapText="1"/>
    </xf>
    <xf numFmtId="169" fontId="49" fillId="28" borderId="19" xfId="158" applyNumberFormat="1" applyFont="1" applyFill="1" applyBorder="1" applyAlignment="1" applyProtection="1">
      <alignment horizontal="center" vertical="center" wrapText="1"/>
    </xf>
    <xf numFmtId="0" fontId="48" fillId="12" borderId="0" xfId="158" applyFont="1" applyFill="1" applyBorder="1" applyAlignment="1" applyProtection="1">
      <alignment vertical="center"/>
      <protection locked="0"/>
    </xf>
    <xf numFmtId="0" fontId="50" fillId="29" borderId="0" xfId="158" applyFont="1" applyFill="1" applyBorder="1" applyAlignment="1" applyProtection="1">
      <alignment vertical="center"/>
      <protection locked="0"/>
    </xf>
    <xf numFmtId="0" fontId="50" fillId="31" borderId="20" xfId="158" applyFont="1" applyFill="1" applyBorder="1" applyAlignment="1" applyProtection="1">
      <alignment horizontal="center" vertical="center"/>
    </xf>
    <xf numFmtId="0" fontId="51" fillId="33" borderId="10" xfId="158" applyFont="1" applyFill="1" applyBorder="1" applyAlignment="1" applyProtection="1">
      <alignment horizontal="center" vertical="center" wrapText="1"/>
    </xf>
    <xf numFmtId="0" fontId="52" fillId="31" borderId="10" xfId="158" applyFont="1" applyFill="1" applyBorder="1" applyAlignment="1" applyProtection="1">
      <alignment horizontal="center" vertical="center" wrapText="1"/>
    </xf>
    <xf numFmtId="0" fontId="50" fillId="31" borderId="10" xfId="158" applyFont="1" applyFill="1" applyBorder="1" applyAlignment="1" applyProtection="1">
      <alignment horizontal="left" vertical="center" wrapText="1"/>
    </xf>
    <xf numFmtId="0" fontId="50" fillId="29" borderId="10" xfId="158" applyFont="1" applyFill="1" applyBorder="1" applyAlignment="1" applyProtection="1">
      <alignment horizontal="center" vertical="center" wrapText="1"/>
    </xf>
    <xf numFmtId="0" fontId="43" fillId="29" borderId="10" xfId="158" applyFont="1" applyFill="1" applyBorder="1" applyAlignment="1" applyProtection="1">
      <alignment horizontal="center" vertical="center" wrapText="1"/>
    </xf>
    <xf numFmtId="0" fontId="50" fillId="0" borderId="0" xfId="158" applyFont="1" applyBorder="1" applyAlignment="1" applyProtection="1">
      <protection locked="0"/>
    </xf>
    <xf numFmtId="0" fontId="50" fillId="0" borderId="0" xfId="0" applyFont="1"/>
    <xf numFmtId="0" fontId="50" fillId="29" borderId="10" xfId="158" applyFont="1" applyFill="1" applyBorder="1" applyAlignment="1" applyProtection="1">
      <alignment horizontal="center" vertical="center" wrapText="1"/>
      <protection locked="0"/>
    </xf>
    <xf numFmtId="0" fontId="43" fillId="29" borderId="10" xfId="158" applyFont="1" applyFill="1" applyBorder="1" applyAlignment="1" applyProtection="1">
      <alignment horizontal="center" vertical="center" wrapText="1"/>
      <protection locked="0"/>
    </xf>
    <xf numFmtId="0" fontId="50" fillId="29" borderId="0" xfId="158" applyFont="1" applyFill="1" applyBorder="1" applyAlignment="1" applyProtection="1">
      <protection locked="0"/>
    </xf>
    <xf numFmtId="0" fontId="51" fillId="33" borderId="11" xfId="158" applyFont="1" applyFill="1" applyBorder="1" applyAlignment="1" applyProtection="1">
      <alignment horizontal="center" vertical="center" wrapText="1"/>
    </xf>
    <xf numFmtId="0" fontId="51" fillId="35" borderId="10" xfId="158" applyFont="1" applyFill="1" applyBorder="1" applyAlignment="1" applyProtection="1">
      <alignment horizontal="center" vertical="center" wrapText="1"/>
    </xf>
    <xf numFmtId="0" fontId="50" fillId="31" borderId="21" xfId="158" applyFont="1" applyFill="1" applyBorder="1" applyAlignment="1" applyProtection="1">
      <alignment horizontal="center" vertical="center"/>
    </xf>
    <xf numFmtId="0" fontId="52" fillId="31" borderId="11" xfId="158" applyFont="1" applyFill="1" applyBorder="1" applyAlignment="1" applyProtection="1">
      <alignment horizontal="center" vertical="center" wrapText="1"/>
    </xf>
    <xf numFmtId="0" fontId="50" fillId="31" borderId="11" xfId="158" applyFont="1" applyFill="1" applyBorder="1" applyAlignment="1" applyProtection="1">
      <alignment horizontal="left" vertical="center" wrapText="1"/>
    </xf>
    <xf numFmtId="0" fontId="50" fillId="31" borderId="10" xfId="158" applyFont="1" applyFill="1" applyBorder="1" applyAlignment="1" applyProtection="1">
      <alignment horizontal="center" vertical="center" wrapText="1"/>
      <protection locked="0"/>
    </xf>
    <xf numFmtId="0" fontId="51" fillId="37" borderId="10" xfId="158" applyFont="1" applyFill="1" applyBorder="1" applyAlignment="1" applyProtection="1">
      <alignment horizontal="center" vertical="center" wrapText="1"/>
      <protection locked="0"/>
    </xf>
    <xf numFmtId="0" fontId="52" fillId="31" borderId="10" xfId="158" applyFont="1" applyFill="1" applyBorder="1" applyAlignment="1" applyProtection="1">
      <alignment horizontal="center" vertical="center" wrapText="1"/>
      <protection locked="0"/>
    </xf>
    <xf numFmtId="0" fontId="50" fillId="31" borderId="10" xfId="158" applyFont="1" applyFill="1" applyBorder="1" applyAlignment="1" applyProtection="1">
      <alignment horizontal="left" vertical="center" wrapText="1"/>
      <protection locked="0"/>
    </xf>
    <xf numFmtId="0" fontId="50" fillId="21" borderId="10" xfId="158" applyFont="1" applyFill="1" applyBorder="1" applyAlignment="1" applyProtection="1">
      <alignment horizontal="center" vertical="center" wrapText="1"/>
      <protection locked="0"/>
    </xf>
    <xf numFmtId="0" fontId="51" fillId="37" borderId="10" xfId="158" applyFont="1" applyFill="1" applyBorder="1" applyAlignment="1" applyProtection="1">
      <alignment horizontal="center" vertical="center" wrapText="1"/>
    </xf>
    <xf numFmtId="0" fontId="50" fillId="31" borderId="20" xfId="158" applyFont="1" applyFill="1" applyBorder="1" applyAlignment="1" applyProtection="1">
      <alignment horizontal="center" vertical="center" wrapText="1"/>
      <protection locked="0"/>
    </xf>
    <xf numFmtId="0" fontId="51" fillId="37" borderId="11" xfId="158" applyFont="1" applyFill="1" applyBorder="1" applyAlignment="1" applyProtection="1">
      <alignment horizontal="center" vertical="center" wrapText="1"/>
      <protection locked="0"/>
    </xf>
    <xf numFmtId="0" fontId="50" fillId="31" borderId="10" xfId="158" applyFont="1" applyFill="1" applyBorder="1" applyAlignment="1" applyProtection="1">
      <alignment horizontal="left"/>
      <protection locked="0"/>
    </xf>
    <xf numFmtId="0" fontId="50" fillId="31" borderId="20" xfId="158" applyFont="1" applyFill="1" applyBorder="1" applyAlignment="1" applyProtection="1">
      <alignment horizontal="center"/>
      <protection locked="0"/>
    </xf>
    <xf numFmtId="0" fontId="50" fillId="31" borderId="12" xfId="158" applyFont="1" applyFill="1" applyBorder="1" applyAlignment="1" applyProtection="1">
      <alignment horizontal="left" vertical="center" wrapText="1"/>
      <protection locked="0"/>
    </xf>
    <xf numFmtId="0" fontId="51" fillId="37" borderId="10" xfId="158" applyFont="1" applyFill="1" applyBorder="1" applyAlignment="1" applyProtection="1">
      <alignment horizontal="center"/>
      <protection locked="0"/>
    </xf>
    <xf numFmtId="0" fontId="52" fillId="31" borderId="10" xfId="158" applyFont="1" applyFill="1" applyBorder="1" applyAlignment="1" applyProtection="1">
      <alignment horizontal="center"/>
      <protection locked="0"/>
    </xf>
    <xf numFmtId="0" fontId="50" fillId="31" borderId="10" xfId="158" applyFont="1" applyFill="1" applyBorder="1" applyAlignment="1" applyProtection="1">
      <alignment horizontal="center"/>
      <protection locked="0"/>
    </xf>
    <xf numFmtId="0" fontId="50" fillId="12" borderId="10" xfId="158" applyFont="1" applyFill="1" applyBorder="1" applyAlignment="1" applyProtection="1">
      <alignment horizontal="left"/>
      <protection locked="0"/>
    </xf>
    <xf numFmtId="0" fontId="50" fillId="24" borderId="10" xfId="158" applyFont="1" applyFill="1" applyBorder="1" applyAlignment="1" applyProtection="1">
      <alignment horizontal="center" vertical="center" wrapText="1"/>
      <protection locked="0"/>
    </xf>
    <xf numFmtId="0" fontId="50" fillId="24" borderId="10" xfId="158" applyFont="1" applyFill="1" applyBorder="1" applyAlignment="1" applyProtection="1">
      <alignment horizontal="center" vertical="center" wrapText="1"/>
    </xf>
    <xf numFmtId="0" fontId="50" fillId="24" borderId="12" xfId="158" applyFont="1" applyFill="1" applyBorder="1" applyAlignment="1" applyProtection="1">
      <alignment horizontal="center" vertical="center" wrapText="1"/>
    </xf>
    <xf numFmtId="0" fontId="50" fillId="24" borderId="22" xfId="158" applyFont="1" applyFill="1" applyBorder="1" applyAlignment="1" applyProtection="1">
      <alignment horizontal="center" vertical="center" wrapText="1"/>
    </xf>
    <xf numFmtId="0" fontId="50" fillId="24" borderId="13" xfId="158" applyFont="1" applyFill="1" applyBorder="1" applyAlignment="1" applyProtection="1">
      <alignment horizontal="center" vertical="center" wrapText="1"/>
    </xf>
    <xf numFmtId="0" fontId="50" fillId="0" borderId="0" xfId="158" applyFont="1" applyBorder="1" applyAlignment="1" applyProtection="1">
      <alignment horizontal="center"/>
      <protection locked="0"/>
    </xf>
    <xf numFmtId="0" fontId="43" fillId="29" borderId="0" xfId="158" applyFont="1" applyFill="1" applyBorder="1" applyAlignment="1" applyProtection="1">
      <alignment vertical="center"/>
      <protection locked="0"/>
    </xf>
    <xf numFmtId="0" fontId="43" fillId="0" borderId="0" xfId="158" applyFont="1" applyBorder="1" applyAlignment="1" applyProtection="1">
      <alignment vertical="center"/>
      <protection locked="0"/>
    </xf>
    <xf numFmtId="0" fontId="43" fillId="0" borderId="0" xfId="158" applyFont="1" applyBorder="1" applyAlignment="1" applyProtection="1">
      <alignment horizontal="center" vertical="center"/>
      <protection locked="0"/>
    </xf>
    <xf numFmtId="0" fontId="43" fillId="0" borderId="0" xfId="158" applyFont="1" applyBorder="1" applyAlignment="1" applyProtection="1">
      <alignment horizontal="left" vertical="center"/>
      <protection locked="0"/>
    </xf>
    <xf numFmtId="0" fontId="52" fillId="0" borderId="0" xfId="158" applyFont="1" applyBorder="1" applyAlignment="1" applyProtection="1">
      <alignment horizontal="center" vertical="center"/>
      <protection locked="0"/>
    </xf>
    <xf numFmtId="0" fontId="56" fillId="0" borderId="0" xfId="158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29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2" fillId="0" borderId="0" xfId="0" applyFont="1" applyAlignment="1">
      <alignment horizontal="center" vertical="center"/>
    </xf>
    <xf numFmtId="0" fontId="57" fillId="30" borderId="15" xfId="158" applyFont="1" applyFill="1" applyBorder="1" applyAlignment="1" applyProtection="1">
      <alignment vertical="center" wrapText="1"/>
    </xf>
    <xf numFmtId="0" fontId="46" fillId="24" borderId="17" xfId="158" applyFont="1" applyFill="1" applyBorder="1" applyAlignment="1" applyProtection="1">
      <alignment vertical="center" wrapText="1"/>
    </xf>
    <xf numFmtId="0" fontId="58" fillId="24" borderId="17" xfId="158" applyFont="1" applyFill="1" applyBorder="1" applyAlignment="1" applyProtection="1">
      <alignment horizontal="center" vertical="center" wrapText="1"/>
    </xf>
    <xf numFmtId="0" fontId="59" fillId="24" borderId="17" xfId="158" applyFont="1" applyFill="1" applyBorder="1" applyAlignment="1" applyProtection="1">
      <alignment horizontal="center" vertical="center" wrapText="1"/>
    </xf>
    <xf numFmtId="0" fontId="56" fillId="12" borderId="0" xfId="158" applyFont="1" applyFill="1" applyBorder="1" applyAlignment="1" applyProtection="1">
      <alignment horizontal="center" vertical="center"/>
    </xf>
    <xf numFmtId="0" fontId="12" fillId="29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61" fillId="29" borderId="0" xfId="158" applyFont="1" applyFill="1" applyBorder="1" applyAlignment="1" applyProtection="1">
      <alignment vertical="center"/>
      <protection locked="0"/>
    </xf>
    <xf numFmtId="169" fontId="64" fillId="39" borderId="10" xfId="158" applyNumberFormat="1" applyFont="1" applyFill="1" applyBorder="1" applyAlignment="1" applyProtection="1">
      <alignment horizontal="center" vertical="center" wrapText="1"/>
    </xf>
    <xf numFmtId="0" fontId="50" fillId="12" borderId="10" xfId="158" applyFont="1" applyFill="1" applyBorder="1" applyAlignment="1" applyProtection="1">
      <alignment horizontal="center" vertical="center"/>
    </xf>
    <xf numFmtId="0" fontId="51" fillId="40" borderId="10" xfId="158" applyFont="1" applyFill="1" applyBorder="1" applyAlignment="1" applyProtection="1">
      <alignment vertical="center" wrapText="1"/>
    </xf>
    <xf numFmtId="0" fontId="51" fillId="0" borderId="10" xfId="158" applyFont="1" applyBorder="1" applyAlignment="1" applyProtection="1">
      <alignment horizontal="center" vertical="center" wrapText="1"/>
    </xf>
    <xf numFmtId="0" fontId="50" fillId="31" borderId="10" xfId="158" applyFont="1" applyFill="1" applyBorder="1" applyAlignment="1" applyProtection="1">
      <alignment horizontal="center" vertical="center" wrapText="1"/>
    </xf>
    <xf numFmtId="168" fontId="50" fillId="19" borderId="10" xfId="0" applyNumberFormat="1" applyFont="1" applyFill="1" applyBorder="1" applyAlignment="1" applyProtection="1">
      <alignment horizontal="center" vertical="center" wrapText="1"/>
    </xf>
    <xf numFmtId="1" fontId="50" fillId="19" borderId="10" xfId="158" applyNumberFormat="1" applyFont="1" applyFill="1" applyBorder="1" applyAlignment="1" applyProtection="1">
      <alignment horizontal="center" vertical="center" wrapText="1"/>
    </xf>
    <xf numFmtId="1" fontId="50" fillId="21" borderId="10" xfId="0" applyNumberFormat="1" applyFont="1" applyFill="1" applyBorder="1" applyAlignment="1" applyProtection="1">
      <alignment horizontal="center" vertical="center" wrapText="1"/>
    </xf>
    <xf numFmtId="1" fontId="50" fillId="21" borderId="10" xfId="158" applyNumberFormat="1" applyFont="1" applyFill="1" applyBorder="1" applyAlignment="1" applyProtection="1">
      <alignment horizontal="center" vertical="center" wrapText="1"/>
    </xf>
    <xf numFmtId="168" fontId="50" fillId="11" borderId="10" xfId="0" applyNumberFormat="1" applyFont="1" applyFill="1" applyBorder="1" applyAlignment="1" applyProtection="1">
      <alignment horizontal="center" vertical="center" wrapText="1"/>
    </xf>
    <xf numFmtId="1" fontId="50" fillId="11" borderId="20" xfId="158" applyNumberFormat="1" applyFont="1" applyFill="1" applyBorder="1" applyAlignment="1" applyProtection="1">
      <alignment horizontal="center" vertical="center" wrapText="1"/>
    </xf>
    <xf numFmtId="0" fontId="52" fillId="12" borderId="10" xfId="158" applyFont="1" applyFill="1" applyBorder="1" applyAlignment="1" applyProtection="1">
      <alignment horizontal="center" vertical="center" wrapText="1"/>
    </xf>
    <xf numFmtId="0" fontId="50" fillId="0" borderId="0" xfId="158" applyFont="1" applyBorder="1" applyAlignment="1" applyProtection="1">
      <alignment vertical="center"/>
      <protection locked="0"/>
    </xf>
    <xf numFmtId="0" fontId="50" fillId="0" borderId="0" xfId="0" applyFont="1" applyAlignment="1">
      <alignment vertical="center"/>
    </xf>
    <xf numFmtId="0" fontId="52" fillId="0" borderId="10" xfId="0" applyFont="1" applyBorder="1" applyAlignment="1">
      <alignment horizontal="center" vertical="center"/>
    </xf>
    <xf numFmtId="0" fontId="51" fillId="12" borderId="10" xfId="158" applyFont="1" applyFill="1" applyBorder="1" applyAlignment="1" applyProtection="1">
      <alignment horizontal="center" vertical="center" wrapText="1"/>
    </xf>
    <xf numFmtId="166" fontId="50" fillId="19" borderId="10" xfId="158" applyNumberFormat="1" applyFont="1" applyFill="1" applyBorder="1" applyAlignment="1" applyProtection="1">
      <alignment horizontal="center" vertical="center" wrapText="1"/>
    </xf>
    <xf numFmtId="166" fontId="50" fillId="21" borderId="10" xfId="158" applyNumberFormat="1" applyFont="1" applyFill="1" applyBorder="1" applyAlignment="1" applyProtection="1">
      <alignment horizontal="center" vertical="center" wrapText="1"/>
    </xf>
    <xf numFmtId="166" fontId="50" fillId="11" borderId="20" xfId="158" applyNumberFormat="1" applyFont="1" applyFill="1" applyBorder="1" applyAlignment="1" applyProtection="1">
      <alignment horizontal="center" vertical="center" wrapText="1"/>
    </xf>
    <xf numFmtId="170" fontId="52" fillId="12" borderId="10" xfId="158" applyNumberFormat="1" applyFont="1" applyFill="1" applyBorder="1" applyAlignment="1" applyProtection="1">
      <alignment horizontal="center" vertical="center" wrapText="1"/>
    </xf>
    <xf numFmtId="166" fontId="52" fillId="12" borderId="10" xfId="1" applyFont="1" applyFill="1" applyBorder="1" applyAlignment="1" applyProtection="1">
      <alignment horizontal="center" vertical="center" wrapText="1"/>
    </xf>
    <xf numFmtId="0" fontId="50" fillId="12" borderId="10" xfId="158" applyFont="1" applyFill="1" applyBorder="1" applyAlignment="1" applyProtection="1">
      <alignment horizontal="center" vertical="center" wrapText="1"/>
    </xf>
    <xf numFmtId="0" fontId="51" fillId="35" borderId="10" xfId="158" applyFont="1" applyFill="1" applyBorder="1" applyAlignment="1" applyProtection="1">
      <alignment vertical="center" wrapText="1"/>
    </xf>
    <xf numFmtId="0" fontId="50" fillId="19" borderId="10" xfId="158" applyFont="1" applyFill="1" applyBorder="1" applyAlignment="1" applyProtection="1">
      <alignment horizontal="center" vertical="center" wrapText="1"/>
    </xf>
    <xf numFmtId="0" fontId="50" fillId="21" borderId="10" xfId="158" applyFont="1" applyFill="1" applyBorder="1" applyAlignment="1" applyProtection="1">
      <alignment horizontal="center" vertical="center" wrapText="1"/>
    </xf>
    <xf numFmtId="0" fontId="50" fillId="11" borderId="20" xfId="158" applyFont="1" applyFill="1" applyBorder="1" applyAlignment="1" applyProtection="1">
      <alignment horizontal="center" vertical="center" wrapText="1"/>
    </xf>
    <xf numFmtId="0" fontId="50" fillId="11" borderId="10" xfId="158" applyFont="1" applyFill="1" applyBorder="1" applyAlignment="1" applyProtection="1">
      <alignment horizontal="center" vertical="center" wrapText="1"/>
    </xf>
    <xf numFmtId="0" fontId="51" fillId="37" borderId="10" xfId="158" applyFont="1" applyFill="1" applyBorder="1" applyAlignment="1" applyProtection="1">
      <alignment vertical="center" wrapText="1"/>
    </xf>
    <xf numFmtId="166" fontId="52" fillId="0" borderId="10" xfId="1" applyFont="1" applyBorder="1" applyAlignment="1" applyProtection="1">
      <alignment horizontal="center" vertical="center"/>
    </xf>
    <xf numFmtId="166" fontId="52" fillId="41" borderId="10" xfId="1" applyFont="1" applyFill="1" applyBorder="1" applyAlignment="1" applyProtection="1">
      <alignment horizontal="center" vertical="center" wrapText="1"/>
    </xf>
    <xf numFmtId="166" fontId="52" fillId="12" borderId="10" xfId="158" applyNumberFormat="1" applyFont="1" applyFill="1" applyBorder="1" applyAlignment="1" applyProtection="1">
      <alignment horizontal="center" vertical="center" wrapText="1"/>
    </xf>
    <xf numFmtId="168" fontId="50" fillId="24" borderId="10" xfId="0" applyNumberFormat="1" applyFont="1" applyFill="1" applyBorder="1" applyAlignment="1" applyProtection="1">
      <alignment horizontal="center" vertical="center" wrapText="1"/>
    </xf>
    <xf numFmtId="1" fontId="50" fillId="24" borderId="10" xfId="158" applyNumberFormat="1" applyFont="1" applyFill="1" applyBorder="1" applyAlignment="1" applyProtection="1">
      <alignment horizontal="center" vertical="center" wrapText="1"/>
    </xf>
    <xf numFmtId="1" fontId="50" fillId="24" borderId="20" xfId="158" applyNumberFormat="1" applyFont="1" applyFill="1" applyBorder="1" applyAlignment="1" applyProtection="1">
      <alignment horizontal="center" vertical="center" wrapText="1"/>
    </xf>
    <xf numFmtId="1" fontId="52" fillId="22" borderId="10" xfId="158" applyNumberFormat="1" applyFont="1" applyFill="1" applyBorder="1" applyAlignment="1" applyProtection="1">
      <alignment horizontal="center" vertical="center" wrapText="1"/>
    </xf>
    <xf numFmtId="1" fontId="52" fillId="22" borderId="10" xfId="0" applyNumberFormat="1" applyFont="1" applyFill="1" applyBorder="1" applyAlignment="1">
      <alignment horizontal="center" vertical="center"/>
    </xf>
    <xf numFmtId="1" fontId="52" fillId="12" borderId="10" xfId="158" applyNumberFormat="1" applyFont="1" applyFill="1" applyBorder="1" applyAlignment="1" applyProtection="1">
      <alignment horizontal="center" vertical="center" wrapText="1"/>
    </xf>
    <xf numFmtId="1" fontId="52" fillId="41" borderId="10" xfId="158" applyNumberFormat="1" applyFont="1" applyFill="1" applyBorder="1" applyAlignment="1" applyProtection="1">
      <alignment horizontal="center" vertical="center" wrapText="1"/>
    </xf>
    <xf numFmtId="0" fontId="43" fillId="12" borderId="10" xfId="158" applyFont="1" applyFill="1" applyBorder="1" applyAlignment="1" applyProtection="1">
      <alignment horizontal="left" vertical="center"/>
    </xf>
    <xf numFmtId="168" fontId="48" fillId="3" borderId="10" xfId="0" applyNumberFormat="1" applyFont="1" applyFill="1" applyBorder="1" applyAlignment="1" applyProtection="1">
      <alignment horizontal="center" vertical="center" wrapText="1"/>
    </xf>
    <xf numFmtId="1" fontId="43" fillId="24" borderId="10" xfId="158" applyNumberFormat="1" applyFont="1" applyFill="1" applyBorder="1" applyAlignment="1" applyProtection="1">
      <alignment horizontal="center" vertical="center" wrapText="1"/>
    </xf>
    <xf numFmtId="0" fontId="52" fillId="24" borderId="10" xfId="158" applyFont="1" applyFill="1" applyBorder="1" applyAlignment="1" applyProtection="1">
      <alignment horizontal="center" vertical="center" wrapText="1"/>
    </xf>
    <xf numFmtId="0" fontId="56" fillId="24" borderId="10" xfId="158" applyFont="1" applyFill="1" applyBorder="1" applyAlignment="1" applyProtection="1">
      <alignment horizontal="center" vertical="center" wrapText="1"/>
    </xf>
    <xf numFmtId="0" fontId="56" fillId="0" borderId="10" xfId="158" applyFont="1" applyBorder="1" applyAlignment="1" applyProtection="1">
      <alignment horizontal="center" vertical="center"/>
      <protection locked="0"/>
    </xf>
    <xf numFmtId="171" fontId="43" fillId="0" borderId="0" xfId="158" applyNumberFormat="1" applyFont="1" applyBorder="1" applyAlignment="1" applyProtection="1">
      <alignment vertical="center"/>
      <protection locked="0"/>
    </xf>
    <xf numFmtId="171" fontId="43" fillId="0" borderId="0" xfId="158" applyNumberFormat="1" applyFont="1" applyBorder="1" applyAlignment="1" applyProtection="1">
      <alignment horizontal="center" vertical="center"/>
      <protection locked="0"/>
    </xf>
    <xf numFmtId="0" fontId="66" fillId="0" borderId="24" xfId="0" applyFont="1" applyBorder="1"/>
    <xf numFmtId="0" fontId="67" fillId="0" borderId="24" xfId="0" applyFont="1" applyBorder="1" applyAlignment="1">
      <alignment horizontal="center"/>
    </xf>
    <xf numFmtId="0" fontId="68" fillId="42" borderId="24" xfId="124" applyFont="1" applyFill="1" applyBorder="1" applyAlignment="1" applyProtection="1">
      <alignment horizontal="center" vertical="center" wrapText="1"/>
    </xf>
    <xf numFmtId="17" fontId="68" fillId="42" borderId="24" xfId="124" applyNumberFormat="1" applyFont="1" applyFill="1" applyBorder="1" applyAlignment="1" applyProtection="1">
      <alignment horizontal="center" vertical="center" wrapText="1"/>
    </xf>
    <xf numFmtId="0" fontId="70" fillId="0" borderId="25" xfId="124" applyFont="1" applyBorder="1" applyAlignment="1" applyProtection="1">
      <alignment horizontal="center" vertical="center" wrapText="1"/>
    </xf>
    <xf numFmtId="1" fontId="70" fillId="29" borderId="25" xfId="124" applyNumberFormat="1" applyFont="1" applyFill="1" applyBorder="1" applyAlignment="1" applyProtection="1">
      <alignment horizontal="center" vertical="center" wrapText="1"/>
    </xf>
    <xf numFmtId="0" fontId="67" fillId="0" borderId="25" xfId="0" applyFont="1" applyBorder="1"/>
    <xf numFmtId="0" fontId="68" fillId="42" borderId="25" xfId="158" applyFont="1" applyFill="1" applyBorder="1" applyAlignment="1" applyProtection="1">
      <alignment horizontal="center" vertical="center" wrapText="1"/>
    </xf>
    <xf numFmtId="17" fontId="68" fillId="42" borderId="25" xfId="124" applyNumberFormat="1" applyFont="1" applyFill="1" applyBorder="1" applyAlignment="1" applyProtection="1">
      <alignment horizontal="center" vertical="center" wrapText="1"/>
    </xf>
    <xf numFmtId="166" fontId="71" fillId="43" borderId="25" xfId="0" applyNumberFormat="1" applyFont="1" applyFill="1" applyBorder="1" applyAlignment="1">
      <alignment horizontal="center"/>
    </xf>
    <xf numFmtId="0" fontId="71" fillId="43" borderId="25" xfId="0" applyFont="1" applyFill="1" applyBorder="1" applyAlignment="1">
      <alignment horizontal="center"/>
    </xf>
    <xf numFmtId="0" fontId="70" fillId="0" borderId="26" xfId="124" applyFont="1" applyBorder="1" applyAlignment="1" applyProtection="1">
      <alignment horizontal="center" vertical="center" wrapText="1"/>
    </xf>
    <xf numFmtId="1" fontId="70" fillId="29" borderId="27" xfId="124" applyNumberFormat="1" applyFont="1" applyFill="1" applyBorder="1" applyAlignment="1" applyProtection="1">
      <alignment horizontal="center" vertical="center" wrapText="1"/>
    </xf>
    <xf numFmtId="0" fontId="67" fillId="0" borderId="27" xfId="0" applyFont="1" applyBorder="1"/>
    <xf numFmtId="1" fontId="66" fillId="0" borderId="27" xfId="0" applyNumberFormat="1" applyFont="1" applyBorder="1" applyAlignment="1">
      <alignment horizontal="center"/>
    </xf>
    <xf numFmtId="1" fontId="67" fillId="44" borderId="27" xfId="0" applyNumberFormat="1" applyFont="1" applyFill="1" applyBorder="1" applyAlignment="1">
      <alignment horizontal="center"/>
    </xf>
    <xf numFmtId="1" fontId="66" fillId="0" borderId="28" xfId="0" applyNumberFormat="1" applyFont="1" applyBorder="1" applyAlignment="1">
      <alignment horizontal="center"/>
    </xf>
    <xf numFmtId="0" fontId="67" fillId="0" borderId="29" xfId="0" applyFont="1" applyBorder="1"/>
    <xf numFmtId="0" fontId="72" fillId="0" borderId="23" xfId="0" applyFont="1" applyBorder="1"/>
    <xf numFmtId="1" fontId="70" fillId="0" borderId="27" xfId="124" applyNumberFormat="1" applyFont="1" applyBorder="1" applyAlignment="1" applyProtection="1">
      <alignment horizontal="center" vertical="center" wrapText="1"/>
    </xf>
    <xf numFmtId="0" fontId="72" fillId="0" borderId="30" xfId="0" applyFont="1" applyBorder="1"/>
    <xf numFmtId="0" fontId="73" fillId="40" borderId="26" xfId="0" applyFont="1" applyFill="1" applyBorder="1" applyAlignment="1">
      <alignment horizontal="center" vertical="center" wrapText="1"/>
    </xf>
    <xf numFmtId="1" fontId="73" fillId="40" borderId="27" xfId="124" applyNumberFormat="1" applyFont="1" applyFill="1" applyBorder="1" applyAlignment="1" applyProtection="1">
      <alignment horizontal="center" vertical="center" wrapText="1"/>
    </xf>
    <xf numFmtId="1" fontId="67" fillId="21" borderId="27" xfId="0" applyNumberFormat="1" applyFont="1" applyFill="1" applyBorder="1" applyAlignment="1">
      <alignment horizontal="center"/>
    </xf>
    <xf numFmtId="0" fontId="72" fillId="0" borderId="31" xfId="0" applyFont="1" applyBorder="1"/>
    <xf numFmtId="0" fontId="74" fillId="0" borderId="26" xfId="124" applyFont="1" applyBorder="1" applyAlignment="1" applyProtection="1">
      <alignment horizontal="center" vertical="center" wrapText="1"/>
    </xf>
    <xf numFmtId="1" fontId="74" fillId="0" borderId="27" xfId="124" applyNumberFormat="1" applyFont="1" applyBorder="1" applyAlignment="1" applyProtection="1">
      <alignment horizontal="center" vertical="center" wrapText="1"/>
    </xf>
    <xf numFmtId="0" fontId="75" fillId="0" borderId="27" xfId="0" applyFont="1" applyBorder="1"/>
    <xf numFmtId="0" fontId="76" fillId="0" borderId="27" xfId="0" applyFont="1" applyBorder="1" applyAlignment="1">
      <alignment horizontal="center"/>
    </xf>
    <xf numFmtId="0" fontId="75" fillId="44" borderId="27" xfId="0" applyFont="1" applyFill="1" applyBorder="1" applyAlignment="1">
      <alignment horizontal="center"/>
    </xf>
    <xf numFmtId="0" fontId="75" fillId="0" borderId="28" xfId="0" applyFont="1" applyBorder="1"/>
    <xf numFmtId="0" fontId="75" fillId="0" borderId="29" xfId="0" applyFont="1" applyBorder="1"/>
    <xf numFmtId="0" fontId="76" fillId="0" borderId="24" xfId="0" applyFont="1" applyBorder="1"/>
    <xf numFmtId="0" fontId="67" fillId="0" borderId="32" xfId="0" applyFont="1" applyBorder="1"/>
    <xf numFmtId="0" fontId="66" fillId="0" borderId="32" xfId="0" applyFont="1" applyBorder="1" applyAlignment="1">
      <alignment horizontal="center"/>
    </xf>
    <xf numFmtId="0" fontId="67" fillId="44" borderId="32" xfId="0" applyFont="1" applyFill="1" applyBorder="1" applyAlignment="1">
      <alignment horizontal="center"/>
    </xf>
    <xf numFmtId="0" fontId="77" fillId="0" borderId="24" xfId="158" applyFont="1" applyBorder="1" applyAlignment="1" applyProtection="1">
      <alignment horizontal="center" vertical="center" wrapText="1"/>
    </xf>
    <xf numFmtId="0" fontId="67" fillId="44" borderId="24" xfId="0" applyFont="1" applyFill="1" applyBorder="1" applyAlignment="1">
      <alignment horizontal="center"/>
    </xf>
    <xf numFmtId="1" fontId="67" fillId="0" borderId="24" xfId="0" applyNumberFormat="1" applyFont="1" applyBorder="1" applyAlignment="1">
      <alignment horizontal="center"/>
    </xf>
    <xf numFmtId="1" fontId="67" fillId="45" borderId="24" xfId="0" applyNumberFormat="1" applyFont="1" applyFill="1" applyBorder="1" applyAlignment="1">
      <alignment horizontal="center"/>
    </xf>
    <xf numFmtId="0" fontId="1" fillId="0" borderId="0" xfId="158" applyFont="1" applyBorder="1" applyAlignment="1" applyProtection="1"/>
    <xf numFmtId="0" fontId="1" fillId="0" borderId="21" xfId="158" applyFont="1" applyBorder="1" applyAlignment="1" applyProtection="1"/>
    <xf numFmtId="0" fontId="1" fillId="0" borderId="23" xfId="158" applyFont="1" applyBorder="1" applyAlignment="1" applyProtection="1"/>
    <xf numFmtId="0" fontId="43" fillId="12" borderId="33" xfId="158" applyFont="1" applyFill="1" applyBorder="1" applyAlignment="1" applyProtection="1">
      <alignment horizontal="center" vertical="top" wrapText="1"/>
    </xf>
    <xf numFmtId="0" fontId="1" fillId="0" borderId="16" xfId="158" applyFont="1" applyBorder="1" applyAlignment="1" applyProtection="1"/>
    <xf numFmtId="0" fontId="43" fillId="12" borderId="2" xfId="158" applyFont="1" applyFill="1" applyBorder="1" applyAlignment="1" applyProtection="1">
      <alignment horizontal="center" vertical="top" wrapText="1"/>
    </xf>
    <xf numFmtId="0" fontId="43" fillId="12" borderId="15" xfId="158" applyFont="1" applyFill="1" applyBorder="1" applyAlignment="1" applyProtection="1">
      <alignment horizontal="center" vertical="top" wrapText="1"/>
    </xf>
    <xf numFmtId="0" fontId="1" fillId="0" borderId="34" xfId="158" applyFont="1" applyBorder="1" applyAlignment="1" applyProtection="1"/>
    <xf numFmtId="0" fontId="1" fillId="0" borderId="31" xfId="158" applyFont="1" applyBorder="1" applyAlignment="1" applyProtection="1"/>
    <xf numFmtId="0" fontId="1" fillId="0" borderId="22" xfId="158" applyFont="1" applyBorder="1" applyAlignment="1" applyProtection="1"/>
    <xf numFmtId="0" fontId="43" fillId="0" borderId="33" xfId="158" applyFont="1" applyBorder="1" applyAlignment="1" applyProtection="1">
      <alignment horizontal="center" vertical="top" wrapText="1"/>
    </xf>
    <xf numFmtId="0" fontId="79" fillId="17" borderId="35" xfId="158" applyFont="1" applyFill="1" applyBorder="1" applyAlignment="1" applyProtection="1">
      <alignment horizontal="center" vertical="center"/>
    </xf>
    <xf numFmtId="169" fontId="49" fillId="28" borderId="36" xfId="158" applyNumberFormat="1" applyFont="1" applyFill="1" applyBorder="1" applyAlignment="1" applyProtection="1">
      <alignment horizontal="center" vertical="center" wrapText="1"/>
    </xf>
    <xf numFmtId="0" fontId="50" fillId="0" borderId="10" xfId="158" applyFont="1" applyBorder="1" applyAlignment="1" applyProtection="1">
      <alignment horizontal="center"/>
      <protection locked="0"/>
    </xf>
    <xf numFmtId="3" fontId="40" fillId="29" borderId="10" xfId="0" applyNumberFormat="1" applyFont="1" applyFill="1" applyBorder="1" applyAlignment="1">
      <alignment horizontal="center" vertical="center" wrapText="1"/>
    </xf>
    <xf numFmtId="0" fontId="40" fillId="29" borderId="10" xfId="0" applyFont="1" applyFill="1" applyBorder="1" applyAlignment="1">
      <alignment horizontal="center" vertical="center"/>
    </xf>
    <xf numFmtId="0" fontId="36" fillId="4" borderId="10" xfId="0" applyFont="1" applyFill="1" applyBorder="1" applyAlignment="1">
      <alignment horizontal="center" vertical="center" wrapText="1"/>
    </xf>
    <xf numFmtId="0" fontId="37" fillId="4" borderId="10" xfId="0" applyFont="1" applyFill="1" applyBorder="1" applyAlignment="1">
      <alignment horizontal="left"/>
    </xf>
    <xf numFmtId="0" fontId="37" fillId="27" borderId="10" xfId="0" applyFont="1" applyFill="1" applyBorder="1" applyAlignment="1">
      <alignment horizontal="center"/>
    </xf>
    <xf numFmtId="0" fontId="37" fillId="27" borderId="10" xfId="0" applyFont="1" applyFill="1" applyBorder="1" applyAlignment="1">
      <alignment horizontal="center" vertical="center"/>
    </xf>
    <xf numFmtId="0" fontId="45" fillId="30" borderId="15" xfId="158" applyFont="1" applyFill="1" applyBorder="1" applyAlignment="1" applyProtection="1">
      <alignment horizontal="center" vertical="center" wrapText="1"/>
    </xf>
    <xf numFmtId="0" fontId="45" fillId="30" borderId="0" xfId="158" applyFont="1" applyFill="1" applyBorder="1" applyAlignment="1" applyProtection="1">
      <alignment horizontal="center" vertical="center" wrapText="1"/>
    </xf>
    <xf numFmtId="0" fontId="50" fillId="12" borderId="10" xfId="158" applyFont="1" applyFill="1" applyBorder="1" applyAlignment="1" applyProtection="1">
      <alignment horizontal="center"/>
      <protection locked="0"/>
    </xf>
    <xf numFmtId="0" fontId="51" fillId="38" borderId="10" xfId="158" applyFont="1" applyFill="1" applyBorder="1" applyAlignment="1" applyProtection="1">
      <alignment horizontal="center" vertical="center" wrapText="1"/>
      <protection locked="0"/>
    </xf>
    <xf numFmtId="0" fontId="52" fillId="12" borderId="10" xfId="158" applyFont="1" applyFill="1" applyBorder="1" applyAlignment="1" applyProtection="1">
      <alignment horizontal="center" vertical="center" wrapText="1"/>
      <protection locked="0"/>
    </xf>
    <xf numFmtId="0" fontId="53" fillId="0" borderId="23" xfId="158" applyFont="1" applyBorder="1" applyAlignment="1" applyProtection="1">
      <alignment horizontal="left"/>
      <protection locked="0"/>
    </xf>
    <xf numFmtId="0" fontId="51" fillId="32" borderId="10" xfId="158" applyFont="1" applyFill="1" applyBorder="1" applyAlignment="1" applyProtection="1">
      <alignment horizontal="center" vertical="center" wrapText="1"/>
    </xf>
    <xf numFmtId="0" fontId="51" fillId="34" borderId="10" xfId="158" applyFont="1" applyFill="1" applyBorder="1" applyAlignment="1" applyProtection="1">
      <alignment horizontal="center" vertical="center" wrapText="1"/>
    </xf>
    <xf numFmtId="0" fontId="51" fillId="36" borderId="10" xfId="158" applyFont="1" applyFill="1" applyBorder="1" applyAlignment="1" applyProtection="1">
      <alignment horizontal="center" vertical="center" wrapText="1"/>
      <protection locked="0"/>
    </xf>
    <xf numFmtId="0" fontId="50" fillId="31" borderId="10" xfId="158" applyFont="1" applyFill="1" applyBorder="1" applyAlignment="1" applyProtection="1">
      <alignment horizontal="center" vertical="center" wrapText="1"/>
      <protection locked="0"/>
    </xf>
    <xf numFmtId="0" fontId="51" fillId="37" borderId="10" xfId="158" applyFont="1" applyFill="1" applyBorder="1" applyAlignment="1" applyProtection="1">
      <alignment horizontal="center" vertical="center" wrapText="1"/>
      <protection locked="0"/>
    </xf>
    <xf numFmtId="0" fontId="52" fillId="31" borderId="10" xfId="158" applyFont="1" applyFill="1" applyBorder="1" applyAlignment="1" applyProtection="1">
      <alignment horizontal="center" vertical="center" wrapText="1"/>
      <protection locked="0"/>
    </xf>
    <xf numFmtId="0" fontId="53" fillId="0" borderId="23" xfId="158" applyFont="1" applyBorder="1" applyAlignment="1" applyProtection="1">
      <alignment horizontal="left" vertical="center"/>
      <protection locked="0"/>
    </xf>
    <xf numFmtId="0" fontId="51" fillId="12" borderId="10" xfId="158" applyFont="1" applyFill="1" applyBorder="1" applyAlignment="1" applyProtection="1">
      <alignment horizontal="center" vertical="center" wrapText="1"/>
    </xf>
    <xf numFmtId="0" fontId="50" fillId="31" borderId="10" xfId="158" applyFont="1" applyFill="1" applyBorder="1" applyAlignment="1" applyProtection="1">
      <alignment horizontal="center" vertical="center" wrapText="1"/>
    </xf>
    <xf numFmtId="0" fontId="43" fillId="12" borderId="10" xfId="158" applyFont="1" applyFill="1" applyBorder="1" applyAlignment="1" applyProtection="1">
      <alignment horizontal="center" vertical="center" wrapText="1"/>
    </xf>
    <xf numFmtId="0" fontId="65" fillId="0" borderId="10" xfId="158" applyFont="1" applyBorder="1" applyAlignment="1" applyProtection="1">
      <alignment vertical="center" wrapText="1"/>
    </xf>
    <xf numFmtId="0" fontId="65" fillId="12" borderId="10" xfId="158" applyFont="1" applyFill="1" applyBorder="1" applyAlignment="1" applyProtection="1">
      <alignment horizontal="center" vertical="center" wrapText="1"/>
    </xf>
    <xf numFmtId="0" fontId="50" fillId="12" borderId="10" xfId="158" applyFont="1" applyFill="1" applyBorder="1" applyAlignment="1" applyProtection="1">
      <alignment horizontal="center" vertical="center" wrapText="1"/>
    </xf>
    <xf numFmtId="0" fontId="51" fillId="37" borderId="10" xfId="158" applyFont="1" applyFill="1" applyBorder="1" applyAlignment="1" applyProtection="1">
      <alignment vertical="center" wrapText="1"/>
    </xf>
    <xf numFmtId="0" fontId="51" fillId="32" borderId="10" xfId="158" applyFont="1" applyFill="1" applyBorder="1" applyAlignment="1" applyProtection="1">
      <alignment horizontal="center" vertical="center" textRotation="90" wrapText="1"/>
    </xf>
    <xf numFmtId="0" fontId="51" fillId="34" borderId="10" xfId="158" applyFont="1" applyFill="1" applyBorder="1" applyAlignment="1" applyProtection="1">
      <alignment horizontal="center" vertical="center" textRotation="90" wrapText="1"/>
    </xf>
    <xf numFmtId="0" fontId="65" fillId="36" borderId="10" xfId="158" applyFont="1" applyFill="1" applyBorder="1" applyAlignment="1" applyProtection="1">
      <alignment horizontal="center" vertical="center" textRotation="90" wrapText="1"/>
    </xf>
    <xf numFmtId="0" fontId="0" fillId="39" borderId="34" xfId="0" applyFill="1" applyBorder="1" applyAlignment="1">
      <alignment horizontal="center"/>
    </xf>
    <xf numFmtId="0" fontId="0" fillId="39" borderId="31" xfId="0" applyFill="1" applyBorder="1" applyAlignment="1">
      <alignment horizontal="center"/>
    </xf>
    <xf numFmtId="0" fontId="45" fillId="30" borderId="17" xfId="158" applyFont="1" applyFill="1" applyBorder="1" applyAlignment="1" applyProtection="1">
      <alignment horizontal="center" vertical="center" wrapText="1"/>
    </xf>
    <xf numFmtId="0" fontId="60" fillId="39" borderId="10" xfId="158" applyFont="1" applyFill="1" applyBorder="1" applyAlignment="1" applyProtection="1">
      <alignment horizontal="center" vertical="center"/>
    </xf>
    <xf numFmtId="0" fontId="49" fillId="39" borderId="10" xfId="158" applyFont="1" applyFill="1" applyBorder="1" applyAlignment="1" applyProtection="1">
      <alignment horizontal="center" vertical="center"/>
    </xf>
    <xf numFmtId="0" fontId="60" fillId="39" borderId="10" xfId="158" applyFont="1" applyFill="1" applyBorder="1" applyAlignment="1" applyProtection="1">
      <alignment vertical="center"/>
    </xf>
    <xf numFmtId="0" fontId="60" fillId="39" borderId="10" xfId="158" applyFont="1" applyFill="1" applyBorder="1" applyAlignment="1" applyProtection="1">
      <alignment horizontal="center" vertical="center" wrapText="1"/>
    </xf>
    <xf numFmtId="0" fontId="38" fillId="19" borderId="10" xfId="0" applyFont="1" applyFill="1" applyBorder="1" applyAlignment="1" applyProtection="1">
      <alignment horizontal="center" vertical="center"/>
    </xf>
    <xf numFmtId="0" fontId="62" fillId="21" borderId="10" xfId="158" applyFont="1" applyFill="1" applyBorder="1" applyAlignment="1" applyProtection="1">
      <alignment horizontal="center" vertical="center"/>
    </xf>
    <xf numFmtId="0" fontId="63" fillId="11" borderId="10" xfId="158" applyFont="1" applyFill="1" applyBorder="1" applyAlignment="1" applyProtection="1">
      <alignment horizontal="center" vertical="center"/>
    </xf>
    <xf numFmtId="0" fontId="69" fillId="21" borderId="24" xfId="0" applyFont="1" applyFill="1" applyBorder="1" applyAlignment="1">
      <alignment horizontal="center"/>
    </xf>
    <xf numFmtId="0" fontId="33" fillId="0" borderId="14" xfId="158" applyFont="1" applyBorder="1" applyAlignment="1" applyProtection="1">
      <alignment horizontal="center"/>
    </xf>
    <xf numFmtId="0" fontId="33" fillId="0" borderId="23" xfId="158" applyFont="1" applyBorder="1" applyAlignment="1" applyProtection="1">
      <alignment horizontal="center"/>
    </xf>
  </cellXfs>
  <cellStyles count="166">
    <cellStyle name="20% - Accent1" xfId="2" xr:uid="{00000000-0005-0000-0000-000006000000}"/>
    <cellStyle name="20% - Accent2" xfId="3" xr:uid="{00000000-0005-0000-0000-000007000000}"/>
    <cellStyle name="20% - Accent3" xfId="4" xr:uid="{00000000-0005-0000-0000-000008000000}"/>
    <cellStyle name="20% - Accent4" xfId="5" xr:uid="{00000000-0005-0000-0000-000009000000}"/>
    <cellStyle name="20% - Accent5" xfId="6" xr:uid="{00000000-0005-0000-0000-00000A000000}"/>
    <cellStyle name="20% - Accent6" xfId="7" xr:uid="{00000000-0005-0000-0000-00000B000000}"/>
    <cellStyle name="40% - Accent1" xfId="8" xr:uid="{00000000-0005-0000-0000-00000C000000}"/>
    <cellStyle name="40% - Accent2" xfId="9" xr:uid="{00000000-0005-0000-0000-00000D000000}"/>
    <cellStyle name="40% - Accent3" xfId="10" xr:uid="{00000000-0005-0000-0000-00000E000000}"/>
    <cellStyle name="40% - Accent4" xfId="11" xr:uid="{00000000-0005-0000-0000-00000F000000}"/>
    <cellStyle name="40% - Accent5" xfId="12" xr:uid="{00000000-0005-0000-0000-000010000000}"/>
    <cellStyle name="40% - Accent6" xfId="13" xr:uid="{00000000-0005-0000-0000-000011000000}"/>
    <cellStyle name="60% - Accent1" xfId="14" xr:uid="{00000000-0005-0000-0000-000012000000}"/>
    <cellStyle name="60% - Accent2" xfId="15" xr:uid="{00000000-0005-0000-0000-000013000000}"/>
    <cellStyle name="60% - Accent3" xfId="16" xr:uid="{00000000-0005-0000-0000-000014000000}"/>
    <cellStyle name="60% - Accent4" xfId="17" xr:uid="{00000000-0005-0000-0000-000015000000}"/>
    <cellStyle name="60% - Accent5" xfId="18" xr:uid="{00000000-0005-0000-0000-000016000000}"/>
    <cellStyle name="60% - Accent6" xfId="19" xr:uid="{00000000-0005-0000-0000-000017000000}"/>
    <cellStyle name="Accent 1 1" xfId="20" xr:uid="{00000000-0005-0000-0000-000018000000}"/>
    <cellStyle name="Accent 2 1" xfId="21" xr:uid="{00000000-0005-0000-0000-000019000000}"/>
    <cellStyle name="Accent 3 1" xfId="22" xr:uid="{00000000-0005-0000-0000-00001A000000}"/>
    <cellStyle name="Accent 4" xfId="23" xr:uid="{00000000-0005-0000-0000-00001B000000}"/>
    <cellStyle name="Accent1" xfId="24" xr:uid="{00000000-0005-0000-0000-00001C000000}"/>
    <cellStyle name="Accent2" xfId="25" xr:uid="{00000000-0005-0000-0000-00001D000000}"/>
    <cellStyle name="Accent3" xfId="26" xr:uid="{00000000-0005-0000-0000-00001E000000}"/>
    <cellStyle name="Accent4" xfId="27" xr:uid="{00000000-0005-0000-0000-00001F000000}"/>
    <cellStyle name="Accent5" xfId="28" xr:uid="{00000000-0005-0000-0000-000020000000}"/>
    <cellStyle name="Accent6" xfId="29" xr:uid="{00000000-0005-0000-0000-000021000000}"/>
    <cellStyle name="Bad 1" xfId="30" xr:uid="{00000000-0005-0000-0000-000022000000}"/>
    <cellStyle name="Bad 2" xfId="31" xr:uid="{00000000-0005-0000-0000-000023000000}"/>
    <cellStyle name="Calculation" xfId="32" xr:uid="{00000000-0005-0000-0000-000024000000}"/>
    <cellStyle name="Calculation 2" xfId="33" xr:uid="{00000000-0005-0000-0000-000025000000}"/>
    <cellStyle name="Categoría del Piloto de Datos" xfId="34" xr:uid="{00000000-0005-0000-0000-000026000000}"/>
    <cellStyle name="Categoría del Piloto de Datos 2" xfId="35" xr:uid="{00000000-0005-0000-0000-000027000000}"/>
    <cellStyle name="cf1" xfId="36" xr:uid="{00000000-0005-0000-0000-000028000000}"/>
    <cellStyle name="cf10" xfId="37" xr:uid="{00000000-0005-0000-0000-000029000000}"/>
    <cellStyle name="cf11" xfId="38" xr:uid="{00000000-0005-0000-0000-00002A000000}"/>
    <cellStyle name="cf12" xfId="39" xr:uid="{00000000-0005-0000-0000-00002B000000}"/>
    <cellStyle name="cf13" xfId="40" xr:uid="{00000000-0005-0000-0000-00002C000000}"/>
    <cellStyle name="cf14" xfId="41" xr:uid="{00000000-0005-0000-0000-00002D000000}"/>
    <cellStyle name="cf15" xfId="42" xr:uid="{00000000-0005-0000-0000-00002E000000}"/>
    <cellStyle name="cf16" xfId="43" xr:uid="{00000000-0005-0000-0000-00002F000000}"/>
    <cellStyle name="cf17" xfId="44" xr:uid="{00000000-0005-0000-0000-000030000000}"/>
    <cellStyle name="cf18" xfId="45" xr:uid="{00000000-0005-0000-0000-000031000000}"/>
    <cellStyle name="cf19" xfId="46" xr:uid="{00000000-0005-0000-0000-000032000000}"/>
    <cellStyle name="cf2" xfId="47" xr:uid="{00000000-0005-0000-0000-000033000000}"/>
    <cellStyle name="cf20" xfId="48" xr:uid="{00000000-0005-0000-0000-000034000000}"/>
    <cellStyle name="cf21" xfId="49" xr:uid="{00000000-0005-0000-0000-000035000000}"/>
    <cellStyle name="cf22" xfId="50" xr:uid="{00000000-0005-0000-0000-000036000000}"/>
    <cellStyle name="cf23" xfId="51" xr:uid="{00000000-0005-0000-0000-000037000000}"/>
    <cellStyle name="cf24" xfId="52" xr:uid="{00000000-0005-0000-0000-000038000000}"/>
    <cellStyle name="cf25" xfId="53" xr:uid="{00000000-0005-0000-0000-000039000000}"/>
    <cellStyle name="cf26" xfId="54" xr:uid="{00000000-0005-0000-0000-00003A000000}"/>
    <cellStyle name="cf27" xfId="55" xr:uid="{00000000-0005-0000-0000-00003B000000}"/>
    <cellStyle name="cf28" xfId="56" xr:uid="{00000000-0005-0000-0000-00003C000000}"/>
    <cellStyle name="cf29" xfId="57" xr:uid="{00000000-0005-0000-0000-00003D000000}"/>
    <cellStyle name="cf3" xfId="58" xr:uid="{00000000-0005-0000-0000-00003E000000}"/>
    <cellStyle name="cf30" xfId="59" xr:uid="{00000000-0005-0000-0000-00003F000000}"/>
    <cellStyle name="cf31" xfId="60" xr:uid="{00000000-0005-0000-0000-000040000000}"/>
    <cellStyle name="cf32" xfId="61" xr:uid="{00000000-0005-0000-0000-000041000000}"/>
    <cellStyle name="cf33" xfId="62" xr:uid="{00000000-0005-0000-0000-000042000000}"/>
    <cellStyle name="cf34" xfId="63" xr:uid="{00000000-0005-0000-0000-000043000000}"/>
    <cellStyle name="cf35" xfId="64" xr:uid="{00000000-0005-0000-0000-000044000000}"/>
    <cellStyle name="cf36" xfId="65" xr:uid="{00000000-0005-0000-0000-000045000000}"/>
    <cellStyle name="cf37" xfId="66" xr:uid="{00000000-0005-0000-0000-000046000000}"/>
    <cellStyle name="cf38" xfId="67" xr:uid="{00000000-0005-0000-0000-000047000000}"/>
    <cellStyle name="cf39" xfId="68" xr:uid="{00000000-0005-0000-0000-000048000000}"/>
    <cellStyle name="cf4" xfId="69" xr:uid="{00000000-0005-0000-0000-000049000000}"/>
    <cellStyle name="cf40" xfId="70" xr:uid="{00000000-0005-0000-0000-00004A000000}"/>
    <cellStyle name="cf41" xfId="71" xr:uid="{00000000-0005-0000-0000-00004B000000}"/>
    <cellStyle name="cf42" xfId="72" xr:uid="{00000000-0005-0000-0000-00004C000000}"/>
    <cellStyle name="cf43" xfId="73" xr:uid="{00000000-0005-0000-0000-00004D000000}"/>
    <cellStyle name="cf44" xfId="74" xr:uid="{00000000-0005-0000-0000-00004E000000}"/>
    <cellStyle name="cf45" xfId="75" xr:uid="{00000000-0005-0000-0000-00004F000000}"/>
    <cellStyle name="cf46" xfId="76" xr:uid="{00000000-0005-0000-0000-000050000000}"/>
    <cellStyle name="cf47" xfId="77" xr:uid="{00000000-0005-0000-0000-000051000000}"/>
    <cellStyle name="cf48" xfId="78" xr:uid="{00000000-0005-0000-0000-000052000000}"/>
    <cellStyle name="cf49" xfId="79" xr:uid="{00000000-0005-0000-0000-000053000000}"/>
    <cellStyle name="cf5" xfId="80" xr:uid="{00000000-0005-0000-0000-000054000000}"/>
    <cellStyle name="cf50" xfId="81" xr:uid="{00000000-0005-0000-0000-000055000000}"/>
    <cellStyle name="cf51" xfId="82" xr:uid="{00000000-0005-0000-0000-000056000000}"/>
    <cellStyle name="cf52" xfId="83" xr:uid="{00000000-0005-0000-0000-000057000000}"/>
    <cellStyle name="cf53" xfId="84" xr:uid="{00000000-0005-0000-0000-000058000000}"/>
    <cellStyle name="cf54" xfId="85" xr:uid="{00000000-0005-0000-0000-000059000000}"/>
    <cellStyle name="cf55" xfId="86" xr:uid="{00000000-0005-0000-0000-00005A000000}"/>
    <cellStyle name="cf56" xfId="87" xr:uid="{00000000-0005-0000-0000-00005B000000}"/>
    <cellStyle name="cf57" xfId="88" xr:uid="{00000000-0005-0000-0000-00005C000000}"/>
    <cellStyle name="cf58" xfId="89" xr:uid="{00000000-0005-0000-0000-00005D000000}"/>
    <cellStyle name="cf59" xfId="90" xr:uid="{00000000-0005-0000-0000-00005E000000}"/>
    <cellStyle name="cf6" xfId="91" xr:uid="{00000000-0005-0000-0000-00005F000000}"/>
    <cellStyle name="cf60" xfId="92" xr:uid="{00000000-0005-0000-0000-000060000000}"/>
    <cellStyle name="cf61" xfId="93" xr:uid="{00000000-0005-0000-0000-000061000000}"/>
    <cellStyle name="cf62" xfId="94" xr:uid="{00000000-0005-0000-0000-000062000000}"/>
    <cellStyle name="cf63" xfId="95" xr:uid="{00000000-0005-0000-0000-000063000000}"/>
    <cellStyle name="cf64" xfId="96" xr:uid="{00000000-0005-0000-0000-000064000000}"/>
    <cellStyle name="cf7" xfId="97" xr:uid="{00000000-0005-0000-0000-000065000000}"/>
    <cellStyle name="cf8" xfId="98" xr:uid="{00000000-0005-0000-0000-000066000000}"/>
    <cellStyle name="cf9" xfId="99" xr:uid="{00000000-0005-0000-0000-000067000000}"/>
    <cellStyle name="Check Cell" xfId="100" xr:uid="{00000000-0005-0000-0000-000068000000}"/>
    <cellStyle name="Error 1" xfId="101" xr:uid="{00000000-0005-0000-0000-000069000000}"/>
    <cellStyle name="Euro" xfId="102" xr:uid="{00000000-0005-0000-0000-00006A000000}"/>
    <cellStyle name="Euro 2" xfId="103" xr:uid="{00000000-0005-0000-0000-00006B000000}"/>
    <cellStyle name="Explanatory Text" xfId="104" xr:uid="{00000000-0005-0000-0000-00006C000000}"/>
    <cellStyle name="Footnote 1" xfId="105" xr:uid="{00000000-0005-0000-0000-00006D000000}"/>
    <cellStyle name="Good 1" xfId="106" xr:uid="{00000000-0005-0000-0000-00006E000000}"/>
    <cellStyle name="Good 2" xfId="107" xr:uid="{00000000-0005-0000-0000-00006F000000}"/>
    <cellStyle name="Heading (user) 1" xfId="108" xr:uid="{00000000-0005-0000-0000-000070000000}"/>
    <cellStyle name="Heading 1 1" xfId="109" xr:uid="{00000000-0005-0000-0000-000071000000}"/>
    <cellStyle name="Heading 1 2" xfId="110" xr:uid="{00000000-0005-0000-0000-000072000000}"/>
    <cellStyle name="Heading 2 1" xfId="111" xr:uid="{00000000-0005-0000-0000-000073000000}"/>
    <cellStyle name="Heading 2 2" xfId="112" xr:uid="{00000000-0005-0000-0000-000074000000}"/>
    <cellStyle name="Heading 3" xfId="113" xr:uid="{00000000-0005-0000-0000-000075000000}"/>
    <cellStyle name="Heading 4" xfId="114" xr:uid="{00000000-0005-0000-0000-000076000000}"/>
    <cellStyle name="Heading1" xfId="115" xr:uid="{00000000-0005-0000-0000-000077000000}"/>
    <cellStyle name="Input" xfId="116" xr:uid="{00000000-0005-0000-0000-000078000000}"/>
    <cellStyle name="Input 2" xfId="117" xr:uid="{00000000-0005-0000-0000-000079000000}"/>
    <cellStyle name="Linked Cell" xfId="118" xr:uid="{00000000-0005-0000-0000-00007A000000}"/>
    <cellStyle name="Moneda 2" xfId="119" xr:uid="{00000000-0005-0000-0000-00007B000000}"/>
    <cellStyle name="Neutral 2" xfId="120" xr:uid="{00000000-0005-0000-0000-00007C000000}"/>
    <cellStyle name="Normal" xfId="0" builtinId="0"/>
    <cellStyle name="Normal 10" xfId="121" xr:uid="{00000000-0005-0000-0000-00007D000000}"/>
    <cellStyle name="Normal 2" xfId="122" xr:uid="{00000000-0005-0000-0000-00007E000000}"/>
    <cellStyle name="Normal 2 2" xfId="123" xr:uid="{00000000-0005-0000-0000-00007F000000}"/>
    <cellStyle name="Normal 3" xfId="124" xr:uid="{00000000-0005-0000-0000-000080000000}"/>
    <cellStyle name="Normal 3 2" xfId="125" xr:uid="{00000000-0005-0000-0000-000081000000}"/>
    <cellStyle name="Normal 4" xfId="126" xr:uid="{00000000-0005-0000-0000-000082000000}"/>
    <cellStyle name="Normal 5" xfId="127" xr:uid="{00000000-0005-0000-0000-000083000000}"/>
    <cellStyle name="Normal 5 2" xfId="128" xr:uid="{00000000-0005-0000-0000-000084000000}"/>
    <cellStyle name="Normal 6" xfId="129" xr:uid="{00000000-0005-0000-0000-000085000000}"/>
    <cellStyle name="Normal 6 2" xfId="130" xr:uid="{00000000-0005-0000-0000-000086000000}"/>
    <cellStyle name="Normal 7" xfId="131" xr:uid="{00000000-0005-0000-0000-000087000000}"/>
    <cellStyle name="Normal 8" xfId="132" xr:uid="{00000000-0005-0000-0000-000088000000}"/>
    <cellStyle name="Normal 9" xfId="133" xr:uid="{00000000-0005-0000-0000-000089000000}"/>
    <cellStyle name="Note 1" xfId="134" xr:uid="{00000000-0005-0000-0000-00008A000000}"/>
    <cellStyle name="Note 2" xfId="135" xr:uid="{00000000-0005-0000-0000-00008B000000}"/>
    <cellStyle name="Note 2 2" xfId="136" xr:uid="{00000000-0005-0000-0000-00008C000000}"/>
    <cellStyle name="Note 3" xfId="137" xr:uid="{00000000-0005-0000-0000-00008D000000}"/>
    <cellStyle name="Note 4" xfId="138" xr:uid="{00000000-0005-0000-0000-00008E000000}"/>
    <cellStyle name="Output" xfId="139" xr:uid="{00000000-0005-0000-0000-00008F000000}"/>
    <cellStyle name="Output 2" xfId="140" xr:uid="{00000000-0005-0000-0000-000090000000}"/>
    <cellStyle name="Piloto de Datos Ángulo" xfId="149" xr:uid="{00000000-0005-0000-0000-000099000000}"/>
    <cellStyle name="Piloto de Datos Ángulo 2" xfId="150" xr:uid="{00000000-0005-0000-0000-00009A000000}"/>
    <cellStyle name="Piloto de Datos Campo" xfId="141" xr:uid="{00000000-0005-0000-0000-000091000000}"/>
    <cellStyle name="Piloto de Datos Campo 2" xfId="142" xr:uid="{00000000-0005-0000-0000-000092000000}"/>
    <cellStyle name="Piloto de Datos Resultado" xfId="143" xr:uid="{00000000-0005-0000-0000-000093000000}"/>
    <cellStyle name="Piloto de Datos Resultado 2" xfId="144" xr:uid="{00000000-0005-0000-0000-000094000000}"/>
    <cellStyle name="Piloto de Datos Título" xfId="145" xr:uid="{00000000-0005-0000-0000-000095000000}"/>
    <cellStyle name="Piloto de Datos Título 2" xfId="146" xr:uid="{00000000-0005-0000-0000-000096000000}"/>
    <cellStyle name="Piloto de Datos Valor" xfId="147" xr:uid="{00000000-0005-0000-0000-000097000000}"/>
    <cellStyle name="Piloto de Datos Valor 2" xfId="148" xr:uid="{00000000-0005-0000-0000-000098000000}"/>
    <cellStyle name="Porcentaje" xfId="1" builtinId="5"/>
    <cellStyle name="Porcentaje 2" xfId="151" xr:uid="{00000000-0005-0000-0000-00009B000000}"/>
    <cellStyle name="Porcentaje 3" xfId="152" xr:uid="{00000000-0005-0000-0000-00009C000000}"/>
    <cellStyle name="Porcentaje 4" xfId="153" xr:uid="{00000000-0005-0000-0000-00009D000000}"/>
    <cellStyle name="Porcentual 2" xfId="154" xr:uid="{00000000-0005-0000-0000-00009E000000}"/>
    <cellStyle name="Result" xfId="155" xr:uid="{00000000-0005-0000-0000-00009F000000}"/>
    <cellStyle name="Result2" xfId="156" xr:uid="{00000000-0005-0000-0000-0000A0000000}"/>
    <cellStyle name="Status 1" xfId="157" xr:uid="{00000000-0005-0000-0000-0000A1000000}"/>
    <cellStyle name="TableStyleLight1" xfId="158" xr:uid="{00000000-0005-0000-0000-0000A2000000}"/>
    <cellStyle name="Text 1" xfId="159" xr:uid="{00000000-0005-0000-0000-0000A3000000}"/>
    <cellStyle name="Texto explicativo 2" xfId="160" xr:uid="{00000000-0005-0000-0000-0000A4000000}"/>
    <cellStyle name="Title" xfId="161" xr:uid="{00000000-0005-0000-0000-0000A5000000}"/>
    <cellStyle name="Total 2" xfId="162" xr:uid="{00000000-0005-0000-0000-0000A6000000}"/>
    <cellStyle name="Total 2 2" xfId="163" xr:uid="{00000000-0005-0000-0000-0000A7000000}"/>
    <cellStyle name="Warning 1" xfId="164" xr:uid="{00000000-0005-0000-0000-0000A8000000}"/>
    <cellStyle name="Warning Text" xfId="165" xr:uid="{00000000-0005-0000-0000-0000A9000000}"/>
  </cellStyles>
  <dxfs count="226"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C0C0C0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333333"/>
      </font>
      <fill>
        <patternFill>
          <bgColor rgb="FFFFFFFF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C0C0C0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D9D9D9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C0C0C0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C0C0C0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D9D9D9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C0C0C0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333333"/>
      </font>
      <fill>
        <patternFill>
          <bgColor rgb="FFFFFF00"/>
        </patternFill>
      </fill>
    </dxf>
    <dxf>
      <font>
        <color rgb="FF333333"/>
      </font>
      <fill>
        <patternFill>
          <bgColor rgb="FFFFFFFF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C0C0C0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008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D6DCE4"/>
      <rgbColor rgb="FF800080"/>
      <rgbColor rgb="FF2F75B5"/>
      <rgbColor rgb="FFC0C0C0"/>
      <rgbColor rgb="FF808080"/>
      <rgbColor rgb="FFBDD7EE"/>
      <rgbColor rgb="FF604A7B"/>
      <rgbColor rgb="FFFFFFCC"/>
      <rgbColor rgb="FFE2EFDA"/>
      <rgbColor rgb="FF660066"/>
      <rgbColor rgb="FFFF8080"/>
      <rgbColor rgb="FF0070C0"/>
      <rgbColor rgb="FFCCCCFF"/>
      <rgbColor rgb="FF000080"/>
      <rgbColor rgb="FFFF00FF"/>
      <rgbColor rgb="FFC6E0B4"/>
      <rgbColor rgb="FFD9E1F2"/>
      <rgbColor rgb="FF800080"/>
      <rgbColor rgb="FF800000"/>
      <rgbColor rgb="FF00B050"/>
      <rgbColor rgb="FF0000FF"/>
      <rgbColor rgb="FF00CCFF"/>
      <rgbColor rgb="FFF2F2F2"/>
      <rgbColor rgb="FFCCFFCC"/>
      <rgbColor rgb="FFE6E0EC"/>
      <rgbColor rgb="FFB4C6E7"/>
      <rgbColor rgb="FFD9D9D9"/>
      <rgbColor rgb="FFBFBFBF"/>
      <rgbColor rgb="FFFFCC99"/>
      <rgbColor rgb="FF3366FF"/>
      <rgbColor rgb="FF33CCCC"/>
      <rgbColor rgb="FF99CC00"/>
      <rgbColor rgb="FFFFCC00"/>
      <rgbColor rgb="FFA9D08E"/>
      <rgbColor rgb="FFFF6600"/>
      <rgbColor rgb="FF666699"/>
      <rgbColor rgb="FF4F81BD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1028" name="_x0000_t202" hidden="1">
          <a:extLst>
            <a:ext uri="{FF2B5EF4-FFF2-40B4-BE49-F238E27FC236}">
              <a16:creationId xmlns:a16="http://schemas.microsoft.com/office/drawing/2014/main" id="{B0570381-7AAA-4F30-A7B5-7B2659D8F1DC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1026" name="_x0000_t202" hidden="1">
          <a:extLst>
            <a:ext uri="{FF2B5EF4-FFF2-40B4-BE49-F238E27FC236}">
              <a16:creationId xmlns:a16="http://schemas.microsoft.com/office/drawing/2014/main" id="{BD6D9B54-FA2D-4283-A437-B297F1303D57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5140D1CE-A55A-4B21-89B1-F35E61B0161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7134AD5F-E868-4D2A-A10D-39B2F88229F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783AB768-43D9-4951-B2C5-BA05B1E8C4A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8EF40760-1826-4E8D-B83F-042A2B6B64F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6" name="AutoShape 4">
          <a:extLst>
            <a:ext uri="{FF2B5EF4-FFF2-40B4-BE49-F238E27FC236}">
              <a16:creationId xmlns:a16="http://schemas.microsoft.com/office/drawing/2014/main" id="{58B74849-D407-49A1-BD12-A95DBD949BF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170BEBF6-7873-4755-A643-7F64DA42F87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8" name="AutoShape 4">
          <a:extLst>
            <a:ext uri="{FF2B5EF4-FFF2-40B4-BE49-F238E27FC236}">
              <a16:creationId xmlns:a16="http://schemas.microsoft.com/office/drawing/2014/main" id="{BF4C8F7E-8955-49FC-A4C0-E648B12DCB3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31BBA7DE-917C-4C61-8349-2BCBF6DB855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10" name="AutoShape 4">
          <a:extLst>
            <a:ext uri="{FF2B5EF4-FFF2-40B4-BE49-F238E27FC236}">
              <a16:creationId xmlns:a16="http://schemas.microsoft.com/office/drawing/2014/main" id="{B1699816-5EED-4B94-B8C7-ADCBA1091D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AA9D2B13-3695-419B-AE92-05D96C9B977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12" name="AutoShape 4">
          <a:extLst>
            <a:ext uri="{FF2B5EF4-FFF2-40B4-BE49-F238E27FC236}">
              <a16:creationId xmlns:a16="http://schemas.microsoft.com/office/drawing/2014/main" id="{44C6D8B6-C237-4112-B445-3DDED126376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B859616E-4911-4C77-B8BC-3707FCB5DE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14" name="AutoShape 4">
          <a:extLst>
            <a:ext uri="{FF2B5EF4-FFF2-40B4-BE49-F238E27FC236}">
              <a16:creationId xmlns:a16="http://schemas.microsoft.com/office/drawing/2014/main" id="{4F3A6C04-CB02-480D-9665-65CF2220374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F14C1C07-CE5F-437D-B3BB-3628472BCED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16" name="AutoShape 4">
          <a:extLst>
            <a:ext uri="{FF2B5EF4-FFF2-40B4-BE49-F238E27FC236}">
              <a16:creationId xmlns:a16="http://schemas.microsoft.com/office/drawing/2014/main" id="{21010464-A138-4DD0-A841-E81150E8346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0148B887-6BBA-42EE-8B5C-D39B09995F0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18" name="AutoShape 4">
          <a:extLst>
            <a:ext uri="{FF2B5EF4-FFF2-40B4-BE49-F238E27FC236}">
              <a16:creationId xmlns:a16="http://schemas.microsoft.com/office/drawing/2014/main" id="{AE0E4DD8-8FBE-4013-A8C8-6EF3CCD5A98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79F85164-1FC1-46F4-B59F-06505630876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374650</xdr:colOff>
      <xdr:row>30</xdr:row>
      <xdr:rowOff>0</xdr:rowOff>
    </xdr:to>
    <xdr:sp macro="" textlink="">
      <xdr:nvSpPr>
        <xdr:cNvPr id="20" name="AutoShape 4">
          <a:extLst>
            <a:ext uri="{FF2B5EF4-FFF2-40B4-BE49-F238E27FC236}">
              <a16:creationId xmlns:a16="http://schemas.microsoft.com/office/drawing/2014/main" id="{DA74389C-2E40-442C-8E8C-6D47ABC8889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374650</xdr:colOff>
      <xdr:row>30</xdr:row>
      <xdr:rowOff>0</xdr:rowOff>
    </xdr:to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4390C966-14ED-47A1-9BB7-5908BE7AAA9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22" name="AutoShape 4">
          <a:extLst>
            <a:ext uri="{FF2B5EF4-FFF2-40B4-BE49-F238E27FC236}">
              <a16:creationId xmlns:a16="http://schemas.microsoft.com/office/drawing/2014/main" id="{C5C4F8F3-89EB-432B-A467-5E395872D98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14FB6D6A-5C9B-4C45-9159-C6B3F178232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24" name="AutoShape 4">
          <a:extLst>
            <a:ext uri="{FF2B5EF4-FFF2-40B4-BE49-F238E27FC236}">
              <a16:creationId xmlns:a16="http://schemas.microsoft.com/office/drawing/2014/main" id="{1B379A80-00D7-4D33-A337-D92DB98D06D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8338812B-9C06-464C-B388-80F9A43691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26" name="AutoShape 4">
          <a:extLst>
            <a:ext uri="{FF2B5EF4-FFF2-40B4-BE49-F238E27FC236}">
              <a16:creationId xmlns:a16="http://schemas.microsoft.com/office/drawing/2014/main" id="{0F01051E-3DE2-41C7-99E9-3E359C5098C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18BD6C9B-D091-4ADB-BCA8-0B6AD5A477B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28" name="AutoShape 4">
          <a:extLst>
            <a:ext uri="{FF2B5EF4-FFF2-40B4-BE49-F238E27FC236}">
              <a16:creationId xmlns:a16="http://schemas.microsoft.com/office/drawing/2014/main" id="{0CE3EF20-9F86-4E4A-84E4-59FB4200ADA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663C805A-60A7-42E2-96AB-B5786221118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30" name="AutoShape 4">
          <a:extLst>
            <a:ext uri="{FF2B5EF4-FFF2-40B4-BE49-F238E27FC236}">
              <a16:creationId xmlns:a16="http://schemas.microsoft.com/office/drawing/2014/main" id="{C5C8E100-2E6A-48AD-AB66-C17368477CF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18EF66E2-6017-4DCE-A3F3-97D3CFDD56D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1024" name="AutoShape 4">
          <a:extLst>
            <a:ext uri="{FF2B5EF4-FFF2-40B4-BE49-F238E27FC236}">
              <a16:creationId xmlns:a16="http://schemas.microsoft.com/office/drawing/2014/main" id="{518A8B9A-7596-4062-A0FE-9CF2D46060E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1025" name="AutoShape 2">
          <a:extLst>
            <a:ext uri="{FF2B5EF4-FFF2-40B4-BE49-F238E27FC236}">
              <a16:creationId xmlns:a16="http://schemas.microsoft.com/office/drawing/2014/main" id="{D07D1F3C-C9F4-4D77-A436-E2398A09690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1027" name="AutoShape 4">
          <a:extLst>
            <a:ext uri="{FF2B5EF4-FFF2-40B4-BE49-F238E27FC236}">
              <a16:creationId xmlns:a16="http://schemas.microsoft.com/office/drawing/2014/main" id="{F170E080-CFD3-468B-8206-9D03E944790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1029" name="AutoShape 2">
          <a:extLst>
            <a:ext uri="{FF2B5EF4-FFF2-40B4-BE49-F238E27FC236}">
              <a16:creationId xmlns:a16="http://schemas.microsoft.com/office/drawing/2014/main" id="{E4BDE279-CF17-4D1F-BA11-74CC970508F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1030" name="AutoShape 4">
          <a:extLst>
            <a:ext uri="{FF2B5EF4-FFF2-40B4-BE49-F238E27FC236}">
              <a16:creationId xmlns:a16="http://schemas.microsoft.com/office/drawing/2014/main" id="{07363F86-C0DD-4438-B822-84312D5F8C6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1031" name="AutoShape 2">
          <a:extLst>
            <a:ext uri="{FF2B5EF4-FFF2-40B4-BE49-F238E27FC236}">
              <a16:creationId xmlns:a16="http://schemas.microsoft.com/office/drawing/2014/main" id="{D8B731CF-E242-4E49-B77F-75B96BE57ED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1032" name="AutoShape 4">
          <a:extLst>
            <a:ext uri="{FF2B5EF4-FFF2-40B4-BE49-F238E27FC236}">
              <a16:creationId xmlns:a16="http://schemas.microsoft.com/office/drawing/2014/main" id="{F5A74E1F-652F-4999-B82C-1EFD5841B8D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1033" name="AutoShape 2">
          <a:extLst>
            <a:ext uri="{FF2B5EF4-FFF2-40B4-BE49-F238E27FC236}">
              <a16:creationId xmlns:a16="http://schemas.microsoft.com/office/drawing/2014/main" id="{12952AE0-F94F-467E-890B-E53BBADE0BB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1034" name="AutoShape 4">
          <a:extLst>
            <a:ext uri="{FF2B5EF4-FFF2-40B4-BE49-F238E27FC236}">
              <a16:creationId xmlns:a16="http://schemas.microsoft.com/office/drawing/2014/main" id="{469064E0-2C78-4AF1-A028-00A57747617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1035" name="AutoShape 2">
          <a:extLst>
            <a:ext uri="{FF2B5EF4-FFF2-40B4-BE49-F238E27FC236}">
              <a16:creationId xmlns:a16="http://schemas.microsoft.com/office/drawing/2014/main" id="{9B948A91-DD1A-4670-A553-093E1629E03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114300</xdr:colOff>
      <xdr:row>30</xdr:row>
      <xdr:rowOff>4233</xdr:rowOff>
    </xdr:to>
    <xdr:sp macro="" textlink="">
      <xdr:nvSpPr>
        <xdr:cNvPr id="1036" name="AutoShape 4">
          <a:extLst>
            <a:ext uri="{FF2B5EF4-FFF2-40B4-BE49-F238E27FC236}">
              <a16:creationId xmlns:a16="http://schemas.microsoft.com/office/drawing/2014/main" id="{AFCC4FA4-54E6-4049-A7A0-65C478D7C35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114300</xdr:colOff>
      <xdr:row>30</xdr:row>
      <xdr:rowOff>4233</xdr:rowOff>
    </xdr:to>
    <xdr:sp macro="" textlink="">
      <xdr:nvSpPr>
        <xdr:cNvPr id="1037" name="AutoShape 2">
          <a:extLst>
            <a:ext uri="{FF2B5EF4-FFF2-40B4-BE49-F238E27FC236}">
              <a16:creationId xmlns:a16="http://schemas.microsoft.com/office/drawing/2014/main" id="{B0A362AC-D4B4-460C-A737-BB83515C193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400050</xdr:colOff>
      <xdr:row>29</xdr:row>
      <xdr:rowOff>381000</xdr:rowOff>
    </xdr:to>
    <xdr:sp macro="" textlink="">
      <xdr:nvSpPr>
        <xdr:cNvPr id="32" name="AutoShape 4">
          <a:extLst>
            <a:ext uri="{FF2B5EF4-FFF2-40B4-BE49-F238E27FC236}">
              <a16:creationId xmlns:a16="http://schemas.microsoft.com/office/drawing/2014/main" id="{60E16F32-CCBB-4907-8572-B5D68B359CD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400050</xdr:colOff>
      <xdr:row>29</xdr:row>
      <xdr:rowOff>381000</xdr:rowOff>
    </xdr:to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C0CF7752-B1ED-4B3C-8BE7-1CEA7B68302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400050</xdr:colOff>
      <xdr:row>29</xdr:row>
      <xdr:rowOff>381000</xdr:rowOff>
    </xdr:to>
    <xdr:sp macro="" textlink="">
      <xdr:nvSpPr>
        <xdr:cNvPr id="34" name="AutoShape 4">
          <a:extLst>
            <a:ext uri="{FF2B5EF4-FFF2-40B4-BE49-F238E27FC236}">
              <a16:creationId xmlns:a16="http://schemas.microsoft.com/office/drawing/2014/main" id="{7CE09E49-0026-489A-8DA1-9202C348895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400050</xdr:colOff>
      <xdr:row>29</xdr:row>
      <xdr:rowOff>381000</xdr:rowOff>
    </xdr:to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0A9F165F-DD1D-44F5-A70D-6E3F53AC08A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36" name="AutoShape 4">
          <a:extLst>
            <a:ext uri="{FF2B5EF4-FFF2-40B4-BE49-F238E27FC236}">
              <a16:creationId xmlns:a16="http://schemas.microsoft.com/office/drawing/2014/main" id="{284266B4-F790-4F3E-AC55-C613A1274E6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1809729D-F6E0-4305-8EE9-9361DE4D16E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38" name="AutoShape 4">
          <a:extLst>
            <a:ext uri="{FF2B5EF4-FFF2-40B4-BE49-F238E27FC236}">
              <a16:creationId xmlns:a16="http://schemas.microsoft.com/office/drawing/2014/main" id="{F7E29231-4234-4CD7-8FD7-A168A5B1E2B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9D486FBB-6979-47B2-8BBC-7E78BA84837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40" name="AutoShape 4">
          <a:extLst>
            <a:ext uri="{FF2B5EF4-FFF2-40B4-BE49-F238E27FC236}">
              <a16:creationId xmlns:a16="http://schemas.microsoft.com/office/drawing/2014/main" id="{B4678960-FA33-43D5-9ECF-8DCC5720E1B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2BCBEBE9-4480-4611-9971-17356944E9F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42" name="AutoShape 4">
          <a:extLst>
            <a:ext uri="{FF2B5EF4-FFF2-40B4-BE49-F238E27FC236}">
              <a16:creationId xmlns:a16="http://schemas.microsoft.com/office/drawing/2014/main" id="{76A73157-CC31-4AAA-A5A9-9857344084D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7F994D12-F884-44A5-A86F-01DEA1AD435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44" name="AutoShape 4">
          <a:extLst>
            <a:ext uri="{FF2B5EF4-FFF2-40B4-BE49-F238E27FC236}">
              <a16:creationId xmlns:a16="http://schemas.microsoft.com/office/drawing/2014/main" id="{EF4A61D0-4A0A-401F-BB58-D21F85F757D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E8DF78FC-D36C-46D1-8F72-C5F52460D5D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46" name="AutoShape 4">
          <a:extLst>
            <a:ext uri="{FF2B5EF4-FFF2-40B4-BE49-F238E27FC236}">
              <a16:creationId xmlns:a16="http://schemas.microsoft.com/office/drawing/2014/main" id="{C888EAB7-7B8E-4E92-AE08-B91BE8FFFFA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31A198C4-CB5C-452C-8FE5-53938BA9BFA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48" name="AutoShape 4">
          <a:extLst>
            <a:ext uri="{FF2B5EF4-FFF2-40B4-BE49-F238E27FC236}">
              <a16:creationId xmlns:a16="http://schemas.microsoft.com/office/drawing/2014/main" id="{A16FBD5D-7E9C-4619-95E7-0426F0347F4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35F2413F-CFA3-4482-9060-61E629DF808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50" name="AutoShape 4">
          <a:extLst>
            <a:ext uri="{FF2B5EF4-FFF2-40B4-BE49-F238E27FC236}">
              <a16:creationId xmlns:a16="http://schemas.microsoft.com/office/drawing/2014/main" id="{AD3BF8AC-49AD-4734-AE87-9C98205B556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F31C398A-92EE-40A3-97AC-43B6A67D2E2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52" name="AutoShape 4">
          <a:extLst>
            <a:ext uri="{FF2B5EF4-FFF2-40B4-BE49-F238E27FC236}">
              <a16:creationId xmlns:a16="http://schemas.microsoft.com/office/drawing/2014/main" id="{BFFF6511-ECB7-499C-BBA4-3BB9D46D79C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411F5536-3E54-4D86-A472-2ADEC642090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54" name="AutoShape 4">
          <a:extLst>
            <a:ext uri="{FF2B5EF4-FFF2-40B4-BE49-F238E27FC236}">
              <a16:creationId xmlns:a16="http://schemas.microsoft.com/office/drawing/2014/main" id="{6010CA98-8BAA-46BD-916C-9FA3ECCB6E3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1FB98B24-72E7-4B97-889B-87394713BA2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56" name="AutoShape 4">
          <a:extLst>
            <a:ext uri="{FF2B5EF4-FFF2-40B4-BE49-F238E27FC236}">
              <a16:creationId xmlns:a16="http://schemas.microsoft.com/office/drawing/2014/main" id="{D6B88F5B-08D0-4836-8ACD-0C1325BA58D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C6D2327D-8170-4051-BE2D-24B33ADC4AD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58" name="AutoShape 4">
          <a:extLst>
            <a:ext uri="{FF2B5EF4-FFF2-40B4-BE49-F238E27FC236}">
              <a16:creationId xmlns:a16="http://schemas.microsoft.com/office/drawing/2014/main" id="{988B92A2-6655-4524-9E04-56BC14948C0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71431A47-208A-4928-8BD8-EA23DC6DE6B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60" name="AutoShape 4">
          <a:extLst>
            <a:ext uri="{FF2B5EF4-FFF2-40B4-BE49-F238E27FC236}">
              <a16:creationId xmlns:a16="http://schemas.microsoft.com/office/drawing/2014/main" id="{00FF5504-8884-4AF7-8B5F-5472AA2498F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E6A2D08E-6603-4827-A4EC-A87F712C1E2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62" name="AutoShape 4">
          <a:extLst>
            <a:ext uri="{FF2B5EF4-FFF2-40B4-BE49-F238E27FC236}">
              <a16:creationId xmlns:a16="http://schemas.microsoft.com/office/drawing/2014/main" id="{AEA9C78D-2EA1-4E0F-B895-FEC57E0C772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190500</xdr:colOff>
      <xdr:row>30</xdr:row>
      <xdr:rowOff>38100</xdr:rowOff>
    </xdr:to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EC69F1D5-588B-4841-B645-1FDE291ED0D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98"/>
  <sheetViews>
    <sheetView topLeftCell="A13" zoomScaleNormal="100" workbookViewId="0">
      <selection activeCell="C23" sqref="C23"/>
    </sheetView>
  </sheetViews>
  <sheetFormatPr baseColWidth="10" defaultColWidth="9.140625" defaultRowHeight="15"/>
  <cols>
    <col min="1" max="1" width="7.85546875" style="1" customWidth="1"/>
    <col min="2" max="2" width="24.28515625" style="1" customWidth="1"/>
    <col min="3" max="3" width="18.140625" style="2" customWidth="1"/>
    <col min="4" max="4" width="29.140625" style="2" customWidth="1"/>
    <col min="5" max="5" width="13" style="3" customWidth="1"/>
    <col min="6" max="6" width="17.140625" style="3" customWidth="1"/>
    <col min="7" max="7" width="34.140625" style="2" customWidth="1"/>
    <col min="8" max="8" width="14" style="2" customWidth="1"/>
    <col min="9" max="9" width="13.7109375" style="2" customWidth="1"/>
    <col min="10" max="10" width="13.85546875" style="2" customWidth="1"/>
    <col min="11" max="1025" width="12.28515625" style="2" customWidth="1"/>
  </cols>
  <sheetData>
    <row r="1" spans="1:10" ht="14.45" customHeight="1">
      <c r="E1" s="4"/>
      <c r="F1" s="4"/>
    </row>
    <row r="2" spans="1:10" ht="27.75" customHeight="1">
      <c r="A2" s="211" t="s">
        <v>0</v>
      </c>
      <c r="B2" s="211"/>
      <c r="C2" s="211"/>
      <c r="D2" s="211"/>
      <c r="E2" s="211"/>
      <c r="F2" s="211"/>
      <c r="G2" s="211"/>
      <c r="H2" s="211"/>
      <c r="I2" s="211"/>
      <c r="J2" s="211"/>
    </row>
    <row r="3" spans="1:10" ht="27.75" customHeight="1">
      <c r="A3" s="211"/>
      <c r="B3" s="211"/>
      <c r="C3" s="211"/>
      <c r="D3" s="211"/>
      <c r="E3" s="211"/>
      <c r="F3" s="211"/>
      <c r="G3" s="211"/>
      <c r="H3" s="211"/>
      <c r="I3" s="211"/>
      <c r="J3" s="211"/>
    </row>
    <row r="4" spans="1:10" ht="12.75" customHeight="1">
      <c r="A4" s="212" t="s">
        <v>1</v>
      </c>
      <c r="B4" s="212"/>
      <c r="C4" s="212"/>
      <c r="D4" s="212"/>
      <c r="E4" s="212"/>
      <c r="F4" s="212"/>
      <c r="G4" s="212"/>
      <c r="H4" s="212"/>
      <c r="I4" s="212"/>
      <c r="J4" s="212"/>
    </row>
    <row r="5" spans="1:10" ht="14.45" customHeight="1">
      <c r="A5" s="213" t="s">
        <v>2</v>
      </c>
      <c r="B5" s="213"/>
      <c r="C5" s="213"/>
      <c r="D5" s="213"/>
      <c r="E5" s="213"/>
      <c r="F5" s="213"/>
      <c r="G5" s="213"/>
      <c r="H5" s="214" t="s">
        <v>3</v>
      </c>
      <c r="I5" s="214"/>
      <c r="J5" s="214"/>
    </row>
    <row r="6" spans="1:10" ht="14.45" customHeight="1">
      <c r="A6" s="5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6" t="s">
        <v>11</v>
      </c>
      <c r="I6" s="7" t="s">
        <v>12</v>
      </c>
      <c r="J6" s="8" t="s">
        <v>13</v>
      </c>
    </row>
    <row r="7" spans="1:10" ht="20.85" customHeight="1">
      <c r="A7" s="9">
        <v>1</v>
      </c>
      <c r="B7" s="209" t="s">
        <v>14</v>
      </c>
      <c r="C7" s="10" t="s">
        <v>15</v>
      </c>
      <c r="D7" s="11" t="s">
        <v>16</v>
      </c>
      <c r="E7" s="12" t="s">
        <v>17</v>
      </c>
      <c r="F7" s="13" t="s">
        <v>18</v>
      </c>
      <c r="G7" s="14" t="s">
        <v>19</v>
      </c>
      <c r="H7" s="15" t="s">
        <v>20</v>
      </c>
      <c r="I7" s="15" t="s">
        <v>20</v>
      </c>
      <c r="J7" s="15" t="s">
        <v>20</v>
      </c>
    </row>
    <row r="8" spans="1:10" ht="20.45" customHeight="1">
      <c r="A8" s="16">
        <v>2</v>
      </c>
      <c r="B8" s="209"/>
      <c r="C8" s="17" t="s">
        <v>21</v>
      </c>
      <c r="D8" s="18" t="s">
        <v>22</v>
      </c>
      <c r="E8" s="19" t="s">
        <v>17</v>
      </c>
      <c r="F8" s="13" t="s">
        <v>18</v>
      </c>
      <c r="G8" s="20" t="s">
        <v>23</v>
      </c>
      <c r="H8" s="15" t="s">
        <v>20</v>
      </c>
      <c r="I8" s="15" t="s">
        <v>20</v>
      </c>
      <c r="J8" s="15" t="s">
        <v>20</v>
      </c>
    </row>
    <row r="9" spans="1:10" ht="20.45" customHeight="1">
      <c r="A9" s="16">
        <v>3</v>
      </c>
      <c r="B9" s="209"/>
      <c r="C9" s="17" t="s">
        <v>24</v>
      </c>
      <c r="D9" s="18" t="s">
        <v>25</v>
      </c>
      <c r="E9" s="19" t="s">
        <v>17</v>
      </c>
      <c r="F9" s="13" t="s">
        <v>18</v>
      </c>
      <c r="G9" s="20" t="s">
        <v>26</v>
      </c>
      <c r="H9" s="15" t="s">
        <v>20</v>
      </c>
      <c r="I9" s="15" t="s">
        <v>20</v>
      </c>
      <c r="J9" s="15" t="s">
        <v>20</v>
      </c>
    </row>
    <row r="10" spans="1:10" ht="20.45" customHeight="1">
      <c r="A10" s="9">
        <v>4</v>
      </c>
      <c r="B10" s="209"/>
      <c r="C10" s="10" t="s">
        <v>27</v>
      </c>
      <c r="D10" s="11" t="s">
        <v>28</v>
      </c>
      <c r="E10" s="12" t="s">
        <v>17</v>
      </c>
      <c r="F10" s="13" t="s">
        <v>18</v>
      </c>
      <c r="G10" s="14" t="s">
        <v>19</v>
      </c>
      <c r="H10" s="15" t="s">
        <v>20</v>
      </c>
      <c r="I10" s="15" t="s">
        <v>20</v>
      </c>
      <c r="J10" s="15" t="s">
        <v>20</v>
      </c>
    </row>
    <row r="11" spans="1:10" ht="41.1" customHeight="1">
      <c r="A11" s="9">
        <v>5</v>
      </c>
      <c r="B11" s="209"/>
      <c r="C11" s="10" t="s">
        <v>29</v>
      </c>
      <c r="D11" s="11" t="s">
        <v>30</v>
      </c>
      <c r="E11" s="12" t="s">
        <v>17</v>
      </c>
      <c r="F11" s="13" t="s">
        <v>18</v>
      </c>
      <c r="G11" s="14" t="s">
        <v>31</v>
      </c>
      <c r="H11" s="15" t="s">
        <v>20</v>
      </c>
      <c r="I11" s="15" t="s">
        <v>20</v>
      </c>
      <c r="J11" s="15" t="s">
        <v>20</v>
      </c>
    </row>
    <row r="12" spans="1:10" ht="30.6" customHeight="1">
      <c r="A12" s="9">
        <v>6</v>
      </c>
      <c r="B12" s="209"/>
      <c r="C12" s="10" t="s">
        <v>32</v>
      </c>
      <c r="D12" s="11" t="s">
        <v>33</v>
      </c>
      <c r="E12" s="12" t="s">
        <v>17</v>
      </c>
      <c r="F12" s="13" t="s">
        <v>18</v>
      </c>
      <c r="G12" s="14" t="s">
        <v>34</v>
      </c>
      <c r="H12" s="15" t="s">
        <v>20</v>
      </c>
      <c r="I12" s="15" t="s">
        <v>20</v>
      </c>
      <c r="J12" s="15" t="s">
        <v>20</v>
      </c>
    </row>
    <row r="13" spans="1:10" ht="20.45" customHeight="1">
      <c r="A13" s="9">
        <v>7</v>
      </c>
      <c r="B13" s="209"/>
      <c r="C13" s="10" t="s">
        <v>35</v>
      </c>
      <c r="D13" s="11" t="s">
        <v>36</v>
      </c>
      <c r="E13" s="12" t="s">
        <v>17</v>
      </c>
      <c r="F13" s="13" t="s">
        <v>18</v>
      </c>
      <c r="G13" s="14" t="s">
        <v>19</v>
      </c>
      <c r="H13" s="21" t="s">
        <v>37</v>
      </c>
      <c r="I13" s="21" t="s">
        <v>38</v>
      </c>
      <c r="J13" s="21" t="s">
        <v>39</v>
      </c>
    </row>
    <row r="14" spans="1:10" s="22" customFormat="1" ht="30.6" customHeight="1">
      <c r="A14" s="9">
        <v>8</v>
      </c>
      <c r="B14" s="209"/>
      <c r="C14" s="10" t="s">
        <v>40</v>
      </c>
      <c r="D14" s="11" t="s">
        <v>41</v>
      </c>
      <c r="E14" s="12" t="s">
        <v>17</v>
      </c>
      <c r="F14" s="13" t="s">
        <v>18</v>
      </c>
      <c r="G14" s="14" t="s">
        <v>42</v>
      </c>
      <c r="H14" s="21">
        <v>0.9</v>
      </c>
      <c r="I14" s="21">
        <v>0.95</v>
      </c>
      <c r="J14" s="21">
        <v>1</v>
      </c>
    </row>
    <row r="15" spans="1:10" ht="119.25" customHeight="1">
      <c r="A15" s="9">
        <v>9</v>
      </c>
      <c r="B15" s="209" t="s">
        <v>43</v>
      </c>
      <c r="C15" s="10" t="s">
        <v>44</v>
      </c>
      <c r="D15" s="23" t="s">
        <v>45</v>
      </c>
      <c r="E15" s="24" t="s">
        <v>17</v>
      </c>
      <c r="F15" s="13" t="s">
        <v>18</v>
      </c>
      <c r="G15" s="14" t="s">
        <v>46</v>
      </c>
      <c r="H15" s="21" t="s">
        <v>20</v>
      </c>
      <c r="I15" s="21" t="s">
        <v>20</v>
      </c>
      <c r="J15" s="21" t="s">
        <v>20</v>
      </c>
    </row>
    <row r="16" spans="1:10" ht="20.45" customHeight="1">
      <c r="A16" s="9">
        <v>10</v>
      </c>
      <c r="B16" s="209"/>
      <c r="C16" s="23" t="s">
        <v>47</v>
      </c>
      <c r="D16" s="23" t="s">
        <v>48</v>
      </c>
      <c r="E16" s="24" t="s">
        <v>17</v>
      </c>
      <c r="F16" s="13" t="s">
        <v>18</v>
      </c>
      <c r="G16" s="14" t="s">
        <v>49</v>
      </c>
      <c r="H16" s="21" t="s">
        <v>20</v>
      </c>
      <c r="I16" s="21" t="s">
        <v>20</v>
      </c>
      <c r="J16" s="21" t="s">
        <v>20</v>
      </c>
    </row>
    <row r="17" spans="1:10" ht="61.35" customHeight="1">
      <c r="A17" s="9">
        <v>11</v>
      </c>
      <c r="B17" s="209"/>
      <c r="C17" s="23" t="s">
        <v>50</v>
      </c>
      <c r="D17" s="23" t="s">
        <v>51</v>
      </c>
      <c r="E17" s="24" t="s">
        <v>17</v>
      </c>
      <c r="F17" s="13" t="s">
        <v>18</v>
      </c>
      <c r="G17" s="14" t="s">
        <v>52</v>
      </c>
      <c r="H17" s="21" t="s">
        <v>20</v>
      </c>
      <c r="I17" s="21" t="s">
        <v>20</v>
      </c>
      <c r="J17" s="21" t="s">
        <v>20</v>
      </c>
    </row>
    <row r="18" spans="1:10" ht="41.1" customHeight="1">
      <c r="A18" s="9">
        <v>12</v>
      </c>
      <c r="B18" s="209"/>
      <c r="C18" s="23" t="s">
        <v>53</v>
      </c>
      <c r="D18" s="23" t="s">
        <v>54</v>
      </c>
      <c r="E18" s="24" t="s">
        <v>17</v>
      </c>
      <c r="F18" s="13" t="s">
        <v>18</v>
      </c>
      <c r="G18" s="14" t="s">
        <v>55</v>
      </c>
      <c r="H18" s="21" t="s">
        <v>20</v>
      </c>
      <c r="I18" s="21" t="s">
        <v>20</v>
      </c>
      <c r="J18" s="21" t="s">
        <v>20</v>
      </c>
    </row>
    <row r="19" spans="1:10" ht="20.45" customHeight="1">
      <c r="A19" s="9">
        <v>13</v>
      </c>
      <c r="B19" s="209"/>
      <c r="C19" s="23" t="s">
        <v>56</v>
      </c>
      <c r="D19" s="23" t="s">
        <v>57</v>
      </c>
      <c r="E19" s="24" t="s">
        <v>17</v>
      </c>
      <c r="F19" s="13" t="s">
        <v>18</v>
      </c>
      <c r="G19" s="14" t="s">
        <v>58</v>
      </c>
      <c r="H19" s="21" t="s">
        <v>20</v>
      </c>
      <c r="I19" s="21" t="s">
        <v>20</v>
      </c>
      <c r="J19" s="21" t="s">
        <v>20</v>
      </c>
    </row>
    <row r="20" spans="1:10" ht="41.1" customHeight="1">
      <c r="A20" s="25">
        <v>14</v>
      </c>
      <c r="B20" s="209"/>
      <c r="C20" s="26" t="s">
        <v>59</v>
      </c>
      <c r="D20" s="26" t="s">
        <v>60</v>
      </c>
      <c r="E20" s="27" t="s">
        <v>17</v>
      </c>
      <c r="F20" s="28" t="s">
        <v>18</v>
      </c>
      <c r="G20" s="29" t="s">
        <v>61</v>
      </c>
      <c r="H20" s="21" t="s">
        <v>20</v>
      </c>
      <c r="I20" s="21" t="s">
        <v>20</v>
      </c>
      <c r="J20" s="21" t="s">
        <v>20</v>
      </c>
    </row>
    <row r="21" spans="1:10" ht="51" customHeight="1">
      <c r="A21" s="9">
        <v>15</v>
      </c>
      <c r="B21" s="210" t="s">
        <v>62</v>
      </c>
      <c r="C21" s="23" t="s">
        <v>63</v>
      </c>
      <c r="D21" s="23" t="s">
        <v>64</v>
      </c>
      <c r="E21" s="12" t="s">
        <v>17</v>
      </c>
      <c r="F21" s="13" t="s">
        <v>18</v>
      </c>
      <c r="G21" s="14" t="s">
        <v>65</v>
      </c>
      <c r="H21" s="21" t="s">
        <v>66</v>
      </c>
      <c r="I21" s="21" t="s">
        <v>67</v>
      </c>
      <c r="J21" s="21" t="s">
        <v>68</v>
      </c>
    </row>
    <row r="22" spans="1:10" ht="41.1" customHeight="1">
      <c r="A22" s="9">
        <v>16</v>
      </c>
      <c r="B22" s="210"/>
      <c r="C22" s="23" t="s">
        <v>69</v>
      </c>
      <c r="D22" s="23" t="s">
        <v>69</v>
      </c>
      <c r="E22" s="12" t="s">
        <v>17</v>
      </c>
      <c r="F22" s="13" t="s">
        <v>18</v>
      </c>
      <c r="G22" s="14" t="s">
        <v>70</v>
      </c>
      <c r="H22" s="21" t="s">
        <v>20</v>
      </c>
      <c r="I22" s="21" t="s">
        <v>20</v>
      </c>
      <c r="J22" s="21" t="s">
        <v>20</v>
      </c>
    </row>
    <row r="23" spans="1:10" ht="51" customHeight="1">
      <c r="A23" s="9">
        <v>17</v>
      </c>
      <c r="B23" s="210"/>
      <c r="C23" s="23" t="s">
        <v>71</v>
      </c>
      <c r="D23" s="23" t="s">
        <v>72</v>
      </c>
      <c r="E23" s="12" t="s">
        <v>17</v>
      </c>
      <c r="F23" s="13" t="s">
        <v>18</v>
      </c>
      <c r="G23" s="14" t="s">
        <v>73</v>
      </c>
      <c r="H23" s="21" t="s">
        <v>66</v>
      </c>
      <c r="I23" s="21" t="s">
        <v>67</v>
      </c>
      <c r="J23" s="21" t="s">
        <v>68</v>
      </c>
    </row>
    <row r="24" spans="1:10" ht="20.45" customHeight="1">
      <c r="A24" s="9">
        <v>18</v>
      </c>
      <c r="B24" s="210"/>
      <c r="C24" s="14" t="s">
        <v>74</v>
      </c>
      <c r="D24" s="14" t="s">
        <v>75</v>
      </c>
      <c r="E24" s="30" t="s">
        <v>17</v>
      </c>
      <c r="F24" s="30" t="s">
        <v>18</v>
      </c>
      <c r="G24" s="14" t="s">
        <v>76</v>
      </c>
      <c r="H24" s="21" t="s">
        <v>20</v>
      </c>
      <c r="I24" s="21" t="s">
        <v>20</v>
      </c>
      <c r="J24" s="21" t="s">
        <v>20</v>
      </c>
    </row>
    <row r="25" spans="1:10" ht="20.45" customHeight="1">
      <c r="A25" s="9">
        <v>19</v>
      </c>
      <c r="B25" s="210"/>
      <c r="C25" s="14" t="s">
        <v>77</v>
      </c>
      <c r="D25" s="14" t="s">
        <v>78</v>
      </c>
      <c r="E25" s="30" t="s">
        <v>17</v>
      </c>
      <c r="F25" s="30" t="s">
        <v>18</v>
      </c>
      <c r="G25" s="14" t="s">
        <v>79</v>
      </c>
      <c r="H25" s="21" t="s">
        <v>20</v>
      </c>
      <c r="I25" s="21" t="s">
        <v>20</v>
      </c>
      <c r="J25" s="21" t="s">
        <v>20</v>
      </c>
    </row>
    <row r="26" spans="1:10" ht="20.45" customHeight="1">
      <c r="A26" s="9">
        <v>20</v>
      </c>
      <c r="B26" s="210"/>
      <c r="C26" s="14" t="s">
        <v>80</v>
      </c>
      <c r="D26" s="14" t="s">
        <v>81</v>
      </c>
      <c r="E26" s="30" t="s">
        <v>17</v>
      </c>
      <c r="F26" s="30" t="s">
        <v>18</v>
      </c>
      <c r="G26" s="14" t="s">
        <v>82</v>
      </c>
      <c r="H26" s="21" t="s">
        <v>20</v>
      </c>
      <c r="I26" s="21" t="s">
        <v>20</v>
      </c>
      <c r="J26" s="21" t="s">
        <v>20</v>
      </c>
    </row>
    <row r="27" spans="1:10" ht="13.35" customHeight="1">
      <c r="A27" s="9">
        <v>21</v>
      </c>
      <c r="B27" s="210"/>
      <c r="C27" s="14" t="s">
        <v>83</v>
      </c>
      <c r="D27" s="14" t="s">
        <v>84</v>
      </c>
      <c r="E27" s="30" t="s">
        <v>17</v>
      </c>
      <c r="F27" s="30" t="s">
        <v>18</v>
      </c>
      <c r="G27" s="14" t="s">
        <v>85</v>
      </c>
      <c r="H27" s="21" t="s">
        <v>20</v>
      </c>
      <c r="I27" s="21" t="s">
        <v>20</v>
      </c>
      <c r="J27" s="21" t="s">
        <v>20</v>
      </c>
    </row>
    <row r="28" spans="1:10" ht="33" customHeight="1">
      <c r="A28" s="9">
        <v>22</v>
      </c>
      <c r="B28" s="210"/>
      <c r="C28" s="14" t="s">
        <v>86</v>
      </c>
      <c r="D28" s="14" t="s">
        <v>86</v>
      </c>
      <c r="E28" s="30" t="s">
        <v>17</v>
      </c>
      <c r="F28" s="30" t="s">
        <v>18</v>
      </c>
      <c r="G28" s="14" t="s">
        <v>85</v>
      </c>
      <c r="H28" s="21" t="s">
        <v>20</v>
      </c>
      <c r="I28" s="21" t="s">
        <v>20</v>
      </c>
      <c r="J28" s="21" t="s">
        <v>20</v>
      </c>
    </row>
    <row r="29" spans="1:10" ht="20.45" customHeight="1">
      <c r="A29" s="9">
        <v>23</v>
      </c>
      <c r="B29" s="210"/>
      <c r="C29" s="14" t="s">
        <v>87</v>
      </c>
      <c r="D29" s="14" t="s">
        <v>87</v>
      </c>
      <c r="E29" s="30" t="s">
        <v>17</v>
      </c>
      <c r="F29" s="30" t="s">
        <v>18</v>
      </c>
      <c r="G29" s="14" t="s">
        <v>88</v>
      </c>
      <c r="H29" s="21" t="s">
        <v>20</v>
      </c>
      <c r="I29" s="21" t="s">
        <v>20</v>
      </c>
      <c r="J29" s="21" t="s">
        <v>20</v>
      </c>
    </row>
    <row r="30" spans="1:10" ht="20.45" customHeight="1">
      <c r="A30" s="9">
        <v>24</v>
      </c>
      <c r="B30" s="210"/>
      <c r="C30" s="14" t="s">
        <v>89</v>
      </c>
      <c r="D30" s="14" t="s">
        <v>90</v>
      </c>
      <c r="E30" s="30" t="s">
        <v>17</v>
      </c>
      <c r="F30" s="30" t="s">
        <v>18</v>
      </c>
      <c r="G30" s="14" t="s">
        <v>91</v>
      </c>
      <c r="H30" s="21" t="s">
        <v>20</v>
      </c>
      <c r="I30" s="21" t="s">
        <v>20</v>
      </c>
      <c r="J30" s="21" t="s">
        <v>20</v>
      </c>
    </row>
    <row r="31" spans="1:10" ht="20.45" customHeight="1">
      <c r="A31" s="9">
        <v>25</v>
      </c>
      <c r="B31" s="210"/>
      <c r="C31" s="14" t="s">
        <v>92</v>
      </c>
      <c r="D31" s="14" t="s">
        <v>93</v>
      </c>
      <c r="E31" s="30" t="s">
        <v>17</v>
      </c>
      <c r="F31" s="30" t="s">
        <v>18</v>
      </c>
      <c r="G31" s="14" t="s">
        <v>94</v>
      </c>
      <c r="H31" s="21" t="s">
        <v>20</v>
      </c>
      <c r="I31" s="21" t="s">
        <v>20</v>
      </c>
      <c r="J31" s="21" t="s">
        <v>20</v>
      </c>
    </row>
    <row r="32" spans="1:10" ht="20.45" customHeight="1">
      <c r="A32" s="9">
        <v>26</v>
      </c>
      <c r="B32" s="210"/>
      <c r="C32" s="14" t="s">
        <v>95</v>
      </c>
      <c r="D32" s="14" t="s">
        <v>96</v>
      </c>
      <c r="E32" s="30" t="s">
        <v>17</v>
      </c>
      <c r="F32" s="30" t="s">
        <v>18</v>
      </c>
      <c r="G32" s="14" t="s">
        <v>97</v>
      </c>
      <c r="H32" s="21" t="s">
        <v>20</v>
      </c>
      <c r="I32" s="21" t="s">
        <v>20</v>
      </c>
      <c r="J32" s="21" t="s">
        <v>20</v>
      </c>
    </row>
    <row r="33" spans="1:10" ht="20.45" customHeight="1">
      <c r="A33" s="9">
        <v>27</v>
      </c>
      <c r="B33" s="210"/>
      <c r="C33" s="14" t="s">
        <v>98</v>
      </c>
      <c r="D33" s="14" t="s">
        <v>99</v>
      </c>
      <c r="E33" s="30" t="s">
        <v>17</v>
      </c>
      <c r="F33" s="30" t="s">
        <v>18</v>
      </c>
      <c r="G33" s="14" t="s">
        <v>100</v>
      </c>
      <c r="H33" s="21" t="s">
        <v>20</v>
      </c>
      <c r="I33" s="21" t="s">
        <v>20</v>
      </c>
      <c r="J33" s="21" t="s">
        <v>20</v>
      </c>
    </row>
    <row r="34" spans="1:10" ht="14.45" customHeight="1">
      <c r="E34" s="4"/>
      <c r="F34" s="4"/>
    </row>
    <row r="78" spans="5:8" s="31" customFormat="1" ht="13.35" customHeight="1">
      <c r="E78" s="32"/>
      <c r="F78" s="32"/>
      <c r="H78" s="33" t="e">
        <f>+#REF!</f>
        <v>#REF!</v>
      </c>
    </row>
    <row r="79" spans="5:8" s="31" customFormat="1" ht="13.35" customHeight="1">
      <c r="E79" s="32"/>
      <c r="F79" s="32"/>
      <c r="H79" s="33" t="str">
        <f>+F14</f>
        <v>Coordinadora o Coordinador Judicial</v>
      </c>
    </row>
    <row r="80" spans="5:8" s="31" customFormat="1" ht="13.35" customHeight="1">
      <c r="E80" s="32"/>
      <c r="F80" s="32"/>
      <c r="H80" s="34" t="str">
        <f>+F11</f>
        <v>Coordinadora o Coordinador Judicial</v>
      </c>
    </row>
    <row r="81" spans="1:8" s="31" customFormat="1" ht="13.35" customHeight="1">
      <c r="E81" s="32"/>
      <c r="F81" s="32"/>
      <c r="H81" s="34" t="e">
        <f>+#REF!</f>
        <v>#REF!</v>
      </c>
    </row>
    <row r="82" spans="1:8" s="31" customFormat="1" ht="13.35" customHeight="1">
      <c r="E82" s="32"/>
      <c r="F82" s="32"/>
      <c r="H82" s="33" t="e">
        <f>+#REF!</f>
        <v>#REF!</v>
      </c>
    </row>
    <row r="83" spans="1:8" s="31" customFormat="1" ht="13.35" customHeight="1">
      <c r="E83" s="32"/>
      <c r="F83" s="32"/>
      <c r="H83" s="33" t="e">
        <f>+#REF!</f>
        <v>#REF!</v>
      </c>
    </row>
    <row r="84" spans="1:8" s="31" customFormat="1" ht="13.35" customHeight="1">
      <c r="E84" s="32"/>
      <c r="F84" s="32"/>
      <c r="H84" s="33"/>
    </row>
    <row r="85" spans="1:8" s="31" customFormat="1" ht="13.35" customHeight="1">
      <c r="E85" s="32"/>
      <c r="F85" s="32"/>
      <c r="H85" s="33" t="e">
        <f>+#REF!</f>
        <v>#REF!</v>
      </c>
    </row>
    <row r="86" spans="1:8" ht="14.45" customHeight="1">
      <c r="A86" s="31"/>
      <c r="B86" s="31"/>
      <c r="C86" s="31"/>
      <c r="D86" s="31"/>
      <c r="E86" s="32"/>
      <c r="F86" s="32"/>
      <c r="G86" s="31"/>
      <c r="H86" s="34" t="e">
        <f>+#REF!</f>
        <v>#REF!</v>
      </c>
    </row>
    <row r="87" spans="1:8" ht="14.45" customHeight="1">
      <c r="A87" s="31"/>
      <c r="B87" s="31"/>
      <c r="C87" s="31"/>
      <c r="D87" s="31"/>
      <c r="E87" s="32"/>
      <c r="F87" s="32"/>
      <c r="G87" s="31"/>
      <c r="H87" s="33" t="e">
        <f>+#REF!</f>
        <v>#REF!</v>
      </c>
    </row>
    <row r="88" spans="1:8" ht="14.45" customHeight="1">
      <c r="A88" s="31"/>
      <c r="B88" s="31"/>
      <c r="C88" s="31"/>
      <c r="D88" s="31"/>
      <c r="E88" s="32"/>
      <c r="F88" s="32"/>
      <c r="G88" s="31"/>
      <c r="H88" s="33" t="e">
        <f>+#REF!</f>
        <v>#REF!</v>
      </c>
    </row>
    <row r="89" spans="1:8" ht="14.45" customHeight="1">
      <c r="A89" s="31"/>
      <c r="B89" s="31"/>
      <c r="C89" s="31"/>
      <c r="D89" s="31"/>
      <c r="E89" s="32"/>
      <c r="F89" s="32"/>
      <c r="G89" s="31"/>
      <c r="H89" s="33"/>
    </row>
    <row r="90" spans="1:8" ht="14.45" customHeight="1">
      <c r="A90" s="31"/>
      <c r="B90" s="31"/>
      <c r="C90" s="31"/>
      <c r="D90" s="31"/>
      <c r="E90" s="32"/>
      <c r="F90" s="32"/>
      <c r="G90" s="31"/>
      <c r="H90" s="34" t="e">
        <f>+#REF!</f>
        <v>#REF!</v>
      </c>
    </row>
    <row r="91" spans="1:8" ht="14.45" customHeight="1">
      <c r="A91" s="31"/>
      <c r="B91" s="31"/>
      <c r="C91" s="31"/>
      <c r="D91" s="31"/>
      <c r="E91" s="32"/>
      <c r="F91" s="32"/>
      <c r="G91" s="31"/>
      <c r="H91" s="35" t="e">
        <f>+#REF!</f>
        <v>#REF!</v>
      </c>
    </row>
    <row r="92" spans="1:8" ht="14.45" customHeight="1">
      <c r="A92" s="31"/>
      <c r="B92" s="31"/>
      <c r="C92" s="31"/>
      <c r="D92" s="31"/>
      <c r="E92" s="32"/>
      <c r="F92" s="32"/>
      <c r="G92" s="31"/>
      <c r="H92" s="35" t="e">
        <f>+H91</f>
        <v>#REF!</v>
      </c>
    </row>
    <row r="93" spans="1:8" ht="14.45" customHeight="1">
      <c r="A93" s="31"/>
      <c r="B93" s="31"/>
      <c r="C93" s="31"/>
      <c r="D93" s="31"/>
      <c r="E93" s="32"/>
      <c r="F93" s="32"/>
      <c r="G93" s="31"/>
      <c r="H93" s="35" t="e">
        <f>+H91</f>
        <v>#REF!</v>
      </c>
    </row>
    <row r="94" spans="1:8" ht="14.45" customHeight="1">
      <c r="A94" s="31"/>
      <c r="B94" s="31"/>
      <c r="H94" s="33" t="e">
        <f>+#REF!</f>
        <v>#REF!</v>
      </c>
    </row>
    <row r="95" spans="1:8" ht="14.45" customHeight="1">
      <c r="A95" s="31"/>
      <c r="B95" s="31"/>
      <c r="H95" s="33" t="e">
        <f>+#REF!</f>
        <v>#REF!</v>
      </c>
    </row>
    <row r="96" spans="1:8" ht="14.45" customHeight="1">
      <c r="A96" s="31"/>
      <c r="B96" s="31"/>
      <c r="H96" s="33"/>
    </row>
    <row r="97" spans="1:8" ht="14.45" customHeight="1">
      <c r="A97" s="31"/>
      <c r="B97" s="31"/>
      <c r="H97" s="33"/>
    </row>
    <row r="98" spans="1:8" ht="14.45" customHeight="1">
      <c r="A98" s="31"/>
      <c r="B98" s="31"/>
      <c r="H98" s="33" t="e">
        <f>+#REF!</f>
        <v>#REF!</v>
      </c>
    </row>
  </sheetData>
  <mergeCells count="7">
    <mergeCell ref="B15:B20"/>
    <mergeCell ref="B21:B33"/>
    <mergeCell ref="A2:J3"/>
    <mergeCell ref="A4:J4"/>
    <mergeCell ref="A5:G5"/>
    <mergeCell ref="H5:J5"/>
    <mergeCell ref="B7:B14"/>
  </mergeCells>
  <printOptions horizontalCentered="1"/>
  <pageMargins left="0.42013888888888901" right="0.37986111111111098" top="1.2951388888888899" bottom="1.2951388888888899" header="0.51180555555555496" footer="0.51180555555555496"/>
  <pageSetup paperSize="75" firstPageNumber="0" pageOrder="overThenDown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G44"/>
  <sheetViews>
    <sheetView topLeftCell="B6" zoomScaleNormal="100" workbookViewId="0">
      <pane xSplit="4" topLeftCell="R1" activePane="topRight" state="frozen"/>
      <selection activeCell="B1" sqref="B1"/>
      <selection pane="topRight" activeCell="AE14" sqref="AE14"/>
    </sheetView>
  </sheetViews>
  <sheetFormatPr baseColWidth="10" defaultColWidth="9.140625" defaultRowHeight="15.75"/>
  <cols>
    <col min="1" max="1" width="4.7109375" style="36" customWidth="1"/>
    <col min="2" max="2" width="5.42578125" style="37" customWidth="1"/>
    <col min="3" max="3" width="20" style="38" customWidth="1"/>
    <col min="4" max="4" width="33.5703125" style="38" customWidth="1"/>
    <col min="5" max="5" width="24" style="39" customWidth="1"/>
    <col min="6" max="6" width="15.7109375" style="40" customWidth="1"/>
    <col min="7" max="9" width="11.85546875" style="37" hidden="1" customWidth="1"/>
    <col min="10" max="10" width="13.85546875" style="38" hidden="1" customWidth="1"/>
    <col min="11" max="12" width="14" style="38" hidden="1" customWidth="1"/>
    <col min="13" max="17" width="9.140625" style="38" customWidth="1"/>
    <col min="18" max="18" width="11.85546875" style="38" customWidth="1"/>
    <col min="19" max="26" width="9.140625" style="38" customWidth="1"/>
    <col min="27" max="234" width="14" style="38" customWidth="1"/>
    <col min="235" max="235" width="4.7109375" style="38" customWidth="1"/>
    <col min="236" max="236" width="5.42578125" style="38" customWidth="1"/>
    <col min="237" max="237" width="20" style="38" customWidth="1"/>
    <col min="238" max="238" width="33.5703125" style="38" customWidth="1"/>
    <col min="239" max="239" width="20.140625" style="38" customWidth="1"/>
    <col min="240" max="241" width="16.85546875" style="38" customWidth="1"/>
    <col min="242" max="1025" width="11" customWidth="1"/>
  </cols>
  <sheetData>
    <row r="1" spans="1:241" ht="15" customHeight="1">
      <c r="A1" s="41"/>
      <c r="B1" s="4"/>
      <c r="E1" s="42"/>
    </row>
    <row r="2" spans="1:241" ht="32.25" customHeight="1">
      <c r="A2" s="41"/>
      <c r="B2" s="215" t="s">
        <v>101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</row>
    <row r="3" spans="1:241" ht="16.350000000000001" customHeight="1">
      <c r="A3" s="41"/>
      <c r="B3" s="215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D3" s="216"/>
      <c r="AE3" s="216"/>
      <c r="AF3" s="216"/>
      <c r="AG3" s="216"/>
      <c r="AH3" s="216"/>
      <c r="AI3" s="216"/>
      <c r="AJ3" s="216"/>
    </row>
    <row r="4" spans="1:241" ht="16.350000000000001" customHeight="1">
      <c r="A4" s="41"/>
      <c r="B4" s="43"/>
      <c r="C4" s="43"/>
      <c r="D4" s="43"/>
      <c r="E4" s="44"/>
      <c r="F4" s="45"/>
      <c r="G4" s="43">
        <v>10</v>
      </c>
      <c r="H4" s="43">
        <v>11</v>
      </c>
      <c r="I4" s="43">
        <v>12</v>
      </c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</row>
    <row r="5" spans="1:241" s="51" customFormat="1" ht="32.25" customHeight="1">
      <c r="A5" s="46"/>
      <c r="B5" s="47" t="s">
        <v>102</v>
      </c>
      <c r="C5" s="48" t="s">
        <v>103</v>
      </c>
      <c r="D5" s="48" t="s">
        <v>104</v>
      </c>
      <c r="E5" s="48" t="s">
        <v>105</v>
      </c>
      <c r="F5" s="48" t="s">
        <v>106</v>
      </c>
      <c r="G5" s="49">
        <v>43282</v>
      </c>
      <c r="H5" s="49">
        <v>43313</v>
      </c>
      <c r="I5" s="49">
        <v>43344</v>
      </c>
      <c r="J5" s="49">
        <v>43374</v>
      </c>
      <c r="K5" s="49">
        <v>43405</v>
      </c>
      <c r="L5" s="49">
        <v>43435</v>
      </c>
      <c r="M5" s="49">
        <v>43466</v>
      </c>
      <c r="N5" s="49">
        <v>43497</v>
      </c>
      <c r="O5" s="49">
        <v>43525</v>
      </c>
      <c r="P5" s="49">
        <v>43556</v>
      </c>
      <c r="Q5" s="49">
        <v>43586</v>
      </c>
      <c r="R5" s="49">
        <v>43617</v>
      </c>
      <c r="S5" s="49">
        <v>43647</v>
      </c>
      <c r="T5" s="49">
        <v>43678</v>
      </c>
      <c r="U5" s="49">
        <v>43709</v>
      </c>
      <c r="V5" s="49">
        <v>43739</v>
      </c>
      <c r="W5" s="49">
        <v>43770</v>
      </c>
      <c r="X5" s="49">
        <v>43800</v>
      </c>
      <c r="Y5" s="50">
        <v>43831</v>
      </c>
      <c r="Z5" s="50">
        <v>43862</v>
      </c>
      <c r="AA5" s="207">
        <v>43891</v>
      </c>
      <c r="AB5" s="207">
        <v>43922</v>
      </c>
      <c r="AC5" s="207">
        <v>43952</v>
      </c>
      <c r="AD5" s="207">
        <v>43983</v>
      </c>
      <c r="AE5" s="207">
        <v>44013</v>
      </c>
      <c r="AF5" s="207">
        <v>44044</v>
      </c>
      <c r="AG5" s="207">
        <v>44075</v>
      </c>
      <c r="AH5" s="207">
        <v>44105</v>
      </c>
      <c r="AI5" s="207">
        <v>44136</v>
      </c>
      <c r="AJ5" s="207">
        <v>44166</v>
      </c>
    </row>
    <row r="6" spans="1:241" s="60" customFormat="1" ht="32.25" customHeight="1">
      <c r="A6" s="52"/>
      <c r="B6" s="53">
        <v>1</v>
      </c>
      <c r="C6" s="221" t="s">
        <v>107</v>
      </c>
      <c r="D6" s="54" t="s">
        <v>108</v>
      </c>
      <c r="E6" s="55" t="s">
        <v>109</v>
      </c>
      <c r="F6" s="56" t="s">
        <v>110</v>
      </c>
      <c r="G6" s="57">
        <v>319</v>
      </c>
      <c r="H6" s="57">
        <v>175</v>
      </c>
      <c r="I6" s="57">
        <v>435</v>
      </c>
      <c r="J6" s="57">
        <v>627</v>
      </c>
      <c r="K6" s="57">
        <v>514</v>
      </c>
      <c r="L6" s="58">
        <v>869</v>
      </c>
      <c r="M6" s="58">
        <v>860</v>
      </c>
      <c r="N6" s="57">
        <v>767</v>
      </c>
      <c r="O6" s="57">
        <v>1066</v>
      </c>
      <c r="P6" s="57">
        <v>670</v>
      </c>
      <c r="Q6" s="57">
        <v>697</v>
      </c>
      <c r="R6" s="57">
        <f>R7+R8</f>
        <v>776</v>
      </c>
      <c r="S6" s="57">
        <v>1297</v>
      </c>
      <c r="T6" s="57">
        <v>281</v>
      </c>
      <c r="U6" s="57">
        <v>802</v>
      </c>
      <c r="V6" s="57">
        <v>959</v>
      </c>
      <c r="W6" s="57">
        <v>600</v>
      </c>
      <c r="X6" s="57">
        <v>494</v>
      </c>
      <c r="Y6" s="57">
        <v>729</v>
      </c>
      <c r="Z6" s="57">
        <v>565</v>
      </c>
      <c r="AA6" s="208">
        <v>504</v>
      </c>
      <c r="AB6" s="208">
        <v>428</v>
      </c>
      <c r="AC6" s="208">
        <v>598</v>
      </c>
      <c r="AD6" s="208">
        <v>599</v>
      </c>
      <c r="AE6" s="208">
        <v>557</v>
      </c>
      <c r="AF6" s="208">
        <f t="shared" ref="AF6:AJ6" si="0">AF7+AF8</f>
        <v>0</v>
      </c>
      <c r="AG6" s="208">
        <f t="shared" si="0"/>
        <v>0</v>
      </c>
      <c r="AH6" s="208">
        <f t="shared" si="0"/>
        <v>0</v>
      </c>
      <c r="AI6" s="208">
        <f t="shared" si="0"/>
        <v>0</v>
      </c>
      <c r="AJ6" s="208">
        <f t="shared" si="0"/>
        <v>0</v>
      </c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59"/>
      <c r="FB6" s="59"/>
      <c r="FC6" s="59"/>
      <c r="FD6" s="59"/>
      <c r="FE6" s="59"/>
      <c r="FF6" s="59"/>
      <c r="FG6" s="59"/>
      <c r="FH6" s="59"/>
      <c r="FI6" s="59"/>
      <c r="FJ6" s="59"/>
      <c r="FK6" s="59"/>
      <c r="FL6" s="59"/>
      <c r="FM6" s="59"/>
      <c r="FN6" s="59"/>
      <c r="FO6" s="59"/>
      <c r="FP6" s="59"/>
      <c r="FQ6" s="59"/>
      <c r="FR6" s="59"/>
      <c r="FS6" s="59"/>
      <c r="FT6" s="59"/>
      <c r="FU6" s="59"/>
      <c r="FV6" s="59"/>
      <c r="FW6" s="59"/>
      <c r="FX6" s="59"/>
      <c r="FY6" s="59"/>
      <c r="FZ6" s="59"/>
      <c r="GA6" s="59"/>
      <c r="GB6" s="59"/>
      <c r="GC6" s="59"/>
      <c r="GD6" s="59"/>
      <c r="GE6" s="59"/>
      <c r="GF6" s="59"/>
      <c r="GG6" s="59"/>
      <c r="GH6" s="59"/>
      <c r="GI6" s="59"/>
      <c r="GJ6" s="59"/>
      <c r="GK6" s="59"/>
      <c r="GL6" s="59"/>
      <c r="GM6" s="59"/>
      <c r="GN6" s="59"/>
      <c r="GO6" s="59"/>
      <c r="GP6" s="59"/>
      <c r="GQ6" s="59"/>
      <c r="GR6" s="59"/>
      <c r="GS6" s="59"/>
      <c r="GT6" s="59"/>
      <c r="GU6" s="59"/>
      <c r="GV6" s="59"/>
      <c r="GW6" s="59"/>
      <c r="GX6" s="59"/>
      <c r="GY6" s="59"/>
      <c r="GZ6" s="59"/>
      <c r="HA6" s="59"/>
      <c r="HB6" s="59"/>
      <c r="HC6" s="59"/>
      <c r="HD6" s="59"/>
      <c r="HE6" s="59"/>
      <c r="HF6" s="59"/>
      <c r="HG6" s="59"/>
      <c r="HH6" s="59"/>
      <c r="HI6" s="59"/>
      <c r="HJ6" s="59"/>
      <c r="HK6" s="59"/>
      <c r="HL6" s="59"/>
      <c r="HM6" s="59"/>
      <c r="HN6" s="59"/>
      <c r="HO6" s="59"/>
      <c r="HP6" s="59"/>
      <c r="HQ6" s="59"/>
      <c r="HR6" s="59"/>
      <c r="HS6" s="59"/>
      <c r="HT6" s="59"/>
      <c r="HU6" s="59"/>
      <c r="HV6" s="59"/>
      <c r="HW6" s="59"/>
      <c r="HX6" s="59"/>
      <c r="HY6" s="59"/>
      <c r="HZ6" s="59"/>
      <c r="IA6" s="59"/>
      <c r="IB6" s="59"/>
      <c r="IC6" s="59"/>
      <c r="ID6" s="59"/>
      <c r="IE6" s="59"/>
      <c r="IF6" s="59"/>
      <c r="IG6" s="59"/>
    </row>
    <row r="7" spans="1:241" s="60" customFormat="1" ht="32.25" customHeight="1">
      <c r="A7" s="52"/>
      <c r="B7" s="53">
        <v>2</v>
      </c>
      <c r="C7" s="221"/>
      <c r="D7" s="54" t="s">
        <v>21</v>
      </c>
      <c r="E7" s="55" t="s">
        <v>109</v>
      </c>
      <c r="F7" s="56" t="s">
        <v>110</v>
      </c>
      <c r="G7" s="61">
        <v>16</v>
      </c>
      <c r="H7" s="61">
        <v>28</v>
      </c>
      <c r="I7" s="61">
        <v>336</v>
      </c>
      <c r="J7" s="61">
        <v>91</v>
      </c>
      <c r="K7" s="61">
        <v>148</v>
      </c>
      <c r="L7" s="62">
        <v>11</v>
      </c>
      <c r="M7" s="62">
        <v>24</v>
      </c>
      <c r="N7" s="57">
        <v>62</v>
      </c>
      <c r="O7" s="57">
        <v>53</v>
      </c>
      <c r="P7" s="57">
        <v>69</v>
      </c>
      <c r="Q7" s="57">
        <v>135</v>
      </c>
      <c r="R7" s="61">
        <v>115</v>
      </c>
      <c r="S7" s="57">
        <v>45</v>
      </c>
      <c r="T7" s="57">
        <v>23</v>
      </c>
      <c r="U7" s="57">
        <v>124</v>
      </c>
      <c r="V7" s="57">
        <v>153</v>
      </c>
      <c r="W7" s="57">
        <v>122</v>
      </c>
      <c r="X7" s="57">
        <v>50</v>
      </c>
      <c r="Y7" s="57">
        <v>33</v>
      </c>
      <c r="Z7" s="57">
        <v>45</v>
      </c>
      <c r="AA7" s="208">
        <v>17</v>
      </c>
      <c r="AB7" s="208">
        <v>11</v>
      </c>
      <c r="AC7" s="208">
        <v>35</v>
      </c>
      <c r="AD7" s="208">
        <v>46</v>
      </c>
      <c r="AE7" s="208">
        <v>55</v>
      </c>
      <c r="AF7" s="208"/>
      <c r="AG7" s="208"/>
      <c r="AH7" s="208"/>
      <c r="AI7" s="208"/>
      <c r="AJ7" s="208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59"/>
      <c r="FE7" s="59"/>
      <c r="FF7" s="59"/>
      <c r="FG7" s="59"/>
      <c r="FH7" s="59"/>
      <c r="FI7" s="59"/>
      <c r="FJ7" s="59"/>
      <c r="FK7" s="59"/>
      <c r="FL7" s="59"/>
      <c r="FM7" s="59"/>
      <c r="FN7" s="59"/>
      <c r="FO7" s="59"/>
      <c r="FP7" s="59"/>
      <c r="FQ7" s="59"/>
      <c r="FR7" s="59"/>
      <c r="FS7" s="59"/>
      <c r="FT7" s="59"/>
      <c r="FU7" s="59"/>
      <c r="FV7" s="59"/>
      <c r="FW7" s="59"/>
      <c r="FX7" s="59"/>
      <c r="FY7" s="59"/>
      <c r="FZ7" s="59"/>
      <c r="GA7" s="59"/>
      <c r="GB7" s="59"/>
      <c r="GC7" s="59"/>
      <c r="GD7" s="59"/>
      <c r="GE7" s="59"/>
      <c r="GF7" s="59"/>
      <c r="GG7" s="59"/>
      <c r="GH7" s="59"/>
      <c r="GI7" s="59"/>
      <c r="GJ7" s="59"/>
      <c r="GK7" s="59"/>
      <c r="GL7" s="59"/>
      <c r="GM7" s="59"/>
      <c r="GN7" s="59"/>
      <c r="GO7" s="59"/>
      <c r="GP7" s="59"/>
      <c r="GQ7" s="59"/>
      <c r="GR7" s="59"/>
      <c r="GS7" s="59"/>
      <c r="GT7" s="59"/>
      <c r="GU7" s="59"/>
      <c r="GV7" s="59"/>
      <c r="GW7" s="59"/>
      <c r="GX7" s="59"/>
      <c r="GY7" s="59"/>
      <c r="GZ7" s="59"/>
      <c r="HA7" s="59"/>
      <c r="HB7" s="59"/>
      <c r="HC7" s="59"/>
      <c r="HD7" s="59"/>
      <c r="HE7" s="59"/>
      <c r="HF7" s="59"/>
      <c r="HG7" s="59"/>
      <c r="HH7" s="59"/>
      <c r="HI7" s="59"/>
      <c r="HJ7" s="59"/>
      <c r="HK7" s="59"/>
      <c r="HL7" s="59"/>
      <c r="HM7" s="59"/>
      <c r="HN7" s="59"/>
      <c r="HO7" s="59"/>
      <c r="HP7" s="59"/>
      <c r="HQ7" s="59"/>
      <c r="HR7" s="59"/>
      <c r="HS7" s="59"/>
      <c r="HT7" s="59"/>
      <c r="HU7" s="59"/>
      <c r="HV7" s="59"/>
      <c r="HW7" s="59"/>
      <c r="HX7" s="59"/>
      <c r="HY7" s="59"/>
      <c r="HZ7" s="59"/>
      <c r="IA7" s="59"/>
      <c r="IB7" s="59"/>
      <c r="IC7" s="59"/>
      <c r="ID7" s="59"/>
      <c r="IE7" s="59"/>
      <c r="IF7" s="59"/>
      <c r="IG7" s="59"/>
    </row>
    <row r="8" spans="1:241" s="60" customFormat="1" ht="32.1" customHeight="1">
      <c r="A8" s="63"/>
      <c r="B8" s="53">
        <v>3</v>
      </c>
      <c r="C8" s="221"/>
      <c r="D8" s="54" t="s">
        <v>24</v>
      </c>
      <c r="E8" s="55" t="s">
        <v>109</v>
      </c>
      <c r="F8" s="56" t="s">
        <v>110</v>
      </c>
      <c r="G8" s="61">
        <v>303</v>
      </c>
      <c r="H8" s="61">
        <v>147</v>
      </c>
      <c r="I8" s="61">
        <v>99</v>
      </c>
      <c r="J8" s="61">
        <v>536</v>
      </c>
      <c r="K8" s="61">
        <v>366</v>
      </c>
      <c r="L8" s="62">
        <v>858</v>
      </c>
      <c r="M8" s="62">
        <v>836</v>
      </c>
      <c r="N8" s="57">
        <v>705</v>
      </c>
      <c r="O8" s="57">
        <v>1013</v>
      </c>
      <c r="P8" s="57">
        <v>601</v>
      </c>
      <c r="Q8" s="57">
        <v>562</v>
      </c>
      <c r="R8" s="61">
        <v>661</v>
      </c>
      <c r="S8" s="57">
        <v>1252</v>
      </c>
      <c r="T8" s="57">
        <v>258</v>
      </c>
      <c r="U8" s="57">
        <v>678</v>
      </c>
      <c r="V8" s="57">
        <v>806</v>
      </c>
      <c r="W8" s="57">
        <v>478</v>
      </c>
      <c r="X8" s="57">
        <v>444</v>
      </c>
      <c r="Y8" s="57">
        <v>696</v>
      </c>
      <c r="Z8" s="57">
        <v>520</v>
      </c>
      <c r="AA8" s="208">
        <v>487</v>
      </c>
      <c r="AB8" s="208">
        <v>417</v>
      </c>
      <c r="AC8" s="208">
        <v>563</v>
      </c>
      <c r="AD8" s="208">
        <v>553</v>
      </c>
      <c r="AE8" s="208">
        <v>502</v>
      </c>
      <c r="AF8" s="208"/>
      <c r="AG8" s="208"/>
      <c r="AH8" s="208"/>
      <c r="AI8" s="208"/>
      <c r="AJ8" s="208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59"/>
      <c r="FE8" s="59"/>
      <c r="FF8" s="59"/>
      <c r="FG8" s="59"/>
      <c r="FH8" s="59"/>
      <c r="FI8" s="59"/>
      <c r="FJ8" s="59"/>
      <c r="FK8" s="59"/>
      <c r="FL8" s="59"/>
      <c r="FM8" s="59"/>
      <c r="FN8" s="59"/>
      <c r="FO8" s="59"/>
      <c r="FP8" s="59"/>
      <c r="FQ8" s="59"/>
      <c r="FR8" s="59"/>
      <c r="FS8" s="59"/>
      <c r="FT8" s="59"/>
      <c r="FU8" s="59"/>
      <c r="FV8" s="59"/>
      <c r="FW8" s="59"/>
      <c r="FX8" s="59"/>
      <c r="FY8" s="59"/>
      <c r="FZ8" s="59"/>
      <c r="GA8" s="59"/>
      <c r="GB8" s="59"/>
      <c r="GC8" s="59"/>
      <c r="GD8" s="59"/>
      <c r="GE8" s="59"/>
      <c r="GF8" s="59"/>
      <c r="GG8" s="59"/>
      <c r="GH8" s="59"/>
      <c r="GI8" s="59"/>
      <c r="GJ8" s="59"/>
      <c r="GK8" s="59"/>
      <c r="GL8" s="59"/>
      <c r="GM8" s="59"/>
      <c r="GN8" s="59"/>
      <c r="GO8" s="59"/>
      <c r="GP8" s="59"/>
      <c r="GQ8" s="59"/>
      <c r="GR8" s="59"/>
      <c r="GS8" s="59"/>
      <c r="GT8" s="59"/>
      <c r="GU8" s="59"/>
      <c r="GV8" s="59"/>
      <c r="GW8" s="59"/>
      <c r="GX8" s="59"/>
      <c r="GY8" s="59"/>
      <c r="GZ8" s="59"/>
      <c r="HA8" s="59"/>
      <c r="HB8" s="59"/>
      <c r="HC8" s="59"/>
      <c r="HD8" s="59"/>
      <c r="HE8" s="59"/>
      <c r="HF8" s="59"/>
      <c r="HG8" s="59"/>
      <c r="HH8" s="59"/>
      <c r="HI8" s="59"/>
      <c r="HJ8" s="59"/>
      <c r="HK8" s="59"/>
      <c r="HL8" s="59"/>
      <c r="HM8" s="59"/>
      <c r="HN8" s="59"/>
      <c r="HO8" s="59"/>
      <c r="HP8" s="59"/>
      <c r="HQ8" s="59"/>
      <c r="HR8" s="59"/>
      <c r="HS8" s="59"/>
      <c r="HT8" s="59"/>
      <c r="HU8" s="59"/>
      <c r="HV8" s="59"/>
      <c r="HW8" s="59"/>
      <c r="HX8" s="59"/>
      <c r="HY8" s="59"/>
      <c r="HZ8" s="59"/>
      <c r="IA8" s="59"/>
      <c r="IB8" s="59"/>
      <c r="IC8" s="59"/>
      <c r="ID8" s="59"/>
      <c r="IE8" s="59"/>
      <c r="IF8" s="59"/>
      <c r="IG8" s="59"/>
    </row>
    <row r="9" spans="1:241" s="60" customFormat="1" ht="15.6" customHeight="1">
      <c r="A9" s="63"/>
      <c r="B9" s="53">
        <v>4</v>
      </c>
      <c r="C9" s="221"/>
      <c r="D9" s="54" t="s">
        <v>27</v>
      </c>
      <c r="E9" s="55" t="s">
        <v>109</v>
      </c>
      <c r="F9" s="56" t="s">
        <v>110</v>
      </c>
      <c r="G9" s="61">
        <v>242</v>
      </c>
      <c r="H9" s="61">
        <v>135</v>
      </c>
      <c r="I9" s="61">
        <v>235</v>
      </c>
      <c r="J9" s="61">
        <v>198</v>
      </c>
      <c r="K9" s="61">
        <v>155</v>
      </c>
      <c r="L9" s="62">
        <v>50</v>
      </c>
      <c r="M9" s="62">
        <v>205</v>
      </c>
      <c r="N9" s="57">
        <v>189</v>
      </c>
      <c r="O9" s="57">
        <v>314</v>
      </c>
      <c r="P9" s="57">
        <v>128</v>
      </c>
      <c r="Q9" s="57">
        <v>223</v>
      </c>
      <c r="R9" s="61">
        <v>210</v>
      </c>
      <c r="S9" s="57">
        <v>69</v>
      </c>
      <c r="T9" s="57">
        <v>55</v>
      </c>
      <c r="U9" s="57">
        <v>231</v>
      </c>
      <c r="V9" s="57">
        <v>307</v>
      </c>
      <c r="W9" s="57">
        <v>197</v>
      </c>
      <c r="X9" s="57">
        <v>142</v>
      </c>
      <c r="Y9" s="57">
        <v>297</v>
      </c>
      <c r="Z9" s="57">
        <v>158</v>
      </c>
      <c r="AA9" s="208">
        <v>156</v>
      </c>
      <c r="AB9" s="208">
        <v>93</v>
      </c>
      <c r="AC9" s="208">
        <v>177</v>
      </c>
      <c r="AD9" s="208">
        <v>192</v>
      </c>
      <c r="AE9" s="208">
        <v>155</v>
      </c>
      <c r="AF9" s="208"/>
      <c r="AG9" s="208"/>
      <c r="AH9" s="208"/>
      <c r="AI9" s="208"/>
      <c r="AJ9" s="208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59"/>
      <c r="EV9" s="59"/>
      <c r="EW9" s="59"/>
      <c r="EX9" s="59"/>
      <c r="EY9" s="59"/>
      <c r="EZ9" s="59"/>
      <c r="FA9" s="59"/>
      <c r="FB9" s="59"/>
      <c r="FC9" s="59"/>
      <c r="FD9" s="59"/>
      <c r="FE9" s="59"/>
      <c r="FF9" s="59"/>
      <c r="FG9" s="59"/>
      <c r="FH9" s="59"/>
      <c r="FI9" s="59"/>
      <c r="FJ9" s="59"/>
      <c r="FK9" s="59"/>
      <c r="FL9" s="59"/>
      <c r="FM9" s="59"/>
      <c r="FN9" s="59"/>
      <c r="FO9" s="59"/>
      <c r="FP9" s="59"/>
      <c r="FQ9" s="59"/>
      <c r="FR9" s="59"/>
      <c r="FS9" s="59"/>
      <c r="FT9" s="59"/>
      <c r="FU9" s="59"/>
      <c r="FV9" s="59"/>
      <c r="FW9" s="59"/>
      <c r="FX9" s="59"/>
      <c r="FY9" s="59"/>
      <c r="FZ9" s="59"/>
      <c r="GA9" s="59"/>
      <c r="GB9" s="59"/>
      <c r="GC9" s="59"/>
      <c r="GD9" s="59"/>
      <c r="GE9" s="59"/>
      <c r="GF9" s="59"/>
      <c r="GG9" s="59"/>
      <c r="GH9" s="59"/>
      <c r="GI9" s="59"/>
      <c r="GJ9" s="59"/>
      <c r="GK9" s="59"/>
      <c r="GL9" s="59"/>
      <c r="GM9" s="59"/>
      <c r="GN9" s="59"/>
      <c r="GO9" s="59"/>
      <c r="GP9" s="59"/>
      <c r="GQ9" s="59"/>
      <c r="GR9" s="59"/>
      <c r="GS9" s="59"/>
      <c r="GT9" s="59"/>
      <c r="GU9" s="59"/>
      <c r="GV9" s="59"/>
      <c r="GW9" s="59"/>
      <c r="GX9" s="59"/>
      <c r="GY9" s="59"/>
      <c r="GZ9" s="59"/>
      <c r="HA9" s="59"/>
      <c r="HB9" s="59"/>
      <c r="HC9" s="59"/>
      <c r="HD9" s="59"/>
      <c r="HE9" s="59"/>
      <c r="HF9" s="59"/>
      <c r="HG9" s="59"/>
      <c r="HH9" s="59"/>
      <c r="HI9" s="59"/>
      <c r="HJ9" s="59"/>
      <c r="HK9" s="59"/>
      <c r="HL9" s="59"/>
      <c r="HM9" s="59"/>
      <c r="HN9" s="59"/>
      <c r="HO9" s="59"/>
      <c r="HP9" s="59"/>
      <c r="HQ9" s="59"/>
      <c r="HR9" s="59"/>
      <c r="HS9" s="59"/>
      <c r="HT9" s="59"/>
      <c r="HU9" s="59"/>
      <c r="HV9" s="59"/>
      <c r="HW9" s="59"/>
      <c r="HX9" s="59"/>
      <c r="HY9" s="59"/>
      <c r="HZ9" s="59"/>
      <c r="IA9" s="59"/>
      <c r="IB9" s="59"/>
      <c r="IC9" s="59"/>
      <c r="ID9" s="59"/>
      <c r="IE9" s="59"/>
      <c r="IF9" s="59"/>
      <c r="IG9" s="59"/>
    </row>
    <row r="10" spans="1:241" s="60" customFormat="1" ht="15.6" customHeight="1">
      <c r="A10" s="63"/>
      <c r="B10" s="53">
        <v>5</v>
      </c>
      <c r="C10" s="221"/>
      <c r="D10" s="54" t="s">
        <v>29</v>
      </c>
      <c r="E10" s="55" t="s">
        <v>109</v>
      </c>
      <c r="F10" s="56" t="s">
        <v>110</v>
      </c>
      <c r="G10" s="61">
        <v>10261</v>
      </c>
      <c r="H10" s="61">
        <v>7096</v>
      </c>
      <c r="I10" s="61">
        <v>6681</v>
      </c>
      <c r="J10" s="61">
        <v>7110</v>
      </c>
      <c r="K10" s="61">
        <v>7469</v>
      </c>
      <c r="L10" s="62">
        <v>8298</v>
      </c>
      <c r="M10" s="62">
        <v>9110</v>
      </c>
      <c r="N10" s="57">
        <v>9688</v>
      </c>
      <c r="O10" s="57">
        <v>10440</v>
      </c>
      <c r="P10" s="57">
        <v>10982</v>
      </c>
      <c r="Q10" s="57">
        <v>11456</v>
      </c>
      <c r="R10" s="61">
        <v>12022</v>
      </c>
      <c r="S10" s="57">
        <v>13151</v>
      </c>
      <c r="T10" s="57">
        <v>13377</v>
      </c>
      <c r="U10" s="57">
        <v>13453</v>
      </c>
      <c r="V10" s="57">
        <v>14562</v>
      </c>
      <c r="W10" s="57">
        <v>14964</v>
      </c>
      <c r="X10" s="57">
        <v>15436</v>
      </c>
      <c r="Y10" s="57">
        <v>15850</v>
      </c>
      <c r="Z10" s="57">
        <v>16257</v>
      </c>
      <c r="AA10" s="208">
        <v>16605</v>
      </c>
      <c r="AB10" s="208">
        <v>16940</v>
      </c>
      <c r="AC10" s="208">
        <v>17361</v>
      </c>
      <c r="AD10" s="208">
        <v>17768</v>
      </c>
      <c r="AE10" s="208">
        <v>18170</v>
      </c>
      <c r="AF10" s="208"/>
      <c r="AG10" s="208"/>
      <c r="AH10" s="208"/>
      <c r="AI10" s="208"/>
      <c r="AJ10" s="208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59"/>
      <c r="DZ10" s="59"/>
      <c r="EA10" s="59"/>
      <c r="EB10" s="59"/>
      <c r="EC10" s="59"/>
      <c r="ED10" s="59"/>
      <c r="EE10" s="59"/>
      <c r="EF10" s="59"/>
      <c r="EG10" s="59"/>
      <c r="EH10" s="59"/>
      <c r="EI10" s="59"/>
      <c r="EJ10" s="59"/>
      <c r="EK10" s="59"/>
      <c r="EL10" s="59"/>
      <c r="EM10" s="59"/>
      <c r="EN10" s="59"/>
      <c r="EO10" s="59"/>
      <c r="EP10" s="59"/>
      <c r="EQ10" s="59"/>
      <c r="ER10" s="59"/>
      <c r="ES10" s="59"/>
      <c r="ET10" s="59"/>
      <c r="EU10" s="59"/>
      <c r="EV10" s="59"/>
      <c r="EW10" s="59"/>
      <c r="EX10" s="59"/>
      <c r="EY10" s="59"/>
      <c r="EZ10" s="59"/>
      <c r="FA10" s="59"/>
      <c r="FB10" s="59"/>
      <c r="FC10" s="59"/>
      <c r="FD10" s="59"/>
      <c r="FE10" s="59"/>
      <c r="FF10" s="59"/>
      <c r="FG10" s="59"/>
      <c r="FH10" s="59"/>
      <c r="FI10" s="59"/>
      <c r="FJ10" s="59"/>
      <c r="FK10" s="59"/>
      <c r="FL10" s="59"/>
      <c r="FM10" s="59"/>
      <c r="FN10" s="59"/>
      <c r="FO10" s="59"/>
      <c r="FP10" s="59"/>
      <c r="FQ10" s="59"/>
      <c r="FR10" s="59"/>
      <c r="FS10" s="59"/>
      <c r="FT10" s="59"/>
      <c r="FU10" s="59"/>
      <c r="FV10" s="59"/>
      <c r="FW10" s="59"/>
      <c r="FX10" s="59"/>
      <c r="FY10" s="59"/>
      <c r="FZ10" s="59"/>
      <c r="GA10" s="59"/>
      <c r="GB10" s="59"/>
      <c r="GC10" s="59"/>
      <c r="GD10" s="59"/>
      <c r="GE10" s="59"/>
      <c r="GF10" s="59"/>
      <c r="GG10" s="59"/>
      <c r="GH10" s="59"/>
      <c r="GI10" s="59"/>
      <c r="GJ10" s="59"/>
      <c r="GK10" s="59"/>
      <c r="GL10" s="59"/>
      <c r="GM10" s="59"/>
      <c r="GN10" s="59"/>
      <c r="GO10" s="59"/>
      <c r="GP10" s="59"/>
      <c r="GQ10" s="59"/>
      <c r="GR10" s="59"/>
      <c r="GS10" s="59"/>
      <c r="GT10" s="59"/>
      <c r="GU10" s="59"/>
      <c r="GV10" s="59"/>
      <c r="GW10" s="59"/>
      <c r="GX10" s="59"/>
      <c r="GY10" s="59"/>
      <c r="GZ10" s="59"/>
      <c r="HA10" s="59"/>
      <c r="HB10" s="59"/>
      <c r="HC10" s="59"/>
      <c r="HD10" s="59"/>
      <c r="HE10" s="59"/>
      <c r="HF10" s="59"/>
      <c r="HG10" s="59"/>
      <c r="HH10" s="59"/>
      <c r="HI10" s="59"/>
      <c r="HJ10" s="59"/>
      <c r="HK10" s="59"/>
      <c r="HL10" s="59"/>
      <c r="HM10" s="59"/>
      <c r="HN10" s="59"/>
      <c r="HO10" s="59"/>
      <c r="HP10" s="59"/>
      <c r="HQ10" s="59"/>
      <c r="HR10" s="59"/>
      <c r="HS10" s="59"/>
      <c r="HT10" s="59"/>
      <c r="HU10" s="59"/>
      <c r="HV10" s="59"/>
      <c r="HW10" s="59"/>
      <c r="HX10" s="59"/>
      <c r="HY10" s="59"/>
      <c r="HZ10" s="59"/>
      <c r="IA10" s="59"/>
      <c r="IB10" s="59"/>
      <c r="IC10" s="59"/>
      <c r="ID10" s="59"/>
      <c r="IE10" s="59"/>
      <c r="IF10" s="59"/>
      <c r="IG10" s="59"/>
    </row>
    <row r="11" spans="1:241" s="60" customFormat="1" ht="15.6" customHeight="1">
      <c r="A11" s="63"/>
      <c r="B11" s="53">
        <v>6</v>
      </c>
      <c r="C11" s="221"/>
      <c r="D11" s="64" t="s">
        <v>32</v>
      </c>
      <c r="E11" s="55" t="s">
        <v>111</v>
      </c>
      <c r="F11" s="56" t="s">
        <v>110</v>
      </c>
      <c r="G11" s="61">
        <v>10225</v>
      </c>
      <c r="H11" s="61">
        <v>6584</v>
      </c>
      <c r="I11" s="61">
        <v>6542</v>
      </c>
      <c r="J11" s="61">
        <v>7025</v>
      </c>
      <c r="K11" s="61">
        <v>7423</v>
      </c>
      <c r="L11" s="62">
        <v>8396</v>
      </c>
      <c r="M11" s="62">
        <v>8988</v>
      </c>
      <c r="N11" s="57">
        <v>9660</v>
      </c>
      <c r="O11" s="57">
        <v>10347</v>
      </c>
      <c r="P11" s="57">
        <v>10831</v>
      </c>
      <c r="Q11" s="57">
        <v>11333</v>
      </c>
      <c r="R11" s="61">
        <v>8114</v>
      </c>
      <c r="S11" s="57">
        <v>12985</v>
      </c>
      <c r="T11" s="57">
        <v>13267</v>
      </c>
      <c r="U11" s="57">
        <v>13483</v>
      </c>
      <c r="V11" s="57">
        <v>14275</v>
      </c>
      <c r="W11" s="57">
        <v>15084</v>
      </c>
      <c r="X11" s="57">
        <v>15420</v>
      </c>
      <c r="Y11" s="57">
        <v>15580</v>
      </c>
      <c r="Z11" s="57">
        <v>15877</v>
      </c>
      <c r="AA11" s="208">
        <v>16638</v>
      </c>
      <c r="AB11" s="208">
        <v>16632</v>
      </c>
      <c r="AC11" s="208">
        <v>17034</v>
      </c>
      <c r="AD11" s="208">
        <v>17523</v>
      </c>
      <c r="AE11" s="208">
        <v>17849</v>
      </c>
      <c r="AF11" s="208"/>
      <c r="AG11" s="208"/>
      <c r="AH11" s="208"/>
      <c r="AI11" s="208"/>
      <c r="AJ11" s="208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  <c r="CX11" s="59"/>
      <c r="CY11" s="59"/>
      <c r="CZ11" s="59"/>
      <c r="DA11" s="59"/>
      <c r="DB11" s="59"/>
      <c r="DC11" s="59"/>
      <c r="DD11" s="59"/>
      <c r="DE11" s="59"/>
      <c r="DF11" s="59"/>
      <c r="DG11" s="59"/>
      <c r="DH11" s="59"/>
      <c r="DI11" s="59"/>
      <c r="DJ11" s="59"/>
      <c r="DK11" s="59"/>
      <c r="DL11" s="59"/>
      <c r="DM11" s="59"/>
      <c r="DN11" s="59"/>
      <c r="DO11" s="59"/>
      <c r="DP11" s="59"/>
      <c r="DQ11" s="59"/>
      <c r="DR11" s="59"/>
      <c r="DS11" s="59"/>
      <c r="DT11" s="59"/>
      <c r="DU11" s="59"/>
      <c r="DV11" s="59"/>
      <c r="DW11" s="59"/>
      <c r="DX11" s="59"/>
      <c r="DY11" s="59"/>
      <c r="DZ11" s="59"/>
      <c r="EA11" s="59"/>
      <c r="EB11" s="59"/>
      <c r="EC11" s="59"/>
      <c r="ED11" s="59"/>
      <c r="EE11" s="59"/>
      <c r="EF11" s="59"/>
      <c r="EG11" s="59"/>
      <c r="EH11" s="59"/>
      <c r="EI11" s="59"/>
      <c r="EJ11" s="59"/>
      <c r="EK11" s="59"/>
      <c r="EL11" s="59"/>
      <c r="EM11" s="59"/>
      <c r="EN11" s="59"/>
      <c r="EO11" s="59"/>
      <c r="EP11" s="59"/>
      <c r="EQ11" s="59"/>
      <c r="ER11" s="59"/>
      <c r="ES11" s="59"/>
      <c r="ET11" s="59"/>
      <c r="EU11" s="59"/>
      <c r="EV11" s="59"/>
      <c r="EW11" s="59"/>
      <c r="EX11" s="59"/>
      <c r="EY11" s="59"/>
      <c r="EZ11" s="59"/>
      <c r="FA11" s="59"/>
      <c r="FB11" s="59"/>
      <c r="FC11" s="59"/>
      <c r="FD11" s="59"/>
      <c r="FE11" s="59"/>
      <c r="FF11" s="59"/>
      <c r="FG11" s="59"/>
      <c r="FH11" s="59"/>
      <c r="FI11" s="59"/>
      <c r="FJ11" s="59"/>
      <c r="FK11" s="59"/>
      <c r="FL11" s="59"/>
      <c r="FM11" s="59"/>
      <c r="FN11" s="59"/>
      <c r="FO11" s="59"/>
      <c r="FP11" s="59"/>
      <c r="FQ11" s="59"/>
      <c r="FR11" s="59"/>
      <c r="FS11" s="59"/>
      <c r="FT11" s="59"/>
      <c r="FU11" s="59"/>
      <c r="FV11" s="59"/>
      <c r="FW11" s="59"/>
      <c r="FX11" s="59"/>
      <c r="FY11" s="59"/>
      <c r="FZ11" s="59"/>
      <c r="GA11" s="59"/>
      <c r="GB11" s="59"/>
      <c r="GC11" s="59"/>
      <c r="GD11" s="59"/>
      <c r="GE11" s="59"/>
      <c r="GF11" s="59"/>
      <c r="GG11" s="59"/>
      <c r="GH11" s="59"/>
      <c r="GI11" s="59"/>
      <c r="GJ11" s="59"/>
      <c r="GK11" s="59"/>
      <c r="GL11" s="59"/>
      <c r="GM11" s="59"/>
      <c r="GN11" s="59"/>
      <c r="GO11" s="59"/>
      <c r="GP11" s="59"/>
      <c r="GQ11" s="59"/>
      <c r="GR11" s="59"/>
      <c r="GS11" s="59"/>
      <c r="GT11" s="59"/>
      <c r="GU11" s="59"/>
      <c r="GV11" s="59"/>
      <c r="GW11" s="59"/>
      <c r="GX11" s="59"/>
      <c r="GY11" s="59"/>
      <c r="GZ11" s="59"/>
      <c r="HA11" s="59"/>
      <c r="HB11" s="59"/>
      <c r="HC11" s="59"/>
      <c r="HD11" s="59"/>
      <c r="HE11" s="59"/>
      <c r="HF11" s="59"/>
      <c r="HG11" s="59"/>
      <c r="HH11" s="59"/>
      <c r="HI11" s="59"/>
      <c r="HJ11" s="59"/>
      <c r="HK11" s="59"/>
      <c r="HL11" s="59"/>
      <c r="HM11" s="59"/>
      <c r="HN11" s="59"/>
      <c r="HO11" s="59"/>
      <c r="HP11" s="59"/>
      <c r="HQ11" s="59"/>
      <c r="HR11" s="59"/>
      <c r="HS11" s="59"/>
      <c r="HT11" s="59"/>
      <c r="HU11" s="59"/>
      <c r="HV11" s="59"/>
      <c r="HW11" s="59"/>
      <c r="HX11" s="59"/>
      <c r="HY11" s="59"/>
      <c r="HZ11" s="59"/>
      <c r="IA11" s="59"/>
      <c r="IB11" s="59"/>
      <c r="IC11" s="59"/>
      <c r="ID11" s="59"/>
      <c r="IE11" s="59"/>
      <c r="IF11" s="59"/>
      <c r="IG11" s="59"/>
    </row>
    <row r="12" spans="1:241" s="60" customFormat="1" ht="15.6" customHeight="1">
      <c r="A12" s="63"/>
      <c r="B12" s="53">
        <v>7</v>
      </c>
      <c r="C12" s="221"/>
      <c r="D12" s="54" t="s">
        <v>112</v>
      </c>
      <c r="E12" s="55" t="s">
        <v>113</v>
      </c>
      <c r="F12" s="56" t="s">
        <v>110</v>
      </c>
      <c r="G12" s="61">
        <v>0</v>
      </c>
      <c r="H12" s="61">
        <v>0</v>
      </c>
      <c r="I12" s="61">
        <v>6</v>
      </c>
      <c r="J12" s="61">
        <v>4</v>
      </c>
      <c r="K12" s="61">
        <v>0</v>
      </c>
      <c r="L12" s="62">
        <v>0</v>
      </c>
      <c r="M12" s="62">
        <v>0</v>
      </c>
      <c r="N12" s="57">
        <v>0</v>
      </c>
      <c r="O12" s="57">
        <v>0</v>
      </c>
      <c r="P12" s="57">
        <v>0</v>
      </c>
      <c r="Q12" s="57">
        <v>1</v>
      </c>
      <c r="R12" s="61">
        <v>1</v>
      </c>
      <c r="S12" s="57">
        <v>0</v>
      </c>
      <c r="T12" s="57">
        <v>0</v>
      </c>
      <c r="U12" s="57">
        <v>0</v>
      </c>
      <c r="V12" s="57">
        <v>0</v>
      </c>
      <c r="W12" s="57">
        <v>0</v>
      </c>
      <c r="X12" s="57">
        <v>0</v>
      </c>
      <c r="Y12" s="57">
        <v>3</v>
      </c>
      <c r="Z12" s="57">
        <v>0</v>
      </c>
      <c r="AA12" s="208">
        <v>0</v>
      </c>
      <c r="AB12" s="208">
        <v>0</v>
      </c>
      <c r="AC12" s="208">
        <v>0</v>
      </c>
      <c r="AD12" s="208">
        <v>0</v>
      </c>
      <c r="AE12" s="208">
        <v>0</v>
      </c>
      <c r="AF12" s="208"/>
      <c r="AG12" s="208"/>
      <c r="AH12" s="208"/>
      <c r="AI12" s="208"/>
      <c r="AJ12" s="208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59"/>
      <c r="EE12" s="59"/>
      <c r="EF12" s="59"/>
      <c r="EG12" s="59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59"/>
      <c r="ES12" s="59"/>
      <c r="ET12" s="59"/>
      <c r="EU12" s="59"/>
      <c r="EV12" s="59"/>
      <c r="EW12" s="59"/>
      <c r="EX12" s="59"/>
      <c r="EY12" s="59"/>
      <c r="EZ12" s="59"/>
      <c r="FA12" s="59"/>
      <c r="FB12" s="59"/>
      <c r="FC12" s="59"/>
      <c r="FD12" s="59"/>
      <c r="FE12" s="59"/>
      <c r="FF12" s="59"/>
      <c r="FG12" s="59"/>
      <c r="FH12" s="59"/>
      <c r="FI12" s="59"/>
      <c r="FJ12" s="59"/>
      <c r="FK12" s="59"/>
      <c r="FL12" s="59"/>
      <c r="FM12" s="59"/>
      <c r="FN12" s="59"/>
      <c r="FO12" s="59"/>
      <c r="FP12" s="59"/>
      <c r="FQ12" s="59"/>
      <c r="FR12" s="59"/>
      <c r="FS12" s="59"/>
      <c r="FT12" s="59"/>
      <c r="FU12" s="59"/>
      <c r="FV12" s="59"/>
      <c r="FW12" s="59"/>
      <c r="FX12" s="59"/>
      <c r="FY12" s="59"/>
      <c r="FZ12" s="59"/>
      <c r="GA12" s="59"/>
      <c r="GB12" s="59"/>
      <c r="GC12" s="59"/>
      <c r="GD12" s="59"/>
      <c r="GE12" s="59"/>
      <c r="GF12" s="59"/>
      <c r="GG12" s="59"/>
      <c r="GH12" s="59"/>
      <c r="GI12" s="59"/>
      <c r="GJ12" s="59"/>
      <c r="GK12" s="59"/>
      <c r="GL12" s="59"/>
      <c r="GM12" s="59"/>
      <c r="GN12" s="59"/>
      <c r="GO12" s="59"/>
      <c r="GP12" s="59"/>
      <c r="GQ12" s="59"/>
      <c r="GR12" s="59"/>
      <c r="GS12" s="59"/>
      <c r="GT12" s="59"/>
      <c r="GU12" s="59"/>
      <c r="GV12" s="59"/>
      <c r="GW12" s="59"/>
      <c r="GX12" s="59"/>
      <c r="GY12" s="59"/>
      <c r="GZ12" s="59"/>
      <c r="HA12" s="59"/>
      <c r="HB12" s="59"/>
      <c r="HC12" s="59"/>
      <c r="HD12" s="59"/>
      <c r="HE12" s="59"/>
      <c r="HF12" s="59"/>
      <c r="HG12" s="59"/>
      <c r="HH12" s="59"/>
      <c r="HI12" s="59"/>
      <c r="HJ12" s="59"/>
      <c r="HK12" s="59"/>
      <c r="HL12" s="59"/>
      <c r="HM12" s="59"/>
      <c r="HN12" s="59"/>
      <c r="HO12" s="59"/>
      <c r="HP12" s="59"/>
      <c r="HQ12" s="59"/>
      <c r="HR12" s="59"/>
      <c r="HS12" s="59"/>
      <c r="HT12" s="59"/>
      <c r="HU12" s="59"/>
      <c r="HV12" s="59"/>
      <c r="HW12" s="59"/>
      <c r="HX12" s="59"/>
      <c r="HY12" s="59"/>
      <c r="HZ12" s="59"/>
      <c r="IA12" s="59"/>
      <c r="IB12" s="59"/>
      <c r="IC12" s="59"/>
      <c r="ID12" s="59"/>
      <c r="IE12" s="59"/>
      <c r="IF12" s="59"/>
      <c r="IG12" s="59"/>
    </row>
    <row r="13" spans="1:241" s="60" customFormat="1" ht="15.6" customHeight="1">
      <c r="A13" s="63"/>
      <c r="B13" s="53">
        <v>8</v>
      </c>
      <c r="C13" s="221"/>
      <c r="D13" s="54" t="s">
        <v>114</v>
      </c>
      <c r="E13" s="55" t="s">
        <v>113</v>
      </c>
      <c r="F13" s="56" t="s">
        <v>110</v>
      </c>
      <c r="G13" s="61">
        <v>0</v>
      </c>
      <c r="H13" s="61">
        <v>0</v>
      </c>
      <c r="I13" s="61">
        <v>4</v>
      </c>
      <c r="J13" s="61">
        <v>4</v>
      </c>
      <c r="K13" s="61">
        <v>0</v>
      </c>
      <c r="L13" s="62">
        <v>0</v>
      </c>
      <c r="M13" s="62">
        <v>0</v>
      </c>
      <c r="N13" s="57">
        <v>0</v>
      </c>
      <c r="O13" s="57">
        <v>0</v>
      </c>
      <c r="P13" s="57">
        <v>0</v>
      </c>
      <c r="Q13" s="57">
        <v>1</v>
      </c>
      <c r="R13" s="61">
        <v>1</v>
      </c>
      <c r="S13" s="57">
        <v>0</v>
      </c>
      <c r="T13" s="57">
        <v>0</v>
      </c>
      <c r="U13" s="57">
        <v>0</v>
      </c>
      <c r="V13" s="57">
        <v>0</v>
      </c>
      <c r="W13" s="57">
        <v>0</v>
      </c>
      <c r="X13" s="57">
        <v>0</v>
      </c>
      <c r="Y13" s="57">
        <v>3</v>
      </c>
      <c r="Z13" s="57">
        <v>0</v>
      </c>
      <c r="AA13" s="208">
        <v>0</v>
      </c>
      <c r="AB13" s="208">
        <v>0</v>
      </c>
      <c r="AC13" s="208">
        <v>0</v>
      </c>
      <c r="AD13" s="208">
        <v>0</v>
      </c>
      <c r="AE13" s="208">
        <v>0</v>
      </c>
      <c r="AF13" s="208"/>
      <c r="AG13" s="208"/>
      <c r="AH13" s="208"/>
      <c r="AI13" s="208"/>
      <c r="AJ13" s="208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ED13" s="59"/>
      <c r="EE13" s="59"/>
      <c r="EF13" s="59"/>
      <c r="EG13" s="59"/>
      <c r="EH13" s="59"/>
      <c r="EI13" s="59"/>
      <c r="EJ13" s="59"/>
      <c r="EK13" s="59"/>
      <c r="EL13" s="59"/>
      <c r="EM13" s="59"/>
      <c r="EN13" s="59"/>
      <c r="EO13" s="59"/>
      <c r="EP13" s="59"/>
      <c r="EQ13" s="59"/>
      <c r="ER13" s="59"/>
      <c r="ES13" s="59"/>
      <c r="ET13" s="59"/>
      <c r="EU13" s="59"/>
      <c r="EV13" s="59"/>
      <c r="EW13" s="59"/>
      <c r="EX13" s="59"/>
      <c r="EY13" s="59"/>
      <c r="EZ13" s="59"/>
      <c r="FA13" s="59"/>
      <c r="FB13" s="59"/>
      <c r="FC13" s="59"/>
      <c r="FD13" s="59"/>
      <c r="FE13" s="59"/>
      <c r="FF13" s="59"/>
      <c r="FG13" s="59"/>
      <c r="FH13" s="59"/>
      <c r="FI13" s="59"/>
      <c r="FJ13" s="59"/>
      <c r="FK13" s="59"/>
      <c r="FL13" s="59"/>
      <c r="FM13" s="59"/>
      <c r="FN13" s="59"/>
      <c r="FO13" s="59"/>
      <c r="FP13" s="59"/>
      <c r="FQ13" s="59"/>
      <c r="FR13" s="59"/>
      <c r="FS13" s="59"/>
      <c r="FT13" s="59"/>
      <c r="FU13" s="59"/>
      <c r="FV13" s="59"/>
      <c r="FW13" s="59"/>
      <c r="FX13" s="59"/>
      <c r="FY13" s="59"/>
      <c r="FZ13" s="59"/>
      <c r="GA13" s="59"/>
      <c r="GB13" s="59"/>
      <c r="GC13" s="59"/>
      <c r="GD13" s="59"/>
      <c r="GE13" s="59"/>
      <c r="GF13" s="59"/>
      <c r="GG13" s="59"/>
      <c r="GH13" s="59"/>
      <c r="GI13" s="59"/>
      <c r="GJ13" s="59"/>
      <c r="GK13" s="59"/>
      <c r="GL13" s="59"/>
      <c r="GM13" s="59"/>
      <c r="GN13" s="59"/>
      <c r="GO13" s="59"/>
      <c r="GP13" s="59"/>
      <c r="GQ13" s="59"/>
      <c r="GR13" s="59"/>
      <c r="GS13" s="59"/>
      <c r="GT13" s="59"/>
      <c r="GU13" s="59"/>
      <c r="GV13" s="59"/>
      <c r="GW13" s="59"/>
      <c r="GX13" s="59"/>
      <c r="GY13" s="59"/>
      <c r="GZ13" s="59"/>
      <c r="HA13" s="59"/>
      <c r="HB13" s="59"/>
      <c r="HC13" s="59"/>
      <c r="HD13" s="59"/>
      <c r="HE13" s="59"/>
      <c r="HF13" s="59"/>
      <c r="HG13" s="59"/>
      <c r="HH13" s="59"/>
      <c r="HI13" s="59"/>
      <c r="HJ13" s="59"/>
      <c r="HK13" s="59"/>
      <c r="HL13" s="59"/>
      <c r="HM13" s="59"/>
      <c r="HN13" s="59"/>
      <c r="HO13" s="59"/>
      <c r="HP13" s="59"/>
      <c r="HQ13" s="59"/>
      <c r="HR13" s="59"/>
      <c r="HS13" s="59"/>
      <c r="HT13" s="59"/>
      <c r="HU13" s="59"/>
      <c r="HV13" s="59"/>
      <c r="HW13" s="59"/>
      <c r="HX13" s="59"/>
      <c r="HY13" s="59"/>
      <c r="HZ13" s="59"/>
      <c r="IA13" s="59"/>
      <c r="IB13" s="59"/>
      <c r="IC13" s="59"/>
      <c r="ID13" s="59"/>
      <c r="IE13" s="59"/>
      <c r="IF13" s="59"/>
      <c r="IG13" s="59"/>
    </row>
    <row r="14" spans="1:241" s="60" customFormat="1" ht="50.85" customHeight="1">
      <c r="A14" s="63"/>
      <c r="B14" s="53">
        <v>9</v>
      </c>
      <c r="C14" s="222" t="s">
        <v>43</v>
      </c>
      <c r="D14" s="65" t="s">
        <v>44</v>
      </c>
      <c r="E14" s="55" t="s">
        <v>115</v>
      </c>
      <c r="F14" s="56" t="s">
        <v>110</v>
      </c>
      <c r="G14" s="61">
        <v>3</v>
      </c>
      <c r="H14" s="61">
        <v>3</v>
      </c>
      <c r="I14" s="61">
        <v>3</v>
      </c>
      <c r="J14" s="61">
        <v>4</v>
      </c>
      <c r="K14" s="61">
        <v>3</v>
      </c>
      <c r="L14" s="62">
        <v>2</v>
      </c>
      <c r="M14" s="62">
        <v>1</v>
      </c>
      <c r="N14" s="57">
        <v>2</v>
      </c>
      <c r="O14" s="57">
        <v>2</v>
      </c>
      <c r="P14" s="57">
        <v>1</v>
      </c>
      <c r="Q14" s="57">
        <v>2</v>
      </c>
      <c r="R14" s="61">
        <v>1</v>
      </c>
      <c r="S14" s="57">
        <v>3</v>
      </c>
      <c r="T14" s="57">
        <v>3</v>
      </c>
      <c r="U14" s="57">
        <v>2</v>
      </c>
      <c r="V14" s="57">
        <v>1</v>
      </c>
      <c r="W14" s="57">
        <v>1</v>
      </c>
      <c r="X14" s="57">
        <v>2</v>
      </c>
      <c r="Y14" s="57">
        <v>3</v>
      </c>
      <c r="Z14" s="57">
        <v>3</v>
      </c>
      <c r="AA14" s="208">
        <v>5</v>
      </c>
      <c r="AB14" s="208">
        <v>1</v>
      </c>
      <c r="AC14" s="208">
        <v>0</v>
      </c>
      <c r="AD14" s="208">
        <v>0</v>
      </c>
      <c r="AE14" s="208">
        <v>20</v>
      </c>
      <c r="AF14" s="208"/>
      <c r="AG14" s="208"/>
      <c r="AH14" s="208"/>
      <c r="AI14" s="208"/>
      <c r="AJ14" s="208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59"/>
      <c r="EE14" s="59"/>
      <c r="EF14" s="59"/>
      <c r="EG14" s="59"/>
      <c r="EH14" s="59"/>
      <c r="EI14" s="59"/>
      <c r="EJ14" s="59"/>
      <c r="EK14" s="59"/>
      <c r="EL14" s="59"/>
      <c r="EM14" s="59"/>
      <c r="EN14" s="59"/>
      <c r="EO14" s="59"/>
      <c r="EP14" s="59"/>
      <c r="EQ14" s="59"/>
      <c r="ER14" s="59"/>
      <c r="ES14" s="59"/>
      <c r="ET14" s="59"/>
      <c r="EU14" s="59"/>
      <c r="EV14" s="59"/>
      <c r="EW14" s="59"/>
      <c r="EX14" s="59"/>
      <c r="EY14" s="59"/>
      <c r="EZ14" s="59"/>
      <c r="FA14" s="59"/>
      <c r="FB14" s="59"/>
      <c r="FC14" s="59"/>
      <c r="FD14" s="59"/>
      <c r="FE14" s="59"/>
      <c r="FF14" s="59"/>
      <c r="FG14" s="59"/>
      <c r="FH14" s="59"/>
      <c r="FI14" s="59"/>
      <c r="FJ14" s="59"/>
      <c r="FK14" s="59"/>
      <c r="FL14" s="59"/>
      <c r="FM14" s="59"/>
      <c r="FN14" s="59"/>
      <c r="FO14" s="59"/>
      <c r="FP14" s="59"/>
      <c r="FQ14" s="59"/>
      <c r="FR14" s="59"/>
      <c r="FS14" s="59"/>
      <c r="FT14" s="59"/>
      <c r="FU14" s="59"/>
      <c r="FV14" s="59"/>
      <c r="FW14" s="59"/>
      <c r="FX14" s="59"/>
      <c r="FY14" s="59"/>
      <c r="FZ14" s="59"/>
      <c r="GA14" s="59"/>
      <c r="GB14" s="59"/>
      <c r="GC14" s="59"/>
      <c r="GD14" s="59"/>
      <c r="GE14" s="59"/>
      <c r="GF14" s="59"/>
      <c r="GG14" s="59"/>
      <c r="GH14" s="59"/>
      <c r="GI14" s="59"/>
      <c r="GJ14" s="59"/>
      <c r="GK14" s="59"/>
      <c r="GL14" s="59"/>
      <c r="GM14" s="59"/>
      <c r="GN14" s="59"/>
      <c r="GO14" s="59"/>
      <c r="GP14" s="59"/>
      <c r="GQ14" s="59"/>
      <c r="GR14" s="59"/>
      <c r="GS14" s="59"/>
      <c r="GT14" s="59"/>
      <c r="GU14" s="59"/>
      <c r="GV14" s="59"/>
      <c r="GW14" s="59"/>
      <c r="GX14" s="59"/>
      <c r="GY14" s="59"/>
      <c r="GZ14" s="59"/>
      <c r="HA14" s="59"/>
      <c r="HB14" s="59"/>
      <c r="HC14" s="59"/>
      <c r="HD14" s="59"/>
      <c r="HE14" s="59"/>
      <c r="HF14" s="59"/>
      <c r="HG14" s="59"/>
      <c r="HH14" s="59"/>
      <c r="HI14" s="59"/>
      <c r="HJ14" s="59"/>
      <c r="HK14" s="59"/>
      <c r="HL14" s="59"/>
      <c r="HM14" s="59"/>
      <c r="HN14" s="59"/>
      <c r="HO14" s="59"/>
      <c r="HP14" s="59"/>
      <c r="HQ14" s="59"/>
      <c r="HR14" s="59"/>
      <c r="HS14" s="59"/>
      <c r="HT14" s="59"/>
      <c r="HU14" s="59"/>
      <c r="HV14" s="59"/>
      <c r="HW14" s="59"/>
      <c r="HX14" s="59"/>
      <c r="HY14" s="59"/>
      <c r="HZ14" s="59"/>
      <c r="IA14" s="59"/>
      <c r="IB14" s="59"/>
      <c r="IC14" s="59"/>
      <c r="ID14" s="59"/>
      <c r="IE14" s="59"/>
      <c r="IF14" s="59"/>
      <c r="IG14" s="59"/>
    </row>
    <row r="15" spans="1:241" s="60" customFormat="1" ht="31.35" customHeight="1">
      <c r="A15" s="63"/>
      <c r="B15" s="53">
        <v>10</v>
      </c>
      <c r="C15" s="222"/>
      <c r="D15" s="65" t="s">
        <v>116</v>
      </c>
      <c r="E15" s="55" t="s">
        <v>111</v>
      </c>
      <c r="F15" s="56" t="s">
        <v>110</v>
      </c>
      <c r="G15" s="61">
        <v>2008</v>
      </c>
      <c r="H15" s="61">
        <v>2008</v>
      </c>
      <c r="I15" s="61">
        <v>2008</v>
      </c>
      <c r="J15" s="61">
        <v>2008</v>
      </c>
      <c r="K15" s="61">
        <v>2008</v>
      </c>
      <c r="L15" s="62">
        <v>2008</v>
      </c>
      <c r="M15" s="62">
        <v>2008</v>
      </c>
      <c r="N15" s="57">
        <v>2008</v>
      </c>
      <c r="O15" s="57">
        <v>2008</v>
      </c>
      <c r="P15" s="57">
        <v>2008</v>
      </c>
      <c r="Q15" s="57">
        <v>2008</v>
      </c>
      <c r="R15" s="61">
        <v>2008</v>
      </c>
      <c r="S15" s="57">
        <v>2008</v>
      </c>
      <c r="T15" s="57">
        <v>2008</v>
      </c>
      <c r="U15" s="57">
        <v>2008</v>
      </c>
      <c r="V15" s="57">
        <v>2008</v>
      </c>
      <c r="W15" s="57">
        <v>2008</v>
      </c>
      <c r="X15" s="57">
        <v>2008</v>
      </c>
      <c r="Y15" s="57">
        <v>2008</v>
      </c>
      <c r="Z15" s="57">
        <v>2008</v>
      </c>
      <c r="AA15" s="57">
        <v>2008</v>
      </c>
      <c r="AB15" s="57">
        <v>2008</v>
      </c>
      <c r="AC15" s="57">
        <v>2008</v>
      </c>
      <c r="AD15" s="57">
        <v>2008</v>
      </c>
      <c r="AE15" s="57">
        <v>2008</v>
      </c>
      <c r="AF15" s="57">
        <v>2008</v>
      </c>
      <c r="AG15" s="57">
        <v>2008</v>
      </c>
      <c r="AH15" s="57">
        <v>2008</v>
      </c>
      <c r="AI15" s="57">
        <v>2008</v>
      </c>
      <c r="AJ15" s="57">
        <v>2008</v>
      </c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59"/>
      <c r="CV15" s="59"/>
      <c r="CW15" s="59"/>
      <c r="CX15" s="59"/>
      <c r="CY15" s="59"/>
      <c r="CZ15" s="59"/>
      <c r="DA15" s="59"/>
      <c r="DB15" s="59"/>
      <c r="DC15" s="59"/>
      <c r="DD15" s="59"/>
      <c r="DE15" s="59"/>
      <c r="DF15" s="59"/>
      <c r="DG15" s="59"/>
      <c r="DH15" s="59"/>
      <c r="DI15" s="59"/>
      <c r="DJ15" s="59"/>
      <c r="DK15" s="59"/>
      <c r="DL15" s="59"/>
      <c r="DM15" s="59"/>
      <c r="DN15" s="59"/>
      <c r="DO15" s="59"/>
      <c r="DP15" s="59"/>
      <c r="DQ15" s="59"/>
      <c r="DR15" s="59"/>
      <c r="DS15" s="59"/>
      <c r="DT15" s="59"/>
      <c r="DU15" s="59"/>
      <c r="DV15" s="59"/>
      <c r="DW15" s="59"/>
      <c r="DX15" s="59"/>
      <c r="DY15" s="59"/>
      <c r="DZ15" s="59"/>
      <c r="EA15" s="59"/>
      <c r="EB15" s="59"/>
      <c r="EC15" s="59"/>
      <c r="ED15" s="59"/>
      <c r="EE15" s="59"/>
      <c r="EF15" s="59"/>
      <c r="EG15" s="59"/>
      <c r="EH15" s="59"/>
      <c r="EI15" s="59"/>
      <c r="EJ15" s="59"/>
      <c r="EK15" s="59"/>
      <c r="EL15" s="59"/>
      <c r="EM15" s="59"/>
      <c r="EN15" s="59"/>
      <c r="EO15" s="59"/>
      <c r="EP15" s="59"/>
      <c r="EQ15" s="59"/>
      <c r="ER15" s="59"/>
      <c r="ES15" s="59"/>
      <c r="ET15" s="59"/>
      <c r="EU15" s="59"/>
      <c r="EV15" s="59"/>
      <c r="EW15" s="59"/>
      <c r="EX15" s="59"/>
      <c r="EY15" s="59"/>
      <c r="EZ15" s="59"/>
      <c r="FA15" s="59"/>
      <c r="FB15" s="59"/>
      <c r="FC15" s="59"/>
      <c r="FD15" s="59"/>
      <c r="FE15" s="59"/>
      <c r="FF15" s="59"/>
      <c r="FG15" s="59"/>
      <c r="FH15" s="59"/>
      <c r="FI15" s="59"/>
      <c r="FJ15" s="59"/>
      <c r="FK15" s="59"/>
      <c r="FL15" s="59"/>
      <c r="FM15" s="59"/>
      <c r="FN15" s="59"/>
      <c r="FO15" s="59"/>
      <c r="FP15" s="59"/>
      <c r="FQ15" s="59"/>
      <c r="FR15" s="59"/>
      <c r="FS15" s="59"/>
      <c r="FT15" s="59"/>
      <c r="FU15" s="59"/>
      <c r="FV15" s="59"/>
      <c r="FW15" s="59"/>
      <c r="FX15" s="59"/>
      <c r="FY15" s="59"/>
      <c r="FZ15" s="59"/>
      <c r="GA15" s="59"/>
      <c r="GB15" s="59"/>
      <c r="GC15" s="59"/>
      <c r="GD15" s="59"/>
      <c r="GE15" s="59"/>
      <c r="GF15" s="59"/>
      <c r="GG15" s="59"/>
      <c r="GH15" s="59"/>
      <c r="GI15" s="59"/>
      <c r="GJ15" s="59"/>
      <c r="GK15" s="59"/>
      <c r="GL15" s="59"/>
      <c r="GM15" s="59"/>
      <c r="GN15" s="59"/>
      <c r="GO15" s="59"/>
      <c r="GP15" s="59"/>
      <c r="GQ15" s="59"/>
      <c r="GR15" s="59"/>
      <c r="GS15" s="59"/>
      <c r="GT15" s="59"/>
      <c r="GU15" s="59"/>
      <c r="GV15" s="59"/>
      <c r="GW15" s="59"/>
      <c r="GX15" s="59"/>
      <c r="GY15" s="59"/>
      <c r="GZ15" s="59"/>
      <c r="HA15" s="59"/>
      <c r="HB15" s="59"/>
      <c r="HC15" s="59"/>
      <c r="HD15" s="59"/>
      <c r="HE15" s="59"/>
      <c r="HF15" s="59"/>
      <c r="HG15" s="59"/>
      <c r="HH15" s="59"/>
      <c r="HI15" s="59"/>
      <c r="HJ15" s="59"/>
      <c r="HK15" s="59"/>
      <c r="HL15" s="59"/>
      <c r="HM15" s="59"/>
      <c r="HN15" s="59"/>
      <c r="HO15" s="59"/>
      <c r="HP15" s="59"/>
      <c r="HQ15" s="59"/>
      <c r="HR15" s="59"/>
      <c r="HS15" s="59"/>
      <c r="HT15" s="59"/>
      <c r="HU15" s="59"/>
      <c r="HV15" s="59"/>
      <c r="HW15" s="59"/>
      <c r="HX15" s="59"/>
      <c r="HY15" s="59"/>
      <c r="HZ15" s="59"/>
      <c r="IA15" s="59"/>
      <c r="IB15" s="59"/>
      <c r="IC15" s="59"/>
      <c r="ID15" s="59"/>
      <c r="IE15" s="59"/>
      <c r="IF15" s="59"/>
      <c r="IG15" s="59"/>
    </row>
    <row r="16" spans="1:241" s="60" customFormat="1" ht="31.35" customHeight="1">
      <c r="A16" s="63"/>
      <c r="B16" s="53">
        <v>11</v>
      </c>
      <c r="C16" s="222"/>
      <c r="D16" s="65" t="s">
        <v>117</v>
      </c>
      <c r="E16" s="55" t="s">
        <v>115</v>
      </c>
      <c r="F16" s="56" t="s">
        <v>110</v>
      </c>
      <c r="G16" s="61">
        <v>60</v>
      </c>
      <c r="H16" s="61">
        <v>30</v>
      </c>
      <c r="I16" s="61">
        <v>60</v>
      </c>
      <c r="J16" s="61">
        <v>60</v>
      </c>
      <c r="K16" s="61">
        <v>60</v>
      </c>
      <c r="L16" s="62">
        <v>60</v>
      </c>
      <c r="M16" s="62">
        <v>30</v>
      </c>
      <c r="N16" s="57">
        <v>60</v>
      </c>
      <c r="O16" s="57">
        <v>120</v>
      </c>
      <c r="P16" s="57">
        <v>6</v>
      </c>
      <c r="Q16" s="57">
        <v>18</v>
      </c>
      <c r="R16" s="61">
        <v>39</v>
      </c>
      <c r="S16" s="57">
        <v>57</v>
      </c>
      <c r="T16" s="57">
        <v>63</v>
      </c>
      <c r="U16" s="57">
        <v>13</v>
      </c>
      <c r="V16" s="57">
        <v>22</v>
      </c>
      <c r="W16" s="57">
        <v>28</v>
      </c>
      <c r="X16" s="57">
        <v>40</v>
      </c>
      <c r="Y16" s="57">
        <v>54</v>
      </c>
      <c r="Z16" s="57">
        <v>65</v>
      </c>
      <c r="AA16" s="208">
        <v>87</v>
      </c>
      <c r="AB16" s="208">
        <v>30</v>
      </c>
      <c r="AC16" s="208">
        <v>0</v>
      </c>
      <c r="AD16" s="208">
        <v>0</v>
      </c>
      <c r="AE16" s="208">
        <v>20</v>
      </c>
      <c r="AF16" s="208"/>
      <c r="AG16" s="208"/>
      <c r="AH16" s="208"/>
      <c r="AI16" s="208"/>
      <c r="AJ16" s="208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  <c r="CX16" s="59"/>
      <c r="CY16" s="59"/>
      <c r="CZ16" s="59"/>
      <c r="DA16" s="59"/>
      <c r="DB16" s="59"/>
      <c r="DC16" s="59"/>
      <c r="DD16" s="59"/>
      <c r="DE16" s="59"/>
      <c r="DF16" s="59"/>
      <c r="DG16" s="59"/>
      <c r="DH16" s="59"/>
      <c r="DI16" s="59"/>
      <c r="DJ16" s="59"/>
      <c r="DK16" s="59"/>
      <c r="DL16" s="59"/>
      <c r="DM16" s="59"/>
      <c r="DN16" s="59"/>
      <c r="DO16" s="59"/>
      <c r="DP16" s="59"/>
      <c r="DQ16" s="59"/>
      <c r="DR16" s="59"/>
      <c r="DS16" s="59"/>
      <c r="DT16" s="59"/>
      <c r="DU16" s="59"/>
      <c r="DV16" s="59"/>
      <c r="DW16" s="59"/>
      <c r="DX16" s="59"/>
      <c r="DY16" s="59"/>
      <c r="DZ16" s="59"/>
      <c r="EA16" s="59"/>
      <c r="EB16" s="59"/>
      <c r="EC16" s="59"/>
      <c r="ED16" s="59"/>
      <c r="EE16" s="59"/>
      <c r="EF16" s="59"/>
      <c r="EG16" s="59"/>
      <c r="EH16" s="59"/>
      <c r="EI16" s="59"/>
      <c r="EJ16" s="59"/>
      <c r="EK16" s="59"/>
      <c r="EL16" s="59"/>
      <c r="EM16" s="59"/>
      <c r="EN16" s="59"/>
      <c r="EO16" s="59"/>
      <c r="EP16" s="59"/>
      <c r="EQ16" s="59"/>
      <c r="ER16" s="59"/>
      <c r="ES16" s="59"/>
      <c r="ET16" s="59"/>
      <c r="EU16" s="59"/>
      <c r="EV16" s="59"/>
      <c r="EW16" s="59"/>
      <c r="EX16" s="59"/>
      <c r="EY16" s="59"/>
      <c r="EZ16" s="59"/>
      <c r="FA16" s="59"/>
      <c r="FB16" s="59"/>
      <c r="FC16" s="59"/>
      <c r="FD16" s="59"/>
      <c r="FE16" s="59"/>
      <c r="FF16" s="59"/>
      <c r="FG16" s="59"/>
      <c r="FH16" s="59"/>
      <c r="FI16" s="59"/>
      <c r="FJ16" s="59"/>
      <c r="FK16" s="59"/>
      <c r="FL16" s="59"/>
      <c r="FM16" s="59"/>
      <c r="FN16" s="59"/>
      <c r="FO16" s="59"/>
      <c r="FP16" s="59"/>
      <c r="FQ16" s="59"/>
      <c r="FR16" s="59"/>
      <c r="FS16" s="59"/>
      <c r="FT16" s="59"/>
      <c r="FU16" s="59"/>
      <c r="FV16" s="59"/>
      <c r="FW16" s="59"/>
      <c r="FX16" s="59"/>
      <c r="FY16" s="59"/>
      <c r="FZ16" s="59"/>
      <c r="GA16" s="59"/>
      <c r="GB16" s="59"/>
      <c r="GC16" s="59"/>
      <c r="GD16" s="59"/>
      <c r="GE16" s="59"/>
      <c r="GF16" s="59"/>
      <c r="GG16" s="59"/>
      <c r="GH16" s="59"/>
      <c r="GI16" s="59"/>
      <c r="GJ16" s="59"/>
      <c r="GK16" s="59"/>
      <c r="GL16" s="59"/>
      <c r="GM16" s="59"/>
      <c r="GN16" s="59"/>
      <c r="GO16" s="59"/>
      <c r="GP16" s="59"/>
      <c r="GQ16" s="59"/>
      <c r="GR16" s="59"/>
      <c r="GS16" s="59"/>
      <c r="GT16" s="59"/>
      <c r="GU16" s="59"/>
      <c r="GV16" s="59"/>
      <c r="GW16" s="59"/>
      <c r="GX16" s="59"/>
      <c r="GY16" s="59"/>
      <c r="GZ16" s="59"/>
      <c r="HA16" s="59"/>
      <c r="HB16" s="59"/>
      <c r="HC16" s="59"/>
      <c r="HD16" s="59"/>
      <c r="HE16" s="59"/>
      <c r="HF16" s="59"/>
      <c r="HG16" s="59"/>
      <c r="HH16" s="59"/>
      <c r="HI16" s="59"/>
      <c r="HJ16" s="59"/>
      <c r="HK16" s="59"/>
      <c r="HL16" s="59"/>
      <c r="HM16" s="59"/>
      <c r="HN16" s="59"/>
      <c r="HO16" s="59"/>
      <c r="HP16" s="59"/>
      <c r="HQ16" s="59"/>
      <c r="HR16" s="59"/>
      <c r="HS16" s="59"/>
      <c r="HT16" s="59"/>
      <c r="HU16" s="59"/>
      <c r="HV16" s="59"/>
      <c r="HW16" s="59"/>
      <c r="HX16" s="59"/>
      <c r="HY16" s="59"/>
      <c r="HZ16" s="59"/>
      <c r="IA16" s="59"/>
      <c r="IB16" s="59"/>
      <c r="IC16" s="59"/>
      <c r="ID16" s="59"/>
      <c r="IE16" s="59"/>
      <c r="IF16" s="59"/>
      <c r="IG16" s="59"/>
    </row>
    <row r="17" spans="1:241" s="60" customFormat="1" ht="47.1" customHeight="1">
      <c r="A17" s="63"/>
      <c r="B17" s="53">
        <v>12</v>
      </c>
      <c r="C17" s="222"/>
      <c r="D17" s="65" t="s">
        <v>118</v>
      </c>
      <c r="E17" s="55" t="s">
        <v>119</v>
      </c>
      <c r="F17" s="56" t="s">
        <v>110</v>
      </c>
      <c r="G17" s="61">
        <v>0</v>
      </c>
      <c r="H17" s="61">
        <v>0</v>
      </c>
      <c r="I17" s="61">
        <v>22</v>
      </c>
      <c r="J17" s="61">
        <v>0</v>
      </c>
      <c r="K17" s="61">
        <v>0</v>
      </c>
      <c r="L17" s="62">
        <v>0</v>
      </c>
      <c r="M17" s="62">
        <v>0</v>
      </c>
      <c r="N17" s="57">
        <v>0</v>
      </c>
      <c r="O17" s="57">
        <v>0</v>
      </c>
      <c r="P17" s="57">
        <v>0</v>
      </c>
      <c r="Q17" s="57">
        <v>8</v>
      </c>
      <c r="R17" s="61">
        <v>8</v>
      </c>
      <c r="S17" s="57">
        <v>0</v>
      </c>
      <c r="T17" s="57">
        <v>0</v>
      </c>
      <c r="U17" s="57">
        <v>0</v>
      </c>
      <c r="V17" s="57">
        <v>0</v>
      </c>
      <c r="W17" s="57">
        <v>0</v>
      </c>
      <c r="X17" s="57">
        <v>0</v>
      </c>
      <c r="Y17" s="57">
        <v>8</v>
      </c>
      <c r="Z17" s="57">
        <v>0</v>
      </c>
      <c r="AA17" s="208">
        <v>0</v>
      </c>
      <c r="AB17" s="208">
        <v>0</v>
      </c>
      <c r="AC17" s="208">
        <v>0</v>
      </c>
      <c r="AD17" s="208">
        <v>0</v>
      </c>
      <c r="AE17" s="208">
        <v>0</v>
      </c>
      <c r="AF17" s="208"/>
      <c r="AG17" s="208"/>
      <c r="AH17" s="208"/>
      <c r="AI17" s="208"/>
      <c r="AJ17" s="208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59"/>
      <c r="CT17" s="59"/>
      <c r="CU17" s="59"/>
      <c r="CV17" s="59"/>
      <c r="CW17" s="59"/>
      <c r="CX17" s="59"/>
      <c r="CY17" s="59"/>
      <c r="CZ17" s="59"/>
      <c r="DA17" s="59"/>
      <c r="DB17" s="59"/>
      <c r="DC17" s="59"/>
      <c r="DD17" s="59"/>
      <c r="DE17" s="59"/>
      <c r="DF17" s="59"/>
      <c r="DG17" s="59"/>
      <c r="DH17" s="59"/>
      <c r="DI17" s="59"/>
      <c r="DJ17" s="59"/>
      <c r="DK17" s="59"/>
      <c r="DL17" s="59"/>
      <c r="DM17" s="59"/>
      <c r="DN17" s="59"/>
      <c r="DO17" s="59"/>
      <c r="DP17" s="59"/>
      <c r="DQ17" s="59"/>
      <c r="DR17" s="59"/>
      <c r="DS17" s="59"/>
      <c r="DT17" s="59"/>
      <c r="DU17" s="59"/>
      <c r="DV17" s="59"/>
      <c r="DW17" s="59"/>
      <c r="DX17" s="59"/>
      <c r="DY17" s="59"/>
      <c r="DZ17" s="59"/>
      <c r="EA17" s="59"/>
      <c r="EB17" s="59"/>
      <c r="EC17" s="59"/>
      <c r="ED17" s="59"/>
      <c r="EE17" s="59"/>
      <c r="EF17" s="59"/>
      <c r="EG17" s="59"/>
      <c r="EH17" s="59"/>
      <c r="EI17" s="59"/>
      <c r="EJ17" s="59"/>
      <c r="EK17" s="59"/>
      <c r="EL17" s="59"/>
      <c r="EM17" s="59"/>
      <c r="EN17" s="59"/>
      <c r="EO17" s="59"/>
      <c r="EP17" s="59"/>
      <c r="EQ17" s="59"/>
      <c r="ER17" s="59"/>
      <c r="ES17" s="59"/>
      <c r="ET17" s="59"/>
      <c r="EU17" s="59"/>
      <c r="EV17" s="59"/>
      <c r="EW17" s="59"/>
      <c r="EX17" s="59"/>
      <c r="EY17" s="59"/>
      <c r="EZ17" s="59"/>
      <c r="FA17" s="59"/>
      <c r="FB17" s="59"/>
      <c r="FC17" s="59"/>
      <c r="FD17" s="59"/>
      <c r="FE17" s="59"/>
      <c r="FF17" s="59"/>
      <c r="FG17" s="59"/>
      <c r="FH17" s="59"/>
      <c r="FI17" s="59"/>
      <c r="FJ17" s="59"/>
      <c r="FK17" s="59"/>
      <c r="FL17" s="59"/>
      <c r="FM17" s="59"/>
      <c r="FN17" s="59"/>
      <c r="FO17" s="59"/>
      <c r="FP17" s="59"/>
      <c r="FQ17" s="59"/>
      <c r="FR17" s="59"/>
      <c r="FS17" s="59"/>
      <c r="FT17" s="59"/>
      <c r="FU17" s="59"/>
      <c r="FV17" s="59"/>
      <c r="FW17" s="59"/>
      <c r="FX17" s="59"/>
      <c r="FY17" s="59"/>
      <c r="FZ17" s="59"/>
      <c r="GA17" s="59"/>
      <c r="GB17" s="59"/>
      <c r="GC17" s="59"/>
      <c r="GD17" s="59"/>
      <c r="GE17" s="59"/>
      <c r="GF17" s="59"/>
      <c r="GG17" s="59"/>
      <c r="GH17" s="59"/>
      <c r="GI17" s="59"/>
      <c r="GJ17" s="59"/>
      <c r="GK17" s="59"/>
      <c r="GL17" s="59"/>
      <c r="GM17" s="59"/>
      <c r="GN17" s="59"/>
      <c r="GO17" s="59"/>
      <c r="GP17" s="59"/>
      <c r="GQ17" s="59"/>
      <c r="GR17" s="59"/>
      <c r="GS17" s="59"/>
      <c r="GT17" s="59"/>
      <c r="GU17" s="59"/>
      <c r="GV17" s="59"/>
      <c r="GW17" s="59"/>
      <c r="GX17" s="59"/>
      <c r="GY17" s="59"/>
      <c r="GZ17" s="59"/>
      <c r="HA17" s="59"/>
      <c r="HB17" s="59"/>
      <c r="HC17" s="59"/>
      <c r="HD17" s="59"/>
      <c r="HE17" s="59"/>
      <c r="HF17" s="59"/>
      <c r="HG17" s="59"/>
      <c r="HH17" s="59"/>
      <c r="HI17" s="59"/>
      <c r="HJ17" s="59"/>
      <c r="HK17" s="59"/>
      <c r="HL17" s="59"/>
      <c r="HM17" s="59"/>
      <c r="HN17" s="59"/>
      <c r="HO17" s="59"/>
      <c r="HP17" s="59"/>
      <c r="HQ17" s="59"/>
      <c r="HR17" s="59"/>
      <c r="HS17" s="59"/>
      <c r="HT17" s="59"/>
      <c r="HU17" s="59"/>
      <c r="HV17" s="59"/>
      <c r="HW17" s="59"/>
      <c r="HX17" s="59"/>
      <c r="HY17" s="59"/>
      <c r="HZ17" s="59"/>
      <c r="IA17" s="59"/>
      <c r="IB17" s="59"/>
      <c r="IC17" s="59"/>
      <c r="ID17" s="59"/>
      <c r="IE17" s="59"/>
      <c r="IF17" s="59"/>
      <c r="IG17" s="59"/>
    </row>
    <row r="18" spans="1:241" s="60" customFormat="1" ht="43.5" customHeight="1">
      <c r="A18" s="63"/>
      <c r="B18" s="53">
        <v>13</v>
      </c>
      <c r="C18" s="222"/>
      <c r="D18" s="65" t="s">
        <v>120</v>
      </c>
      <c r="E18" s="55" t="s">
        <v>121</v>
      </c>
      <c r="F18" s="56" t="s">
        <v>110</v>
      </c>
      <c r="G18" s="61">
        <v>4</v>
      </c>
      <c r="H18" s="61">
        <v>0</v>
      </c>
      <c r="I18" s="61">
        <v>1</v>
      </c>
      <c r="J18" s="61">
        <v>1</v>
      </c>
      <c r="K18" s="61">
        <v>3</v>
      </c>
      <c r="L18" s="62">
        <v>3</v>
      </c>
      <c r="M18" s="62">
        <v>2</v>
      </c>
      <c r="N18" s="57">
        <v>3</v>
      </c>
      <c r="O18" s="57">
        <v>4</v>
      </c>
      <c r="P18" s="57">
        <v>5</v>
      </c>
      <c r="Q18" s="57">
        <v>6</v>
      </c>
      <c r="R18" s="61">
        <v>6</v>
      </c>
      <c r="S18" s="57">
        <v>7</v>
      </c>
      <c r="T18" s="57">
        <v>7</v>
      </c>
      <c r="U18" s="57">
        <v>6</v>
      </c>
      <c r="V18" s="57">
        <v>5</v>
      </c>
      <c r="W18" s="57">
        <v>5</v>
      </c>
      <c r="X18" s="57">
        <v>5</v>
      </c>
      <c r="Y18" s="57">
        <v>6</v>
      </c>
      <c r="Z18" s="57">
        <v>6</v>
      </c>
      <c r="AA18" s="208">
        <v>7</v>
      </c>
      <c r="AB18" s="208">
        <v>6</v>
      </c>
      <c r="AC18" s="208">
        <v>7</v>
      </c>
      <c r="AD18" s="208">
        <v>8</v>
      </c>
      <c r="AE18" s="208">
        <v>8</v>
      </c>
      <c r="AF18" s="208"/>
      <c r="AG18" s="208"/>
      <c r="AH18" s="208"/>
      <c r="AI18" s="208"/>
      <c r="AJ18" s="208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9"/>
      <c r="CV18" s="59"/>
      <c r="CW18" s="59"/>
      <c r="CX18" s="59"/>
      <c r="CY18" s="59"/>
      <c r="CZ18" s="59"/>
      <c r="DA18" s="59"/>
      <c r="DB18" s="59"/>
      <c r="DC18" s="59"/>
      <c r="DD18" s="59"/>
      <c r="DE18" s="59"/>
      <c r="DF18" s="59"/>
      <c r="DG18" s="59"/>
      <c r="DH18" s="59"/>
      <c r="DI18" s="59"/>
      <c r="DJ18" s="59"/>
      <c r="DK18" s="59"/>
      <c r="DL18" s="59"/>
      <c r="DM18" s="59"/>
      <c r="DN18" s="59"/>
      <c r="DO18" s="59"/>
      <c r="DP18" s="59"/>
      <c r="DQ18" s="59"/>
      <c r="DR18" s="59"/>
      <c r="DS18" s="59"/>
      <c r="DT18" s="59"/>
      <c r="DU18" s="59"/>
      <c r="DV18" s="59"/>
      <c r="DW18" s="59"/>
      <c r="DX18" s="59"/>
      <c r="DY18" s="59"/>
      <c r="DZ18" s="59"/>
      <c r="EA18" s="59"/>
      <c r="EB18" s="59"/>
      <c r="EC18" s="59"/>
      <c r="ED18" s="59"/>
      <c r="EE18" s="59"/>
      <c r="EF18" s="59"/>
      <c r="EG18" s="59"/>
      <c r="EH18" s="59"/>
      <c r="EI18" s="59"/>
      <c r="EJ18" s="59"/>
      <c r="EK18" s="59"/>
      <c r="EL18" s="59"/>
      <c r="EM18" s="59"/>
      <c r="EN18" s="59"/>
      <c r="EO18" s="59"/>
      <c r="EP18" s="59"/>
      <c r="EQ18" s="59"/>
      <c r="ER18" s="59"/>
      <c r="ES18" s="59"/>
      <c r="ET18" s="59"/>
      <c r="EU18" s="59"/>
      <c r="EV18" s="59"/>
      <c r="EW18" s="59"/>
      <c r="EX18" s="59"/>
      <c r="EY18" s="59"/>
      <c r="EZ18" s="59"/>
      <c r="FA18" s="59"/>
      <c r="FB18" s="59"/>
      <c r="FC18" s="59"/>
      <c r="FD18" s="59"/>
      <c r="FE18" s="59"/>
      <c r="FF18" s="59"/>
      <c r="FG18" s="59"/>
      <c r="FH18" s="59"/>
      <c r="FI18" s="59"/>
      <c r="FJ18" s="59"/>
      <c r="FK18" s="59"/>
      <c r="FL18" s="59"/>
      <c r="FM18" s="59"/>
      <c r="FN18" s="59"/>
      <c r="FO18" s="59"/>
      <c r="FP18" s="59"/>
      <c r="FQ18" s="59"/>
      <c r="FR18" s="59"/>
      <c r="FS18" s="59"/>
      <c r="FT18" s="59"/>
      <c r="FU18" s="59"/>
      <c r="FV18" s="59"/>
      <c r="FW18" s="59"/>
      <c r="FX18" s="59"/>
      <c r="FY18" s="59"/>
      <c r="FZ18" s="59"/>
      <c r="GA18" s="59"/>
      <c r="GB18" s="59"/>
      <c r="GC18" s="59"/>
      <c r="GD18" s="59"/>
      <c r="GE18" s="59"/>
      <c r="GF18" s="59"/>
      <c r="GG18" s="59"/>
      <c r="GH18" s="59"/>
      <c r="GI18" s="59"/>
      <c r="GJ18" s="59"/>
      <c r="GK18" s="59"/>
      <c r="GL18" s="59"/>
      <c r="GM18" s="59"/>
      <c r="GN18" s="59"/>
      <c r="GO18" s="59"/>
      <c r="GP18" s="59"/>
      <c r="GQ18" s="59"/>
      <c r="GR18" s="59"/>
      <c r="GS18" s="59"/>
      <c r="GT18" s="59"/>
      <c r="GU18" s="59"/>
      <c r="GV18" s="59"/>
      <c r="GW18" s="59"/>
      <c r="GX18" s="59"/>
      <c r="GY18" s="59"/>
      <c r="GZ18" s="59"/>
      <c r="HA18" s="59"/>
      <c r="HB18" s="59"/>
      <c r="HC18" s="59"/>
      <c r="HD18" s="59"/>
      <c r="HE18" s="59"/>
      <c r="HF18" s="59"/>
      <c r="HG18" s="59"/>
      <c r="HH18" s="59"/>
      <c r="HI18" s="59"/>
      <c r="HJ18" s="59"/>
      <c r="HK18" s="59"/>
      <c r="HL18" s="59"/>
      <c r="HM18" s="59"/>
      <c r="HN18" s="59"/>
      <c r="HO18" s="59"/>
      <c r="HP18" s="59"/>
      <c r="HQ18" s="59"/>
      <c r="HR18" s="59"/>
      <c r="HS18" s="59"/>
      <c r="HT18" s="59"/>
      <c r="HU18" s="59"/>
      <c r="HV18" s="59"/>
      <c r="HW18" s="59"/>
      <c r="HX18" s="59"/>
      <c r="HY18" s="59"/>
      <c r="HZ18" s="59"/>
      <c r="IA18" s="59"/>
      <c r="IB18" s="59"/>
      <c r="IC18" s="59"/>
      <c r="ID18" s="59"/>
      <c r="IE18" s="59"/>
      <c r="IF18" s="59"/>
      <c r="IG18" s="59"/>
    </row>
    <row r="19" spans="1:241" s="60" customFormat="1" ht="43.5" customHeight="1">
      <c r="A19" s="63"/>
      <c r="B19" s="66">
        <v>14</v>
      </c>
      <c r="C19" s="222"/>
      <c r="D19" s="65" t="s">
        <v>122</v>
      </c>
      <c r="E19" s="67" t="s">
        <v>121</v>
      </c>
      <c r="F19" s="68" t="s">
        <v>110</v>
      </c>
      <c r="G19" s="61">
        <v>4</v>
      </c>
      <c r="H19" s="61">
        <v>3</v>
      </c>
      <c r="I19" s="61">
        <v>4</v>
      </c>
      <c r="J19" s="61">
        <v>6</v>
      </c>
      <c r="K19" s="61">
        <v>7</v>
      </c>
      <c r="L19" s="62">
        <v>5</v>
      </c>
      <c r="M19" s="62">
        <v>4</v>
      </c>
      <c r="N19" s="57">
        <v>4</v>
      </c>
      <c r="O19" s="57">
        <v>5</v>
      </c>
      <c r="P19" s="57">
        <v>5</v>
      </c>
      <c r="Q19" s="57">
        <v>6</v>
      </c>
      <c r="R19" s="61">
        <v>6</v>
      </c>
      <c r="S19" s="57">
        <v>7</v>
      </c>
      <c r="T19" s="57">
        <v>7</v>
      </c>
      <c r="U19" s="57">
        <v>4</v>
      </c>
      <c r="V19" s="57">
        <v>2</v>
      </c>
      <c r="W19" s="57">
        <v>2</v>
      </c>
      <c r="X19" s="57">
        <v>2</v>
      </c>
      <c r="Y19" s="57">
        <v>3</v>
      </c>
      <c r="Z19" s="57">
        <v>3</v>
      </c>
      <c r="AA19" s="208">
        <v>4</v>
      </c>
      <c r="AB19" s="208">
        <v>5</v>
      </c>
      <c r="AC19" s="208">
        <v>5</v>
      </c>
      <c r="AD19" s="208">
        <v>6</v>
      </c>
      <c r="AE19" s="208">
        <v>7</v>
      </c>
      <c r="AF19" s="208"/>
      <c r="AG19" s="208"/>
      <c r="AH19" s="208"/>
      <c r="AI19" s="208"/>
      <c r="AJ19" s="208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  <c r="CL19" s="59"/>
      <c r="CM19" s="59"/>
      <c r="CN19" s="59"/>
      <c r="CO19" s="59"/>
      <c r="CP19" s="59"/>
      <c r="CQ19" s="59"/>
      <c r="CR19" s="59"/>
      <c r="CS19" s="59"/>
      <c r="CT19" s="59"/>
      <c r="CU19" s="59"/>
      <c r="CV19" s="59"/>
      <c r="CW19" s="59"/>
      <c r="CX19" s="59"/>
      <c r="CY19" s="59"/>
      <c r="CZ19" s="59"/>
      <c r="DA19" s="59"/>
      <c r="DB19" s="59"/>
      <c r="DC19" s="59"/>
      <c r="DD19" s="59"/>
      <c r="DE19" s="59"/>
      <c r="DF19" s="59"/>
      <c r="DG19" s="59"/>
      <c r="DH19" s="59"/>
      <c r="DI19" s="59"/>
      <c r="DJ19" s="59"/>
      <c r="DK19" s="59"/>
      <c r="DL19" s="59"/>
      <c r="DM19" s="59"/>
      <c r="DN19" s="59"/>
      <c r="DO19" s="59"/>
      <c r="DP19" s="59"/>
      <c r="DQ19" s="59"/>
      <c r="DR19" s="59"/>
      <c r="DS19" s="59"/>
      <c r="DT19" s="59"/>
      <c r="DU19" s="59"/>
      <c r="DV19" s="59"/>
      <c r="DW19" s="59"/>
      <c r="DX19" s="59"/>
      <c r="DY19" s="59"/>
      <c r="DZ19" s="59"/>
      <c r="EA19" s="59"/>
      <c r="EB19" s="59"/>
      <c r="EC19" s="59"/>
      <c r="ED19" s="59"/>
      <c r="EE19" s="59"/>
      <c r="EF19" s="59"/>
      <c r="EG19" s="59"/>
      <c r="EH19" s="59"/>
      <c r="EI19" s="59"/>
      <c r="EJ19" s="59"/>
      <c r="EK19" s="59"/>
      <c r="EL19" s="59"/>
      <c r="EM19" s="59"/>
      <c r="EN19" s="59"/>
      <c r="EO19" s="59"/>
      <c r="EP19" s="59"/>
      <c r="EQ19" s="59"/>
      <c r="ER19" s="59"/>
      <c r="ES19" s="59"/>
      <c r="ET19" s="59"/>
      <c r="EU19" s="59"/>
      <c r="EV19" s="59"/>
      <c r="EW19" s="59"/>
      <c r="EX19" s="59"/>
      <c r="EY19" s="59"/>
      <c r="EZ19" s="59"/>
      <c r="FA19" s="59"/>
      <c r="FB19" s="59"/>
      <c r="FC19" s="59"/>
      <c r="FD19" s="59"/>
      <c r="FE19" s="59"/>
      <c r="FF19" s="59"/>
      <c r="FG19" s="59"/>
      <c r="FH19" s="59"/>
      <c r="FI19" s="59"/>
      <c r="FJ19" s="59"/>
      <c r="FK19" s="59"/>
      <c r="FL19" s="59"/>
      <c r="FM19" s="59"/>
      <c r="FN19" s="59"/>
      <c r="FO19" s="59"/>
      <c r="FP19" s="59"/>
      <c r="FQ19" s="59"/>
      <c r="FR19" s="59"/>
      <c r="FS19" s="59"/>
      <c r="FT19" s="59"/>
      <c r="FU19" s="59"/>
      <c r="FV19" s="59"/>
      <c r="FW19" s="59"/>
      <c r="FX19" s="59"/>
      <c r="FY19" s="59"/>
      <c r="FZ19" s="59"/>
      <c r="GA19" s="59"/>
      <c r="GB19" s="59"/>
      <c r="GC19" s="59"/>
      <c r="GD19" s="59"/>
      <c r="GE19" s="59"/>
      <c r="GF19" s="59"/>
      <c r="GG19" s="59"/>
      <c r="GH19" s="59"/>
      <c r="GI19" s="59"/>
      <c r="GJ19" s="59"/>
      <c r="GK19" s="59"/>
      <c r="GL19" s="59"/>
      <c r="GM19" s="59"/>
      <c r="GN19" s="59"/>
      <c r="GO19" s="59"/>
      <c r="GP19" s="59"/>
      <c r="GQ19" s="59"/>
      <c r="GR19" s="59"/>
      <c r="GS19" s="59"/>
      <c r="GT19" s="59"/>
      <c r="GU19" s="59"/>
      <c r="GV19" s="59"/>
      <c r="GW19" s="59"/>
      <c r="GX19" s="59"/>
      <c r="GY19" s="59"/>
      <c r="GZ19" s="59"/>
      <c r="HA19" s="59"/>
      <c r="HB19" s="59"/>
      <c r="HC19" s="59"/>
      <c r="HD19" s="59"/>
      <c r="HE19" s="59"/>
      <c r="HF19" s="59"/>
      <c r="HG19" s="59"/>
      <c r="HH19" s="59"/>
      <c r="HI19" s="59"/>
      <c r="HJ19" s="59"/>
      <c r="HK19" s="59"/>
      <c r="HL19" s="59"/>
      <c r="HM19" s="59"/>
      <c r="HN19" s="59"/>
      <c r="HO19" s="59"/>
      <c r="HP19" s="59"/>
      <c r="HQ19" s="59"/>
      <c r="HR19" s="59"/>
      <c r="HS19" s="59"/>
      <c r="HT19" s="59"/>
      <c r="HU19" s="59"/>
      <c r="HV19" s="59"/>
      <c r="HW19" s="59"/>
      <c r="HX19" s="59"/>
      <c r="HY19" s="59"/>
      <c r="HZ19" s="59"/>
      <c r="IA19" s="59"/>
      <c r="IB19" s="59"/>
      <c r="IC19" s="59"/>
      <c r="ID19" s="59"/>
      <c r="IE19" s="59"/>
      <c r="IF19" s="59"/>
      <c r="IG19" s="59"/>
    </row>
    <row r="20" spans="1:241" s="60" customFormat="1" ht="27.6" customHeight="1">
      <c r="A20" s="63"/>
      <c r="B20" s="69">
        <v>15</v>
      </c>
      <c r="C20" s="223" t="s">
        <v>62</v>
      </c>
      <c r="D20" s="70" t="s">
        <v>123</v>
      </c>
      <c r="E20" s="71" t="s">
        <v>124</v>
      </c>
      <c r="F20" s="72" t="s">
        <v>125</v>
      </c>
      <c r="G20" s="61">
        <v>13.25</v>
      </c>
      <c r="H20" s="61">
        <v>17.5</v>
      </c>
      <c r="I20" s="61">
        <v>9.6999999999999993</v>
      </c>
      <c r="J20" s="61">
        <v>17.5</v>
      </c>
      <c r="K20" s="61">
        <v>19.75</v>
      </c>
      <c r="L20" s="62">
        <v>14.47</v>
      </c>
      <c r="M20" s="62">
        <v>17.75</v>
      </c>
      <c r="N20" s="57">
        <v>18.600000000000001</v>
      </c>
      <c r="O20" s="57">
        <v>20.63</v>
      </c>
      <c r="P20" s="57">
        <v>14.48</v>
      </c>
      <c r="Q20" s="57">
        <v>20.63</v>
      </c>
      <c r="R20" s="61">
        <v>18.63</v>
      </c>
      <c r="S20" s="57">
        <v>20.63</v>
      </c>
      <c r="T20" s="57">
        <v>17.88</v>
      </c>
      <c r="U20" s="57">
        <v>19.38</v>
      </c>
      <c r="V20" s="57">
        <v>22.82</v>
      </c>
      <c r="W20" s="57">
        <v>20.88</v>
      </c>
      <c r="X20" s="57" t="s">
        <v>189</v>
      </c>
      <c r="Y20" s="57">
        <v>16.75</v>
      </c>
      <c r="Z20" s="57" t="s">
        <v>195</v>
      </c>
      <c r="AA20" s="208" t="s">
        <v>197</v>
      </c>
      <c r="AB20" s="208" t="s">
        <v>200</v>
      </c>
      <c r="AC20" s="208">
        <v>19.88</v>
      </c>
      <c r="AD20" s="208" t="s">
        <v>203</v>
      </c>
      <c r="AE20" s="208">
        <v>20.88</v>
      </c>
      <c r="AF20" s="208"/>
      <c r="AG20" s="208"/>
      <c r="AH20" s="208"/>
      <c r="AI20" s="208"/>
      <c r="AJ20" s="208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E20" s="59"/>
      <c r="DF20" s="59"/>
      <c r="DG20" s="59"/>
      <c r="DH20" s="59"/>
      <c r="DI20" s="59"/>
      <c r="DJ20" s="59"/>
      <c r="DK20" s="59"/>
      <c r="DL20" s="59"/>
      <c r="DM20" s="59"/>
      <c r="DN20" s="59"/>
      <c r="DO20" s="59"/>
      <c r="DP20" s="59"/>
      <c r="DQ20" s="59"/>
      <c r="DR20" s="59"/>
      <c r="DS20" s="59"/>
      <c r="DT20" s="59"/>
      <c r="DU20" s="59"/>
      <c r="DV20" s="59"/>
      <c r="DW20" s="59"/>
      <c r="DX20" s="59"/>
      <c r="DY20" s="59"/>
      <c r="DZ20" s="59"/>
      <c r="EA20" s="59"/>
      <c r="EB20" s="59"/>
      <c r="EC20" s="59"/>
      <c r="ED20" s="59"/>
      <c r="EE20" s="59"/>
      <c r="EF20" s="59"/>
      <c r="EG20" s="59"/>
      <c r="EH20" s="59"/>
      <c r="EI20" s="59"/>
      <c r="EJ20" s="59"/>
      <c r="EK20" s="59"/>
      <c r="EL20" s="59"/>
      <c r="EM20" s="59"/>
      <c r="EN20" s="59"/>
      <c r="EO20" s="59"/>
      <c r="EP20" s="59"/>
      <c r="EQ20" s="59"/>
      <c r="ER20" s="59"/>
      <c r="ES20" s="59"/>
      <c r="ET20" s="59"/>
      <c r="EU20" s="59"/>
      <c r="EV20" s="59"/>
      <c r="EW20" s="59"/>
      <c r="EX20" s="59"/>
      <c r="EY20" s="59"/>
      <c r="EZ20" s="59"/>
      <c r="FA20" s="59"/>
      <c r="FB20" s="59"/>
      <c r="FC20" s="59"/>
      <c r="FD20" s="59"/>
      <c r="FE20" s="59"/>
      <c r="FF20" s="59"/>
      <c r="FG20" s="59"/>
      <c r="FH20" s="59"/>
      <c r="FI20" s="59"/>
      <c r="FJ20" s="59"/>
      <c r="FK20" s="59"/>
      <c r="FL20" s="59"/>
      <c r="FM20" s="59"/>
      <c r="FN20" s="59"/>
      <c r="FO20" s="59"/>
      <c r="FP20" s="59"/>
      <c r="FQ20" s="59"/>
      <c r="FR20" s="59"/>
      <c r="FS20" s="59"/>
      <c r="FT20" s="59"/>
      <c r="FU20" s="59"/>
      <c r="FV20" s="59"/>
      <c r="FW20" s="59"/>
      <c r="FX20" s="59"/>
      <c r="FY20" s="59"/>
      <c r="FZ20" s="59"/>
      <c r="GA20" s="59"/>
      <c r="GB20" s="59"/>
      <c r="GC20" s="59"/>
      <c r="GD20" s="59"/>
      <c r="GE20" s="59"/>
      <c r="GF20" s="59"/>
      <c r="GG20" s="59"/>
      <c r="GH20" s="59"/>
      <c r="GI20" s="59"/>
      <c r="GJ20" s="59"/>
      <c r="GK20" s="59"/>
      <c r="GL20" s="59"/>
      <c r="GM20" s="59"/>
      <c r="GN20" s="59"/>
      <c r="GO20" s="59"/>
      <c r="GP20" s="59"/>
      <c r="GQ20" s="59"/>
      <c r="GR20" s="59"/>
      <c r="GS20" s="59"/>
      <c r="GT20" s="59"/>
      <c r="GU20" s="59"/>
      <c r="GV20" s="59"/>
      <c r="GW20" s="59"/>
      <c r="GX20" s="59"/>
      <c r="GY20" s="59"/>
      <c r="GZ20" s="59"/>
      <c r="HA20" s="59"/>
      <c r="HB20" s="59"/>
      <c r="HC20" s="59"/>
      <c r="HD20" s="59"/>
      <c r="HE20" s="59"/>
      <c r="HF20" s="59"/>
      <c r="HG20" s="59"/>
      <c r="HH20" s="59"/>
      <c r="HI20" s="59"/>
      <c r="HJ20" s="59"/>
      <c r="HK20" s="59"/>
      <c r="HL20" s="59"/>
      <c r="HM20" s="59"/>
      <c r="HN20" s="59"/>
      <c r="HO20" s="59"/>
      <c r="HP20" s="59"/>
      <c r="HQ20" s="59"/>
      <c r="HR20" s="59"/>
      <c r="HS20" s="59"/>
      <c r="HT20" s="59"/>
      <c r="HU20" s="59"/>
      <c r="HV20" s="59"/>
      <c r="HW20" s="59"/>
      <c r="HX20" s="59"/>
      <c r="HY20" s="59"/>
      <c r="HZ20" s="59"/>
      <c r="IA20" s="59"/>
      <c r="IB20" s="59"/>
      <c r="IC20" s="59"/>
      <c r="ID20" s="59"/>
      <c r="IE20" s="59"/>
      <c r="IF20" s="59"/>
      <c r="IG20" s="59"/>
    </row>
    <row r="21" spans="1:241" s="60" customFormat="1" ht="15" customHeight="1">
      <c r="A21" s="63"/>
      <c r="B21" s="69">
        <v>16</v>
      </c>
      <c r="C21" s="223"/>
      <c r="D21" s="70" t="s">
        <v>126</v>
      </c>
      <c r="E21" s="71" t="s">
        <v>124</v>
      </c>
      <c r="F21" s="72" t="s">
        <v>125</v>
      </c>
      <c r="G21" s="61">
        <v>961</v>
      </c>
      <c r="H21" s="61">
        <v>696</v>
      </c>
      <c r="I21" s="61">
        <v>794</v>
      </c>
      <c r="J21" s="61">
        <v>109</v>
      </c>
      <c r="K21" s="61">
        <v>276</v>
      </c>
      <c r="L21" s="62">
        <v>175</v>
      </c>
      <c r="M21" s="62">
        <v>936</v>
      </c>
      <c r="N21" s="57">
        <v>1027</v>
      </c>
      <c r="O21" s="57">
        <v>938</v>
      </c>
      <c r="P21" s="57">
        <v>548</v>
      </c>
      <c r="Q21" s="57">
        <v>1201</v>
      </c>
      <c r="R21" s="61">
        <v>1142</v>
      </c>
      <c r="S21" s="57">
        <v>1145</v>
      </c>
      <c r="T21" s="57">
        <v>1109</v>
      </c>
      <c r="U21" s="57">
        <v>1152</v>
      </c>
      <c r="V21" s="57">
        <v>1367</v>
      </c>
      <c r="W21" s="57">
        <v>1120</v>
      </c>
      <c r="X21" s="57">
        <v>849</v>
      </c>
      <c r="Y21" s="57">
        <v>889</v>
      </c>
      <c r="Z21" s="57">
        <v>1104</v>
      </c>
      <c r="AA21" s="208">
        <v>860</v>
      </c>
      <c r="AB21" s="208">
        <v>852</v>
      </c>
      <c r="AC21" s="208">
        <v>1174</v>
      </c>
      <c r="AD21" s="208">
        <v>1364</v>
      </c>
      <c r="AE21" s="208">
        <v>1235</v>
      </c>
      <c r="AF21" s="208"/>
      <c r="AG21" s="208"/>
      <c r="AH21" s="208"/>
      <c r="AI21" s="208"/>
      <c r="AJ21" s="208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59"/>
      <c r="DD21" s="59"/>
      <c r="DE21" s="59"/>
      <c r="DF21" s="59"/>
      <c r="DG21" s="59"/>
      <c r="DH21" s="59"/>
      <c r="DI21" s="59"/>
      <c r="DJ21" s="59"/>
      <c r="DK21" s="59"/>
      <c r="DL21" s="59"/>
      <c r="DM21" s="59"/>
      <c r="DN21" s="59"/>
      <c r="DO21" s="59"/>
      <c r="DP21" s="59"/>
      <c r="DQ21" s="59"/>
      <c r="DR21" s="59"/>
      <c r="DS21" s="59"/>
      <c r="DT21" s="59"/>
      <c r="DU21" s="59"/>
      <c r="DV21" s="59"/>
      <c r="DW21" s="59"/>
      <c r="DX21" s="59"/>
      <c r="DY21" s="59"/>
      <c r="DZ21" s="59"/>
      <c r="EA21" s="59"/>
      <c r="EB21" s="59"/>
      <c r="EC21" s="59"/>
      <c r="ED21" s="59"/>
      <c r="EE21" s="59"/>
      <c r="EF21" s="59"/>
      <c r="EG21" s="59"/>
      <c r="EH21" s="59"/>
      <c r="EI21" s="59"/>
      <c r="EJ21" s="59"/>
      <c r="EK21" s="59"/>
      <c r="EL21" s="59"/>
      <c r="EM21" s="59"/>
      <c r="EN21" s="59"/>
      <c r="EO21" s="59"/>
      <c r="EP21" s="59"/>
      <c r="EQ21" s="59"/>
      <c r="ER21" s="59"/>
      <c r="ES21" s="59"/>
      <c r="ET21" s="59"/>
      <c r="EU21" s="59"/>
      <c r="EV21" s="59"/>
      <c r="EW21" s="59"/>
      <c r="EX21" s="59"/>
      <c r="EY21" s="59"/>
      <c r="EZ21" s="59"/>
      <c r="FA21" s="59"/>
      <c r="FB21" s="59"/>
      <c r="FC21" s="59"/>
      <c r="FD21" s="59"/>
      <c r="FE21" s="59"/>
      <c r="FF21" s="59"/>
      <c r="FG21" s="59"/>
      <c r="FH21" s="59"/>
      <c r="FI21" s="59"/>
      <c r="FJ21" s="59"/>
      <c r="FK21" s="59"/>
      <c r="FL21" s="59"/>
      <c r="FM21" s="59"/>
      <c r="FN21" s="59"/>
      <c r="FO21" s="59"/>
      <c r="FP21" s="59"/>
      <c r="FQ21" s="59"/>
      <c r="FR21" s="59"/>
      <c r="FS21" s="59"/>
      <c r="FT21" s="59"/>
      <c r="FU21" s="59"/>
      <c r="FV21" s="59"/>
      <c r="FW21" s="59"/>
      <c r="FX21" s="59"/>
      <c r="FY21" s="59"/>
      <c r="FZ21" s="59"/>
      <c r="GA21" s="59"/>
      <c r="GB21" s="59"/>
      <c r="GC21" s="59"/>
      <c r="GD21" s="59"/>
      <c r="GE21" s="59"/>
      <c r="GF21" s="59"/>
      <c r="GG21" s="59"/>
      <c r="GH21" s="59"/>
      <c r="GI21" s="59"/>
      <c r="GJ21" s="59"/>
      <c r="GK21" s="59"/>
      <c r="GL21" s="59"/>
      <c r="GM21" s="59"/>
      <c r="GN21" s="59"/>
      <c r="GO21" s="59"/>
      <c r="GP21" s="59"/>
      <c r="GQ21" s="59"/>
      <c r="GR21" s="59"/>
      <c r="GS21" s="59"/>
      <c r="GT21" s="59"/>
      <c r="GU21" s="59"/>
      <c r="GV21" s="59"/>
      <c r="GW21" s="59"/>
      <c r="GX21" s="59"/>
      <c r="GY21" s="59"/>
      <c r="GZ21" s="59"/>
      <c r="HA21" s="59"/>
      <c r="HB21" s="59"/>
      <c r="HC21" s="59"/>
      <c r="HD21" s="59"/>
      <c r="HE21" s="59"/>
      <c r="HF21" s="59"/>
      <c r="HG21" s="59"/>
      <c r="HH21" s="59"/>
      <c r="HI21" s="59"/>
      <c r="HJ21" s="59"/>
      <c r="HK21" s="59"/>
      <c r="HL21" s="59"/>
      <c r="HM21" s="59"/>
      <c r="HN21" s="59"/>
      <c r="HO21" s="59"/>
      <c r="HP21" s="59"/>
      <c r="HQ21" s="59"/>
      <c r="HR21" s="59"/>
      <c r="HS21" s="59"/>
      <c r="HT21" s="59"/>
      <c r="HU21" s="59"/>
      <c r="HV21" s="59"/>
      <c r="HW21" s="59"/>
      <c r="HX21" s="59"/>
      <c r="HY21" s="59"/>
      <c r="HZ21" s="59"/>
      <c r="IA21" s="59"/>
      <c r="IB21" s="59"/>
      <c r="IC21" s="59"/>
      <c r="ID21" s="59"/>
      <c r="IE21" s="59"/>
      <c r="IF21" s="59"/>
      <c r="IG21" s="59"/>
    </row>
    <row r="22" spans="1:241" s="60" customFormat="1" ht="15" customHeight="1">
      <c r="A22" s="63"/>
      <c r="B22" s="69">
        <v>17</v>
      </c>
      <c r="C22" s="223"/>
      <c r="D22" s="70" t="s">
        <v>127</v>
      </c>
      <c r="E22" s="71" t="s">
        <v>115</v>
      </c>
      <c r="F22" s="72" t="s">
        <v>125</v>
      </c>
      <c r="G22" s="61">
        <v>5</v>
      </c>
      <c r="H22" s="61">
        <v>0</v>
      </c>
      <c r="I22" s="61">
        <v>4</v>
      </c>
      <c r="J22" s="61">
        <v>9</v>
      </c>
      <c r="K22" s="61">
        <v>3</v>
      </c>
      <c r="L22" s="62">
        <v>2</v>
      </c>
      <c r="M22" s="62">
        <v>1</v>
      </c>
      <c r="N22" s="61">
        <v>1</v>
      </c>
      <c r="O22" s="61">
        <v>1</v>
      </c>
      <c r="P22" s="61">
        <v>10</v>
      </c>
      <c r="Q22" s="61">
        <v>3</v>
      </c>
      <c r="R22" s="61">
        <v>3</v>
      </c>
      <c r="S22" s="61">
        <v>5</v>
      </c>
      <c r="T22" s="61">
        <v>5</v>
      </c>
      <c r="U22" s="61">
        <v>4</v>
      </c>
      <c r="V22" s="61">
        <v>0</v>
      </c>
      <c r="W22" s="61">
        <v>0</v>
      </c>
      <c r="X22" s="61">
        <v>0</v>
      </c>
      <c r="Y22" s="61">
        <v>0</v>
      </c>
      <c r="Z22" s="61">
        <v>1</v>
      </c>
      <c r="AA22" s="208">
        <v>1</v>
      </c>
      <c r="AB22" s="208">
        <v>4</v>
      </c>
      <c r="AC22" s="208">
        <v>0</v>
      </c>
      <c r="AD22" s="208">
        <v>0</v>
      </c>
      <c r="AE22" s="208">
        <v>2</v>
      </c>
      <c r="AF22" s="208"/>
      <c r="AG22" s="208"/>
      <c r="AH22" s="208"/>
      <c r="AI22" s="208"/>
      <c r="AJ22" s="208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59"/>
      <c r="CV22" s="59"/>
      <c r="CW22" s="59"/>
      <c r="CX22" s="59"/>
      <c r="CY22" s="59"/>
      <c r="CZ22" s="59"/>
      <c r="DA22" s="59"/>
      <c r="DB22" s="59"/>
      <c r="DC22" s="59"/>
      <c r="DD22" s="59"/>
      <c r="DE22" s="59"/>
      <c r="DF22" s="59"/>
      <c r="DG22" s="59"/>
      <c r="DH22" s="59"/>
      <c r="DI22" s="59"/>
      <c r="DJ22" s="59"/>
      <c r="DK22" s="59"/>
      <c r="DL22" s="59"/>
      <c r="DM22" s="59"/>
      <c r="DN22" s="59"/>
      <c r="DO22" s="59"/>
      <c r="DP22" s="59"/>
      <c r="DQ22" s="59"/>
      <c r="DR22" s="59"/>
      <c r="DS22" s="59"/>
      <c r="DT22" s="59"/>
      <c r="DU22" s="59"/>
      <c r="DV22" s="59"/>
      <c r="DW22" s="59"/>
      <c r="DX22" s="59"/>
      <c r="DY22" s="59"/>
      <c r="DZ22" s="59"/>
      <c r="EA22" s="59"/>
      <c r="EB22" s="59"/>
      <c r="EC22" s="59"/>
      <c r="ED22" s="59"/>
      <c r="EE22" s="59"/>
      <c r="EF22" s="59"/>
      <c r="EG22" s="59"/>
      <c r="EH22" s="59"/>
      <c r="EI22" s="59"/>
      <c r="EJ22" s="59"/>
      <c r="EK22" s="59"/>
      <c r="EL22" s="59"/>
      <c r="EM22" s="59"/>
      <c r="EN22" s="59"/>
      <c r="EO22" s="59"/>
      <c r="EP22" s="59"/>
      <c r="EQ22" s="59"/>
      <c r="ER22" s="59"/>
      <c r="ES22" s="59"/>
      <c r="ET22" s="59"/>
      <c r="EU22" s="59"/>
      <c r="EV22" s="59"/>
      <c r="EW22" s="59"/>
      <c r="EX22" s="59"/>
      <c r="EY22" s="59"/>
      <c r="EZ22" s="59"/>
      <c r="FA22" s="59"/>
      <c r="FB22" s="59"/>
      <c r="FC22" s="59"/>
      <c r="FD22" s="59"/>
      <c r="FE22" s="59"/>
      <c r="FF22" s="59"/>
      <c r="FG22" s="59"/>
      <c r="FH22" s="59"/>
      <c r="FI22" s="59"/>
      <c r="FJ22" s="59"/>
      <c r="FK22" s="59"/>
      <c r="FL22" s="59"/>
      <c r="FM22" s="59"/>
      <c r="FN22" s="59"/>
      <c r="FO22" s="59"/>
      <c r="FP22" s="59"/>
      <c r="FQ22" s="59"/>
      <c r="FR22" s="59"/>
      <c r="FS22" s="59"/>
      <c r="FT22" s="59"/>
      <c r="FU22" s="59"/>
      <c r="FV22" s="59"/>
      <c r="FW22" s="59"/>
      <c r="FX22" s="59"/>
      <c r="FY22" s="59"/>
      <c r="FZ22" s="59"/>
      <c r="GA22" s="59"/>
      <c r="GB22" s="59"/>
      <c r="GC22" s="59"/>
      <c r="GD22" s="59"/>
      <c r="GE22" s="59"/>
      <c r="GF22" s="59"/>
      <c r="GG22" s="59"/>
      <c r="GH22" s="59"/>
      <c r="GI22" s="59"/>
      <c r="GJ22" s="59"/>
      <c r="GK22" s="59"/>
      <c r="GL22" s="59"/>
      <c r="GM22" s="59"/>
      <c r="GN22" s="59"/>
      <c r="GO22" s="59"/>
      <c r="GP22" s="59"/>
      <c r="GQ22" s="59"/>
      <c r="GR22" s="59"/>
      <c r="GS22" s="59"/>
      <c r="GT22" s="59"/>
      <c r="GU22" s="59"/>
      <c r="GV22" s="59"/>
      <c r="GW22" s="59"/>
      <c r="GX22" s="59"/>
      <c r="GY22" s="59"/>
      <c r="GZ22" s="59"/>
      <c r="HA22" s="59"/>
      <c r="HB22" s="59"/>
      <c r="HC22" s="59"/>
      <c r="HD22" s="59"/>
      <c r="HE22" s="59"/>
      <c r="HF22" s="59"/>
      <c r="HG22" s="59"/>
      <c r="HH22" s="59"/>
      <c r="HI22" s="59"/>
      <c r="HJ22" s="59"/>
      <c r="HK22" s="59"/>
      <c r="HL22" s="59"/>
      <c r="HM22" s="59"/>
      <c r="HN22" s="59"/>
      <c r="HO22" s="59"/>
      <c r="HP22" s="59"/>
      <c r="HQ22" s="59"/>
      <c r="HR22" s="59"/>
      <c r="HS22" s="59"/>
      <c r="HT22" s="59"/>
      <c r="HU22" s="59"/>
      <c r="HV22" s="59"/>
      <c r="HW22" s="59"/>
      <c r="HX22" s="59"/>
      <c r="HY22" s="59"/>
      <c r="HZ22" s="59"/>
      <c r="IA22" s="59"/>
      <c r="IB22" s="59"/>
      <c r="IC22" s="59"/>
      <c r="ID22" s="59"/>
      <c r="IE22" s="59"/>
      <c r="IF22" s="59"/>
      <c r="IG22" s="59"/>
    </row>
    <row r="23" spans="1:241" s="60" customFormat="1" ht="15" customHeight="1">
      <c r="A23" s="63"/>
      <c r="B23" s="224">
        <v>18</v>
      </c>
      <c r="C23" s="223"/>
      <c r="D23" s="225" t="s">
        <v>128</v>
      </c>
      <c r="E23" s="226" t="s">
        <v>124</v>
      </c>
      <c r="F23" s="56" t="s">
        <v>129</v>
      </c>
      <c r="G23" s="61">
        <v>1.5</v>
      </c>
      <c r="H23" s="61">
        <v>16.59</v>
      </c>
      <c r="I23" s="61">
        <v>6.95</v>
      </c>
      <c r="J23" s="61">
        <v>0</v>
      </c>
      <c r="K23" s="61">
        <v>0</v>
      </c>
      <c r="L23" s="62">
        <v>0.5</v>
      </c>
      <c r="M23" s="62">
        <v>3.57</v>
      </c>
      <c r="N23" s="61">
        <v>18.600000000000001</v>
      </c>
      <c r="O23" s="61">
        <v>16.82</v>
      </c>
      <c r="P23" s="61">
        <v>7.69</v>
      </c>
      <c r="Q23" s="61">
        <v>21.23</v>
      </c>
      <c r="R23" s="61">
        <v>18.71</v>
      </c>
      <c r="S23" s="61">
        <v>17.88</v>
      </c>
      <c r="T23" s="61">
        <v>13.6</v>
      </c>
      <c r="U23" s="61">
        <v>13.38</v>
      </c>
      <c r="V23" s="61">
        <v>21.78</v>
      </c>
      <c r="W23" s="61">
        <v>20.88</v>
      </c>
      <c r="X23" s="61" t="s">
        <v>190</v>
      </c>
      <c r="Y23" s="61" t="s">
        <v>193</v>
      </c>
      <c r="Z23" s="61" t="s">
        <v>196</v>
      </c>
      <c r="AA23" s="208" t="s">
        <v>198</v>
      </c>
      <c r="AB23" s="208" t="s">
        <v>201</v>
      </c>
      <c r="AC23" s="208">
        <v>14.63</v>
      </c>
      <c r="AD23" s="208" t="s">
        <v>204</v>
      </c>
      <c r="AE23" s="208">
        <v>14.25</v>
      </c>
      <c r="AF23" s="208"/>
      <c r="AG23" s="208"/>
      <c r="AH23" s="208"/>
      <c r="AI23" s="208"/>
      <c r="AJ23" s="208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9"/>
      <c r="CV23" s="59"/>
      <c r="CW23" s="59"/>
      <c r="CX23" s="59"/>
      <c r="CY23" s="59"/>
      <c r="CZ23" s="59"/>
      <c r="DA23" s="59"/>
      <c r="DB23" s="59"/>
      <c r="DC23" s="59"/>
      <c r="DD23" s="59"/>
      <c r="DE23" s="59"/>
      <c r="DF23" s="59"/>
      <c r="DG23" s="59"/>
      <c r="DH23" s="59"/>
      <c r="DI23" s="59"/>
      <c r="DJ23" s="59"/>
      <c r="DK23" s="59"/>
      <c r="DL23" s="59"/>
      <c r="DM23" s="59"/>
      <c r="DN23" s="59"/>
      <c r="DO23" s="59"/>
      <c r="DP23" s="59"/>
      <c r="DQ23" s="59"/>
      <c r="DR23" s="59"/>
      <c r="DS23" s="59"/>
      <c r="DT23" s="59"/>
      <c r="DU23" s="59"/>
      <c r="DV23" s="59"/>
      <c r="DW23" s="59"/>
      <c r="DX23" s="59"/>
      <c r="DY23" s="59"/>
      <c r="DZ23" s="59"/>
      <c r="EA23" s="59"/>
      <c r="EB23" s="59"/>
      <c r="EC23" s="59"/>
      <c r="ED23" s="59"/>
      <c r="EE23" s="59"/>
      <c r="EF23" s="59"/>
      <c r="EG23" s="59"/>
      <c r="EH23" s="59"/>
      <c r="EI23" s="59"/>
      <c r="EJ23" s="59"/>
      <c r="EK23" s="59"/>
      <c r="EL23" s="59"/>
      <c r="EM23" s="59"/>
      <c r="EN23" s="59"/>
      <c r="EO23" s="59"/>
      <c r="EP23" s="59"/>
      <c r="EQ23" s="59"/>
      <c r="ER23" s="59"/>
      <c r="ES23" s="59"/>
      <c r="ET23" s="59"/>
      <c r="EU23" s="59"/>
      <c r="EV23" s="59"/>
      <c r="EW23" s="59"/>
      <c r="EX23" s="59"/>
      <c r="EY23" s="59"/>
      <c r="EZ23" s="59"/>
      <c r="FA23" s="59"/>
      <c r="FB23" s="59"/>
      <c r="FC23" s="59"/>
      <c r="FD23" s="59"/>
      <c r="FE23" s="59"/>
      <c r="FF23" s="59"/>
      <c r="FG23" s="59"/>
      <c r="FH23" s="59"/>
      <c r="FI23" s="59"/>
      <c r="FJ23" s="59"/>
      <c r="FK23" s="59"/>
      <c r="FL23" s="59"/>
      <c r="FM23" s="59"/>
      <c r="FN23" s="59"/>
      <c r="FO23" s="59"/>
      <c r="FP23" s="59"/>
      <c r="FQ23" s="59"/>
      <c r="FR23" s="59"/>
      <c r="FS23" s="59"/>
      <c r="FT23" s="59"/>
      <c r="FU23" s="59"/>
      <c r="FV23" s="59"/>
      <c r="FW23" s="59"/>
      <c r="FX23" s="59"/>
      <c r="FY23" s="59"/>
      <c r="FZ23" s="59"/>
      <c r="GA23" s="59"/>
      <c r="GB23" s="59"/>
      <c r="GC23" s="59"/>
      <c r="GD23" s="59"/>
      <c r="GE23" s="59"/>
      <c r="GF23" s="59"/>
      <c r="GG23" s="59"/>
      <c r="GH23" s="59"/>
      <c r="GI23" s="59"/>
      <c r="GJ23" s="59"/>
      <c r="GK23" s="59"/>
      <c r="GL23" s="59"/>
      <c r="GM23" s="59"/>
      <c r="GN23" s="59"/>
      <c r="GO23" s="59"/>
      <c r="GP23" s="59"/>
      <c r="GQ23" s="59"/>
      <c r="GR23" s="59"/>
      <c r="GS23" s="59"/>
      <c r="GT23" s="59"/>
      <c r="GU23" s="59"/>
      <c r="GV23" s="59"/>
      <c r="GW23" s="59"/>
      <c r="GX23" s="59"/>
      <c r="GY23" s="59"/>
      <c r="GZ23" s="59"/>
      <c r="HA23" s="59"/>
      <c r="HB23" s="59"/>
      <c r="HC23" s="59"/>
      <c r="HD23" s="59"/>
      <c r="HE23" s="59"/>
      <c r="HF23" s="59"/>
      <c r="HG23" s="59"/>
      <c r="HH23" s="59"/>
      <c r="HI23" s="59"/>
      <c r="HJ23" s="59"/>
      <c r="HK23" s="59"/>
      <c r="HL23" s="59"/>
      <c r="HM23" s="59"/>
      <c r="HN23" s="59"/>
      <c r="HO23" s="59"/>
      <c r="HP23" s="59"/>
      <c r="HQ23" s="59"/>
      <c r="HR23" s="59"/>
      <c r="HS23" s="59"/>
      <c r="HT23" s="59"/>
      <c r="HU23" s="59"/>
      <c r="HV23" s="59"/>
      <c r="HW23" s="59"/>
      <c r="HX23" s="59"/>
      <c r="HY23" s="59"/>
      <c r="HZ23" s="59"/>
      <c r="IA23" s="59"/>
      <c r="IB23" s="59"/>
      <c r="IC23" s="59"/>
      <c r="ID23" s="59"/>
      <c r="IE23" s="59"/>
      <c r="IF23" s="59"/>
      <c r="IG23" s="59"/>
    </row>
    <row r="24" spans="1:241" s="60" customFormat="1" ht="15" customHeight="1">
      <c r="A24" s="63"/>
      <c r="B24" s="224"/>
      <c r="C24" s="223"/>
      <c r="D24" s="225"/>
      <c r="E24" s="226"/>
      <c r="F24" s="56" t="s">
        <v>130</v>
      </c>
      <c r="G24" s="61">
        <v>1.5</v>
      </c>
      <c r="H24" s="61">
        <v>16.899999999999999</v>
      </c>
      <c r="I24" s="61">
        <v>7.33</v>
      </c>
      <c r="J24" s="61">
        <v>0</v>
      </c>
      <c r="K24" s="61">
        <v>0</v>
      </c>
      <c r="L24" s="62">
        <v>1.0900000000000001</v>
      </c>
      <c r="M24" s="62">
        <v>17.75</v>
      </c>
      <c r="N24" s="57">
        <v>16.73</v>
      </c>
      <c r="O24" s="57">
        <v>15.19</v>
      </c>
      <c r="P24" s="57">
        <v>10.73</v>
      </c>
      <c r="Q24" s="57">
        <v>20.23</v>
      </c>
      <c r="R24" s="61">
        <v>19.71</v>
      </c>
      <c r="S24" s="57">
        <v>19.88</v>
      </c>
      <c r="T24" s="57">
        <v>17.600000000000001</v>
      </c>
      <c r="U24" s="57">
        <v>13.38</v>
      </c>
      <c r="V24" s="57">
        <v>22.28</v>
      </c>
      <c r="W24" s="57">
        <v>20.88</v>
      </c>
      <c r="X24" s="57" t="s">
        <v>191</v>
      </c>
      <c r="Y24" s="57">
        <v>18.75</v>
      </c>
      <c r="Z24" s="57" t="s">
        <v>195</v>
      </c>
      <c r="AA24" s="208" t="s">
        <v>197</v>
      </c>
      <c r="AB24" s="208" t="s">
        <v>202</v>
      </c>
      <c r="AC24" s="208">
        <v>19.88</v>
      </c>
      <c r="AD24" s="208" t="s">
        <v>205</v>
      </c>
      <c r="AE24" s="208">
        <v>20.38</v>
      </c>
      <c r="AF24" s="208"/>
      <c r="AG24" s="208"/>
      <c r="AH24" s="208"/>
      <c r="AI24" s="208"/>
      <c r="AJ24" s="208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59"/>
      <c r="CV24" s="59"/>
      <c r="CW24" s="59"/>
      <c r="CX24" s="59"/>
      <c r="CY24" s="59"/>
      <c r="CZ24" s="59"/>
      <c r="DA24" s="59"/>
      <c r="DB24" s="59"/>
      <c r="DC24" s="59"/>
      <c r="DD24" s="59"/>
      <c r="DE24" s="59"/>
      <c r="DF24" s="59"/>
      <c r="DG24" s="59"/>
      <c r="DH24" s="59"/>
      <c r="DI24" s="59"/>
      <c r="DJ24" s="59"/>
      <c r="DK24" s="59"/>
      <c r="DL24" s="59"/>
      <c r="DM24" s="59"/>
      <c r="DN24" s="59"/>
      <c r="DO24" s="59"/>
      <c r="DP24" s="59"/>
      <c r="DQ24" s="59"/>
      <c r="DR24" s="59"/>
      <c r="DS24" s="59"/>
      <c r="DT24" s="59"/>
      <c r="DU24" s="59"/>
      <c r="DV24" s="59"/>
      <c r="DW24" s="59"/>
      <c r="DX24" s="59"/>
      <c r="DY24" s="59"/>
      <c r="DZ24" s="59"/>
      <c r="EA24" s="59"/>
      <c r="EB24" s="59"/>
      <c r="EC24" s="59"/>
      <c r="ED24" s="59"/>
      <c r="EE24" s="59"/>
      <c r="EF24" s="59"/>
      <c r="EG24" s="59"/>
      <c r="EH24" s="59"/>
      <c r="EI24" s="59"/>
      <c r="EJ24" s="59"/>
      <c r="EK24" s="59"/>
      <c r="EL24" s="59"/>
      <c r="EM24" s="59"/>
      <c r="EN24" s="59"/>
      <c r="EO24" s="59"/>
      <c r="EP24" s="59"/>
      <c r="EQ24" s="59"/>
      <c r="ER24" s="59"/>
      <c r="ES24" s="59"/>
      <c r="ET24" s="59"/>
      <c r="EU24" s="59"/>
      <c r="EV24" s="59"/>
      <c r="EW24" s="59"/>
      <c r="EX24" s="59"/>
      <c r="EY24" s="59"/>
      <c r="EZ24" s="59"/>
      <c r="FA24" s="59"/>
      <c r="FB24" s="59"/>
      <c r="FC24" s="59"/>
      <c r="FD24" s="59"/>
      <c r="FE24" s="59"/>
      <c r="FF24" s="59"/>
      <c r="FG24" s="59"/>
      <c r="FH24" s="59"/>
      <c r="FI24" s="59"/>
      <c r="FJ24" s="59"/>
      <c r="FK24" s="59"/>
      <c r="FL24" s="59"/>
      <c r="FM24" s="59"/>
      <c r="FN24" s="59"/>
      <c r="FO24" s="59"/>
      <c r="FP24" s="59"/>
      <c r="FQ24" s="59"/>
      <c r="FR24" s="59"/>
      <c r="FS24" s="59"/>
      <c r="FT24" s="59"/>
      <c r="FU24" s="59"/>
      <c r="FV24" s="59"/>
      <c r="FW24" s="59"/>
      <c r="FX24" s="59"/>
      <c r="FY24" s="59"/>
      <c r="FZ24" s="59"/>
      <c r="GA24" s="59"/>
      <c r="GB24" s="59"/>
      <c r="GC24" s="59"/>
      <c r="GD24" s="59"/>
      <c r="GE24" s="59"/>
      <c r="GF24" s="59"/>
      <c r="GG24" s="59"/>
      <c r="GH24" s="59"/>
      <c r="GI24" s="59"/>
      <c r="GJ24" s="59"/>
      <c r="GK24" s="59"/>
      <c r="GL24" s="59"/>
      <c r="GM24" s="59"/>
      <c r="GN24" s="59"/>
      <c r="GO24" s="59"/>
      <c r="GP24" s="59"/>
      <c r="GQ24" s="59"/>
      <c r="GR24" s="59"/>
      <c r="GS24" s="59"/>
      <c r="GT24" s="59"/>
      <c r="GU24" s="59"/>
      <c r="GV24" s="59"/>
      <c r="GW24" s="59"/>
      <c r="GX24" s="59"/>
      <c r="GY24" s="59"/>
      <c r="GZ24" s="59"/>
      <c r="HA24" s="59"/>
      <c r="HB24" s="59"/>
      <c r="HC24" s="59"/>
      <c r="HD24" s="59"/>
      <c r="HE24" s="59"/>
      <c r="HF24" s="59"/>
      <c r="HG24" s="59"/>
      <c r="HH24" s="59"/>
      <c r="HI24" s="59"/>
      <c r="HJ24" s="59"/>
      <c r="HK24" s="59"/>
      <c r="HL24" s="59"/>
      <c r="HM24" s="59"/>
      <c r="HN24" s="59"/>
      <c r="HO24" s="59"/>
      <c r="HP24" s="59"/>
      <c r="HQ24" s="59"/>
      <c r="HR24" s="59"/>
      <c r="HS24" s="59"/>
      <c r="HT24" s="59"/>
      <c r="HU24" s="59"/>
      <c r="HV24" s="59"/>
      <c r="HW24" s="59"/>
      <c r="HX24" s="59"/>
      <c r="HY24" s="59"/>
      <c r="HZ24" s="59"/>
      <c r="IA24" s="59"/>
      <c r="IB24" s="59"/>
      <c r="IC24" s="59"/>
      <c r="ID24" s="59"/>
      <c r="IE24" s="59"/>
      <c r="IF24" s="59"/>
      <c r="IG24" s="59"/>
    </row>
    <row r="25" spans="1:241" s="60" customFormat="1" ht="15" customHeight="1">
      <c r="A25" s="63"/>
      <c r="B25" s="224"/>
      <c r="C25" s="223"/>
      <c r="D25" s="225"/>
      <c r="E25" s="226"/>
      <c r="F25" s="56" t="s">
        <v>131</v>
      </c>
      <c r="G25" s="61">
        <v>16</v>
      </c>
      <c r="H25" s="61">
        <v>0</v>
      </c>
      <c r="I25" s="73"/>
      <c r="J25" s="61">
        <v>12.99</v>
      </c>
      <c r="K25" s="61">
        <v>19.64</v>
      </c>
      <c r="L25" s="62">
        <v>11.08</v>
      </c>
      <c r="M25" s="62">
        <v>15.1</v>
      </c>
      <c r="N25" s="57">
        <v>18.48</v>
      </c>
      <c r="O25" s="57">
        <v>15.13</v>
      </c>
      <c r="P25" s="57" t="s">
        <v>132</v>
      </c>
      <c r="Q25" s="57">
        <v>16.350000000000001</v>
      </c>
      <c r="R25" s="61">
        <v>12.25</v>
      </c>
      <c r="S25" s="57">
        <v>14</v>
      </c>
      <c r="T25" s="57">
        <v>13.6</v>
      </c>
      <c r="U25" s="57">
        <v>8</v>
      </c>
      <c r="V25" s="57">
        <v>16.91</v>
      </c>
      <c r="W25" s="57">
        <v>10.130000000000001</v>
      </c>
      <c r="X25" s="57" t="s">
        <v>192</v>
      </c>
      <c r="Y25" s="57" t="s">
        <v>194</v>
      </c>
      <c r="Z25" s="57"/>
      <c r="AA25" s="208" t="s">
        <v>199</v>
      </c>
      <c r="AB25" s="208" t="s">
        <v>202</v>
      </c>
      <c r="AC25" s="208">
        <v>19.88</v>
      </c>
      <c r="AD25" s="208" t="s">
        <v>205</v>
      </c>
      <c r="AE25" s="208">
        <v>20.88</v>
      </c>
      <c r="AF25" s="208"/>
      <c r="AG25" s="208"/>
      <c r="AH25" s="208"/>
      <c r="AI25" s="208"/>
      <c r="AJ25" s="208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59"/>
      <c r="CU25" s="59"/>
      <c r="CV25" s="59"/>
      <c r="CW25" s="59"/>
      <c r="CX25" s="59"/>
      <c r="CY25" s="59"/>
      <c r="CZ25" s="59"/>
      <c r="DA25" s="59"/>
      <c r="DB25" s="59"/>
      <c r="DC25" s="59"/>
      <c r="DD25" s="59"/>
      <c r="DE25" s="59"/>
      <c r="DF25" s="59"/>
      <c r="DG25" s="59"/>
      <c r="DH25" s="59"/>
      <c r="DI25" s="59"/>
      <c r="DJ25" s="59"/>
      <c r="DK25" s="59"/>
      <c r="DL25" s="59"/>
      <c r="DM25" s="59"/>
      <c r="DN25" s="59"/>
      <c r="DO25" s="59"/>
      <c r="DP25" s="59"/>
      <c r="DQ25" s="59"/>
      <c r="DR25" s="59"/>
      <c r="DS25" s="59"/>
      <c r="DT25" s="59"/>
      <c r="DU25" s="59"/>
      <c r="DV25" s="59"/>
      <c r="DW25" s="59"/>
      <c r="DX25" s="59"/>
      <c r="DY25" s="59"/>
      <c r="DZ25" s="59"/>
      <c r="EA25" s="59"/>
      <c r="EB25" s="59"/>
      <c r="EC25" s="59"/>
      <c r="ED25" s="59"/>
      <c r="EE25" s="59"/>
      <c r="EF25" s="59"/>
      <c r="EG25" s="59"/>
      <c r="EH25" s="59"/>
      <c r="EI25" s="59"/>
      <c r="EJ25" s="59"/>
      <c r="EK25" s="59"/>
      <c r="EL25" s="59"/>
      <c r="EM25" s="59"/>
      <c r="EN25" s="59"/>
      <c r="EO25" s="59"/>
      <c r="EP25" s="59"/>
      <c r="EQ25" s="59"/>
      <c r="ER25" s="59"/>
      <c r="ES25" s="59"/>
      <c r="ET25" s="59"/>
      <c r="EU25" s="59"/>
      <c r="EV25" s="59"/>
      <c r="EW25" s="59"/>
      <c r="EX25" s="59"/>
      <c r="EY25" s="59"/>
      <c r="EZ25" s="59"/>
      <c r="FA25" s="59"/>
      <c r="FB25" s="59"/>
      <c r="FC25" s="59"/>
      <c r="FD25" s="59"/>
      <c r="FE25" s="59"/>
      <c r="FF25" s="59"/>
      <c r="FG25" s="59"/>
      <c r="FH25" s="59"/>
      <c r="FI25" s="59"/>
      <c r="FJ25" s="59"/>
      <c r="FK25" s="59"/>
      <c r="FL25" s="59"/>
      <c r="FM25" s="59"/>
      <c r="FN25" s="59"/>
      <c r="FO25" s="59"/>
      <c r="FP25" s="59"/>
      <c r="FQ25" s="59"/>
      <c r="FR25" s="59"/>
      <c r="FS25" s="59"/>
      <c r="FT25" s="59"/>
      <c r="FU25" s="59"/>
      <c r="FV25" s="59"/>
      <c r="FW25" s="59"/>
      <c r="FX25" s="59"/>
      <c r="FY25" s="59"/>
      <c r="FZ25" s="59"/>
      <c r="GA25" s="59"/>
      <c r="GB25" s="59"/>
      <c r="GC25" s="59"/>
      <c r="GD25" s="59"/>
      <c r="GE25" s="59"/>
      <c r="GF25" s="59"/>
      <c r="GG25" s="59"/>
      <c r="GH25" s="59"/>
      <c r="GI25" s="59"/>
      <c r="GJ25" s="59"/>
      <c r="GK25" s="59"/>
      <c r="GL25" s="59"/>
      <c r="GM25" s="59"/>
      <c r="GN25" s="59"/>
      <c r="GO25" s="59"/>
      <c r="GP25" s="59"/>
      <c r="GQ25" s="59"/>
      <c r="GR25" s="59"/>
      <c r="GS25" s="59"/>
      <c r="GT25" s="59"/>
      <c r="GU25" s="59"/>
      <c r="GV25" s="59"/>
      <c r="GW25" s="59"/>
      <c r="GX25" s="59"/>
      <c r="GY25" s="59"/>
      <c r="GZ25" s="59"/>
      <c r="HA25" s="59"/>
      <c r="HB25" s="59"/>
      <c r="HC25" s="59"/>
      <c r="HD25" s="59"/>
      <c r="HE25" s="59"/>
      <c r="HF25" s="59"/>
      <c r="HG25" s="59"/>
      <c r="HH25" s="59"/>
      <c r="HI25" s="59"/>
      <c r="HJ25" s="59"/>
      <c r="HK25" s="59"/>
      <c r="HL25" s="59"/>
      <c r="HM25" s="59"/>
      <c r="HN25" s="59"/>
      <c r="HO25" s="59"/>
      <c r="HP25" s="59"/>
      <c r="HQ25" s="59"/>
      <c r="HR25" s="59"/>
      <c r="HS25" s="59"/>
      <c r="HT25" s="59"/>
      <c r="HU25" s="59"/>
      <c r="HV25" s="59"/>
      <c r="HW25" s="59"/>
      <c r="HX25" s="59"/>
      <c r="HY25" s="59"/>
      <c r="HZ25" s="59"/>
      <c r="IA25" s="59"/>
      <c r="IB25" s="59"/>
      <c r="IC25" s="59"/>
      <c r="ID25" s="59"/>
      <c r="IE25" s="59"/>
      <c r="IF25" s="59"/>
      <c r="IG25" s="59"/>
    </row>
    <row r="26" spans="1:241" s="60" customFormat="1" ht="18.75" customHeight="1">
      <c r="A26" s="63"/>
      <c r="B26" s="224">
        <v>19</v>
      </c>
      <c r="C26" s="223"/>
      <c r="D26" s="225" t="s">
        <v>126</v>
      </c>
      <c r="E26" s="226" t="s">
        <v>124</v>
      </c>
      <c r="F26" s="56" t="s">
        <v>129</v>
      </c>
      <c r="G26" s="61">
        <v>30</v>
      </c>
      <c r="H26" s="61">
        <v>344</v>
      </c>
      <c r="I26" s="61">
        <v>262</v>
      </c>
      <c r="J26" s="61">
        <v>0</v>
      </c>
      <c r="K26" s="61">
        <v>0</v>
      </c>
      <c r="L26" s="62">
        <v>41</v>
      </c>
      <c r="M26" s="62">
        <v>422</v>
      </c>
      <c r="N26" s="57">
        <v>454</v>
      </c>
      <c r="O26" s="57">
        <v>447</v>
      </c>
      <c r="P26" s="57">
        <v>195</v>
      </c>
      <c r="Q26" s="57">
        <v>522</v>
      </c>
      <c r="R26" s="61">
        <v>528</v>
      </c>
      <c r="S26" s="57">
        <v>488</v>
      </c>
      <c r="T26" s="57">
        <v>339</v>
      </c>
      <c r="U26" s="57">
        <v>277</v>
      </c>
      <c r="V26" s="57">
        <v>524</v>
      </c>
      <c r="W26" s="57">
        <v>567</v>
      </c>
      <c r="X26" s="57">
        <v>386</v>
      </c>
      <c r="Y26" s="57">
        <v>348</v>
      </c>
      <c r="Z26" s="57">
        <v>514</v>
      </c>
      <c r="AA26" s="208">
        <v>341</v>
      </c>
      <c r="AB26" s="208">
        <v>211</v>
      </c>
      <c r="AC26" s="208">
        <v>289</v>
      </c>
      <c r="AD26" s="208">
        <v>330</v>
      </c>
      <c r="AE26" s="208">
        <v>313</v>
      </c>
      <c r="AF26" s="208"/>
      <c r="AG26" s="208"/>
      <c r="AH26" s="208"/>
      <c r="AI26" s="208"/>
      <c r="AJ26" s="208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  <c r="CL26" s="59"/>
      <c r="CM26" s="59"/>
      <c r="CN26" s="59"/>
      <c r="CO26" s="59"/>
      <c r="CP26" s="59"/>
      <c r="CQ26" s="59"/>
      <c r="CR26" s="59"/>
      <c r="CS26" s="59"/>
      <c r="CT26" s="59"/>
      <c r="CU26" s="59"/>
      <c r="CV26" s="59"/>
      <c r="CW26" s="59"/>
      <c r="CX26" s="59"/>
      <c r="CY26" s="59"/>
      <c r="CZ26" s="59"/>
      <c r="DA26" s="59"/>
      <c r="DB26" s="59"/>
      <c r="DC26" s="59"/>
      <c r="DD26" s="59"/>
      <c r="DE26" s="59"/>
      <c r="DF26" s="59"/>
      <c r="DG26" s="59"/>
      <c r="DH26" s="59"/>
      <c r="DI26" s="59"/>
      <c r="DJ26" s="59"/>
      <c r="DK26" s="59"/>
      <c r="DL26" s="59"/>
      <c r="DM26" s="59"/>
      <c r="DN26" s="59"/>
      <c r="DO26" s="59"/>
      <c r="DP26" s="59"/>
      <c r="DQ26" s="59"/>
      <c r="DR26" s="59"/>
      <c r="DS26" s="59"/>
      <c r="DT26" s="59"/>
      <c r="DU26" s="59"/>
      <c r="DV26" s="59"/>
      <c r="DW26" s="59"/>
      <c r="DX26" s="59"/>
      <c r="DY26" s="59"/>
      <c r="DZ26" s="59"/>
      <c r="EA26" s="59"/>
      <c r="EB26" s="59"/>
      <c r="EC26" s="59"/>
      <c r="ED26" s="59"/>
      <c r="EE26" s="59"/>
      <c r="EF26" s="59"/>
      <c r="EG26" s="59"/>
      <c r="EH26" s="59"/>
      <c r="EI26" s="59"/>
      <c r="EJ26" s="59"/>
      <c r="EK26" s="59"/>
      <c r="EL26" s="59"/>
      <c r="EM26" s="59"/>
      <c r="EN26" s="59"/>
      <c r="EO26" s="59"/>
      <c r="EP26" s="59"/>
      <c r="EQ26" s="59"/>
      <c r="ER26" s="59"/>
      <c r="ES26" s="59"/>
      <c r="ET26" s="59"/>
      <c r="EU26" s="59"/>
      <c r="EV26" s="59"/>
      <c r="EW26" s="59"/>
      <c r="EX26" s="59"/>
      <c r="EY26" s="59"/>
      <c r="EZ26" s="59"/>
      <c r="FA26" s="59"/>
      <c r="FB26" s="59"/>
      <c r="FC26" s="59"/>
      <c r="FD26" s="59"/>
      <c r="FE26" s="59"/>
      <c r="FF26" s="59"/>
      <c r="FG26" s="59"/>
      <c r="FH26" s="59"/>
      <c r="FI26" s="59"/>
      <c r="FJ26" s="59"/>
      <c r="FK26" s="59"/>
      <c r="FL26" s="59"/>
      <c r="FM26" s="59"/>
      <c r="FN26" s="59"/>
      <c r="FO26" s="59"/>
      <c r="FP26" s="59"/>
      <c r="FQ26" s="59"/>
      <c r="FR26" s="59"/>
      <c r="FS26" s="59"/>
      <c r="FT26" s="59"/>
      <c r="FU26" s="59"/>
      <c r="FV26" s="59"/>
      <c r="FW26" s="59"/>
      <c r="FX26" s="59"/>
      <c r="FY26" s="59"/>
      <c r="FZ26" s="59"/>
      <c r="GA26" s="59"/>
      <c r="GB26" s="59"/>
      <c r="GC26" s="59"/>
      <c r="GD26" s="59"/>
      <c r="GE26" s="59"/>
      <c r="GF26" s="59"/>
      <c r="GG26" s="59"/>
      <c r="GH26" s="59"/>
      <c r="GI26" s="59"/>
      <c r="GJ26" s="59"/>
      <c r="GK26" s="59"/>
      <c r="GL26" s="59"/>
      <c r="GM26" s="59"/>
      <c r="GN26" s="59"/>
      <c r="GO26" s="59"/>
      <c r="GP26" s="59"/>
      <c r="GQ26" s="59"/>
      <c r="GR26" s="59"/>
      <c r="GS26" s="59"/>
      <c r="GT26" s="59"/>
      <c r="GU26" s="59"/>
      <c r="GV26" s="59"/>
      <c r="GW26" s="59"/>
      <c r="GX26" s="59"/>
      <c r="GY26" s="59"/>
      <c r="GZ26" s="59"/>
      <c r="HA26" s="59"/>
      <c r="HB26" s="59"/>
      <c r="HC26" s="59"/>
      <c r="HD26" s="59"/>
      <c r="HE26" s="59"/>
      <c r="HF26" s="59"/>
      <c r="HG26" s="59"/>
      <c r="HH26" s="59"/>
      <c r="HI26" s="59"/>
      <c r="HJ26" s="59"/>
      <c r="HK26" s="59"/>
      <c r="HL26" s="59"/>
      <c r="HM26" s="59"/>
      <c r="HN26" s="59"/>
      <c r="HO26" s="59"/>
      <c r="HP26" s="59"/>
      <c r="HQ26" s="59"/>
      <c r="HR26" s="59"/>
      <c r="HS26" s="59"/>
      <c r="HT26" s="59"/>
      <c r="HU26" s="59"/>
      <c r="HV26" s="59"/>
      <c r="HW26" s="59"/>
      <c r="HX26" s="59"/>
      <c r="HY26" s="59"/>
      <c r="HZ26" s="59"/>
      <c r="IA26" s="59"/>
      <c r="IB26" s="59"/>
      <c r="IC26" s="59"/>
      <c r="ID26" s="59"/>
      <c r="IE26" s="59"/>
      <c r="IF26" s="59"/>
      <c r="IG26" s="59"/>
    </row>
    <row r="27" spans="1:241" s="60" customFormat="1" ht="18.75" customHeight="1">
      <c r="A27" s="63"/>
      <c r="B27" s="224"/>
      <c r="C27" s="223"/>
      <c r="D27" s="225"/>
      <c r="E27" s="226"/>
      <c r="F27" s="56" t="s">
        <v>130</v>
      </c>
      <c r="G27" s="61">
        <v>37</v>
      </c>
      <c r="H27" s="61">
        <v>362</v>
      </c>
      <c r="I27" s="61">
        <v>265</v>
      </c>
      <c r="J27" s="61">
        <v>0</v>
      </c>
      <c r="K27" s="61">
        <v>0</v>
      </c>
      <c r="L27" s="62">
        <v>41</v>
      </c>
      <c r="M27" s="62">
        <v>493</v>
      </c>
      <c r="N27" s="57">
        <v>469</v>
      </c>
      <c r="O27" s="57">
        <v>398</v>
      </c>
      <c r="P27" s="57">
        <v>276</v>
      </c>
      <c r="Q27" s="57">
        <v>546</v>
      </c>
      <c r="R27" s="61">
        <v>520</v>
      </c>
      <c r="S27" s="57">
        <v>530</v>
      </c>
      <c r="T27" s="57">
        <v>361</v>
      </c>
      <c r="U27" s="57">
        <v>270</v>
      </c>
      <c r="V27" s="57">
        <v>507</v>
      </c>
      <c r="W27" s="57">
        <v>568</v>
      </c>
      <c r="X27" s="57">
        <v>369</v>
      </c>
      <c r="Y27" s="57">
        <v>513</v>
      </c>
      <c r="Z27" s="57">
        <v>459</v>
      </c>
      <c r="AA27" s="208">
        <v>353</v>
      </c>
      <c r="AB27" s="208">
        <v>379</v>
      </c>
      <c r="AC27" s="208">
        <v>529</v>
      </c>
      <c r="AD27" s="208">
        <v>594</v>
      </c>
      <c r="AE27" s="208">
        <v>476</v>
      </c>
      <c r="AF27" s="208"/>
      <c r="AG27" s="208"/>
      <c r="AH27" s="208"/>
      <c r="AI27" s="208"/>
      <c r="AJ27" s="208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  <c r="CV27" s="59"/>
      <c r="CW27" s="59"/>
      <c r="CX27" s="59"/>
      <c r="CY27" s="59"/>
      <c r="CZ27" s="59"/>
      <c r="DA27" s="59"/>
      <c r="DB27" s="59"/>
      <c r="DC27" s="59"/>
      <c r="DD27" s="59"/>
      <c r="DE27" s="59"/>
      <c r="DF27" s="59"/>
      <c r="DG27" s="59"/>
      <c r="DH27" s="59"/>
      <c r="DI27" s="59"/>
      <c r="DJ27" s="59"/>
      <c r="DK27" s="59"/>
      <c r="DL27" s="59"/>
      <c r="DM27" s="59"/>
      <c r="DN27" s="59"/>
      <c r="DO27" s="59"/>
      <c r="DP27" s="59"/>
      <c r="DQ27" s="59"/>
      <c r="DR27" s="59"/>
      <c r="DS27" s="59"/>
      <c r="DT27" s="59"/>
      <c r="DU27" s="59"/>
      <c r="DV27" s="59"/>
      <c r="DW27" s="59"/>
      <c r="DX27" s="59"/>
      <c r="DY27" s="59"/>
      <c r="DZ27" s="59"/>
      <c r="EA27" s="59"/>
      <c r="EB27" s="59"/>
      <c r="EC27" s="59"/>
      <c r="ED27" s="59"/>
      <c r="EE27" s="59"/>
      <c r="EF27" s="59"/>
      <c r="EG27" s="59"/>
      <c r="EH27" s="59"/>
      <c r="EI27" s="59"/>
      <c r="EJ27" s="59"/>
      <c r="EK27" s="59"/>
      <c r="EL27" s="59"/>
      <c r="EM27" s="59"/>
      <c r="EN27" s="59"/>
      <c r="EO27" s="59"/>
      <c r="EP27" s="59"/>
      <c r="EQ27" s="59"/>
      <c r="ER27" s="59"/>
      <c r="ES27" s="59"/>
      <c r="ET27" s="59"/>
      <c r="EU27" s="59"/>
      <c r="EV27" s="59"/>
      <c r="EW27" s="59"/>
      <c r="EX27" s="59"/>
      <c r="EY27" s="59"/>
      <c r="EZ27" s="59"/>
      <c r="FA27" s="59"/>
      <c r="FB27" s="59"/>
      <c r="FC27" s="59"/>
      <c r="FD27" s="59"/>
      <c r="FE27" s="59"/>
      <c r="FF27" s="59"/>
      <c r="FG27" s="59"/>
      <c r="FH27" s="59"/>
      <c r="FI27" s="59"/>
      <c r="FJ27" s="59"/>
      <c r="FK27" s="59"/>
      <c r="FL27" s="59"/>
      <c r="FM27" s="59"/>
      <c r="FN27" s="59"/>
      <c r="FO27" s="59"/>
      <c r="FP27" s="59"/>
      <c r="FQ27" s="59"/>
      <c r="FR27" s="59"/>
      <c r="FS27" s="59"/>
      <c r="FT27" s="59"/>
      <c r="FU27" s="59"/>
      <c r="FV27" s="59"/>
      <c r="FW27" s="59"/>
      <c r="FX27" s="59"/>
      <c r="FY27" s="59"/>
      <c r="FZ27" s="59"/>
      <c r="GA27" s="59"/>
      <c r="GB27" s="59"/>
      <c r="GC27" s="59"/>
      <c r="GD27" s="59"/>
      <c r="GE27" s="59"/>
      <c r="GF27" s="59"/>
      <c r="GG27" s="59"/>
      <c r="GH27" s="59"/>
      <c r="GI27" s="59"/>
      <c r="GJ27" s="59"/>
      <c r="GK27" s="59"/>
      <c r="GL27" s="59"/>
      <c r="GM27" s="59"/>
      <c r="GN27" s="59"/>
      <c r="GO27" s="59"/>
      <c r="GP27" s="59"/>
      <c r="GQ27" s="59"/>
      <c r="GR27" s="59"/>
      <c r="GS27" s="59"/>
      <c r="GT27" s="59"/>
      <c r="GU27" s="59"/>
      <c r="GV27" s="59"/>
      <c r="GW27" s="59"/>
      <c r="GX27" s="59"/>
      <c r="GY27" s="59"/>
      <c r="GZ27" s="59"/>
      <c r="HA27" s="59"/>
      <c r="HB27" s="59"/>
      <c r="HC27" s="59"/>
      <c r="HD27" s="59"/>
      <c r="HE27" s="59"/>
      <c r="HF27" s="59"/>
      <c r="HG27" s="59"/>
      <c r="HH27" s="59"/>
      <c r="HI27" s="59"/>
      <c r="HJ27" s="59"/>
      <c r="HK27" s="59"/>
      <c r="HL27" s="59"/>
      <c r="HM27" s="59"/>
      <c r="HN27" s="59"/>
      <c r="HO27" s="59"/>
      <c r="HP27" s="59"/>
      <c r="HQ27" s="59"/>
      <c r="HR27" s="59"/>
      <c r="HS27" s="59"/>
      <c r="HT27" s="59"/>
      <c r="HU27" s="59"/>
      <c r="HV27" s="59"/>
      <c r="HW27" s="59"/>
      <c r="HX27" s="59"/>
      <c r="HY27" s="59"/>
      <c r="HZ27" s="59"/>
      <c r="IA27" s="59"/>
      <c r="IB27" s="59"/>
      <c r="IC27" s="59"/>
      <c r="ID27" s="59"/>
      <c r="IE27" s="59"/>
      <c r="IF27" s="59"/>
      <c r="IG27" s="59"/>
    </row>
    <row r="28" spans="1:241" s="60" customFormat="1" ht="18.75" customHeight="1">
      <c r="A28" s="63"/>
      <c r="B28" s="224"/>
      <c r="C28" s="223"/>
      <c r="D28" s="225"/>
      <c r="E28" s="226"/>
      <c r="F28" s="56" t="s">
        <v>131</v>
      </c>
      <c r="G28" s="61">
        <v>323</v>
      </c>
      <c r="H28" s="61">
        <v>0</v>
      </c>
      <c r="I28" s="61"/>
      <c r="J28" s="61">
        <v>67</v>
      </c>
      <c r="K28" s="61">
        <v>123</v>
      </c>
      <c r="L28" s="62">
        <v>86</v>
      </c>
      <c r="M28" s="62">
        <v>86</v>
      </c>
      <c r="N28" s="57">
        <v>112</v>
      </c>
      <c r="O28" s="57">
        <v>92</v>
      </c>
      <c r="P28" s="57">
        <v>68</v>
      </c>
      <c r="Q28" s="57">
        <v>120</v>
      </c>
      <c r="R28" s="61">
        <v>92</v>
      </c>
      <c r="S28" s="57">
        <v>79</v>
      </c>
      <c r="T28" s="57">
        <v>93</v>
      </c>
      <c r="U28" s="57">
        <v>64</v>
      </c>
      <c r="V28" s="57">
        <v>29</v>
      </c>
      <c r="W28" s="57">
        <v>8</v>
      </c>
      <c r="X28" s="57">
        <v>8</v>
      </c>
      <c r="Y28" s="57">
        <v>132</v>
      </c>
      <c r="Z28" s="57"/>
      <c r="AA28" s="208">
        <v>140</v>
      </c>
      <c r="AB28" s="208">
        <v>259</v>
      </c>
      <c r="AC28" s="208">
        <v>356</v>
      </c>
      <c r="AD28" s="208">
        <v>403</v>
      </c>
      <c r="AE28" s="208">
        <v>446</v>
      </c>
      <c r="AF28" s="208"/>
      <c r="AG28" s="208"/>
      <c r="AH28" s="208"/>
      <c r="AI28" s="208"/>
      <c r="AJ28" s="208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  <c r="CQ28" s="59"/>
      <c r="CR28" s="59"/>
      <c r="CS28" s="59"/>
      <c r="CT28" s="59"/>
      <c r="CU28" s="59"/>
      <c r="CV28" s="59"/>
      <c r="CW28" s="59"/>
      <c r="CX28" s="59"/>
      <c r="CY28" s="59"/>
      <c r="CZ28" s="59"/>
      <c r="DA28" s="59"/>
      <c r="DB28" s="59"/>
      <c r="DC28" s="59"/>
      <c r="DD28" s="59"/>
      <c r="DE28" s="59"/>
      <c r="DF28" s="59"/>
      <c r="DG28" s="59"/>
      <c r="DH28" s="59"/>
      <c r="DI28" s="59"/>
      <c r="DJ28" s="59"/>
      <c r="DK28" s="59"/>
      <c r="DL28" s="59"/>
      <c r="DM28" s="59"/>
      <c r="DN28" s="59"/>
      <c r="DO28" s="59"/>
      <c r="DP28" s="59"/>
      <c r="DQ28" s="59"/>
      <c r="DR28" s="59"/>
      <c r="DS28" s="59"/>
      <c r="DT28" s="59"/>
      <c r="DU28" s="59"/>
      <c r="DV28" s="59"/>
      <c r="DW28" s="59"/>
      <c r="DX28" s="59"/>
      <c r="DY28" s="59"/>
      <c r="DZ28" s="59"/>
      <c r="EA28" s="59"/>
      <c r="EB28" s="59"/>
      <c r="EC28" s="59"/>
      <c r="ED28" s="59"/>
      <c r="EE28" s="59"/>
      <c r="EF28" s="59"/>
      <c r="EG28" s="59"/>
      <c r="EH28" s="59"/>
      <c r="EI28" s="59"/>
      <c r="EJ28" s="59"/>
      <c r="EK28" s="59"/>
      <c r="EL28" s="59"/>
      <c r="EM28" s="59"/>
      <c r="EN28" s="59"/>
      <c r="EO28" s="59"/>
      <c r="EP28" s="59"/>
      <c r="EQ28" s="59"/>
      <c r="ER28" s="59"/>
      <c r="ES28" s="59"/>
      <c r="ET28" s="59"/>
      <c r="EU28" s="59"/>
      <c r="EV28" s="59"/>
      <c r="EW28" s="59"/>
      <c r="EX28" s="59"/>
      <c r="EY28" s="59"/>
      <c r="EZ28" s="59"/>
      <c r="FA28" s="59"/>
      <c r="FB28" s="59"/>
      <c r="FC28" s="59"/>
      <c r="FD28" s="59"/>
      <c r="FE28" s="59"/>
      <c r="FF28" s="59"/>
      <c r="FG28" s="59"/>
      <c r="FH28" s="59"/>
      <c r="FI28" s="59"/>
      <c r="FJ28" s="59"/>
      <c r="FK28" s="59"/>
      <c r="FL28" s="59"/>
      <c r="FM28" s="59"/>
      <c r="FN28" s="59"/>
      <c r="FO28" s="59"/>
      <c r="FP28" s="59"/>
      <c r="FQ28" s="59"/>
      <c r="FR28" s="59"/>
      <c r="FS28" s="59"/>
      <c r="FT28" s="59"/>
      <c r="FU28" s="59"/>
      <c r="FV28" s="59"/>
      <c r="FW28" s="59"/>
      <c r="FX28" s="59"/>
      <c r="FY28" s="59"/>
      <c r="FZ28" s="59"/>
      <c r="GA28" s="59"/>
      <c r="GB28" s="59"/>
      <c r="GC28" s="59"/>
      <c r="GD28" s="59"/>
      <c r="GE28" s="59"/>
      <c r="GF28" s="59"/>
      <c r="GG28" s="59"/>
      <c r="GH28" s="59"/>
      <c r="GI28" s="59"/>
      <c r="GJ28" s="59"/>
      <c r="GK28" s="59"/>
      <c r="GL28" s="59"/>
      <c r="GM28" s="59"/>
      <c r="GN28" s="59"/>
      <c r="GO28" s="59"/>
      <c r="GP28" s="59"/>
      <c r="GQ28" s="59"/>
      <c r="GR28" s="59"/>
      <c r="GS28" s="59"/>
      <c r="GT28" s="59"/>
      <c r="GU28" s="59"/>
      <c r="GV28" s="59"/>
      <c r="GW28" s="59"/>
      <c r="GX28" s="59"/>
      <c r="GY28" s="59"/>
      <c r="GZ28" s="59"/>
      <c r="HA28" s="59"/>
      <c r="HB28" s="59"/>
      <c r="HC28" s="59"/>
      <c r="HD28" s="59"/>
      <c r="HE28" s="59"/>
      <c r="HF28" s="59"/>
      <c r="HG28" s="59"/>
      <c r="HH28" s="59"/>
      <c r="HI28" s="59"/>
      <c r="HJ28" s="59"/>
      <c r="HK28" s="59"/>
      <c r="HL28" s="59"/>
      <c r="HM28" s="59"/>
      <c r="HN28" s="59"/>
      <c r="HO28" s="59"/>
      <c r="HP28" s="59"/>
      <c r="HQ28" s="59"/>
      <c r="HR28" s="59"/>
      <c r="HS28" s="59"/>
      <c r="HT28" s="59"/>
      <c r="HU28" s="59"/>
      <c r="HV28" s="59"/>
      <c r="HW28" s="59"/>
      <c r="HX28" s="59"/>
      <c r="HY28" s="59"/>
      <c r="HZ28" s="59"/>
      <c r="IA28" s="59"/>
      <c r="IB28" s="59"/>
      <c r="IC28" s="59"/>
      <c r="ID28" s="59"/>
      <c r="IE28" s="59"/>
      <c r="IF28" s="59"/>
      <c r="IG28" s="59"/>
    </row>
    <row r="29" spans="1:241" s="60" customFormat="1" ht="31.35" customHeight="1">
      <c r="A29" s="63"/>
      <c r="B29" s="69">
        <v>20</v>
      </c>
      <c r="C29" s="223"/>
      <c r="D29" s="74" t="s">
        <v>133</v>
      </c>
      <c r="E29" s="71" t="s">
        <v>134</v>
      </c>
      <c r="F29" s="72" t="s">
        <v>125</v>
      </c>
      <c r="G29" s="61">
        <v>130</v>
      </c>
      <c r="H29" s="61">
        <v>195</v>
      </c>
      <c r="I29" s="61">
        <v>389</v>
      </c>
      <c r="J29" s="61">
        <v>256</v>
      </c>
      <c r="K29" s="61">
        <v>225</v>
      </c>
      <c r="L29" s="62">
        <v>42</v>
      </c>
      <c r="M29" s="62">
        <v>17</v>
      </c>
      <c r="N29" s="57">
        <v>240</v>
      </c>
      <c r="O29" s="57">
        <v>256</v>
      </c>
      <c r="P29" s="57">
        <v>90</v>
      </c>
      <c r="Q29" s="57">
        <v>347</v>
      </c>
      <c r="R29" s="61">
        <v>392</v>
      </c>
      <c r="S29" s="57">
        <v>128</v>
      </c>
      <c r="T29" s="57">
        <v>126</v>
      </c>
      <c r="U29" s="57">
        <v>335</v>
      </c>
      <c r="V29" s="57">
        <v>417</v>
      </c>
      <c r="W29" s="57">
        <v>607</v>
      </c>
      <c r="X29" s="57">
        <v>309</v>
      </c>
      <c r="Y29" s="57">
        <v>229</v>
      </c>
      <c r="Z29" s="57">
        <v>365</v>
      </c>
      <c r="AA29" s="208">
        <v>53</v>
      </c>
      <c r="AB29" s="208">
        <v>159</v>
      </c>
      <c r="AC29" s="208">
        <v>359</v>
      </c>
      <c r="AD29" s="208">
        <v>246</v>
      </c>
      <c r="AE29" s="208">
        <v>494</v>
      </c>
      <c r="AF29" s="208"/>
      <c r="AG29" s="208"/>
      <c r="AH29" s="208"/>
      <c r="AI29" s="208"/>
      <c r="AJ29" s="208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  <c r="CQ29" s="59"/>
      <c r="CR29" s="59"/>
      <c r="CS29" s="59"/>
      <c r="CT29" s="59"/>
      <c r="CU29" s="59"/>
      <c r="CV29" s="59"/>
      <c r="CW29" s="59"/>
      <c r="CX29" s="59"/>
      <c r="CY29" s="59"/>
      <c r="CZ29" s="59"/>
      <c r="DA29" s="59"/>
      <c r="DB29" s="59"/>
      <c r="DC29" s="59"/>
      <c r="DD29" s="59"/>
      <c r="DE29" s="59"/>
      <c r="DF29" s="59"/>
      <c r="DG29" s="59"/>
      <c r="DH29" s="59"/>
      <c r="DI29" s="59"/>
      <c r="DJ29" s="59"/>
      <c r="DK29" s="59"/>
      <c r="DL29" s="59"/>
      <c r="DM29" s="59"/>
      <c r="DN29" s="59"/>
      <c r="DO29" s="59"/>
      <c r="DP29" s="59"/>
      <c r="DQ29" s="59"/>
      <c r="DR29" s="59"/>
      <c r="DS29" s="59"/>
      <c r="DT29" s="59"/>
      <c r="DU29" s="59"/>
      <c r="DV29" s="59"/>
      <c r="DW29" s="59"/>
      <c r="DX29" s="59"/>
      <c r="DY29" s="59"/>
      <c r="DZ29" s="59"/>
      <c r="EA29" s="59"/>
      <c r="EB29" s="59"/>
      <c r="EC29" s="59"/>
      <c r="ED29" s="59"/>
      <c r="EE29" s="59"/>
      <c r="EF29" s="59"/>
      <c r="EG29" s="59"/>
      <c r="EH29" s="59"/>
      <c r="EI29" s="59"/>
      <c r="EJ29" s="59"/>
      <c r="EK29" s="59"/>
      <c r="EL29" s="59"/>
      <c r="EM29" s="59"/>
      <c r="EN29" s="59"/>
      <c r="EO29" s="59"/>
      <c r="EP29" s="59"/>
      <c r="EQ29" s="59"/>
      <c r="ER29" s="59"/>
      <c r="ES29" s="59"/>
      <c r="ET29" s="59"/>
      <c r="EU29" s="59"/>
      <c r="EV29" s="59"/>
      <c r="EW29" s="59"/>
      <c r="EX29" s="59"/>
      <c r="EY29" s="59"/>
      <c r="EZ29" s="59"/>
      <c r="FA29" s="59"/>
      <c r="FB29" s="59"/>
      <c r="FC29" s="59"/>
      <c r="FD29" s="59"/>
      <c r="FE29" s="59"/>
      <c r="FF29" s="59"/>
      <c r="FG29" s="59"/>
      <c r="FH29" s="59"/>
      <c r="FI29" s="59"/>
      <c r="FJ29" s="59"/>
      <c r="FK29" s="59"/>
      <c r="FL29" s="59"/>
      <c r="FM29" s="59"/>
      <c r="FN29" s="59"/>
      <c r="FO29" s="59"/>
      <c r="FP29" s="59"/>
      <c r="FQ29" s="59"/>
      <c r="FR29" s="59"/>
      <c r="FS29" s="59"/>
      <c r="FT29" s="59"/>
      <c r="FU29" s="59"/>
      <c r="FV29" s="59"/>
      <c r="FW29" s="59"/>
      <c r="FX29" s="59"/>
      <c r="FY29" s="59"/>
      <c r="FZ29" s="59"/>
      <c r="GA29" s="59"/>
      <c r="GB29" s="59"/>
      <c r="GC29" s="59"/>
      <c r="GD29" s="59"/>
      <c r="GE29" s="59"/>
      <c r="GF29" s="59"/>
      <c r="GG29" s="59"/>
      <c r="GH29" s="59"/>
      <c r="GI29" s="59"/>
      <c r="GJ29" s="59"/>
      <c r="GK29" s="59"/>
      <c r="GL29" s="59"/>
      <c r="GM29" s="59"/>
      <c r="GN29" s="59"/>
      <c r="GO29" s="59"/>
      <c r="GP29" s="59"/>
      <c r="GQ29" s="59"/>
      <c r="GR29" s="59"/>
      <c r="GS29" s="59"/>
      <c r="GT29" s="59"/>
      <c r="GU29" s="59"/>
      <c r="GV29" s="59"/>
      <c r="GW29" s="59"/>
      <c r="GX29" s="59"/>
      <c r="GY29" s="59"/>
      <c r="GZ29" s="59"/>
      <c r="HA29" s="59"/>
      <c r="HB29" s="59"/>
      <c r="HC29" s="59"/>
      <c r="HD29" s="59"/>
      <c r="HE29" s="59"/>
      <c r="HF29" s="59"/>
      <c r="HG29" s="59"/>
      <c r="HH29" s="59"/>
      <c r="HI29" s="59"/>
      <c r="HJ29" s="59"/>
      <c r="HK29" s="59"/>
      <c r="HL29" s="59"/>
      <c r="HM29" s="59"/>
      <c r="HN29" s="59"/>
      <c r="HO29" s="59"/>
      <c r="HP29" s="59"/>
      <c r="HQ29" s="59"/>
      <c r="HR29" s="59"/>
      <c r="HS29" s="59"/>
      <c r="HT29" s="59"/>
      <c r="HU29" s="59"/>
      <c r="HV29" s="59"/>
      <c r="HW29" s="59"/>
      <c r="HX29" s="59"/>
      <c r="HY29" s="59"/>
      <c r="HZ29" s="59"/>
      <c r="IA29" s="59"/>
      <c r="IB29" s="59"/>
      <c r="IC29" s="59"/>
      <c r="ID29" s="59"/>
      <c r="IE29" s="59"/>
      <c r="IF29" s="59"/>
      <c r="IG29" s="59"/>
    </row>
    <row r="30" spans="1:241" s="60" customFormat="1" ht="31.35" customHeight="1">
      <c r="A30" s="63"/>
      <c r="B30" s="75">
        <v>21</v>
      </c>
      <c r="C30" s="223"/>
      <c r="D30" s="74" t="s">
        <v>77</v>
      </c>
      <c r="E30" s="71" t="s">
        <v>135</v>
      </c>
      <c r="F30" s="72" t="s">
        <v>110</v>
      </c>
      <c r="G30" s="61">
        <v>115</v>
      </c>
      <c r="H30" s="61">
        <v>132</v>
      </c>
      <c r="I30" s="61">
        <v>119</v>
      </c>
      <c r="J30" s="61">
        <v>59</v>
      </c>
      <c r="K30" s="61">
        <v>154</v>
      </c>
      <c r="L30" s="62">
        <v>21</v>
      </c>
      <c r="M30" s="62">
        <v>35</v>
      </c>
      <c r="N30" s="57">
        <v>68</v>
      </c>
      <c r="O30" s="57">
        <v>127</v>
      </c>
      <c r="P30" s="57">
        <v>109</v>
      </c>
      <c r="Q30" s="57">
        <v>155</v>
      </c>
      <c r="R30" s="61">
        <v>66</v>
      </c>
      <c r="S30" s="57">
        <v>33</v>
      </c>
      <c r="T30" s="57">
        <v>3</v>
      </c>
      <c r="U30" s="57">
        <v>20</v>
      </c>
      <c r="V30" s="57">
        <v>35</v>
      </c>
      <c r="W30" s="57">
        <v>26</v>
      </c>
      <c r="X30" s="57">
        <v>82</v>
      </c>
      <c r="Y30" s="57">
        <v>50</v>
      </c>
      <c r="Z30" s="57">
        <v>45</v>
      </c>
      <c r="AA30" s="208">
        <v>30</v>
      </c>
      <c r="AB30" s="208">
        <v>40</v>
      </c>
      <c r="AC30" s="208">
        <v>68</v>
      </c>
      <c r="AD30" s="208">
        <v>178</v>
      </c>
      <c r="AE30" s="208">
        <v>176</v>
      </c>
      <c r="AF30" s="208"/>
      <c r="AG30" s="208"/>
      <c r="AH30" s="208"/>
      <c r="AI30" s="208"/>
      <c r="AJ30" s="208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59"/>
      <c r="EB30" s="59"/>
      <c r="EC30" s="59"/>
      <c r="ED30" s="59"/>
      <c r="EE30" s="59"/>
      <c r="EF30" s="59"/>
      <c r="EG30" s="59"/>
      <c r="EH30" s="59"/>
      <c r="EI30" s="59"/>
      <c r="EJ30" s="59"/>
      <c r="EK30" s="59"/>
      <c r="EL30" s="59"/>
      <c r="EM30" s="59"/>
      <c r="EN30" s="59"/>
      <c r="EO30" s="59"/>
      <c r="EP30" s="59"/>
      <c r="EQ30" s="59"/>
      <c r="ER30" s="59"/>
      <c r="ES30" s="59"/>
      <c r="ET30" s="59"/>
      <c r="EU30" s="59"/>
      <c r="EV30" s="59"/>
      <c r="EW30" s="59"/>
      <c r="EX30" s="59"/>
      <c r="EY30" s="59"/>
      <c r="EZ30" s="59"/>
      <c r="FA30" s="59"/>
      <c r="FB30" s="59"/>
      <c r="FC30" s="59"/>
      <c r="FD30" s="59"/>
      <c r="FE30" s="59"/>
      <c r="FF30" s="59"/>
      <c r="FG30" s="59"/>
      <c r="FH30" s="59"/>
      <c r="FI30" s="59"/>
      <c r="FJ30" s="59"/>
      <c r="FK30" s="59"/>
      <c r="FL30" s="59"/>
      <c r="FM30" s="59"/>
      <c r="FN30" s="59"/>
      <c r="FO30" s="59"/>
      <c r="FP30" s="59"/>
      <c r="FQ30" s="59"/>
      <c r="FR30" s="59"/>
      <c r="FS30" s="59"/>
      <c r="FT30" s="59"/>
      <c r="FU30" s="59"/>
      <c r="FV30" s="59"/>
      <c r="FW30" s="59"/>
      <c r="FX30" s="59"/>
      <c r="FY30" s="59"/>
      <c r="FZ30" s="59"/>
      <c r="GA30" s="59"/>
      <c r="GB30" s="59"/>
      <c r="GC30" s="59"/>
      <c r="GD30" s="59"/>
      <c r="GE30" s="59"/>
      <c r="GF30" s="59"/>
      <c r="GG30" s="59"/>
      <c r="GH30" s="59"/>
      <c r="GI30" s="59"/>
      <c r="GJ30" s="59"/>
      <c r="GK30" s="59"/>
      <c r="GL30" s="59"/>
      <c r="GM30" s="59"/>
      <c r="GN30" s="59"/>
      <c r="GO30" s="59"/>
      <c r="GP30" s="59"/>
      <c r="GQ30" s="59"/>
      <c r="GR30" s="59"/>
      <c r="GS30" s="59"/>
      <c r="GT30" s="59"/>
      <c r="GU30" s="59"/>
      <c r="GV30" s="59"/>
      <c r="GW30" s="59"/>
      <c r="GX30" s="59"/>
      <c r="GY30" s="59"/>
      <c r="GZ30" s="59"/>
      <c r="HA30" s="59"/>
      <c r="HB30" s="59"/>
      <c r="HC30" s="59"/>
      <c r="HD30" s="59"/>
      <c r="HE30" s="59"/>
      <c r="HF30" s="59"/>
      <c r="HG30" s="59"/>
      <c r="HH30" s="59"/>
      <c r="HI30" s="59"/>
      <c r="HJ30" s="59"/>
      <c r="HK30" s="59"/>
      <c r="HL30" s="59"/>
      <c r="HM30" s="59"/>
      <c r="HN30" s="59"/>
      <c r="HO30" s="59"/>
      <c r="HP30" s="59"/>
      <c r="HQ30" s="59"/>
      <c r="HR30" s="59"/>
      <c r="HS30" s="59"/>
      <c r="HT30" s="59"/>
      <c r="HU30" s="59"/>
      <c r="HV30" s="59"/>
      <c r="HW30" s="59"/>
      <c r="HX30" s="59"/>
      <c r="HY30" s="59"/>
      <c r="HZ30" s="59"/>
      <c r="IA30" s="59"/>
      <c r="IB30" s="59"/>
      <c r="IC30" s="59"/>
      <c r="ID30" s="59"/>
      <c r="IE30" s="59"/>
      <c r="IF30" s="59"/>
      <c r="IG30" s="59"/>
    </row>
    <row r="31" spans="1:241" s="60" customFormat="1" ht="31.35" customHeight="1">
      <c r="A31" s="63"/>
      <c r="B31" s="75">
        <v>22</v>
      </c>
      <c r="C31" s="223"/>
      <c r="D31" s="74" t="s">
        <v>80</v>
      </c>
      <c r="E31" s="71" t="s">
        <v>136</v>
      </c>
      <c r="F31" s="72" t="s">
        <v>110</v>
      </c>
      <c r="G31" s="61">
        <v>526</v>
      </c>
      <c r="H31" s="61">
        <v>613</v>
      </c>
      <c r="I31" s="61">
        <v>716</v>
      </c>
      <c r="J31" s="61">
        <v>170</v>
      </c>
      <c r="K31" s="61">
        <v>120</v>
      </c>
      <c r="L31" s="62">
        <v>62</v>
      </c>
      <c r="M31" s="62">
        <v>292</v>
      </c>
      <c r="N31" s="57">
        <v>255</v>
      </c>
      <c r="O31" s="57">
        <v>302</v>
      </c>
      <c r="P31" s="57">
        <v>228</v>
      </c>
      <c r="Q31" s="57">
        <v>305</v>
      </c>
      <c r="R31" s="61">
        <v>183</v>
      </c>
      <c r="S31" s="57">
        <v>97</v>
      </c>
      <c r="T31" s="57">
        <v>198</v>
      </c>
      <c r="U31" s="57">
        <v>452</v>
      </c>
      <c r="V31" s="57">
        <v>853</v>
      </c>
      <c r="W31" s="57">
        <v>622</v>
      </c>
      <c r="X31" s="57">
        <v>680</v>
      </c>
      <c r="Y31" s="57">
        <v>178</v>
      </c>
      <c r="Z31" s="57">
        <v>334</v>
      </c>
      <c r="AA31" s="208">
        <v>411</v>
      </c>
      <c r="AB31" s="208">
        <v>147</v>
      </c>
      <c r="AC31" s="208">
        <v>263</v>
      </c>
      <c r="AD31" s="208">
        <v>249</v>
      </c>
      <c r="AE31" s="208">
        <v>497</v>
      </c>
      <c r="AF31" s="208"/>
      <c r="AG31" s="208"/>
      <c r="AH31" s="208"/>
      <c r="AI31" s="208"/>
      <c r="AJ31" s="208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59"/>
      <c r="CU31" s="59"/>
      <c r="CV31" s="59"/>
      <c r="CW31" s="59"/>
      <c r="CX31" s="59"/>
      <c r="CY31" s="59"/>
      <c r="CZ31" s="59"/>
      <c r="DA31" s="59"/>
      <c r="DB31" s="59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  <c r="DX31" s="59"/>
      <c r="DY31" s="59"/>
      <c r="DZ31" s="59"/>
      <c r="EA31" s="59"/>
      <c r="EB31" s="59"/>
      <c r="EC31" s="59"/>
      <c r="ED31" s="59"/>
      <c r="EE31" s="59"/>
      <c r="EF31" s="59"/>
      <c r="EG31" s="59"/>
      <c r="EH31" s="59"/>
      <c r="EI31" s="59"/>
      <c r="EJ31" s="59"/>
      <c r="EK31" s="59"/>
      <c r="EL31" s="59"/>
      <c r="EM31" s="59"/>
      <c r="EN31" s="59"/>
      <c r="EO31" s="59"/>
      <c r="EP31" s="59"/>
      <c r="EQ31" s="59"/>
      <c r="ER31" s="59"/>
      <c r="ES31" s="59"/>
      <c r="ET31" s="59"/>
      <c r="EU31" s="59"/>
      <c r="EV31" s="59"/>
      <c r="EW31" s="59"/>
      <c r="EX31" s="59"/>
      <c r="EY31" s="59"/>
      <c r="EZ31" s="59"/>
      <c r="FA31" s="59"/>
      <c r="FB31" s="59"/>
      <c r="FC31" s="59"/>
      <c r="FD31" s="59"/>
      <c r="FE31" s="59"/>
      <c r="FF31" s="59"/>
      <c r="FG31" s="59"/>
      <c r="FH31" s="59"/>
      <c r="FI31" s="59"/>
      <c r="FJ31" s="59"/>
      <c r="FK31" s="59"/>
      <c r="FL31" s="59"/>
      <c r="FM31" s="59"/>
      <c r="FN31" s="59"/>
      <c r="FO31" s="59"/>
      <c r="FP31" s="59"/>
      <c r="FQ31" s="59"/>
      <c r="FR31" s="59"/>
      <c r="FS31" s="59"/>
      <c r="FT31" s="59"/>
      <c r="FU31" s="59"/>
      <c r="FV31" s="59"/>
      <c r="FW31" s="59"/>
      <c r="FX31" s="59"/>
      <c r="FY31" s="59"/>
      <c r="FZ31" s="59"/>
      <c r="GA31" s="59"/>
      <c r="GB31" s="59"/>
      <c r="GC31" s="59"/>
      <c r="GD31" s="59"/>
      <c r="GE31" s="59"/>
      <c r="GF31" s="59"/>
      <c r="GG31" s="59"/>
      <c r="GH31" s="59"/>
      <c r="GI31" s="59"/>
      <c r="GJ31" s="59"/>
      <c r="GK31" s="59"/>
      <c r="GL31" s="59"/>
      <c r="GM31" s="59"/>
      <c r="GN31" s="59"/>
      <c r="GO31" s="59"/>
      <c r="GP31" s="59"/>
      <c r="GQ31" s="59"/>
      <c r="GR31" s="59"/>
      <c r="GS31" s="59"/>
      <c r="GT31" s="59"/>
      <c r="GU31" s="59"/>
      <c r="GV31" s="59"/>
      <c r="GW31" s="59"/>
      <c r="GX31" s="59"/>
      <c r="GY31" s="59"/>
      <c r="GZ31" s="59"/>
      <c r="HA31" s="59"/>
      <c r="HB31" s="59"/>
      <c r="HC31" s="59"/>
      <c r="HD31" s="59"/>
      <c r="HE31" s="59"/>
      <c r="HF31" s="59"/>
      <c r="HG31" s="59"/>
      <c r="HH31" s="59"/>
      <c r="HI31" s="59"/>
      <c r="HJ31" s="59"/>
      <c r="HK31" s="59"/>
      <c r="HL31" s="59"/>
      <c r="HM31" s="59"/>
      <c r="HN31" s="59"/>
      <c r="HO31" s="59"/>
      <c r="HP31" s="59"/>
      <c r="HQ31" s="59"/>
      <c r="HR31" s="59"/>
      <c r="HS31" s="59"/>
      <c r="HT31" s="59"/>
      <c r="HU31" s="59"/>
      <c r="HV31" s="59"/>
      <c r="HW31" s="59"/>
      <c r="HX31" s="59"/>
      <c r="HY31" s="59"/>
      <c r="HZ31" s="59"/>
      <c r="IA31" s="59"/>
      <c r="IB31" s="59"/>
      <c r="IC31" s="59"/>
      <c r="ID31" s="59"/>
      <c r="IE31" s="59"/>
      <c r="IF31" s="59"/>
      <c r="IG31" s="59"/>
    </row>
    <row r="32" spans="1:241" s="60" customFormat="1" ht="15" customHeight="1">
      <c r="A32" s="63"/>
      <c r="B32" s="75">
        <v>23</v>
      </c>
      <c r="C32" s="223"/>
      <c r="D32" s="76" t="s">
        <v>83</v>
      </c>
      <c r="E32" s="71" t="s">
        <v>121</v>
      </c>
      <c r="F32" s="77"/>
      <c r="G32" s="61"/>
      <c r="H32" s="61"/>
      <c r="I32" s="61"/>
      <c r="J32" s="61"/>
      <c r="K32" s="61"/>
      <c r="L32" s="62"/>
      <c r="M32" s="62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  <c r="DZ32" s="59"/>
      <c r="EA32" s="59"/>
      <c r="EB32" s="59"/>
      <c r="EC32" s="59"/>
      <c r="ED32" s="59"/>
      <c r="EE32" s="59"/>
      <c r="EF32" s="59"/>
      <c r="EG32" s="59"/>
      <c r="EH32" s="59"/>
      <c r="EI32" s="59"/>
      <c r="EJ32" s="59"/>
      <c r="EK32" s="59"/>
      <c r="EL32" s="59"/>
      <c r="EM32" s="59"/>
      <c r="EN32" s="59"/>
      <c r="EO32" s="59"/>
      <c r="EP32" s="59"/>
      <c r="EQ32" s="59"/>
      <c r="ER32" s="59"/>
      <c r="ES32" s="59"/>
      <c r="ET32" s="59"/>
      <c r="EU32" s="59"/>
      <c r="EV32" s="59"/>
      <c r="EW32" s="59"/>
      <c r="EX32" s="59"/>
      <c r="EY32" s="59"/>
      <c r="EZ32" s="59"/>
      <c r="FA32" s="59"/>
      <c r="FB32" s="59"/>
      <c r="FC32" s="59"/>
      <c r="FD32" s="59"/>
      <c r="FE32" s="59"/>
      <c r="FF32" s="59"/>
      <c r="FG32" s="59"/>
      <c r="FH32" s="59"/>
      <c r="FI32" s="59"/>
      <c r="FJ32" s="59"/>
      <c r="FK32" s="59"/>
      <c r="FL32" s="59"/>
      <c r="FM32" s="59"/>
      <c r="FN32" s="59"/>
      <c r="FO32" s="59"/>
      <c r="FP32" s="59"/>
      <c r="FQ32" s="59"/>
      <c r="FR32" s="59"/>
      <c r="FS32" s="59"/>
      <c r="FT32" s="59"/>
      <c r="FU32" s="59"/>
      <c r="FV32" s="59"/>
      <c r="FW32" s="59"/>
      <c r="FX32" s="59"/>
      <c r="FY32" s="59"/>
      <c r="FZ32" s="59"/>
      <c r="GA32" s="59"/>
      <c r="GB32" s="59"/>
      <c r="GC32" s="59"/>
      <c r="GD32" s="59"/>
      <c r="GE32" s="59"/>
      <c r="GF32" s="59"/>
      <c r="GG32" s="59"/>
      <c r="GH32" s="59"/>
      <c r="GI32" s="59"/>
      <c r="GJ32" s="59"/>
      <c r="GK32" s="59"/>
      <c r="GL32" s="59"/>
      <c r="GM32" s="59"/>
      <c r="GN32" s="59"/>
      <c r="GO32" s="59"/>
      <c r="GP32" s="59"/>
      <c r="GQ32" s="59"/>
      <c r="GR32" s="59"/>
      <c r="GS32" s="59"/>
      <c r="GT32" s="59"/>
      <c r="GU32" s="59"/>
      <c r="GV32" s="59"/>
      <c r="GW32" s="59"/>
      <c r="GX32" s="59"/>
      <c r="GY32" s="59"/>
      <c r="GZ32" s="59"/>
      <c r="HA32" s="59"/>
      <c r="HB32" s="59"/>
      <c r="HC32" s="59"/>
      <c r="HD32" s="59"/>
      <c r="HE32" s="59"/>
      <c r="HF32" s="59"/>
      <c r="HG32" s="59"/>
      <c r="HH32" s="59"/>
      <c r="HI32" s="59"/>
      <c r="HJ32" s="59"/>
      <c r="HK32" s="59"/>
      <c r="HL32" s="59"/>
      <c r="HM32" s="59"/>
      <c r="HN32" s="59"/>
      <c r="HO32" s="59"/>
      <c r="HP32" s="59"/>
      <c r="HQ32" s="59"/>
      <c r="HR32" s="59"/>
      <c r="HS32" s="59"/>
      <c r="HT32" s="59"/>
      <c r="HU32" s="59"/>
      <c r="HV32" s="59"/>
      <c r="HW32" s="59"/>
      <c r="HX32" s="59"/>
      <c r="HY32" s="59"/>
      <c r="HZ32" s="59"/>
      <c r="IA32" s="59"/>
      <c r="IB32" s="59"/>
      <c r="IC32" s="59"/>
      <c r="ID32" s="59"/>
      <c r="IE32" s="59"/>
      <c r="IF32" s="59"/>
      <c r="IG32" s="59"/>
    </row>
    <row r="33" spans="1:241" s="60" customFormat="1" ht="15.6" customHeight="1">
      <c r="A33" s="63"/>
      <c r="B33" s="224">
        <v>24</v>
      </c>
      <c r="C33" s="223"/>
      <c r="D33" s="225" t="s">
        <v>137</v>
      </c>
      <c r="E33" s="226" t="s">
        <v>121</v>
      </c>
      <c r="F33" s="56" t="s">
        <v>129</v>
      </c>
      <c r="G33" s="61">
        <v>384</v>
      </c>
      <c r="H33" s="61">
        <v>238</v>
      </c>
      <c r="I33" s="61">
        <v>106</v>
      </c>
      <c r="J33" s="61">
        <v>60</v>
      </c>
      <c r="K33" s="61">
        <v>129</v>
      </c>
      <c r="L33" s="62">
        <v>161</v>
      </c>
      <c r="M33" s="62">
        <v>208</v>
      </c>
      <c r="N33" s="57">
        <v>254</v>
      </c>
      <c r="O33" s="57">
        <v>301</v>
      </c>
      <c r="P33" s="57">
        <v>301</v>
      </c>
      <c r="Q33" s="57">
        <v>367</v>
      </c>
      <c r="R33" s="57">
        <v>378</v>
      </c>
      <c r="S33" s="57">
        <v>463</v>
      </c>
      <c r="T33" s="57">
        <v>419</v>
      </c>
      <c r="U33" s="57">
        <v>827</v>
      </c>
      <c r="V33" s="57">
        <v>936</v>
      </c>
      <c r="W33" s="57">
        <v>918</v>
      </c>
      <c r="X33" s="57">
        <v>918</v>
      </c>
      <c r="Y33" s="57">
        <v>1045</v>
      </c>
      <c r="Z33" s="57">
        <v>1039</v>
      </c>
      <c r="AA33" s="208">
        <v>1032</v>
      </c>
      <c r="AB33" s="208">
        <v>1050</v>
      </c>
      <c r="AC33" s="208">
        <v>1050</v>
      </c>
      <c r="AD33" s="208">
        <v>1042</v>
      </c>
      <c r="AE33" s="208">
        <v>999</v>
      </c>
      <c r="AF33" s="208"/>
      <c r="AG33" s="208"/>
      <c r="AH33" s="208"/>
      <c r="AI33" s="208"/>
      <c r="AJ33" s="208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59"/>
      <c r="CU33" s="59"/>
      <c r="CV33" s="59"/>
      <c r="CW33" s="59"/>
      <c r="CX33" s="59"/>
      <c r="CY33" s="59"/>
      <c r="CZ33" s="59"/>
      <c r="DA33" s="59"/>
      <c r="DB33" s="59"/>
      <c r="DC33" s="59"/>
      <c r="DD33" s="59"/>
      <c r="DE33" s="59"/>
      <c r="DF33" s="59"/>
      <c r="DG33" s="59"/>
      <c r="DH33" s="59"/>
      <c r="DI33" s="59"/>
      <c r="DJ33" s="59"/>
      <c r="DK33" s="59"/>
      <c r="DL33" s="59"/>
      <c r="DM33" s="59"/>
      <c r="DN33" s="59"/>
      <c r="DO33" s="59"/>
      <c r="DP33" s="59"/>
      <c r="DQ33" s="59"/>
      <c r="DR33" s="59"/>
      <c r="DS33" s="59"/>
      <c r="DT33" s="59"/>
      <c r="DU33" s="59"/>
      <c r="DV33" s="59"/>
      <c r="DW33" s="59"/>
      <c r="DX33" s="59"/>
      <c r="DY33" s="59"/>
      <c r="DZ33" s="59"/>
      <c r="EA33" s="59"/>
      <c r="EB33" s="59"/>
      <c r="EC33" s="59"/>
      <c r="ED33" s="59"/>
      <c r="EE33" s="59"/>
      <c r="EF33" s="59"/>
      <c r="EG33" s="59"/>
      <c r="EH33" s="59"/>
      <c r="EI33" s="59"/>
      <c r="EJ33" s="59"/>
      <c r="EK33" s="59"/>
      <c r="EL33" s="59"/>
      <c r="EM33" s="59"/>
      <c r="EN33" s="59"/>
      <c r="EO33" s="59"/>
      <c r="EP33" s="59"/>
      <c r="EQ33" s="59"/>
      <c r="ER33" s="59"/>
      <c r="ES33" s="59"/>
      <c r="ET33" s="59"/>
      <c r="EU33" s="59"/>
      <c r="EV33" s="59"/>
      <c r="EW33" s="59"/>
      <c r="EX33" s="59"/>
      <c r="EY33" s="59"/>
      <c r="EZ33" s="59"/>
      <c r="FA33" s="59"/>
      <c r="FB33" s="59"/>
      <c r="FC33" s="59"/>
      <c r="FD33" s="59"/>
      <c r="FE33" s="59"/>
      <c r="FF33" s="59"/>
      <c r="FG33" s="59"/>
      <c r="FH33" s="59"/>
      <c r="FI33" s="59"/>
      <c r="FJ33" s="59"/>
      <c r="FK33" s="59"/>
      <c r="FL33" s="59"/>
      <c r="FM33" s="59"/>
      <c r="FN33" s="59"/>
      <c r="FO33" s="59"/>
      <c r="FP33" s="59"/>
      <c r="FQ33" s="59"/>
      <c r="FR33" s="59"/>
      <c r="FS33" s="59"/>
      <c r="FT33" s="59"/>
      <c r="FU33" s="59"/>
      <c r="FV33" s="59"/>
      <c r="FW33" s="59"/>
      <c r="FX33" s="59"/>
      <c r="FY33" s="59"/>
      <c r="FZ33" s="59"/>
      <c r="GA33" s="59"/>
      <c r="GB33" s="59"/>
      <c r="GC33" s="59"/>
      <c r="GD33" s="59"/>
      <c r="GE33" s="59"/>
      <c r="GF33" s="59"/>
      <c r="GG33" s="59"/>
      <c r="GH33" s="59"/>
      <c r="GI33" s="59"/>
      <c r="GJ33" s="59"/>
      <c r="GK33" s="59"/>
      <c r="GL33" s="59"/>
      <c r="GM33" s="59"/>
      <c r="GN33" s="59"/>
      <c r="GO33" s="59"/>
      <c r="GP33" s="59"/>
      <c r="GQ33" s="59"/>
      <c r="GR33" s="59"/>
      <c r="GS33" s="59"/>
      <c r="GT33" s="59"/>
      <c r="GU33" s="59"/>
      <c r="GV33" s="59"/>
      <c r="GW33" s="59"/>
      <c r="GX33" s="59"/>
      <c r="GY33" s="59"/>
      <c r="GZ33" s="59"/>
      <c r="HA33" s="59"/>
      <c r="HB33" s="59"/>
      <c r="HC33" s="59"/>
      <c r="HD33" s="59"/>
      <c r="HE33" s="59"/>
      <c r="HF33" s="59"/>
      <c r="HG33" s="59"/>
      <c r="HH33" s="59"/>
      <c r="HI33" s="59"/>
      <c r="HJ33" s="59"/>
      <c r="HK33" s="59"/>
      <c r="HL33" s="59"/>
      <c r="HM33" s="59"/>
      <c r="HN33" s="59"/>
      <c r="HO33" s="59"/>
      <c r="HP33" s="59"/>
      <c r="HQ33" s="59"/>
      <c r="HR33" s="59"/>
      <c r="HS33" s="59"/>
      <c r="HT33" s="59"/>
      <c r="HU33" s="59"/>
      <c r="HV33" s="59"/>
      <c r="HW33" s="59"/>
      <c r="HX33" s="59"/>
      <c r="HY33" s="59"/>
      <c r="HZ33" s="59"/>
      <c r="IA33" s="59"/>
      <c r="IB33" s="59"/>
      <c r="IC33" s="59"/>
      <c r="ID33" s="59"/>
      <c r="IE33" s="59"/>
      <c r="IF33" s="59"/>
      <c r="IG33" s="59"/>
    </row>
    <row r="34" spans="1:241" s="60" customFormat="1" ht="15.6" customHeight="1">
      <c r="A34" s="63"/>
      <c r="B34" s="224"/>
      <c r="C34" s="223"/>
      <c r="D34" s="225"/>
      <c r="E34" s="226"/>
      <c r="F34" s="56" t="s">
        <v>130</v>
      </c>
      <c r="G34" s="61"/>
      <c r="H34" s="61">
        <v>283</v>
      </c>
      <c r="I34" s="61">
        <v>103</v>
      </c>
      <c r="J34" s="61">
        <v>75</v>
      </c>
      <c r="K34" s="61">
        <v>132</v>
      </c>
      <c r="L34" s="62">
        <v>147</v>
      </c>
      <c r="M34" s="62">
        <v>201</v>
      </c>
      <c r="N34" s="57">
        <v>250</v>
      </c>
      <c r="O34" s="57">
        <v>258</v>
      </c>
      <c r="P34" s="57">
        <v>307</v>
      </c>
      <c r="Q34" s="57">
        <v>365</v>
      </c>
      <c r="R34" s="57">
        <v>374</v>
      </c>
      <c r="S34" s="57">
        <v>474</v>
      </c>
      <c r="T34" s="57">
        <v>419</v>
      </c>
      <c r="U34" s="57">
        <v>811</v>
      </c>
      <c r="V34" s="57">
        <v>1001</v>
      </c>
      <c r="W34" s="57">
        <v>1019</v>
      </c>
      <c r="X34" s="57">
        <v>1019</v>
      </c>
      <c r="Y34" s="57">
        <v>1136</v>
      </c>
      <c r="Z34" s="57">
        <v>1101</v>
      </c>
      <c r="AA34" s="208">
        <v>1111</v>
      </c>
      <c r="AB34" s="208">
        <v>1044</v>
      </c>
      <c r="AC34" s="208">
        <v>1022</v>
      </c>
      <c r="AD34" s="208">
        <v>1018</v>
      </c>
      <c r="AE34" s="208">
        <v>984</v>
      </c>
      <c r="AF34" s="208"/>
      <c r="AG34" s="208"/>
      <c r="AH34" s="208"/>
      <c r="AI34" s="208"/>
      <c r="AJ34" s="208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59"/>
      <c r="DJ34" s="59"/>
      <c r="DK34" s="59"/>
      <c r="DL34" s="59"/>
      <c r="DM34" s="59"/>
      <c r="DN34" s="59"/>
      <c r="DO34" s="59"/>
      <c r="DP34" s="59"/>
      <c r="DQ34" s="59"/>
      <c r="DR34" s="59"/>
      <c r="DS34" s="59"/>
      <c r="DT34" s="59"/>
      <c r="DU34" s="59"/>
      <c r="DV34" s="59"/>
      <c r="DW34" s="59"/>
      <c r="DX34" s="59"/>
      <c r="DY34" s="59"/>
      <c r="DZ34" s="59"/>
      <c r="EA34" s="59"/>
      <c r="EB34" s="59"/>
      <c r="EC34" s="59"/>
      <c r="ED34" s="59"/>
      <c r="EE34" s="59"/>
      <c r="EF34" s="59"/>
      <c r="EG34" s="59"/>
      <c r="EH34" s="59"/>
      <c r="EI34" s="59"/>
      <c r="EJ34" s="59"/>
      <c r="EK34" s="59"/>
      <c r="EL34" s="59"/>
      <c r="EM34" s="59"/>
      <c r="EN34" s="59"/>
      <c r="EO34" s="59"/>
      <c r="EP34" s="59"/>
      <c r="EQ34" s="59"/>
      <c r="ER34" s="59"/>
      <c r="ES34" s="59"/>
      <c r="ET34" s="59"/>
      <c r="EU34" s="59"/>
      <c r="EV34" s="59"/>
      <c r="EW34" s="59"/>
      <c r="EX34" s="59"/>
      <c r="EY34" s="59"/>
      <c r="EZ34" s="59"/>
      <c r="FA34" s="59"/>
      <c r="FB34" s="59"/>
      <c r="FC34" s="59"/>
      <c r="FD34" s="59"/>
      <c r="FE34" s="59"/>
      <c r="FF34" s="59"/>
      <c r="FG34" s="59"/>
      <c r="FH34" s="59"/>
      <c r="FI34" s="59"/>
      <c r="FJ34" s="59"/>
      <c r="FK34" s="59"/>
      <c r="FL34" s="59"/>
      <c r="FM34" s="59"/>
      <c r="FN34" s="59"/>
      <c r="FO34" s="59"/>
      <c r="FP34" s="59"/>
      <c r="FQ34" s="59"/>
      <c r="FR34" s="59"/>
      <c r="FS34" s="59"/>
      <c r="FT34" s="59"/>
      <c r="FU34" s="59"/>
      <c r="FV34" s="59"/>
      <c r="FW34" s="59"/>
      <c r="FX34" s="59"/>
      <c r="FY34" s="59"/>
      <c r="FZ34" s="59"/>
      <c r="GA34" s="59"/>
      <c r="GB34" s="59"/>
      <c r="GC34" s="59"/>
      <c r="GD34" s="59"/>
      <c r="GE34" s="59"/>
      <c r="GF34" s="59"/>
      <c r="GG34" s="59"/>
      <c r="GH34" s="59"/>
      <c r="GI34" s="59"/>
      <c r="GJ34" s="59"/>
      <c r="GK34" s="59"/>
      <c r="GL34" s="59"/>
      <c r="GM34" s="59"/>
      <c r="GN34" s="59"/>
      <c r="GO34" s="59"/>
      <c r="GP34" s="59"/>
      <c r="GQ34" s="59"/>
      <c r="GR34" s="59"/>
      <c r="GS34" s="59"/>
      <c r="GT34" s="59"/>
      <c r="GU34" s="59"/>
      <c r="GV34" s="59"/>
      <c r="GW34" s="59"/>
      <c r="GX34" s="59"/>
      <c r="GY34" s="59"/>
      <c r="GZ34" s="59"/>
      <c r="HA34" s="59"/>
      <c r="HB34" s="59"/>
      <c r="HC34" s="59"/>
      <c r="HD34" s="59"/>
      <c r="HE34" s="59"/>
      <c r="HF34" s="59"/>
      <c r="HG34" s="59"/>
      <c r="HH34" s="59"/>
      <c r="HI34" s="59"/>
      <c r="HJ34" s="59"/>
      <c r="HK34" s="59"/>
      <c r="HL34" s="59"/>
      <c r="HM34" s="59"/>
      <c r="HN34" s="59"/>
      <c r="HO34" s="59"/>
      <c r="HP34" s="59"/>
      <c r="HQ34" s="59"/>
      <c r="HR34" s="59"/>
      <c r="HS34" s="59"/>
      <c r="HT34" s="59"/>
      <c r="HU34" s="59"/>
      <c r="HV34" s="59"/>
      <c r="HW34" s="59"/>
      <c r="HX34" s="59"/>
      <c r="HY34" s="59"/>
      <c r="HZ34" s="59"/>
      <c r="IA34" s="59"/>
      <c r="IB34" s="59"/>
      <c r="IC34" s="59"/>
      <c r="ID34" s="59"/>
      <c r="IE34" s="59"/>
      <c r="IF34" s="59"/>
      <c r="IG34" s="59"/>
    </row>
    <row r="35" spans="1:241" s="60" customFormat="1" ht="15.6" customHeight="1">
      <c r="A35" s="63"/>
      <c r="B35" s="224"/>
      <c r="C35" s="223"/>
      <c r="D35" s="225"/>
      <c r="E35" s="226"/>
      <c r="F35" s="56" t="s">
        <v>131</v>
      </c>
      <c r="G35" s="61"/>
      <c r="H35" s="61">
        <v>0</v>
      </c>
      <c r="I35" s="61"/>
      <c r="J35" s="61"/>
      <c r="K35" s="61"/>
      <c r="L35" s="62"/>
      <c r="M35" s="62"/>
      <c r="N35" s="57"/>
      <c r="O35" s="57"/>
      <c r="P35" s="57"/>
      <c r="Q35" s="57"/>
      <c r="R35" s="61"/>
      <c r="S35" s="57"/>
      <c r="T35" s="57"/>
      <c r="U35" s="57"/>
      <c r="V35" s="57"/>
      <c r="W35" s="57"/>
      <c r="X35" s="57"/>
      <c r="Y35" s="57"/>
      <c r="Z35" s="57"/>
      <c r="AA35" s="208"/>
      <c r="AB35" s="208"/>
      <c r="AC35" s="208"/>
      <c r="AD35" s="208"/>
      <c r="AE35" s="208"/>
      <c r="AF35" s="208"/>
      <c r="AG35" s="208"/>
      <c r="AH35" s="208"/>
      <c r="AI35" s="208"/>
      <c r="AJ35" s="208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  <c r="CU35" s="59"/>
      <c r="CV35" s="59"/>
      <c r="CW35" s="59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59"/>
      <c r="DJ35" s="59"/>
      <c r="DK35" s="59"/>
      <c r="DL35" s="59"/>
      <c r="DM35" s="59"/>
      <c r="DN35" s="59"/>
      <c r="DO35" s="59"/>
      <c r="DP35" s="59"/>
      <c r="DQ35" s="59"/>
      <c r="DR35" s="59"/>
      <c r="DS35" s="59"/>
      <c r="DT35" s="59"/>
      <c r="DU35" s="59"/>
      <c r="DV35" s="59"/>
      <c r="DW35" s="59"/>
      <c r="DX35" s="59"/>
      <c r="DY35" s="59"/>
      <c r="DZ35" s="59"/>
      <c r="EA35" s="59"/>
      <c r="EB35" s="59"/>
      <c r="EC35" s="59"/>
      <c r="ED35" s="59"/>
      <c r="EE35" s="59"/>
      <c r="EF35" s="59"/>
      <c r="EG35" s="59"/>
      <c r="EH35" s="59"/>
      <c r="EI35" s="59"/>
      <c r="EJ35" s="59"/>
      <c r="EK35" s="59"/>
      <c r="EL35" s="59"/>
      <c r="EM35" s="59"/>
      <c r="EN35" s="59"/>
      <c r="EO35" s="59"/>
      <c r="EP35" s="59"/>
      <c r="EQ35" s="59"/>
      <c r="ER35" s="59"/>
      <c r="ES35" s="59"/>
      <c r="ET35" s="59"/>
      <c r="EU35" s="59"/>
      <c r="EV35" s="59"/>
      <c r="EW35" s="59"/>
      <c r="EX35" s="59"/>
      <c r="EY35" s="59"/>
      <c r="EZ35" s="59"/>
      <c r="FA35" s="59"/>
      <c r="FB35" s="59"/>
      <c r="FC35" s="59"/>
      <c r="FD35" s="59"/>
      <c r="FE35" s="59"/>
      <c r="FF35" s="59"/>
      <c r="FG35" s="59"/>
      <c r="FH35" s="59"/>
      <c r="FI35" s="59"/>
      <c r="FJ35" s="59"/>
      <c r="FK35" s="59"/>
      <c r="FL35" s="59"/>
      <c r="FM35" s="59"/>
      <c r="FN35" s="59"/>
      <c r="FO35" s="59"/>
      <c r="FP35" s="59"/>
      <c r="FQ35" s="59"/>
      <c r="FR35" s="59"/>
      <c r="FS35" s="59"/>
      <c r="FT35" s="59"/>
      <c r="FU35" s="59"/>
      <c r="FV35" s="59"/>
      <c r="FW35" s="59"/>
      <c r="FX35" s="59"/>
      <c r="FY35" s="59"/>
      <c r="FZ35" s="59"/>
      <c r="GA35" s="59"/>
      <c r="GB35" s="59"/>
      <c r="GC35" s="59"/>
      <c r="GD35" s="59"/>
      <c r="GE35" s="59"/>
      <c r="GF35" s="59"/>
      <c r="GG35" s="59"/>
      <c r="GH35" s="59"/>
      <c r="GI35" s="59"/>
      <c r="GJ35" s="59"/>
      <c r="GK35" s="59"/>
      <c r="GL35" s="59"/>
      <c r="GM35" s="59"/>
      <c r="GN35" s="59"/>
      <c r="GO35" s="59"/>
      <c r="GP35" s="59"/>
      <c r="GQ35" s="59"/>
      <c r="GR35" s="59"/>
      <c r="GS35" s="59"/>
      <c r="GT35" s="59"/>
      <c r="GU35" s="59"/>
      <c r="GV35" s="59"/>
      <c r="GW35" s="59"/>
      <c r="GX35" s="59"/>
      <c r="GY35" s="59"/>
      <c r="GZ35" s="59"/>
      <c r="HA35" s="59"/>
      <c r="HB35" s="59"/>
      <c r="HC35" s="59"/>
      <c r="HD35" s="59"/>
      <c r="HE35" s="59"/>
      <c r="HF35" s="59"/>
      <c r="HG35" s="59"/>
      <c r="HH35" s="59"/>
      <c r="HI35" s="59"/>
      <c r="HJ35" s="59"/>
      <c r="HK35" s="59"/>
      <c r="HL35" s="59"/>
      <c r="HM35" s="59"/>
      <c r="HN35" s="59"/>
      <c r="HO35" s="59"/>
      <c r="HP35" s="59"/>
      <c r="HQ35" s="59"/>
      <c r="HR35" s="59"/>
      <c r="HS35" s="59"/>
      <c r="HT35" s="59"/>
      <c r="HU35" s="59"/>
      <c r="HV35" s="59"/>
      <c r="HW35" s="59"/>
      <c r="HX35" s="59"/>
      <c r="HY35" s="59"/>
      <c r="HZ35" s="59"/>
      <c r="IA35" s="59"/>
      <c r="IB35" s="59"/>
      <c r="IC35" s="59"/>
      <c r="ID35" s="59"/>
      <c r="IE35" s="59"/>
      <c r="IF35" s="59"/>
      <c r="IG35" s="59"/>
    </row>
    <row r="36" spans="1:241" s="60" customFormat="1" ht="31.35" customHeight="1">
      <c r="A36" s="63"/>
      <c r="B36" s="78">
        <v>25</v>
      </c>
      <c r="C36" s="223"/>
      <c r="D36" s="74" t="s">
        <v>87</v>
      </c>
      <c r="E36" s="71" t="s">
        <v>109</v>
      </c>
      <c r="F36" s="79" t="s">
        <v>110</v>
      </c>
      <c r="G36" s="61">
        <v>1141</v>
      </c>
      <c r="H36" s="61">
        <v>2339</v>
      </c>
      <c r="I36" s="61">
        <v>4083</v>
      </c>
      <c r="J36" s="61">
        <v>1777</v>
      </c>
      <c r="K36" s="61">
        <v>649</v>
      </c>
      <c r="L36" s="62">
        <v>308</v>
      </c>
      <c r="M36" s="62">
        <v>1180</v>
      </c>
      <c r="N36" s="57">
        <v>981</v>
      </c>
      <c r="O36" s="57">
        <v>1158</v>
      </c>
      <c r="P36" s="57">
        <v>760</v>
      </c>
      <c r="Q36" s="57">
        <v>1558</v>
      </c>
      <c r="R36" s="61">
        <v>1463</v>
      </c>
      <c r="S36" s="57">
        <v>1475</v>
      </c>
      <c r="T36" s="57">
        <v>748</v>
      </c>
      <c r="U36" s="57">
        <v>2572</v>
      </c>
      <c r="V36" s="57">
        <v>5322</v>
      </c>
      <c r="W36" s="57">
        <v>4983</v>
      </c>
      <c r="X36" s="57">
        <v>3421</v>
      </c>
      <c r="Y36" s="57">
        <v>986</v>
      </c>
      <c r="Z36" s="57">
        <v>1179</v>
      </c>
      <c r="AA36" s="208">
        <v>868</v>
      </c>
      <c r="AB36" s="208">
        <v>848</v>
      </c>
      <c r="AC36" s="208">
        <v>1193</v>
      </c>
      <c r="AD36" s="208">
        <v>1467</v>
      </c>
      <c r="AE36" s="208">
        <v>1746</v>
      </c>
      <c r="AF36" s="208"/>
      <c r="AG36" s="208"/>
      <c r="AH36" s="208"/>
      <c r="AI36" s="208"/>
      <c r="AJ36" s="208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59"/>
      <c r="DJ36" s="59"/>
      <c r="DK36" s="59"/>
      <c r="DL36" s="59"/>
      <c r="DM36" s="59"/>
      <c r="DN36" s="59"/>
      <c r="DO36" s="59"/>
      <c r="DP36" s="59"/>
      <c r="DQ36" s="59"/>
      <c r="DR36" s="59"/>
      <c r="DS36" s="59"/>
      <c r="DT36" s="59"/>
      <c r="DU36" s="59"/>
      <c r="DV36" s="59"/>
      <c r="DW36" s="59"/>
      <c r="DX36" s="59"/>
      <c r="DY36" s="59"/>
      <c r="DZ36" s="59"/>
      <c r="EA36" s="59"/>
      <c r="EB36" s="59"/>
      <c r="EC36" s="59"/>
      <c r="ED36" s="59"/>
      <c r="EE36" s="59"/>
      <c r="EF36" s="59"/>
      <c r="EG36" s="59"/>
      <c r="EH36" s="59"/>
      <c r="EI36" s="59"/>
      <c r="EJ36" s="59"/>
      <c r="EK36" s="59"/>
      <c r="EL36" s="59"/>
      <c r="EM36" s="59"/>
      <c r="EN36" s="59"/>
      <c r="EO36" s="59"/>
      <c r="EP36" s="59"/>
      <c r="EQ36" s="59"/>
      <c r="ER36" s="59"/>
      <c r="ES36" s="59"/>
      <c r="ET36" s="59"/>
      <c r="EU36" s="59"/>
      <c r="EV36" s="59"/>
      <c r="EW36" s="59"/>
      <c r="EX36" s="59"/>
      <c r="EY36" s="59"/>
      <c r="EZ36" s="59"/>
      <c r="FA36" s="59"/>
      <c r="FB36" s="59"/>
      <c r="FC36" s="59"/>
      <c r="FD36" s="59"/>
      <c r="FE36" s="59"/>
      <c r="FF36" s="59"/>
      <c r="FG36" s="59"/>
      <c r="FH36" s="59"/>
      <c r="FI36" s="59"/>
      <c r="FJ36" s="59"/>
      <c r="FK36" s="59"/>
      <c r="FL36" s="59"/>
      <c r="FM36" s="59"/>
      <c r="FN36" s="59"/>
      <c r="FO36" s="59"/>
      <c r="FP36" s="59"/>
      <c r="FQ36" s="59"/>
      <c r="FR36" s="59"/>
      <c r="FS36" s="59"/>
      <c r="FT36" s="59"/>
      <c r="FU36" s="59"/>
      <c r="FV36" s="59"/>
      <c r="FW36" s="59"/>
      <c r="FX36" s="59"/>
      <c r="FY36" s="59"/>
      <c r="FZ36" s="59"/>
      <c r="GA36" s="59"/>
      <c r="GB36" s="59"/>
      <c r="GC36" s="59"/>
      <c r="GD36" s="59"/>
      <c r="GE36" s="59"/>
      <c r="GF36" s="59"/>
      <c r="GG36" s="59"/>
      <c r="GH36" s="59"/>
      <c r="GI36" s="59"/>
      <c r="GJ36" s="59"/>
      <c r="GK36" s="59"/>
      <c r="GL36" s="59"/>
      <c r="GM36" s="59"/>
      <c r="GN36" s="59"/>
      <c r="GO36" s="59"/>
      <c r="GP36" s="59"/>
      <c r="GQ36" s="59"/>
      <c r="GR36" s="59"/>
      <c r="GS36" s="59"/>
      <c r="GT36" s="59"/>
      <c r="GU36" s="59"/>
      <c r="GV36" s="59"/>
      <c r="GW36" s="59"/>
      <c r="GX36" s="59"/>
      <c r="GY36" s="59"/>
      <c r="GZ36" s="59"/>
      <c r="HA36" s="59"/>
      <c r="HB36" s="59"/>
      <c r="HC36" s="59"/>
      <c r="HD36" s="59"/>
      <c r="HE36" s="59"/>
      <c r="HF36" s="59"/>
      <c r="HG36" s="59"/>
      <c r="HH36" s="59"/>
      <c r="HI36" s="59"/>
      <c r="HJ36" s="59"/>
      <c r="HK36" s="59"/>
      <c r="HL36" s="59"/>
      <c r="HM36" s="59"/>
      <c r="HN36" s="59"/>
      <c r="HO36" s="59"/>
      <c r="HP36" s="59"/>
      <c r="HQ36" s="59"/>
      <c r="HR36" s="59"/>
      <c r="HS36" s="59"/>
      <c r="HT36" s="59"/>
      <c r="HU36" s="59"/>
      <c r="HV36" s="59"/>
      <c r="HW36" s="59"/>
      <c r="HX36" s="59"/>
      <c r="HY36" s="59"/>
      <c r="HZ36" s="59"/>
      <c r="IA36" s="59"/>
      <c r="IB36" s="59"/>
      <c r="IC36" s="59"/>
      <c r="ID36" s="59"/>
      <c r="IE36" s="59"/>
      <c r="IF36" s="59"/>
      <c r="IG36" s="59"/>
    </row>
    <row r="37" spans="1:241" s="60" customFormat="1" ht="15" customHeight="1">
      <c r="A37" s="63"/>
      <c r="B37" s="78">
        <v>26</v>
      </c>
      <c r="C37" s="223"/>
      <c r="D37" s="80" t="s">
        <v>89</v>
      </c>
      <c r="E37" s="81" t="s">
        <v>121</v>
      </c>
      <c r="F37" s="77" t="s">
        <v>110</v>
      </c>
      <c r="G37" s="61">
        <v>1291</v>
      </c>
      <c r="H37" s="61">
        <v>1860</v>
      </c>
      <c r="I37" s="61">
        <v>2038</v>
      </c>
      <c r="J37" s="61">
        <v>1595</v>
      </c>
      <c r="K37" s="61">
        <v>1034</v>
      </c>
      <c r="L37" s="62">
        <v>977</v>
      </c>
      <c r="M37" s="62">
        <v>2140</v>
      </c>
      <c r="N37" s="57">
        <v>1556</v>
      </c>
      <c r="O37" s="57">
        <v>2292</v>
      </c>
      <c r="P37" s="57">
        <v>1543</v>
      </c>
      <c r="Q37" s="57">
        <v>1942</v>
      </c>
      <c r="R37" s="61">
        <v>2856</v>
      </c>
      <c r="S37" s="57">
        <v>2240</v>
      </c>
      <c r="T37" s="57">
        <v>2898</v>
      </c>
      <c r="U37" s="57">
        <v>3104</v>
      </c>
      <c r="V37" s="57">
        <v>3104</v>
      </c>
      <c r="W37" s="57">
        <v>2665</v>
      </c>
      <c r="X37" s="57">
        <v>3286</v>
      </c>
      <c r="Y37" s="57">
        <v>2227</v>
      </c>
      <c r="Z37" s="57">
        <v>2850</v>
      </c>
      <c r="AA37" s="208">
        <v>2838</v>
      </c>
      <c r="AB37" s="208">
        <v>1705</v>
      </c>
      <c r="AC37" s="208">
        <v>1933</v>
      </c>
      <c r="AD37" s="208">
        <v>2153</v>
      </c>
      <c r="AE37" s="208">
        <v>2417</v>
      </c>
      <c r="AF37" s="208"/>
      <c r="AG37" s="208"/>
      <c r="AH37" s="208"/>
      <c r="AI37" s="208"/>
      <c r="AJ37" s="208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59"/>
      <c r="DJ37" s="59"/>
      <c r="DK37" s="59"/>
      <c r="DL37" s="59"/>
      <c r="DM37" s="59"/>
      <c r="DN37" s="59"/>
      <c r="DO37" s="59"/>
      <c r="DP37" s="59"/>
      <c r="DQ37" s="59"/>
      <c r="DR37" s="59"/>
      <c r="DS37" s="59"/>
      <c r="DT37" s="59"/>
      <c r="DU37" s="59"/>
      <c r="DV37" s="59"/>
      <c r="DW37" s="59"/>
      <c r="DX37" s="59"/>
      <c r="DY37" s="59"/>
      <c r="DZ37" s="59"/>
      <c r="EA37" s="59"/>
      <c r="EB37" s="59"/>
      <c r="EC37" s="59"/>
      <c r="ED37" s="59"/>
      <c r="EE37" s="59"/>
      <c r="EF37" s="59"/>
      <c r="EG37" s="59"/>
      <c r="EH37" s="59"/>
      <c r="EI37" s="59"/>
      <c r="EJ37" s="59"/>
      <c r="EK37" s="59"/>
      <c r="EL37" s="59"/>
      <c r="EM37" s="59"/>
      <c r="EN37" s="59"/>
      <c r="EO37" s="59"/>
      <c r="EP37" s="59"/>
      <c r="EQ37" s="59"/>
      <c r="ER37" s="59"/>
      <c r="ES37" s="59"/>
      <c r="ET37" s="59"/>
      <c r="EU37" s="59"/>
      <c r="EV37" s="59"/>
      <c r="EW37" s="59"/>
      <c r="EX37" s="59"/>
      <c r="EY37" s="59"/>
      <c r="EZ37" s="59"/>
      <c r="FA37" s="59"/>
      <c r="FB37" s="59"/>
      <c r="FC37" s="59"/>
      <c r="FD37" s="59"/>
      <c r="FE37" s="59"/>
      <c r="FF37" s="59"/>
      <c r="FG37" s="59"/>
      <c r="FH37" s="59"/>
      <c r="FI37" s="59"/>
      <c r="FJ37" s="59"/>
      <c r="FK37" s="59"/>
      <c r="FL37" s="59"/>
      <c r="FM37" s="59"/>
      <c r="FN37" s="59"/>
      <c r="FO37" s="59"/>
      <c r="FP37" s="59"/>
      <c r="FQ37" s="59"/>
      <c r="FR37" s="59"/>
      <c r="FS37" s="59"/>
      <c r="FT37" s="59"/>
      <c r="FU37" s="59"/>
      <c r="FV37" s="59"/>
      <c r="FW37" s="59"/>
      <c r="FX37" s="59"/>
      <c r="FY37" s="59"/>
      <c r="FZ37" s="59"/>
      <c r="GA37" s="59"/>
      <c r="GB37" s="59"/>
      <c r="GC37" s="59"/>
      <c r="GD37" s="59"/>
      <c r="GE37" s="59"/>
      <c r="GF37" s="59"/>
      <c r="GG37" s="59"/>
      <c r="GH37" s="59"/>
      <c r="GI37" s="59"/>
      <c r="GJ37" s="59"/>
      <c r="GK37" s="59"/>
      <c r="GL37" s="59"/>
      <c r="GM37" s="59"/>
      <c r="GN37" s="59"/>
      <c r="GO37" s="59"/>
      <c r="GP37" s="59"/>
      <c r="GQ37" s="59"/>
      <c r="GR37" s="59"/>
      <c r="GS37" s="59"/>
      <c r="GT37" s="59"/>
      <c r="GU37" s="59"/>
      <c r="GV37" s="59"/>
      <c r="GW37" s="59"/>
      <c r="GX37" s="59"/>
      <c r="GY37" s="59"/>
      <c r="GZ37" s="59"/>
      <c r="HA37" s="59"/>
      <c r="HB37" s="59"/>
      <c r="HC37" s="59"/>
      <c r="HD37" s="59"/>
      <c r="HE37" s="59"/>
      <c r="HF37" s="59"/>
      <c r="HG37" s="59"/>
      <c r="HH37" s="59"/>
      <c r="HI37" s="59"/>
      <c r="HJ37" s="59"/>
      <c r="HK37" s="59"/>
      <c r="HL37" s="59"/>
      <c r="HM37" s="59"/>
      <c r="HN37" s="59"/>
      <c r="HO37" s="59"/>
      <c r="HP37" s="59"/>
      <c r="HQ37" s="59"/>
      <c r="HR37" s="59"/>
      <c r="HS37" s="59"/>
      <c r="HT37" s="59"/>
      <c r="HU37" s="59"/>
      <c r="HV37" s="59"/>
      <c r="HW37" s="59"/>
      <c r="HX37" s="59"/>
      <c r="HY37" s="59"/>
      <c r="HZ37" s="59"/>
      <c r="IA37" s="59"/>
      <c r="IB37" s="59"/>
      <c r="IC37" s="59"/>
      <c r="ID37" s="59"/>
      <c r="IE37" s="59"/>
      <c r="IF37" s="59"/>
      <c r="IG37" s="59"/>
    </row>
    <row r="38" spans="1:241" s="60" customFormat="1" ht="30.95" customHeight="1">
      <c r="A38" s="63"/>
      <c r="B38" s="82">
        <v>27</v>
      </c>
      <c r="C38" s="223"/>
      <c r="D38" s="70" t="s">
        <v>92</v>
      </c>
      <c r="E38" s="71" t="s">
        <v>121</v>
      </c>
      <c r="F38" s="72" t="s">
        <v>125</v>
      </c>
      <c r="G38" s="61">
        <v>12</v>
      </c>
      <c r="H38" s="61">
        <v>32</v>
      </c>
      <c r="I38" s="61">
        <v>38</v>
      </c>
      <c r="J38" s="61">
        <v>60</v>
      </c>
      <c r="K38" s="61">
        <v>120</v>
      </c>
      <c r="L38" s="62">
        <v>60</v>
      </c>
      <c r="M38" s="62">
        <v>30</v>
      </c>
      <c r="N38" s="61">
        <v>60</v>
      </c>
      <c r="O38" s="61">
        <v>60</v>
      </c>
      <c r="P38" s="61">
        <v>6</v>
      </c>
      <c r="Q38" s="61">
        <v>18</v>
      </c>
      <c r="R38" s="61">
        <v>39</v>
      </c>
      <c r="S38" s="61">
        <v>57</v>
      </c>
      <c r="T38" s="61">
        <v>63</v>
      </c>
      <c r="U38" s="61">
        <v>13</v>
      </c>
      <c r="V38" s="61">
        <v>13</v>
      </c>
      <c r="W38" s="61">
        <v>28</v>
      </c>
      <c r="X38" s="61">
        <v>43</v>
      </c>
      <c r="Y38" s="61">
        <v>54</v>
      </c>
      <c r="Z38" s="61">
        <v>65</v>
      </c>
      <c r="AA38" s="208">
        <v>87</v>
      </c>
      <c r="AB38" s="208">
        <v>30</v>
      </c>
      <c r="AC38" s="208">
        <v>0</v>
      </c>
      <c r="AD38" s="208">
        <v>0</v>
      </c>
      <c r="AE38" s="208">
        <v>20</v>
      </c>
      <c r="AF38" s="208"/>
      <c r="AG38" s="208"/>
      <c r="AH38" s="208"/>
      <c r="AI38" s="208"/>
      <c r="AJ38" s="208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59"/>
      <c r="DJ38" s="59"/>
      <c r="DK38" s="59"/>
      <c r="DL38" s="59"/>
      <c r="DM38" s="59"/>
      <c r="DN38" s="59"/>
      <c r="DO38" s="59"/>
      <c r="DP38" s="59"/>
      <c r="DQ38" s="59"/>
      <c r="DR38" s="59"/>
      <c r="DS38" s="59"/>
      <c r="DT38" s="59"/>
      <c r="DU38" s="59"/>
      <c r="DV38" s="59"/>
      <c r="DW38" s="59"/>
      <c r="DX38" s="59"/>
      <c r="DY38" s="59"/>
      <c r="DZ38" s="59"/>
      <c r="EA38" s="59"/>
      <c r="EB38" s="59"/>
      <c r="EC38" s="59"/>
      <c r="ED38" s="59"/>
      <c r="EE38" s="59"/>
      <c r="EF38" s="59"/>
      <c r="EG38" s="59"/>
      <c r="EH38" s="59"/>
      <c r="EI38" s="59"/>
      <c r="EJ38" s="59"/>
      <c r="EK38" s="59"/>
      <c r="EL38" s="59"/>
      <c r="EM38" s="59"/>
      <c r="EN38" s="59"/>
      <c r="EO38" s="59"/>
      <c r="EP38" s="59"/>
      <c r="EQ38" s="59"/>
      <c r="ER38" s="59"/>
      <c r="ES38" s="59"/>
      <c r="ET38" s="59"/>
      <c r="EU38" s="59"/>
      <c r="EV38" s="59"/>
      <c r="EW38" s="59"/>
      <c r="EX38" s="59"/>
      <c r="EY38" s="59"/>
      <c r="EZ38" s="59"/>
      <c r="FA38" s="59"/>
      <c r="FB38" s="59"/>
      <c r="FC38" s="59"/>
      <c r="FD38" s="59"/>
      <c r="FE38" s="59"/>
      <c r="FF38" s="59"/>
      <c r="FG38" s="59"/>
      <c r="FH38" s="59"/>
      <c r="FI38" s="59"/>
      <c r="FJ38" s="59"/>
      <c r="FK38" s="59"/>
      <c r="FL38" s="59"/>
      <c r="FM38" s="59"/>
      <c r="FN38" s="59"/>
      <c r="FO38" s="59"/>
      <c r="FP38" s="59"/>
      <c r="FQ38" s="59"/>
      <c r="FR38" s="59"/>
      <c r="FS38" s="59"/>
      <c r="FT38" s="59"/>
      <c r="FU38" s="59"/>
      <c r="FV38" s="59"/>
      <c r="FW38" s="59"/>
      <c r="FX38" s="59"/>
      <c r="FY38" s="59"/>
      <c r="FZ38" s="59"/>
      <c r="GA38" s="59"/>
      <c r="GB38" s="59"/>
      <c r="GC38" s="59"/>
      <c r="GD38" s="59"/>
      <c r="GE38" s="59"/>
      <c r="GF38" s="59"/>
      <c r="GG38" s="59"/>
      <c r="GH38" s="59"/>
      <c r="GI38" s="59"/>
      <c r="GJ38" s="59"/>
      <c r="GK38" s="59"/>
      <c r="GL38" s="59"/>
      <c r="GM38" s="59"/>
      <c r="GN38" s="59"/>
      <c r="GO38" s="59"/>
      <c r="GP38" s="59"/>
      <c r="GQ38" s="59"/>
      <c r="GR38" s="59"/>
      <c r="GS38" s="59"/>
      <c r="GT38" s="59"/>
      <c r="GU38" s="59"/>
      <c r="GV38" s="59"/>
      <c r="GW38" s="59"/>
      <c r="GX38" s="59"/>
      <c r="GY38" s="59"/>
      <c r="GZ38" s="59"/>
      <c r="HA38" s="59"/>
      <c r="HB38" s="59"/>
      <c r="HC38" s="59"/>
      <c r="HD38" s="59"/>
      <c r="HE38" s="59"/>
      <c r="HF38" s="59"/>
      <c r="HG38" s="59"/>
      <c r="HH38" s="59"/>
      <c r="HI38" s="59"/>
      <c r="HJ38" s="59"/>
      <c r="HK38" s="59"/>
      <c r="HL38" s="59"/>
      <c r="HM38" s="59"/>
      <c r="HN38" s="59"/>
      <c r="HO38" s="59"/>
      <c r="HP38" s="59"/>
      <c r="HQ38" s="59"/>
      <c r="HR38" s="59"/>
      <c r="HS38" s="59"/>
      <c r="HT38" s="59"/>
      <c r="HU38" s="59"/>
      <c r="HV38" s="59"/>
      <c r="HW38" s="59"/>
      <c r="HX38" s="59"/>
      <c r="HY38" s="59"/>
      <c r="HZ38" s="59"/>
      <c r="IA38" s="59"/>
      <c r="IB38" s="59"/>
      <c r="IC38" s="59"/>
      <c r="ID38" s="59"/>
      <c r="IE38" s="59"/>
      <c r="IF38" s="59"/>
      <c r="IG38" s="59"/>
    </row>
    <row r="39" spans="1:241" s="60" customFormat="1" ht="15" customHeight="1">
      <c r="A39" s="63"/>
      <c r="B39" s="82">
        <v>28</v>
      </c>
      <c r="C39" s="223"/>
      <c r="D39" s="70" t="s">
        <v>138</v>
      </c>
      <c r="E39" s="71" t="s">
        <v>121</v>
      </c>
      <c r="F39" s="72" t="s">
        <v>125</v>
      </c>
      <c r="G39" s="61">
        <v>6</v>
      </c>
      <c r="H39" s="61">
        <v>0</v>
      </c>
      <c r="I39" s="61">
        <v>0</v>
      </c>
      <c r="J39" s="61">
        <v>0</v>
      </c>
      <c r="K39" s="61">
        <v>3</v>
      </c>
      <c r="L39" s="62">
        <v>0</v>
      </c>
      <c r="M39" s="62">
        <v>0</v>
      </c>
      <c r="N39" s="57">
        <v>0</v>
      </c>
      <c r="O39" s="57">
        <v>0</v>
      </c>
      <c r="P39" s="57">
        <v>0</v>
      </c>
      <c r="Q39" s="57">
        <v>0</v>
      </c>
      <c r="R39" s="61">
        <v>0</v>
      </c>
      <c r="S39" s="57">
        <v>0</v>
      </c>
      <c r="T39" s="57">
        <v>0</v>
      </c>
      <c r="U39" s="57">
        <v>0</v>
      </c>
      <c r="V39" s="57">
        <v>0</v>
      </c>
      <c r="W39" s="57">
        <v>0</v>
      </c>
      <c r="X39" s="57">
        <v>0</v>
      </c>
      <c r="Y39" s="57">
        <v>0</v>
      </c>
      <c r="Z39" s="57">
        <v>0</v>
      </c>
      <c r="AA39" s="208">
        <v>0</v>
      </c>
      <c r="AB39" s="208">
        <v>0</v>
      </c>
      <c r="AC39" s="208">
        <v>0</v>
      </c>
      <c r="AD39" s="208">
        <v>0</v>
      </c>
      <c r="AE39" s="208">
        <v>0</v>
      </c>
      <c r="AF39" s="208"/>
      <c r="AG39" s="208"/>
      <c r="AH39" s="208"/>
      <c r="AI39" s="208"/>
      <c r="AJ39" s="208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  <c r="CV39" s="59"/>
      <c r="CW39" s="59"/>
      <c r="CX39" s="59"/>
      <c r="CY39" s="59"/>
      <c r="CZ39" s="59"/>
      <c r="DA39" s="59"/>
      <c r="DB39" s="59"/>
      <c r="DC39" s="59"/>
      <c r="DD39" s="59"/>
      <c r="DE39" s="59"/>
      <c r="DF39" s="59"/>
      <c r="DG39" s="59"/>
      <c r="DH39" s="59"/>
      <c r="DI39" s="59"/>
      <c r="DJ39" s="59"/>
      <c r="DK39" s="59"/>
      <c r="DL39" s="59"/>
      <c r="DM39" s="59"/>
      <c r="DN39" s="59"/>
      <c r="DO39" s="59"/>
      <c r="DP39" s="59"/>
      <c r="DQ39" s="59"/>
      <c r="DR39" s="59"/>
      <c r="DS39" s="59"/>
      <c r="DT39" s="59"/>
      <c r="DU39" s="59"/>
      <c r="DV39" s="59"/>
      <c r="DW39" s="59"/>
      <c r="DX39" s="59"/>
      <c r="DY39" s="59"/>
      <c r="DZ39" s="59"/>
      <c r="EA39" s="59"/>
      <c r="EB39" s="59"/>
      <c r="EC39" s="59"/>
      <c r="ED39" s="59"/>
      <c r="EE39" s="59"/>
      <c r="EF39" s="59"/>
      <c r="EG39" s="59"/>
      <c r="EH39" s="59"/>
      <c r="EI39" s="59"/>
      <c r="EJ39" s="59"/>
      <c r="EK39" s="59"/>
      <c r="EL39" s="59"/>
      <c r="EM39" s="59"/>
      <c r="EN39" s="59"/>
      <c r="EO39" s="59"/>
      <c r="EP39" s="59"/>
      <c r="EQ39" s="59"/>
      <c r="ER39" s="59"/>
      <c r="ES39" s="59"/>
      <c r="ET39" s="59"/>
      <c r="EU39" s="59"/>
      <c r="EV39" s="59"/>
      <c r="EW39" s="59"/>
      <c r="EX39" s="59"/>
      <c r="EY39" s="59"/>
      <c r="EZ39" s="59"/>
      <c r="FA39" s="59"/>
      <c r="FB39" s="59"/>
      <c r="FC39" s="59"/>
      <c r="FD39" s="59"/>
      <c r="FE39" s="59"/>
      <c r="FF39" s="59"/>
      <c r="FG39" s="59"/>
      <c r="FH39" s="59"/>
      <c r="FI39" s="59"/>
      <c r="FJ39" s="59"/>
      <c r="FK39" s="59"/>
      <c r="FL39" s="59"/>
      <c r="FM39" s="59"/>
      <c r="FN39" s="59"/>
      <c r="FO39" s="59"/>
      <c r="FP39" s="59"/>
      <c r="FQ39" s="59"/>
      <c r="FR39" s="59"/>
      <c r="FS39" s="59"/>
      <c r="FT39" s="59"/>
      <c r="FU39" s="59"/>
      <c r="FV39" s="59"/>
      <c r="FW39" s="59"/>
      <c r="FX39" s="59"/>
      <c r="FY39" s="59"/>
      <c r="FZ39" s="59"/>
      <c r="GA39" s="59"/>
      <c r="GB39" s="59"/>
      <c r="GC39" s="59"/>
      <c r="GD39" s="59"/>
      <c r="GE39" s="59"/>
      <c r="GF39" s="59"/>
      <c r="GG39" s="59"/>
      <c r="GH39" s="59"/>
      <c r="GI39" s="59"/>
      <c r="GJ39" s="59"/>
      <c r="GK39" s="59"/>
      <c r="GL39" s="59"/>
      <c r="GM39" s="59"/>
      <c r="GN39" s="59"/>
      <c r="GO39" s="59"/>
      <c r="GP39" s="59"/>
      <c r="GQ39" s="59"/>
      <c r="GR39" s="59"/>
      <c r="GS39" s="59"/>
      <c r="GT39" s="59"/>
      <c r="GU39" s="59"/>
      <c r="GV39" s="59"/>
      <c r="GW39" s="59"/>
      <c r="GX39" s="59"/>
      <c r="GY39" s="59"/>
      <c r="GZ39" s="59"/>
      <c r="HA39" s="59"/>
      <c r="HB39" s="59"/>
      <c r="HC39" s="59"/>
      <c r="HD39" s="59"/>
      <c r="HE39" s="59"/>
      <c r="HF39" s="59"/>
      <c r="HG39" s="59"/>
      <c r="HH39" s="59"/>
      <c r="HI39" s="59"/>
      <c r="HJ39" s="59"/>
      <c r="HK39" s="59"/>
      <c r="HL39" s="59"/>
      <c r="HM39" s="59"/>
      <c r="HN39" s="59"/>
      <c r="HO39" s="59"/>
      <c r="HP39" s="59"/>
      <c r="HQ39" s="59"/>
      <c r="HR39" s="59"/>
      <c r="HS39" s="59"/>
      <c r="HT39" s="59"/>
      <c r="HU39" s="59"/>
      <c r="HV39" s="59"/>
      <c r="HW39" s="59"/>
      <c r="HX39" s="59"/>
      <c r="HY39" s="59"/>
      <c r="HZ39" s="59"/>
      <c r="IA39" s="59"/>
      <c r="IB39" s="59"/>
      <c r="IC39" s="59"/>
      <c r="ID39" s="59"/>
      <c r="IE39" s="59"/>
      <c r="IF39" s="59"/>
      <c r="IG39" s="59"/>
    </row>
    <row r="40" spans="1:241" s="60" customFormat="1" ht="15.6" hidden="1" customHeight="1">
      <c r="A40" s="63"/>
      <c r="B40" s="217">
        <v>29</v>
      </c>
      <c r="C40" s="223"/>
      <c r="D40" s="218" t="s">
        <v>139</v>
      </c>
      <c r="E40" s="219" t="s">
        <v>121</v>
      </c>
      <c r="F40" s="83" t="s">
        <v>140</v>
      </c>
      <c r="G40" s="84"/>
      <c r="H40" s="84"/>
      <c r="I40" s="84"/>
      <c r="J40" s="84"/>
      <c r="K40" s="84"/>
      <c r="L40" s="84"/>
      <c r="M40" s="84"/>
      <c r="N40" s="85"/>
      <c r="O40" s="85"/>
      <c r="P40" s="85"/>
      <c r="Q40" s="85"/>
      <c r="R40" s="84"/>
      <c r="S40" s="85"/>
      <c r="T40" s="85"/>
      <c r="U40" s="85"/>
      <c r="V40" s="85"/>
      <c r="W40" s="85"/>
      <c r="X40" s="85"/>
      <c r="Y40" s="85"/>
      <c r="Z40" s="85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59"/>
      <c r="CI40" s="59"/>
      <c r="CJ40" s="59"/>
      <c r="CK40" s="59"/>
      <c r="CL40" s="59"/>
      <c r="CM40" s="59"/>
      <c r="CN40" s="59"/>
      <c r="CO40" s="59"/>
      <c r="CP40" s="59"/>
      <c r="CQ40" s="59"/>
      <c r="CR40" s="59"/>
      <c r="CS40" s="59"/>
      <c r="CT40" s="59"/>
      <c r="CU40" s="59"/>
      <c r="CV40" s="59"/>
      <c r="CW40" s="59"/>
      <c r="CX40" s="59"/>
      <c r="CY40" s="59"/>
      <c r="CZ40" s="59"/>
      <c r="DA40" s="59"/>
      <c r="DB40" s="59"/>
      <c r="DC40" s="59"/>
      <c r="DD40" s="59"/>
      <c r="DE40" s="59"/>
      <c r="DF40" s="59"/>
      <c r="DG40" s="59"/>
      <c r="DH40" s="59"/>
      <c r="DI40" s="59"/>
      <c r="DJ40" s="59"/>
      <c r="DK40" s="59"/>
      <c r="DL40" s="59"/>
      <c r="DM40" s="59"/>
      <c r="DN40" s="59"/>
      <c r="DO40" s="59"/>
      <c r="DP40" s="59"/>
      <c r="DQ40" s="59"/>
      <c r="DR40" s="59"/>
      <c r="DS40" s="59"/>
      <c r="DT40" s="59"/>
      <c r="DU40" s="59"/>
      <c r="DV40" s="59"/>
      <c r="DW40" s="59"/>
      <c r="DX40" s="59"/>
      <c r="DY40" s="59"/>
      <c r="DZ40" s="59"/>
      <c r="EA40" s="59"/>
      <c r="EB40" s="59"/>
      <c r="EC40" s="59"/>
      <c r="ED40" s="59"/>
      <c r="EE40" s="59"/>
      <c r="EF40" s="59"/>
      <c r="EG40" s="59"/>
      <c r="EH40" s="59"/>
      <c r="EI40" s="59"/>
      <c r="EJ40" s="59"/>
      <c r="EK40" s="59"/>
      <c r="EL40" s="59"/>
      <c r="EM40" s="59"/>
      <c r="EN40" s="59"/>
      <c r="EO40" s="59"/>
      <c r="EP40" s="59"/>
      <c r="EQ40" s="59"/>
      <c r="ER40" s="59"/>
      <c r="ES40" s="59"/>
      <c r="ET40" s="59"/>
      <c r="EU40" s="59"/>
      <c r="EV40" s="59"/>
      <c r="EW40" s="59"/>
      <c r="EX40" s="59"/>
      <c r="EY40" s="59"/>
      <c r="EZ40" s="59"/>
      <c r="FA40" s="59"/>
      <c r="FB40" s="59"/>
      <c r="FC40" s="59"/>
      <c r="FD40" s="59"/>
      <c r="FE40" s="59"/>
      <c r="FF40" s="59"/>
      <c r="FG40" s="59"/>
      <c r="FH40" s="59"/>
      <c r="FI40" s="59"/>
      <c r="FJ40" s="59"/>
      <c r="FK40" s="59"/>
      <c r="FL40" s="59"/>
      <c r="FM40" s="59"/>
      <c r="FN40" s="59"/>
      <c r="FO40" s="59"/>
      <c r="FP40" s="59"/>
      <c r="FQ40" s="59"/>
      <c r="FR40" s="59"/>
      <c r="FS40" s="59"/>
      <c r="FT40" s="59"/>
      <c r="FU40" s="59"/>
      <c r="FV40" s="59"/>
      <c r="FW40" s="59"/>
      <c r="FX40" s="59"/>
      <c r="FY40" s="59"/>
      <c r="FZ40" s="59"/>
      <c r="GA40" s="59"/>
      <c r="GB40" s="59"/>
      <c r="GC40" s="59"/>
      <c r="GD40" s="59"/>
      <c r="GE40" s="59"/>
      <c r="GF40" s="59"/>
      <c r="GG40" s="59"/>
      <c r="GH40" s="59"/>
      <c r="GI40" s="59"/>
      <c r="GJ40" s="59"/>
      <c r="GK40" s="59"/>
      <c r="GL40" s="59"/>
      <c r="GM40" s="59"/>
      <c r="GN40" s="59"/>
      <c r="GO40" s="59"/>
      <c r="GP40" s="59"/>
      <c r="GQ40" s="59"/>
      <c r="GR40" s="59"/>
      <c r="GS40" s="59"/>
      <c r="GT40" s="59"/>
      <c r="GU40" s="59"/>
      <c r="GV40" s="59"/>
      <c r="GW40" s="59"/>
      <c r="GX40" s="59"/>
      <c r="GY40" s="59"/>
      <c r="GZ40" s="59"/>
      <c r="HA40" s="59"/>
      <c r="HB40" s="59"/>
      <c r="HC40" s="59"/>
      <c r="HD40" s="59"/>
      <c r="HE40" s="59"/>
      <c r="HF40" s="59"/>
      <c r="HG40" s="59"/>
      <c r="HH40" s="59"/>
      <c r="HI40" s="59"/>
      <c r="HJ40" s="59"/>
      <c r="HK40" s="59"/>
      <c r="HL40" s="59"/>
      <c r="HM40" s="59"/>
      <c r="HN40" s="59"/>
      <c r="HO40" s="59"/>
      <c r="HP40" s="59"/>
      <c r="HQ40" s="59"/>
      <c r="HR40" s="59"/>
      <c r="HS40" s="59"/>
      <c r="HT40" s="59"/>
      <c r="HU40" s="59"/>
      <c r="HV40" s="59"/>
      <c r="HW40" s="59"/>
      <c r="HX40" s="59"/>
      <c r="HY40" s="59"/>
      <c r="HZ40" s="59"/>
      <c r="IA40" s="59"/>
      <c r="IB40" s="59"/>
      <c r="IC40" s="59"/>
      <c r="ID40" s="59"/>
      <c r="IE40" s="59"/>
      <c r="IF40" s="59"/>
      <c r="IG40" s="59"/>
    </row>
    <row r="41" spans="1:241" s="60" customFormat="1" ht="16.350000000000001" hidden="1" customHeight="1">
      <c r="A41" s="63"/>
      <c r="B41" s="217"/>
      <c r="C41" s="223"/>
      <c r="D41" s="218"/>
      <c r="E41" s="219"/>
      <c r="F41" s="83" t="s">
        <v>141</v>
      </c>
      <c r="G41" s="84"/>
      <c r="H41" s="84"/>
      <c r="I41" s="84"/>
      <c r="J41" s="84"/>
      <c r="K41" s="84"/>
      <c r="L41" s="84"/>
      <c r="M41" s="84"/>
      <c r="N41" s="85"/>
      <c r="O41" s="85"/>
      <c r="P41" s="85"/>
      <c r="Q41" s="85"/>
      <c r="R41" s="84"/>
      <c r="S41" s="85"/>
      <c r="T41" s="85"/>
      <c r="U41" s="85"/>
      <c r="V41" s="85"/>
      <c r="W41" s="85"/>
      <c r="X41" s="85"/>
      <c r="Y41" s="85"/>
      <c r="Z41" s="85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  <c r="CO41" s="59"/>
      <c r="CP41" s="59"/>
      <c r="CQ41" s="59"/>
      <c r="CR41" s="59"/>
      <c r="CS41" s="59"/>
      <c r="CT41" s="59"/>
      <c r="CU41" s="59"/>
      <c r="CV41" s="59"/>
      <c r="CW41" s="59"/>
      <c r="CX41" s="59"/>
      <c r="CY41" s="59"/>
      <c r="CZ41" s="59"/>
      <c r="DA41" s="59"/>
      <c r="DB41" s="59"/>
      <c r="DC41" s="59"/>
      <c r="DD41" s="59"/>
      <c r="DE41" s="59"/>
      <c r="DF41" s="59"/>
      <c r="DG41" s="59"/>
      <c r="DH41" s="59"/>
      <c r="DI41" s="59"/>
      <c r="DJ41" s="59"/>
      <c r="DK41" s="59"/>
      <c r="DL41" s="59"/>
      <c r="DM41" s="59"/>
      <c r="DN41" s="59"/>
      <c r="DO41" s="59"/>
      <c r="DP41" s="59"/>
      <c r="DQ41" s="59"/>
      <c r="DR41" s="59"/>
      <c r="DS41" s="59"/>
      <c r="DT41" s="59"/>
      <c r="DU41" s="59"/>
      <c r="DV41" s="59"/>
      <c r="DW41" s="59"/>
      <c r="DX41" s="59"/>
      <c r="DY41" s="59"/>
      <c r="DZ41" s="59"/>
      <c r="EA41" s="59"/>
      <c r="EB41" s="59"/>
      <c r="EC41" s="59"/>
      <c r="ED41" s="59"/>
      <c r="EE41" s="59"/>
      <c r="EF41" s="59"/>
      <c r="EG41" s="59"/>
      <c r="EH41" s="59"/>
      <c r="EI41" s="59"/>
      <c r="EJ41" s="59"/>
      <c r="EK41" s="59"/>
      <c r="EL41" s="59"/>
      <c r="EM41" s="59"/>
      <c r="EN41" s="59"/>
      <c r="EO41" s="59"/>
      <c r="EP41" s="59"/>
      <c r="EQ41" s="59"/>
      <c r="ER41" s="59"/>
      <c r="ES41" s="59"/>
      <c r="ET41" s="59"/>
      <c r="EU41" s="59"/>
      <c r="EV41" s="59"/>
      <c r="EW41" s="59"/>
      <c r="EX41" s="59"/>
      <c r="EY41" s="59"/>
      <c r="EZ41" s="59"/>
      <c r="FA41" s="59"/>
      <c r="FB41" s="59"/>
      <c r="FC41" s="59"/>
      <c r="FD41" s="59"/>
      <c r="FE41" s="59"/>
      <c r="FF41" s="59"/>
      <c r="FG41" s="59"/>
      <c r="FH41" s="59"/>
      <c r="FI41" s="59"/>
      <c r="FJ41" s="59"/>
      <c r="FK41" s="59"/>
      <c r="FL41" s="59"/>
      <c r="FM41" s="59"/>
      <c r="FN41" s="59"/>
      <c r="FO41" s="59"/>
      <c r="FP41" s="59"/>
      <c r="FQ41" s="59"/>
      <c r="FR41" s="59"/>
      <c r="FS41" s="59"/>
      <c r="FT41" s="59"/>
      <c r="FU41" s="59"/>
      <c r="FV41" s="59"/>
      <c r="FW41" s="59"/>
      <c r="FX41" s="59"/>
      <c r="FY41" s="59"/>
      <c r="FZ41" s="59"/>
      <c r="GA41" s="59"/>
      <c r="GB41" s="59"/>
      <c r="GC41" s="59"/>
      <c r="GD41" s="59"/>
      <c r="GE41" s="59"/>
      <c r="GF41" s="59"/>
      <c r="GG41" s="59"/>
      <c r="GH41" s="59"/>
      <c r="GI41" s="59"/>
      <c r="GJ41" s="59"/>
      <c r="GK41" s="59"/>
      <c r="GL41" s="59"/>
      <c r="GM41" s="59"/>
      <c r="GN41" s="59"/>
      <c r="GO41" s="59"/>
      <c r="GP41" s="59"/>
      <c r="GQ41" s="59"/>
      <c r="GR41" s="59"/>
      <c r="GS41" s="59"/>
      <c r="GT41" s="59"/>
      <c r="GU41" s="59"/>
      <c r="GV41" s="59"/>
      <c r="GW41" s="59"/>
      <c r="GX41" s="59"/>
      <c r="GY41" s="59"/>
      <c r="GZ41" s="59"/>
      <c r="HA41" s="59"/>
      <c r="HB41" s="59"/>
      <c r="HC41" s="59"/>
      <c r="HD41" s="59"/>
      <c r="HE41" s="59"/>
      <c r="HF41" s="59"/>
      <c r="HG41" s="59"/>
      <c r="HH41" s="59"/>
      <c r="HI41" s="59"/>
      <c r="HJ41" s="59"/>
      <c r="HK41" s="59"/>
      <c r="HL41" s="59"/>
      <c r="HM41" s="59"/>
      <c r="HN41" s="59"/>
      <c r="HO41" s="59"/>
      <c r="HP41" s="59"/>
      <c r="HQ41" s="59"/>
      <c r="HR41" s="59"/>
      <c r="HS41" s="59"/>
      <c r="HT41" s="59"/>
      <c r="HU41" s="59"/>
      <c r="HV41" s="59"/>
      <c r="HW41" s="59"/>
      <c r="HX41" s="59"/>
      <c r="HY41" s="59"/>
      <c r="HZ41" s="59"/>
      <c r="IA41" s="59"/>
      <c r="IB41" s="59"/>
      <c r="IC41" s="59"/>
      <c r="ID41" s="59"/>
      <c r="IE41" s="59"/>
      <c r="IF41" s="59"/>
      <c r="IG41" s="59"/>
    </row>
    <row r="42" spans="1:241" s="60" customFormat="1" ht="15.6" hidden="1" customHeight="1">
      <c r="A42" s="63"/>
      <c r="B42" s="217"/>
      <c r="C42" s="223"/>
      <c r="D42" s="218"/>
      <c r="E42" s="219"/>
      <c r="F42" s="83" t="s">
        <v>142</v>
      </c>
      <c r="G42" s="86"/>
      <c r="H42" s="86"/>
      <c r="I42" s="86"/>
      <c r="J42" s="86"/>
      <c r="K42" s="86"/>
      <c r="L42" s="86"/>
      <c r="M42" s="87"/>
      <c r="N42" s="86"/>
      <c r="O42" s="86"/>
      <c r="P42" s="86"/>
      <c r="Q42" s="86"/>
      <c r="R42" s="87"/>
      <c r="S42" s="86"/>
      <c r="T42" s="86"/>
      <c r="U42" s="86"/>
      <c r="V42" s="86"/>
      <c r="W42" s="86"/>
      <c r="X42" s="86"/>
      <c r="Y42" s="86"/>
      <c r="Z42" s="86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59"/>
      <c r="DJ42" s="59"/>
      <c r="DK42" s="59"/>
      <c r="DL42" s="59"/>
      <c r="DM42" s="59"/>
      <c r="DN42" s="59"/>
      <c r="DO42" s="59"/>
      <c r="DP42" s="59"/>
      <c r="DQ42" s="59"/>
      <c r="DR42" s="59"/>
      <c r="DS42" s="59"/>
      <c r="DT42" s="59"/>
      <c r="DU42" s="59"/>
      <c r="DV42" s="59"/>
      <c r="DW42" s="59"/>
      <c r="DX42" s="59"/>
      <c r="DY42" s="59"/>
      <c r="DZ42" s="59"/>
      <c r="EA42" s="59"/>
      <c r="EB42" s="59"/>
      <c r="EC42" s="59"/>
      <c r="ED42" s="59"/>
      <c r="EE42" s="59"/>
      <c r="EF42" s="59"/>
      <c r="EG42" s="59"/>
      <c r="EH42" s="59"/>
      <c r="EI42" s="59"/>
      <c r="EJ42" s="59"/>
      <c r="EK42" s="59"/>
      <c r="EL42" s="59"/>
      <c r="EM42" s="59"/>
      <c r="EN42" s="59"/>
      <c r="EO42" s="59"/>
      <c r="EP42" s="59"/>
      <c r="EQ42" s="59"/>
      <c r="ER42" s="59"/>
      <c r="ES42" s="59"/>
      <c r="ET42" s="59"/>
      <c r="EU42" s="59"/>
      <c r="EV42" s="59"/>
      <c r="EW42" s="59"/>
      <c r="EX42" s="59"/>
      <c r="EY42" s="59"/>
      <c r="EZ42" s="59"/>
      <c r="FA42" s="59"/>
      <c r="FB42" s="59"/>
      <c r="FC42" s="59"/>
      <c r="FD42" s="59"/>
      <c r="FE42" s="59"/>
      <c r="FF42" s="59"/>
      <c r="FG42" s="59"/>
      <c r="FH42" s="59"/>
      <c r="FI42" s="59"/>
      <c r="FJ42" s="59"/>
      <c r="FK42" s="59"/>
      <c r="FL42" s="59"/>
      <c r="FM42" s="59"/>
      <c r="FN42" s="59"/>
      <c r="FO42" s="59"/>
      <c r="FP42" s="59"/>
      <c r="FQ42" s="59"/>
      <c r="FR42" s="59"/>
      <c r="FS42" s="59"/>
      <c r="FT42" s="59"/>
      <c r="FU42" s="59"/>
      <c r="FV42" s="59"/>
      <c r="FW42" s="59"/>
      <c r="FX42" s="59"/>
      <c r="FY42" s="59"/>
      <c r="FZ42" s="59"/>
      <c r="GA42" s="59"/>
      <c r="GB42" s="59"/>
      <c r="GC42" s="59"/>
      <c r="GD42" s="59"/>
      <c r="GE42" s="59"/>
      <c r="GF42" s="59"/>
      <c r="GG42" s="59"/>
      <c r="GH42" s="59"/>
      <c r="GI42" s="59"/>
      <c r="GJ42" s="59"/>
      <c r="GK42" s="59"/>
      <c r="GL42" s="59"/>
      <c r="GM42" s="59"/>
      <c r="GN42" s="59"/>
      <c r="GO42" s="59"/>
      <c r="GP42" s="59"/>
      <c r="GQ42" s="59"/>
      <c r="GR42" s="59"/>
      <c r="GS42" s="59"/>
      <c r="GT42" s="59"/>
      <c r="GU42" s="59"/>
      <c r="GV42" s="59"/>
      <c r="GW42" s="59"/>
      <c r="GX42" s="59"/>
      <c r="GY42" s="59"/>
      <c r="GZ42" s="59"/>
      <c r="HA42" s="59"/>
      <c r="HB42" s="59"/>
      <c r="HC42" s="59"/>
      <c r="HD42" s="59"/>
      <c r="HE42" s="59"/>
      <c r="HF42" s="59"/>
      <c r="HG42" s="59"/>
      <c r="HH42" s="59"/>
      <c r="HI42" s="59"/>
      <c r="HJ42" s="59"/>
      <c r="HK42" s="59"/>
      <c r="HL42" s="59"/>
      <c r="HM42" s="59"/>
      <c r="HN42" s="59"/>
      <c r="HO42" s="59"/>
      <c r="HP42" s="59"/>
      <c r="HQ42" s="59"/>
      <c r="HR42" s="59"/>
      <c r="HS42" s="59"/>
      <c r="HT42" s="59"/>
      <c r="HU42" s="59"/>
      <c r="HV42" s="59"/>
      <c r="HW42" s="59"/>
      <c r="HX42" s="59"/>
      <c r="HY42" s="59"/>
      <c r="HZ42" s="59"/>
      <c r="IA42" s="59"/>
      <c r="IB42" s="59"/>
      <c r="IC42" s="59"/>
      <c r="ID42" s="59"/>
      <c r="IE42" s="59"/>
      <c r="IF42" s="59"/>
      <c r="IG42" s="59"/>
    </row>
    <row r="43" spans="1:241" s="60" customFormat="1" ht="16.350000000000001" hidden="1" customHeight="1">
      <c r="A43" s="63"/>
      <c r="B43" s="217"/>
      <c r="C43" s="223"/>
      <c r="D43" s="218"/>
      <c r="E43" s="219"/>
      <c r="F43" s="83" t="s">
        <v>143</v>
      </c>
      <c r="G43" s="85"/>
      <c r="H43" s="85"/>
      <c r="I43" s="85"/>
      <c r="J43" s="85"/>
      <c r="K43" s="85"/>
      <c r="L43" s="85"/>
      <c r="M43" s="88"/>
      <c r="N43" s="85"/>
      <c r="O43" s="85"/>
      <c r="P43" s="85"/>
      <c r="Q43" s="85"/>
      <c r="R43" s="88"/>
      <c r="S43" s="85"/>
      <c r="T43" s="85"/>
      <c r="U43" s="85"/>
      <c r="V43" s="85"/>
      <c r="W43" s="85"/>
      <c r="X43" s="85"/>
      <c r="Y43" s="85"/>
      <c r="Z43" s="85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  <c r="CV43" s="59"/>
      <c r="CW43" s="59"/>
      <c r="CX43" s="59"/>
      <c r="CY43" s="59"/>
      <c r="CZ43" s="59"/>
      <c r="DA43" s="59"/>
      <c r="DB43" s="59"/>
      <c r="DC43" s="59"/>
      <c r="DD43" s="59"/>
      <c r="DE43" s="59"/>
      <c r="DF43" s="59"/>
      <c r="DG43" s="59"/>
      <c r="DH43" s="59"/>
      <c r="DI43" s="59"/>
      <c r="DJ43" s="59"/>
      <c r="DK43" s="59"/>
      <c r="DL43" s="59"/>
      <c r="DM43" s="59"/>
      <c r="DN43" s="59"/>
      <c r="DO43" s="59"/>
      <c r="DP43" s="59"/>
      <c r="DQ43" s="59"/>
      <c r="DR43" s="59"/>
      <c r="DS43" s="59"/>
      <c r="DT43" s="59"/>
      <c r="DU43" s="59"/>
      <c r="DV43" s="59"/>
      <c r="DW43" s="59"/>
      <c r="DX43" s="59"/>
      <c r="DY43" s="59"/>
      <c r="DZ43" s="59"/>
      <c r="EA43" s="59"/>
      <c r="EB43" s="59"/>
      <c r="EC43" s="59"/>
      <c r="ED43" s="59"/>
      <c r="EE43" s="59"/>
      <c r="EF43" s="59"/>
      <c r="EG43" s="59"/>
      <c r="EH43" s="59"/>
      <c r="EI43" s="59"/>
      <c r="EJ43" s="59"/>
      <c r="EK43" s="59"/>
      <c r="EL43" s="59"/>
      <c r="EM43" s="59"/>
      <c r="EN43" s="59"/>
      <c r="EO43" s="59"/>
      <c r="EP43" s="59"/>
      <c r="EQ43" s="59"/>
      <c r="ER43" s="59"/>
      <c r="ES43" s="59"/>
      <c r="ET43" s="59"/>
      <c r="EU43" s="59"/>
      <c r="EV43" s="59"/>
      <c r="EW43" s="59"/>
      <c r="EX43" s="59"/>
      <c r="EY43" s="59"/>
      <c r="EZ43" s="59"/>
      <c r="FA43" s="59"/>
      <c r="FB43" s="59"/>
      <c r="FC43" s="59"/>
      <c r="FD43" s="59"/>
      <c r="FE43" s="59"/>
      <c r="FF43" s="59"/>
      <c r="FG43" s="59"/>
      <c r="FH43" s="59"/>
      <c r="FI43" s="59"/>
      <c r="FJ43" s="59"/>
      <c r="FK43" s="59"/>
      <c r="FL43" s="59"/>
      <c r="FM43" s="59"/>
      <c r="FN43" s="59"/>
      <c r="FO43" s="59"/>
      <c r="FP43" s="59"/>
      <c r="FQ43" s="59"/>
      <c r="FR43" s="59"/>
      <c r="FS43" s="59"/>
      <c r="FT43" s="59"/>
      <c r="FU43" s="59"/>
      <c r="FV43" s="59"/>
      <c r="FW43" s="59"/>
      <c r="FX43" s="59"/>
      <c r="FY43" s="59"/>
      <c r="FZ43" s="59"/>
      <c r="GA43" s="59"/>
      <c r="GB43" s="59"/>
      <c r="GC43" s="59"/>
      <c r="GD43" s="59"/>
      <c r="GE43" s="59"/>
      <c r="GF43" s="59"/>
      <c r="GG43" s="59"/>
      <c r="GH43" s="59"/>
      <c r="GI43" s="59"/>
      <c r="GJ43" s="59"/>
      <c r="GK43" s="59"/>
      <c r="GL43" s="59"/>
      <c r="GM43" s="59"/>
      <c r="GN43" s="59"/>
      <c r="GO43" s="59"/>
      <c r="GP43" s="59"/>
      <c r="GQ43" s="59"/>
      <c r="GR43" s="59"/>
      <c r="GS43" s="59"/>
      <c r="GT43" s="59"/>
      <c r="GU43" s="59"/>
      <c r="GV43" s="59"/>
      <c r="GW43" s="59"/>
      <c r="GX43" s="59"/>
      <c r="GY43" s="59"/>
      <c r="GZ43" s="59"/>
      <c r="HA43" s="59"/>
      <c r="HB43" s="59"/>
      <c r="HC43" s="59"/>
      <c r="HD43" s="59"/>
      <c r="HE43" s="59"/>
      <c r="HF43" s="59"/>
      <c r="HG43" s="59"/>
      <c r="HH43" s="59"/>
      <c r="HI43" s="59"/>
      <c r="HJ43" s="59"/>
      <c r="HK43" s="59"/>
      <c r="HL43" s="59"/>
      <c r="HM43" s="59"/>
      <c r="HN43" s="59"/>
      <c r="HO43" s="59"/>
      <c r="HP43" s="59"/>
      <c r="HQ43" s="59"/>
      <c r="HR43" s="59"/>
      <c r="HS43" s="59"/>
      <c r="HT43" s="59"/>
      <c r="HU43" s="59"/>
      <c r="HV43" s="59"/>
      <c r="HW43" s="59"/>
      <c r="HX43" s="59"/>
      <c r="HY43" s="59"/>
      <c r="HZ43" s="59"/>
      <c r="IA43" s="59"/>
      <c r="IB43" s="59"/>
      <c r="IC43" s="59"/>
      <c r="ID43" s="59"/>
      <c r="IE43" s="59"/>
      <c r="IF43" s="59"/>
      <c r="IG43" s="59"/>
    </row>
    <row r="44" spans="1:241" s="60" customFormat="1" ht="11.45" customHeight="1">
      <c r="A44" s="63"/>
      <c r="B44" s="220" t="s">
        <v>144</v>
      </c>
      <c r="C44" s="220"/>
      <c r="D44" s="220"/>
      <c r="E44" s="220"/>
      <c r="F44" s="220"/>
      <c r="G44" s="89"/>
      <c r="H44" s="89"/>
      <c r="I44" s="8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9"/>
      <c r="CV44" s="59"/>
      <c r="CW44" s="59"/>
      <c r="CX44" s="59"/>
      <c r="CY44" s="59"/>
      <c r="CZ44" s="59"/>
      <c r="DA44" s="59"/>
      <c r="DB44" s="59"/>
      <c r="DC44" s="59"/>
      <c r="DD44" s="59"/>
      <c r="DE44" s="59"/>
      <c r="DF44" s="59"/>
      <c r="DG44" s="59"/>
      <c r="DH44" s="59"/>
      <c r="DI44" s="59"/>
      <c r="DJ44" s="59"/>
      <c r="DK44" s="59"/>
      <c r="DL44" s="59"/>
      <c r="DM44" s="59"/>
      <c r="DN44" s="59"/>
      <c r="DO44" s="59"/>
      <c r="DP44" s="59"/>
      <c r="DQ44" s="59"/>
      <c r="DR44" s="59"/>
      <c r="DS44" s="59"/>
      <c r="DT44" s="59"/>
      <c r="DU44" s="59"/>
      <c r="DV44" s="59"/>
      <c r="DW44" s="59"/>
      <c r="DX44" s="59"/>
      <c r="DY44" s="59"/>
      <c r="DZ44" s="59"/>
      <c r="EA44" s="59"/>
      <c r="EB44" s="59"/>
      <c r="EC44" s="59"/>
      <c r="ED44" s="59"/>
      <c r="EE44" s="59"/>
      <c r="EF44" s="59"/>
      <c r="EG44" s="59"/>
      <c r="EH44" s="59"/>
      <c r="EI44" s="59"/>
      <c r="EJ44" s="59"/>
      <c r="EK44" s="59"/>
      <c r="EL44" s="59"/>
      <c r="EM44" s="59"/>
      <c r="EN44" s="59"/>
      <c r="EO44" s="59"/>
      <c r="EP44" s="59"/>
      <c r="EQ44" s="59"/>
      <c r="ER44" s="59"/>
      <c r="ES44" s="59"/>
      <c r="ET44" s="59"/>
      <c r="EU44" s="59"/>
      <c r="EV44" s="59"/>
      <c r="EW44" s="59"/>
      <c r="EX44" s="59"/>
      <c r="EY44" s="59"/>
      <c r="EZ44" s="59"/>
      <c r="FA44" s="59"/>
      <c r="FB44" s="59"/>
      <c r="FC44" s="59"/>
      <c r="FD44" s="59"/>
      <c r="FE44" s="59"/>
      <c r="FF44" s="59"/>
      <c r="FG44" s="59"/>
      <c r="FH44" s="59"/>
      <c r="FI44" s="59"/>
      <c r="FJ44" s="59"/>
      <c r="FK44" s="59"/>
      <c r="FL44" s="59"/>
      <c r="FM44" s="59"/>
      <c r="FN44" s="59"/>
      <c r="FO44" s="59"/>
      <c r="FP44" s="59"/>
      <c r="FQ44" s="59"/>
      <c r="FR44" s="59"/>
      <c r="FS44" s="59"/>
      <c r="FT44" s="59"/>
      <c r="FU44" s="59"/>
      <c r="FV44" s="59"/>
      <c r="FW44" s="59"/>
      <c r="FX44" s="59"/>
      <c r="FY44" s="59"/>
      <c r="FZ44" s="59"/>
      <c r="GA44" s="59"/>
      <c r="GB44" s="59"/>
      <c r="GC44" s="59"/>
      <c r="GD44" s="59"/>
      <c r="GE44" s="59"/>
      <c r="GF44" s="59"/>
      <c r="GG44" s="59"/>
      <c r="GH44" s="59"/>
      <c r="GI44" s="59"/>
      <c r="GJ44" s="59"/>
      <c r="GK44" s="59"/>
      <c r="GL44" s="59"/>
      <c r="GM44" s="59"/>
      <c r="GN44" s="59"/>
      <c r="GO44" s="59"/>
      <c r="GP44" s="59"/>
      <c r="GQ44" s="59"/>
      <c r="GR44" s="59"/>
      <c r="GS44" s="59"/>
      <c r="GT44" s="59"/>
      <c r="GU44" s="59"/>
      <c r="GV44" s="59"/>
      <c r="GW44" s="59"/>
      <c r="GX44" s="59"/>
      <c r="GY44" s="59"/>
      <c r="GZ44" s="59"/>
      <c r="HA44" s="59"/>
      <c r="HB44" s="59"/>
      <c r="HC44" s="59"/>
      <c r="HD44" s="59"/>
      <c r="HE44" s="59"/>
      <c r="HF44" s="59"/>
      <c r="HG44" s="59"/>
      <c r="HH44" s="59"/>
      <c r="HI44" s="59"/>
      <c r="HJ44" s="59"/>
      <c r="HK44" s="59"/>
      <c r="HL44" s="59"/>
      <c r="HM44" s="59"/>
      <c r="HN44" s="59"/>
      <c r="HO44" s="59"/>
      <c r="HP44" s="59"/>
      <c r="HQ44" s="59"/>
      <c r="HR44" s="59"/>
      <c r="HS44" s="59"/>
      <c r="HT44" s="59"/>
      <c r="HU44" s="59"/>
      <c r="HV44" s="59"/>
      <c r="HW44" s="59"/>
      <c r="HX44" s="59"/>
      <c r="HY44" s="59"/>
      <c r="HZ44" s="59"/>
      <c r="IA44" s="59"/>
      <c r="IB44" s="59"/>
      <c r="IC44" s="59"/>
      <c r="ID44" s="59"/>
      <c r="IE44" s="59"/>
      <c r="IF44" s="59"/>
      <c r="IG44" s="59"/>
    </row>
  </sheetData>
  <mergeCells count="17">
    <mergeCell ref="E33:E35"/>
    <mergeCell ref="B2:AJ3"/>
    <mergeCell ref="B40:B43"/>
    <mergeCell ref="D40:D43"/>
    <mergeCell ref="E40:E43"/>
    <mergeCell ref="B44:F44"/>
    <mergeCell ref="C6:C13"/>
    <mergeCell ref="C14:C19"/>
    <mergeCell ref="C20:C43"/>
    <mergeCell ref="B23:B25"/>
    <mergeCell ref="D23:D25"/>
    <mergeCell ref="E23:E25"/>
    <mergeCell ref="B26:B28"/>
    <mergeCell ref="D26:D28"/>
    <mergeCell ref="E26:E28"/>
    <mergeCell ref="B33:B35"/>
    <mergeCell ref="D33:D35"/>
  </mergeCells>
  <printOptions horizontalCentered="1" verticalCentered="1"/>
  <pageMargins left="0.118055555555556" right="0.118055555555556" top="0.41319444444444398" bottom="0.41319444444444398" header="0.51180555555555496" footer="0.51180555555555496"/>
  <pageSetup paperSize="75" firstPageNumber="0" pageOrder="overThenDown" orientation="landscape" horizontalDpi="300" verticalDpi="30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47"/>
  <sheetViews>
    <sheetView tabSelected="1" topLeftCell="A5" zoomScaleNormal="100" workbookViewId="0">
      <pane xSplit="14" ySplit="1" topLeftCell="AJ9" activePane="bottomRight" state="frozen"/>
      <selection activeCell="A5" sqref="A5"/>
      <selection pane="topRight" activeCell="O5" sqref="O5"/>
      <selection pane="bottomLeft" activeCell="A6" sqref="A6"/>
      <selection pane="bottomRight" activeCell="AN20" sqref="AN20"/>
    </sheetView>
  </sheetViews>
  <sheetFormatPr baseColWidth="10" defaultColWidth="9.140625" defaultRowHeight="15"/>
  <cols>
    <col min="1" max="1" width="1.28515625" style="90" customWidth="1"/>
    <col min="2" max="2" width="5.42578125" style="91" customWidth="1"/>
    <col min="3" max="3" width="12.140625" style="91" customWidth="1"/>
    <col min="4" max="4" width="31" style="91" customWidth="1"/>
    <col min="5" max="5" width="9.140625" style="91" hidden="1" customWidth="1"/>
    <col min="6" max="6" width="17.28515625" style="92" customWidth="1"/>
    <col min="7" max="7" width="12.85546875" style="93" customWidth="1"/>
    <col min="8" max="8" width="5.42578125" style="91" customWidth="1"/>
    <col min="9" max="9" width="10.28515625" style="91" customWidth="1"/>
    <col min="10" max="10" width="5.28515625" style="91" customWidth="1"/>
    <col min="11" max="11" width="11.85546875" style="91" customWidth="1"/>
    <col min="12" max="13" width="5.42578125" style="91" customWidth="1"/>
    <col min="14" max="14" width="9.28515625" style="92" customWidth="1"/>
    <col min="15" max="15" width="8.85546875" style="94" customWidth="1"/>
    <col min="16" max="21" width="8.85546875" style="95" customWidth="1"/>
    <col min="22" max="33" width="13.85546875" style="95" customWidth="1"/>
    <col min="34" max="245" width="13.85546875" style="91" customWidth="1"/>
    <col min="246" max="246" width="4.7109375" style="91" customWidth="1"/>
    <col min="247" max="247" width="5.42578125" style="91" customWidth="1"/>
    <col min="248" max="248" width="20" style="91" customWidth="1"/>
    <col min="249" max="249" width="33.5703125" style="91" customWidth="1"/>
    <col min="250" max="250" width="20.140625" style="91" customWidth="1"/>
    <col min="251" max="251" width="16.85546875" style="91" customWidth="1"/>
    <col min="252" max="253" width="0.5703125" style="91" customWidth="1"/>
    <col min="254" max="1025" width="11" style="96" customWidth="1"/>
  </cols>
  <sheetData>
    <row r="1" spans="1:253" s="96" customFormat="1" ht="14.45" customHeight="1">
      <c r="A1" s="97"/>
      <c r="F1" s="98"/>
      <c r="G1" s="99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</row>
    <row r="2" spans="1:253" s="96" customFormat="1" ht="32.25" customHeight="1">
      <c r="A2" s="97"/>
      <c r="B2" s="240" t="s">
        <v>101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</row>
    <row r="3" spans="1:253" s="96" customFormat="1" ht="16.350000000000001" customHeight="1">
      <c r="A3" s="97"/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</row>
    <row r="4" spans="1:253" s="96" customFormat="1" ht="15.6" hidden="1" customHeight="1">
      <c r="A4" s="97"/>
      <c r="B4" s="43"/>
      <c r="C4" s="43"/>
      <c r="D4" s="102"/>
      <c r="E4" s="43"/>
      <c r="F4" s="43"/>
      <c r="G4" s="45"/>
      <c r="H4" s="43"/>
      <c r="I4" s="43"/>
      <c r="J4" s="43"/>
      <c r="K4" s="43"/>
      <c r="L4" s="43"/>
      <c r="M4" s="43"/>
      <c r="N4" s="43"/>
      <c r="O4" s="103">
        <v>10</v>
      </c>
      <c r="P4" s="104">
        <v>11</v>
      </c>
      <c r="Q4" s="104">
        <v>12</v>
      </c>
      <c r="R4" s="105"/>
      <c r="S4" s="105"/>
      <c r="T4" s="105"/>
      <c r="U4" s="105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1"/>
    </row>
    <row r="5" spans="1:253" s="107" customFormat="1" ht="32.25" customHeight="1">
      <c r="A5" s="106"/>
      <c r="B5" s="241" t="s">
        <v>102</v>
      </c>
      <c r="C5" s="242" t="s">
        <v>103</v>
      </c>
      <c r="D5" s="243" t="s">
        <v>104</v>
      </c>
      <c r="E5" s="241" t="s">
        <v>5</v>
      </c>
      <c r="F5" s="241" t="s">
        <v>105</v>
      </c>
      <c r="G5" s="241" t="s">
        <v>106</v>
      </c>
      <c r="H5" s="244" t="s">
        <v>145</v>
      </c>
      <c r="I5" s="244"/>
      <c r="J5" s="244"/>
      <c r="K5" s="244"/>
      <c r="L5" s="244"/>
      <c r="M5" s="244"/>
      <c r="N5" s="244"/>
      <c r="O5" s="238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39"/>
      <c r="AP5" s="239"/>
      <c r="AQ5" s="239"/>
      <c r="AR5" s="239"/>
    </row>
    <row r="6" spans="1:253" s="108" customFormat="1" ht="24" customHeight="1">
      <c r="B6" s="241"/>
      <c r="C6" s="242"/>
      <c r="D6" s="243"/>
      <c r="E6" s="241"/>
      <c r="F6" s="241"/>
      <c r="G6" s="241"/>
      <c r="H6" s="245" t="s">
        <v>11</v>
      </c>
      <c r="I6" s="245"/>
      <c r="J6" s="246" t="s">
        <v>146</v>
      </c>
      <c r="K6" s="246"/>
      <c r="L6" s="246"/>
      <c r="M6" s="247" t="s">
        <v>13</v>
      </c>
      <c r="N6" s="247"/>
      <c r="O6" s="109">
        <v>43282</v>
      </c>
      <c r="P6" s="109">
        <v>43313</v>
      </c>
      <c r="Q6" s="109">
        <v>43344</v>
      </c>
      <c r="R6" s="109">
        <v>43374</v>
      </c>
      <c r="S6" s="109">
        <v>43405</v>
      </c>
      <c r="T6" s="109">
        <v>43435</v>
      </c>
      <c r="U6" s="109">
        <v>43466</v>
      </c>
      <c r="V6" s="109">
        <v>43497</v>
      </c>
      <c r="W6" s="109">
        <v>43525</v>
      </c>
      <c r="X6" s="109">
        <v>43556</v>
      </c>
      <c r="Y6" s="109">
        <v>43586</v>
      </c>
      <c r="Z6" s="109">
        <v>43617</v>
      </c>
      <c r="AA6" s="109">
        <v>43647</v>
      </c>
      <c r="AB6" s="109">
        <v>43678</v>
      </c>
      <c r="AC6" s="109">
        <v>43709</v>
      </c>
      <c r="AD6" s="109">
        <v>43739</v>
      </c>
      <c r="AE6" s="109">
        <v>43770</v>
      </c>
      <c r="AF6" s="109">
        <v>43800</v>
      </c>
      <c r="AG6" s="109">
        <v>43831</v>
      </c>
      <c r="AH6" s="109">
        <v>43862</v>
      </c>
      <c r="AI6" s="109">
        <v>43891</v>
      </c>
      <c r="AJ6" s="109">
        <v>43922</v>
      </c>
      <c r="AK6" s="109">
        <v>43952</v>
      </c>
      <c r="AL6" s="109">
        <v>43983</v>
      </c>
      <c r="AM6" s="109">
        <v>44013</v>
      </c>
      <c r="AN6" s="109">
        <v>44044</v>
      </c>
      <c r="AO6" s="109">
        <v>44075</v>
      </c>
      <c r="AP6" s="109">
        <v>44105</v>
      </c>
      <c r="AQ6" s="109">
        <v>44136</v>
      </c>
      <c r="AR6" s="109">
        <v>44166</v>
      </c>
      <c r="AS6"/>
    </row>
    <row r="7" spans="1:253" s="122" customFormat="1" ht="32.25" customHeight="1">
      <c r="A7" s="52"/>
      <c r="B7" s="110">
        <v>1</v>
      </c>
      <c r="C7" s="235" t="s">
        <v>107</v>
      </c>
      <c r="D7" s="111" t="s">
        <v>108</v>
      </c>
      <c r="E7" s="112" t="s">
        <v>147</v>
      </c>
      <c r="F7" s="113" t="s">
        <v>109</v>
      </c>
      <c r="G7" s="56" t="s">
        <v>110</v>
      </c>
      <c r="H7" s="114" t="s">
        <v>148</v>
      </c>
      <c r="I7" s="115">
        <f>SUM(I8:I9)</f>
        <v>364</v>
      </c>
      <c r="J7" s="116" t="s">
        <v>149</v>
      </c>
      <c r="K7" s="117">
        <f>SUM(K8:K9)</f>
        <v>347</v>
      </c>
      <c r="L7" s="116" t="s">
        <v>149</v>
      </c>
      <c r="M7" s="118" t="s">
        <v>150</v>
      </c>
      <c r="N7" s="119">
        <f>SUM(N8:N9)</f>
        <v>329</v>
      </c>
      <c r="O7" s="120">
        <f>IF(Métricas!G6="","",Métricas!G6)</f>
        <v>319</v>
      </c>
      <c r="P7" s="120">
        <f>IF(Métricas!H6="","",Métricas!H6)</f>
        <v>175</v>
      </c>
      <c r="Q7" s="120">
        <f>IF(Métricas!I6="","",Métricas!I6)</f>
        <v>435</v>
      </c>
      <c r="R7" s="120">
        <f>IF(Métricas!J6="","",Métricas!J6)</f>
        <v>627</v>
      </c>
      <c r="S7" s="120">
        <f>IF(Métricas!K6="","",Métricas!K6)</f>
        <v>514</v>
      </c>
      <c r="T7" s="120">
        <f>IF(Métricas!L6="","",Métricas!L6)</f>
        <v>869</v>
      </c>
      <c r="U7" s="120">
        <f>IF(Métricas!M6="","",Métricas!M6)</f>
        <v>860</v>
      </c>
      <c r="V7" s="120">
        <f>IF(Métricas!N6="","",Métricas!N6)</f>
        <v>767</v>
      </c>
      <c r="W7" s="120">
        <f>IF(Métricas!O6="","",Métricas!O6)</f>
        <v>1066</v>
      </c>
      <c r="X7" s="120">
        <f>IF(Métricas!P6="","",Métricas!P6)</f>
        <v>670</v>
      </c>
      <c r="Y7" s="120">
        <f>IF(Métricas!Q6="","",Métricas!Q6)</f>
        <v>697</v>
      </c>
      <c r="Z7" s="120">
        <f>IF(Métricas!R6="","",Métricas!R6)</f>
        <v>776</v>
      </c>
      <c r="AA7" s="120">
        <f>IF(Métricas!S6="","",Métricas!S6)</f>
        <v>1297</v>
      </c>
      <c r="AB7" s="120">
        <f>IF(Métricas!T6="","",Métricas!T6)</f>
        <v>281</v>
      </c>
      <c r="AC7" s="120">
        <v>802</v>
      </c>
      <c r="AD7" s="120">
        <f>IF(Métricas!V6="","",Métricas!V6)</f>
        <v>959</v>
      </c>
      <c r="AE7" s="120">
        <f>IF(Métricas!W6="","",Métricas!W6)</f>
        <v>600</v>
      </c>
      <c r="AF7" s="120">
        <f>IF(Métricas!X6="","",Métricas!X6)</f>
        <v>494</v>
      </c>
      <c r="AG7" s="120">
        <f>IF(Métricas!Y6="","",Métricas!Y6)</f>
        <v>729</v>
      </c>
      <c r="AH7" s="120">
        <f>IF(Métricas!Z6="","",Métricas!Z6)</f>
        <v>565</v>
      </c>
      <c r="AI7" s="120">
        <f>IF(Métricas!AA6="","",Métricas!AA6)</f>
        <v>504</v>
      </c>
      <c r="AJ7" s="120">
        <f>IF(Métricas!AB6="","",Métricas!AB6)</f>
        <v>428</v>
      </c>
      <c r="AK7" s="120">
        <f>IF(Métricas!AC6="","",Métricas!AC6)</f>
        <v>598</v>
      </c>
      <c r="AL7" s="120">
        <f>IF(Métricas!AD6="","",Métricas!AD6)</f>
        <v>599</v>
      </c>
      <c r="AM7" s="120">
        <f>IF(Métricas!AE6="","",Métricas!AE6)</f>
        <v>557</v>
      </c>
      <c r="AN7" s="120">
        <f>IF(Métricas!AF6="","",Métricas!AF6)</f>
        <v>0</v>
      </c>
      <c r="AO7" s="120">
        <f>IF(Métricas!AG6="","",Métricas!AG6)</f>
        <v>0</v>
      </c>
      <c r="AP7" s="120">
        <f>IF(Métricas!AH6="","",Métricas!AH6)</f>
        <v>0</v>
      </c>
      <c r="AQ7" s="120">
        <f>IF(Métricas!AI6="","",Métricas!AI6)</f>
        <v>0</v>
      </c>
      <c r="AR7" s="120">
        <f>IF(Métricas!AJ6="","",Métricas!AJ6)</f>
        <v>0</v>
      </c>
      <c r="AS7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  <c r="DB7" s="121"/>
      <c r="DC7" s="121"/>
      <c r="DD7" s="121"/>
      <c r="DE7" s="121"/>
      <c r="DF7" s="121"/>
      <c r="DG7" s="121"/>
      <c r="DH7" s="121"/>
      <c r="DI7" s="121"/>
      <c r="DJ7" s="121"/>
      <c r="DK7" s="121"/>
      <c r="DL7" s="121"/>
      <c r="DM7" s="121"/>
      <c r="DN7" s="121"/>
      <c r="DO7" s="121"/>
      <c r="DP7" s="121"/>
      <c r="DQ7" s="121"/>
      <c r="DR7" s="121"/>
      <c r="DS7" s="121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1"/>
      <c r="EJ7" s="121"/>
      <c r="EK7" s="121"/>
      <c r="EL7" s="121"/>
      <c r="EM7" s="121"/>
      <c r="EN7" s="121"/>
      <c r="EO7" s="121"/>
      <c r="EP7" s="121"/>
      <c r="EQ7" s="121"/>
      <c r="ER7" s="121"/>
      <c r="ES7" s="121"/>
      <c r="ET7" s="121"/>
      <c r="EU7" s="121"/>
      <c r="EV7" s="121"/>
      <c r="EW7" s="121"/>
      <c r="EX7" s="121"/>
      <c r="EY7" s="121"/>
      <c r="EZ7" s="121"/>
      <c r="FA7" s="121"/>
      <c r="FB7" s="121"/>
      <c r="FC7" s="121"/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1"/>
      <c r="FR7" s="121"/>
      <c r="FS7" s="121"/>
      <c r="FT7" s="121"/>
      <c r="FU7" s="121"/>
      <c r="FV7" s="121"/>
      <c r="FW7" s="121"/>
      <c r="FX7" s="121"/>
      <c r="FY7" s="121"/>
      <c r="FZ7" s="121"/>
      <c r="GA7" s="121"/>
      <c r="GB7" s="121"/>
      <c r="GC7" s="121"/>
      <c r="GD7" s="121"/>
      <c r="GE7" s="121"/>
      <c r="GF7" s="121"/>
      <c r="GG7" s="121"/>
      <c r="GH7" s="121"/>
      <c r="GI7" s="121"/>
      <c r="GJ7" s="121"/>
      <c r="GK7" s="121"/>
      <c r="GL7" s="121"/>
      <c r="GM7" s="121"/>
      <c r="GN7" s="121"/>
      <c r="GO7" s="121"/>
      <c r="GP7" s="121"/>
      <c r="GQ7" s="121"/>
      <c r="GR7" s="121"/>
      <c r="GS7" s="121"/>
      <c r="GT7" s="121"/>
      <c r="GU7" s="121"/>
      <c r="GV7" s="121"/>
      <c r="GW7" s="121"/>
      <c r="GX7" s="121"/>
      <c r="GY7" s="121"/>
      <c r="GZ7" s="121"/>
      <c r="HA7" s="121"/>
      <c r="HB7" s="121"/>
      <c r="HC7" s="121"/>
      <c r="HD7" s="121"/>
      <c r="HE7" s="121"/>
      <c r="HF7" s="121"/>
      <c r="HG7" s="121"/>
      <c r="HH7" s="121"/>
      <c r="HI7" s="121"/>
      <c r="HJ7" s="121"/>
      <c r="HK7" s="121"/>
      <c r="HL7" s="121"/>
      <c r="HM7" s="121"/>
      <c r="HN7" s="121"/>
      <c r="HO7" s="121"/>
      <c r="HP7" s="121"/>
      <c r="HQ7" s="121"/>
      <c r="HR7" s="121"/>
      <c r="HS7" s="121"/>
      <c r="HT7" s="121"/>
      <c r="HU7" s="121"/>
      <c r="HV7" s="121"/>
      <c r="HW7" s="121"/>
      <c r="HX7" s="121"/>
      <c r="HY7" s="121"/>
      <c r="HZ7" s="121"/>
      <c r="IA7" s="121"/>
      <c r="IB7" s="121"/>
      <c r="IC7" s="121"/>
      <c r="ID7" s="121"/>
      <c r="IE7" s="121"/>
      <c r="IF7" s="121"/>
      <c r="IG7" s="121"/>
      <c r="IH7" s="121"/>
      <c r="II7" s="121"/>
      <c r="IJ7" s="121"/>
      <c r="IK7" s="121"/>
      <c r="IL7" s="121"/>
      <c r="IM7" s="121"/>
      <c r="IN7" s="121"/>
      <c r="IO7" s="121"/>
      <c r="IP7" s="121"/>
      <c r="IQ7" s="121"/>
      <c r="IR7" s="121"/>
      <c r="IS7" s="121"/>
    </row>
    <row r="8" spans="1:253" s="122" customFormat="1" ht="32.25" customHeight="1">
      <c r="A8" s="52"/>
      <c r="B8" s="110">
        <v>2</v>
      </c>
      <c r="C8" s="235"/>
      <c r="D8" s="111" t="s">
        <v>21</v>
      </c>
      <c r="E8" s="112" t="s">
        <v>147</v>
      </c>
      <c r="F8" s="113" t="s">
        <v>109</v>
      </c>
      <c r="G8" s="56" t="s">
        <v>110</v>
      </c>
      <c r="H8" s="114" t="s">
        <v>148</v>
      </c>
      <c r="I8" s="115">
        <v>31</v>
      </c>
      <c r="J8" s="116" t="s">
        <v>149</v>
      </c>
      <c r="K8" s="117">
        <v>30</v>
      </c>
      <c r="L8" s="116" t="s">
        <v>149</v>
      </c>
      <c r="M8" s="118" t="s">
        <v>150</v>
      </c>
      <c r="N8" s="119">
        <v>28</v>
      </c>
      <c r="O8" s="120">
        <f>IF(Métricas!G7="","",Métricas!G7)</f>
        <v>16</v>
      </c>
      <c r="P8" s="123">
        <f>IF(Métricas!H7="","",Métricas!H7)</f>
        <v>28</v>
      </c>
      <c r="Q8" s="123">
        <f>IF(Métricas!I7="","",Métricas!I7)</f>
        <v>336</v>
      </c>
      <c r="R8" s="123">
        <f>IF(Métricas!J7="","",Métricas!J7)</f>
        <v>91</v>
      </c>
      <c r="S8" s="123">
        <f>IF(Métricas!K7="","",Métricas!K7)</f>
        <v>148</v>
      </c>
      <c r="T8" s="123">
        <f>IF(Métricas!L7="","",Métricas!L7)</f>
        <v>11</v>
      </c>
      <c r="U8" s="123">
        <f>IF(Métricas!M7="","",Métricas!M7)</f>
        <v>24</v>
      </c>
      <c r="V8" s="123">
        <f>IF(Métricas!N7="","",Métricas!N7)</f>
        <v>62</v>
      </c>
      <c r="W8" s="123">
        <f>IF(Métricas!O7="","",Métricas!O7)</f>
        <v>53</v>
      </c>
      <c r="X8" s="123">
        <f>IF(Métricas!P7="","",Métricas!P7)</f>
        <v>69</v>
      </c>
      <c r="Y8" s="123">
        <f>IF(Métricas!Q7="","",Métricas!Q7)</f>
        <v>135</v>
      </c>
      <c r="Z8" s="123">
        <f>IF(Métricas!R7="","",Métricas!R7)</f>
        <v>115</v>
      </c>
      <c r="AA8" s="123">
        <f>IF(Métricas!S7="","",Métricas!S7)</f>
        <v>45</v>
      </c>
      <c r="AB8" s="123">
        <f>IF(Métricas!T7="","",Métricas!T7)</f>
        <v>23</v>
      </c>
      <c r="AC8" s="123">
        <v>124</v>
      </c>
      <c r="AD8" s="123">
        <f>IF(Métricas!V7="","",Métricas!V7)</f>
        <v>153</v>
      </c>
      <c r="AE8" s="123">
        <f>IF(Métricas!W7="","",Métricas!W7)</f>
        <v>122</v>
      </c>
      <c r="AF8" s="123">
        <f>IF(Métricas!X7="","",Métricas!X7)</f>
        <v>50</v>
      </c>
      <c r="AG8" s="123">
        <f>IF(Métricas!Y7="","",Métricas!Y7)</f>
        <v>33</v>
      </c>
      <c r="AH8" s="123">
        <f>IF(Métricas!Z7="","",Métricas!Z7)</f>
        <v>45</v>
      </c>
      <c r="AI8" s="123">
        <f>IF(Métricas!AA7="","",Métricas!AA7)</f>
        <v>17</v>
      </c>
      <c r="AJ8" s="123">
        <f>IF(Métricas!AB7="","",Métricas!AB7)</f>
        <v>11</v>
      </c>
      <c r="AK8" s="123">
        <f>IF(Métricas!AC7="","",Métricas!AC7)</f>
        <v>35</v>
      </c>
      <c r="AL8" s="123">
        <f>IF(Métricas!AD7="","",Métricas!AD7)</f>
        <v>46</v>
      </c>
      <c r="AM8" s="123">
        <f>IF(Métricas!AE7="","",Métricas!AE7)</f>
        <v>55</v>
      </c>
      <c r="AN8" s="123" t="str">
        <f>IF(Métricas!AF7="","",Métricas!AF7)</f>
        <v/>
      </c>
      <c r="AO8" s="123" t="str">
        <f>IF(Métricas!AG7="","",Métricas!AG7)</f>
        <v/>
      </c>
      <c r="AP8" s="123" t="str">
        <f>IF(Métricas!AH7="","",Métricas!AH7)</f>
        <v/>
      </c>
      <c r="AQ8" s="123" t="str">
        <f>IF(Métricas!AI7="","",Métricas!AI7)</f>
        <v/>
      </c>
      <c r="AR8" s="123" t="str">
        <f>IF(Métricas!AJ7="","",Métricas!AJ7)</f>
        <v/>
      </c>
      <c r="AS8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1"/>
      <c r="EG8" s="121"/>
      <c r="EH8" s="121"/>
      <c r="EI8" s="121"/>
      <c r="EJ8" s="121"/>
      <c r="EK8" s="121"/>
      <c r="EL8" s="121"/>
      <c r="EM8" s="121"/>
      <c r="EN8" s="121"/>
      <c r="EO8" s="121"/>
      <c r="EP8" s="121"/>
      <c r="EQ8" s="121"/>
      <c r="ER8" s="121"/>
      <c r="ES8" s="121"/>
      <c r="ET8" s="121"/>
      <c r="EU8" s="121"/>
      <c r="EV8" s="121"/>
      <c r="EW8" s="121"/>
      <c r="EX8" s="121"/>
      <c r="EY8" s="121"/>
      <c r="EZ8" s="121"/>
      <c r="FA8" s="121"/>
      <c r="FB8" s="121"/>
      <c r="FC8" s="121"/>
      <c r="FD8" s="121"/>
      <c r="FE8" s="121"/>
      <c r="FF8" s="121"/>
      <c r="FG8" s="121"/>
      <c r="FH8" s="121"/>
      <c r="FI8" s="121"/>
      <c r="FJ8" s="121"/>
      <c r="FK8" s="121"/>
      <c r="FL8" s="121"/>
      <c r="FM8" s="121"/>
      <c r="FN8" s="121"/>
      <c r="FO8" s="121"/>
      <c r="FP8" s="121"/>
      <c r="FQ8" s="121"/>
      <c r="FR8" s="121"/>
      <c r="FS8" s="121"/>
      <c r="FT8" s="121"/>
      <c r="FU8" s="121"/>
      <c r="FV8" s="121"/>
      <c r="FW8" s="121"/>
      <c r="FX8" s="121"/>
      <c r="FY8" s="121"/>
      <c r="FZ8" s="121"/>
      <c r="GA8" s="121"/>
      <c r="GB8" s="121"/>
      <c r="GC8" s="121"/>
      <c r="GD8" s="121"/>
      <c r="GE8" s="121"/>
      <c r="GF8" s="121"/>
      <c r="GG8" s="121"/>
      <c r="GH8" s="121"/>
      <c r="GI8" s="121"/>
      <c r="GJ8" s="121"/>
      <c r="GK8" s="121"/>
      <c r="GL8" s="121"/>
      <c r="GM8" s="121"/>
      <c r="GN8" s="121"/>
      <c r="GO8" s="121"/>
      <c r="GP8" s="121"/>
      <c r="GQ8" s="121"/>
      <c r="GR8" s="121"/>
      <c r="GS8" s="121"/>
      <c r="GT8" s="121"/>
      <c r="GU8" s="121"/>
      <c r="GV8" s="121"/>
      <c r="GW8" s="121"/>
      <c r="GX8" s="121"/>
      <c r="GY8" s="121"/>
      <c r="GZ8" s="121"/>
      <c r="HA8" s="121"/>
      <c r="HB8" s="121"/>
      <c r="HC8" s="121"/>
      <c r="HD8" s="121"/>
      <c r="HE8" s="121"/>
      <c r="HF8" s="121"/>
      <c r="HG8" s="121"/>
      <c r="HH8" s="121"/>
      <c r="HI8" s="121"/>
      <c r="HJ8" s="121"/>
      <c r="HK8" s="121"/>
      <c r="HL8" s="121"/>
      <c r="HM8" s="121"/>
      <c r="HN8" s="121"/>
      <c r="HO8" s="121"/>
      <c r="HP8" s="121"/>
      <c r="HQ8" s="121"/>
      <c r="HR8" s="121"/>
      <c r="HS8" s="121"/>
      <c r="HT8" s="121"/>
      <c r="HU8" s="121"/>
      <c r="HV8" s="121"/>
      <c r="HW8" s="121"/>
      <c r="HX8" s="121"/>
      <c r="HY8" s="121"/>
      <c r="HZ8" s="121"/>
      <c r="IA8" s="121"/>
      <c r="IB8" s="121"/>
      <c r="IC8" s="121"/>
      <c r="ID8" s="121"/>
      <c r="IE8" s="121"/>
      <c r="IF8" s="121"/>
      <c r="IG8" s="121"/>
      <c r="IH8" s="121"/>
      <c r="II8" s="121"/>
      <c r="IJ8" s="121"/>
      <c r="IK8" s="121"/>
      <c r="IL8" s="121"/>
      <c r="IM8" s="121"/>
      <c r="IN8" s="121"/>
      <c r="IO8" s="121"/>
      <c r="IP8" s="121"/>
      <c r="IQ8" s="121"/>
      <c r="IR8" s="121"/>
      <c r="IS8" s="121"/>
    </row>
    <row r="9" spans="1:253" s="122" customFormat="1" ht="32.1" customHeight="1">
      <c r="A9" s="52"/>
      <c r="B9" s="110">
        <v>3</v>
      </c>
      <c r="C9" s="235"/>
      <c r="D9" s="111" t="s">
        <v>24</v>
      </c>
      <c r="E9" s="112" t="s">
        <v>147</v>
      </c>
      <c r="F9" s="113" t="s">
        <v>109</v>
      </c>
      <c r="G9" s="56" t="s">
        <v>110</v>
      </c>
      <c r="H9" s="114" t="s">
        <v>148</v>
      </c>
      <c r="I9" s="115">
        <v>333</v>
      </c>
      <c r="J9" s="116" t="s">
        <v>149</v>
      </c>
      <c r="K9" s="117">
        <v>317</v>
      </c>
      <c r="L9" s="116" t="s">
        <v>149</v>
      </c>
      <c r="M9" s="118" t="s">
        <v>150</v>
      </c>
      <c r="N9" s="119">
        <v>301</v>
      </c>
      <c r="O9" s="120">
        <f>IF(Métricas!G8="","",Métricas!G8)</f>
        <v>303</v>
      </c>
      <c r="P9" s="123">
        <f>IF(Métricas!H8="","",Métricas!H8)</f>
        <v>147</v>
      </c>
      <c r="Q9" s="123">
        <f>IF(Métricas!I8="","",Métricas!I8)</f>
        <v>99</v>
      </c>
      <c r="R9" s="123">
        <f>IF(Métricas!J8="","",Métricas!J8)</f>
        <v>536</v>
      </c>
      <c r="S9" s="123">
        <f>IF(Métricas!K8="","",Métricas!K8)</f>
        <v>366</v>
      </c>
      <c r="T9" s="123">
        <f>IF(Métricas!L8="","",Métricas!L8)</f>
        <v>858</v>
      </c>
      <c r="U9" s="123">
        <f>IF(Métricas!M8="","",Métricas!M8)</f>
        <v>836</v>
      </c>
      <c r="V9" s="123">
        <f>IF(Métricas!N8="","",Métricas!N8)</f>
        <v>705</v>
      </c>
      <c r="W9" s="123">
        <f>IF(Métricas!O8="","",Métricas!O8)</f>
        <v>1013</v>
      </c>
      <c r="X9" s="123">
        <f>IF(Métricas!P8="","",Métricas!P8)</f>
        <v>601</v>
      </c>
      <c r="Y9" s="123">
        <f>IF(Métricas!Q8="","",Métricas!Q8)</f>
        <v>562</v>
      </c>
      <c r="Z9" s="123">
        <f>IF(Métricas!R8="","",Métricas!R8)</f>
        <v>661</v>
      </c>
      <c r="AA9" s="123">
        <f>IF(Métricas!S8="","",Métricas!S8)</f>
        <v>1252</v>
      </c>
      <c r="AB9" s="123">
        <f>IF(Métricas!T8="","",Métricas!T8)</f>
        <v>258</v>
      </c>
      <c r="AC9" s="123">
        <v>678</v>
      </c>
      <c r="AD9" s="123">
        <f>IF(Métricas!V8="","",Métricas!V8)</f>
        <v>806</v>
      </c>
      <c r="AE9" s="123">
        <f>IF(Métricas!W8="","",Métricas!W8)</f>
        <v>478</v>
      </c>
      <c r="AF9" s="123">
        <f>IF(Métricas!X8="","",Métricas!X8)</f>
        <v>444</v>
      </c>
      <c r="AG9" s="123">
        <f>IF(Métricas!Y8="","",Métricas!Y8)</f>
        <v>696</v>
      </c>
      <c r="AH9" s="123">
        <f>IF(Métricas!Z8="","",Métricas!Z8)</f>
        <v>520</v>
      </c>
      <c r="AI9" s="123">
        <f>IF(Métricas!AA8="","",Métricas!AA8)</f>
        <v>487</v>
      </c>
      <c r="AJ9" s="123">
        <f>IF(Métricas!AB8="","",Métricas!AB8)</f>
        <v>417</v>
      </c>
      <c r="AK9" s="123">
        <f>IF(Métricas!AC8="","",Métricas!AC8)</f>
        <v>563</v>
      </c>
      <c r="AL9" s="123">
        <f>IF(Métricas!AD8="","",Métricas!AD8)</f>
        <v>553</v>
      </c>
      <c r="AM9" s="123">
        <f>IF(Métricas!AE8="","",Métricas!AE8)</f>
        <v>502</v>
      </c>
      <c r="AN9" s="123" t="str">
        <f>IF(Métricas!AF8="","",Métricas!AF8)</f>
        <v/>
      </c>
      <c r="AO9" s="123" t="str">
        <f>IF(Métricas!AG8="","",Métricas!AG8)</f>
        <v/>
      </c>
      <c r="AP9" s="123" t="str">
        <f>IF(Métricas!AH8="","",Métricas!AH8)</f>
        <v/>
      </c>
      <c r="AQ9" s="123" t="str">
        <f>IF(Métricas!AI8="","",Métricas!AI8)</f>
        <v/>
      </c>
      <c r="AR9" s="123" t="str">
        <f>IF(Métricas!AJ8="","",Métricas!AJ8)</f>
        <v/>
      </c>
      <c r="AS9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  <c r="BM9" s="121"/>
      <c r="BN9" s="121"/>
      <c r="BO9" s="121"/>
      <c r="BP9" s="121"/>
      <c r="BQ9" s="121"/>
      <c r="BR9" s="121"/>
      <c r="BS9" s="121"/>
      <c r="BT9" s="121"/>
      <c r="BU9" s="121"/>
      <c r="BV9" s="121"/>
      <c r="BW9" s="121"/>
      <c r="BX9" s="121"/>
      <c r="BY9" s="121"/>
      <c r="BZ9" s="121"/>
      <c r="CA9" s="121"/>
      <c r="CB9" s="121"/>
      <c r="CC9" s="121"/>
      <c r="CD9" s="121"/>
      <c r="CE9" s="121"/>
      <c r="CF9" s="121"/>
      <c r="CG9" s="121"/>
      <c r="CH9" s="121"/>
      <c r="CI9" s="121"/>
      <c r="CJ9" s="121"/>
      <c r="CK9" s="121"/>
      <c r="CL9" s="121"/>
      <c r="CM9" s="121"/>
      <c r="CN9" s="121"/>
      <c r="CO9" s="121"/>
      <c r="CP9" s="121"/>
      <c r="CQ9" s="121"/>
      <c r="CR9" s="121"/>
      <c r="CS9" s="121"/>
      <c r="CT9" s="121"/>
      <c r="CU9" s="121"/>
      <c r="CV9" s="121"/>
      <c r="CW9" s="121"/>
      <c r="CX9" s="121"/>
      <c r="CY9" s="121"/>
      <c r="CZ9" s="121"/>
      <c r="DA9" s="121"/>
      <c r="DB9" s="121"/>
      <c r="DC9" s="121"/>
      <c r="DD9" s="121"/>
      <c r="DE9" s="121"/>
      <c r="DF9" s="121"/>
      <c r="DG9" s="121"/>
      <c r="DH9" s="121"/>
      <c r="DI9" s="121"/>
      <c r="DJ9" s="121"/>
      <c r="DK9" s="121"/>
      <c r="DL9" s="121"/>
      <c r="DM9" s="121"/>
      <c r="DN9" s="121"/>
      <c r="DO9" s="121"/>
      <c r="DP9" s="121"/>
      <c r="DQ9" s="121"/>
      <c r="DR9" s="121"/>
      <c r="DS9" s="121"/>
      <c r="DT9" s="121"/>
      <c r="DU9" s="121"/>
      <c r="DV9" s="121"/>
      <c r="DW9" s="121"/>
      <c r="DX9" s="121"/>
      <c r="DY9" s="121"/>
      <c r="DZ9" s="121"/>
      <c r="EA9" s="121"/>
      <c r="EB9" s="121"/>
      <c r="EC9" s="121"/>
      <c r="ED9" s="121"/>
      <c r="EE9" s="121"/>
      <c r="EF9" s="121"/>
      <c r="EG9" s="121"/>
      <c r="EH9" s="121"/>
      <c r="EI9" s="121"/>
      <c r="EJ9" s="121"/>
      <c r="EK9" s="121"/>
      <c r="EL9" s="121"/>
      <c r="EM9" s="121"/>
      <c r="EN9" s="121"/>
      <c r="EO9" s="121"/>
      <c r="EP9" s="121"/>
      <c r="EQ9" s="121"/>
      <c r="ER9" s="121"/>
      <c r="ES9" s="121"/>
      <c r="ET9" s="121"/>
      <c r="EU9" s="121"/>
      <c r="EV9" s="121"/>
      <c r="EW9" s="121"/>
      <c r="EX9" s="121"/>
      <c r="EY9" s="121"/>
      <c r="EZ9" s="121"/>
      <c r="FA9" s="121"/>
      <c r="FB9" s="121"/>
      <c r="FC9" s="121"/>
      <c r="FD9" s="121"/>
      <c r="FE9" s="121"/>
      <c r="FF9" s="121"/>
      <c r="FG9" s="121"/>
      <c r="FH9" s="121"/>
      <c r="FI9" s="121"/>
      <c r="FJ9" s="121"/>
      <c r="FK9" s="121"/>
      <c r="FL9" s="121"/>
      <c r="FM9" s="121"/>
      <c r="FN9" s="121"/>
      <c r="FO9" s="121"/>
      <c r="FP9" s="121"/>
      <c r="FQ9" s="121"/>
      <c r="FR9" s="121"/>
      <c r="FS9" s="121"/>
      <c r="FT9" s="121"/>
      <c r="FU9" s="121"/>
      <c r="FV9" s="121"/>
      <c r="FW9" s="121"/>
      <c r="FX9" s="121"/>
      <c r="FY9" s="121"/>
      <c r="FZ9" s="121"/>
      <c r="GA9" s="121"/>
      <c r="GB9" s="121"/>
      <c r="GC9" s="121"/>
      <c r="GD9" s="121"/>
      <c r="GE9" s="121"/>
      <c r="GF9" s="121"/>
      <c r="GG9" s="121"/>
      <c r="GH9" s="121"/>
      <c r="GI9" s="121"/>
      <c r="GJ9" s="121"/>
      <c r="GK9" s="121"/>
      <c r="GL9" s="121"/>
      <c r="GM9" s="121"/>
      <c r="GN9" s="121"/>
      <c r="GO9" s="121"/>
      <c r="GP9" s="121"/>
      <c r="GQ9" s="121"/>
      <c r="GR9" s="121"/>
      <c r="GS9" s="121"/>
      <c r="GT9" s="121"/>
      <c r="GU9" s="121"/>
      <c r="GV9" s="121"/>
      <c r="GW9" s="121"/>
      <c r="GX9" s="121"/>
      <c r="GY9" s="121"/>
      <c r="GZ9" s="121"/>
      <c r="HA9" s="121"/>
      <c r="HB9" s="121"/>
      <c r="HC9" s="121"/>
      <c r="HD9" s="121"/>
      <c r="HE9" s="121"/>
      <c r="HF9" s="121"/>
      <c r="HG9" s="121"/>
      <c r="HH9" s="121"/>
      <c r="HI9" s="121"/>
      <c r="HJ9" s="121"/>
      <c r="HK9" s="121"/>
      <c r="HL9" s="121"/>
      <c r="HM9" s="121"/>
      <c r="HN9" s="121"/>
      <c r="HO9" s="121"/>
      <c r="HP9" s="121"/>
      <c r="HQ9" s="121"/>
      <c r="HR9" s="121"/>
      <c r="HS9" s="121"/>
      <c r="HT9" s="121"/>
      <c r="HU9" s="121"/>
      <c r="HV9" s="121"/>
      <c r="HW9" s="121"/>
      <c r="HX9" s="121"/>
      <c r="HY9" s="121"/>
      <c r="HZ9" s="121"/>
      <c r="IA9" s="121"/>
      <c r="IB9" s="121"/>
      <c r="IC9" s="121"/>
      <c r="ID9" s="121"/>
      <c r="IE9" s="121"/>
      <c r="IF9" s="121"/>
      <c r="IG9" s="121"/>
      <c r="IH9" s="121"/>
      <c r="II9" s="121"/>
      <c r="IJ9" s="121"/>
      <c r="IK9" s="121"/>
      <c r="IL9" s="121"/>
      <c r="IM9" s="121"/>
      <c r="IN9" s="121"/>
      <c r="IO9" s="121"/>
      <c r="IP9" s="121"/>
      <c r="IQ9" s="121"/>
      <c r="IR9" s="121"/>
      <c r="IS9" s="121"/>
    </row>
    <row r="10" spans="1:253" s="122" customFormat="1" ht="32.1" customHeight="1">
      <c r="A10" s="52"/>
      <c r="B10" s="110">
        <v>4</v>
      </c>
      <c r="C10" s="235"/>
      <c r="D10" s="111" t="s">
        <v>27</v>
      </c>
      <c r="E10" s="112" t="s">
        <v>147</v>
      </c>
      <c r="F10" s="113" t="s">
        <v>109</v>
      </c>
      <c r="G10" s="56" t="s">
        <v>110</v>
      </c>
      <c r="H10" s="114" t="s">
        <v>150</v>
      </c>
      <c r="I10" s="115">
        <v>120</v>
      </c>
      <c r="J10" s="116" t="s">
        <v>149</v>
      </c>
      <c r="K10" s="117">
        <v>114</v>
      </c>
      <c r="L10" s="116" t="s">
        <v>149</v>
      </c>
      <c r="M10" s="118" t="s">
        <v>148</v>
      </c>
      <c r="N10" s="119">
        <v>109</v>
      </c>
      <c r="O10" s="120">
        <f>IF(Métricas!G9="","",Métricas!G9)</f>
        <v>242</v>
      </c>
      <c r="P10" s="123">
        <f>IF(Métricas!H9="","",Métricas!H9)</f>
        <v>135</v>
      </c>
      <c r="Q10" s="123">
        <f>IF(Métricas!I9="","",Métricas!I9)</f>
        <v>235</v>
      </c>
      <c r="R10" s="123">
        <f>IF(Métricas!J9="","",Métricas!J9)</f>
        <v>198</v>
      </c>
      <c r="S10" s="123">
        <f>IF(Métricas!K9="","",Métricas!K9)</f>
        <v>155</v>
      </c>
      <c r="T10" s="123">
        <f>IF(Métricas!L9="","",Métricas!L9)</f>
        <v>50</v>
      </c>
      <c r="U10" s="123">
        <f>IF(Métricas!M9="","",Métricas!M9)</f>
        <v>205</v>
      </c>
      <c r="V10" s="123">
        <f>IF(Métricas!N9="","",Métricas!N9)</f>
        <v>189</v>
      </c>
      <c r="W10" s="123">
        <f>IF(Métricas!O9="","",Métricas!O9)</f>
        <v>314</v>
      </c>
      <c r="X10" s="123">
        <f>IF(Métricas!P9="","",Métricas!P9)</f>
        <v>128</v>
      </c>
      <c r="Y10" s="123">
        <f>IF(Métricas!Q9="","",Métricas!Q9)</f>
        <v>223</v>
      </c>
      <c r="Z10" s="123">
        <f>IF(Métricas!R9="","",Métricas!R9)</f>
        <v>210</v>
      </c>
      <c r="AA10" s="123">
        <f>IF(Métricas!S9="","",Métricas!S9)</f>
        <v>69</v>
      </c>
      <c r="AB10" s="123">
        <f>IF(Métricas!T9="","",Métricas!T9)</f>
        <v>55</v>
      </c>
      <c r="AC10" s="123">
        <v>231</v>
      </c>
      <c r="AD10" s="123">
        <f>IF(Métricas!V9="","",Métricas!V9)</f>
        <v>307</v>
      </c>
      <c r="AE10" s="123">
        <f>IF(Métricas!W9="","",Métricas!W9)</f>
        <v>197</v>
      </c>
      <c r="AF10" s="123">
        <f>IF(Métricas!X9="","",Métricas!X9)</f>
        <v>142</v>
      </c>
      <c r="AG10" s="123">
        <f>IF(Métricas!Y9="","",Métricas!Y9)</f>
        <v>297</v>
      </c>
      <c r="AH10" s="123">
        <f>IF(Métricas!Z9="","",Métricas!Z9)</f>
        <v>158</v>
      </c>
      <c r="AI10" s="123">
        <f>IF(Métricas!AA9="","",Métricas!AA9)</f>
        <v>156</v>
      </c>
      <c r="AJ10" s="123">
        <f>IF(Métricas!AB9="","",Métricas!AB9)</f>
        <v>93</v>
      </c>
      <c r="AK10" s="123">
        <f>IF(Métricas!AC9="","",Métricas!AC9)</f>
        <v>177</v>
      </c>
      <c r="AL10" s="123">
        <f>IF(Métricas!AD9="","",Métricas!AD9)</f>
        <v>192</v>
      </c>
      <c r="AM10" s="123">
        <f>IF(Métricas!AE9="","",Métricas!AE9)</f>
        <v>155</v>
      </c>
      <c r="AN10" s="123" t="str">
        <f>IF(Métricas!AF9="","",Métricas!AF9)</f>
        <v/>
      </c>
      <c r="AO10" s="123" t="str">
        <f>IF(Métricas!AG9="","",Métricas!AG9)</f>
        <v/>
      </c>
      <c r="AP10" s="123" t="str">
        <f>IF(Métricas!AH9="","",Métricas!AH9)</f>
        <v/>
      </c>
      <c r="AQ10" s="123" t="str">
        <f>IF(Métricas!AI9="","",Métricas!AI9)</f>
        <v/>
      </c>
      <c r="AR10" s="123" t="str">
        <f>IF(Métricas!AJ9="","",Métricas!AJ9)</f>
        <v/>
      </c>
      <c r="AS10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1"/>
      <c r="EG10" s="121"/>
      <c r="EH10" s="121"/>
      <c r="EI10" s="121"/>
      <c r="EJ10" s="121"/>
      <c r="EK10" s="121"/>
      <c r="EL10" s="121"/>
      <c r="EM10" s="121"/>
      <c r="EN10" s="121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S10" s="121"/>
      <c r="FT10" s="121"/>
      <c r="FU10" s="121"/>
      <c r="FV10" s="121"/>
      <c r="FW10" s="121"/>
      <c r="FX10" s="121"/>
      <c r="FY10" s="121"/>
      <c r="FZ10" s="121"/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B10" s="121"/>
      <c r="HC10" s="121"/>
      <c r="HD10" s="121"/>
      <c r="HE10" s="121"/>
      <c r="HF10" s="121"/>
      <c r="HG10" s="121"/>
      <c r="HH10" s="121"/>
      <c r="HI10" s="121"/>
      <c r="HJ10" s="121"/>
      <c r="HK10" s="121"/>
      <c r="HL10" s="121"/>
      <c r="HM10" s="121"/>
      <c r="HN10" s="121"/>
      <c r="HO10" s="121"/>
      <c r="HP10" s="121"/>
      <c r="HQ10" s="121"/>
      <c r="HR10" s="121"/>
      <c r="HS10" s="121"/>
      <c r="HT10" s="121"/>
      <c r="HU10" s="121"/>
      <c r="HV10" s="121"/>
      <c r="HW10" s="121"/>
      <c r="HX10" s="121"/>
      <c r="HY10" s="121"/>
      <c r="HZ10" s="121"/>
      <c r="IA10" s="121"/>
      <c r="IB10" s="121"/>
      <c r="IC10" s="121"/>
      <c r="ID10" s="121"/>
      <c r="IE10" s="121"/>
      <c r="IF10" s="121"/>
      <c r="IG10" s="121"/>
      <c r="IH10" s="121"/>
      <c r="II10" s="121"/>
      <c r="IJ10" s="121"/>
      <c r="IK10" s="121"/>
      <c r="IL10" s="121"/>
      <c r="IM10" s="121"/>
      <c r="IN10" s="121"/>
      <c r="IO10" s="121"/>
      <c r="IP10" s="121"/>
      <c r="IQ10" s="121"/>
      <c r="IR10" s="121"/>
      <c r="IS10" s="121"/>
    </row>
    <row r="11" spans="1:253" s="122" customFormat="1" ht="32.1" customHeight="1">
      <c r="A11" s="52"/>
      <c r="B11" s="110">
        <v>5</v>
      </c>
      <c r="C11" s="235"/>
      <c r="D11" s="111" t="s">
        <v>151</v>
      </c>
      <c r="E11" s="112" t="s">
        <v>147</v>
      </c>
      <c r="F11" s="113" t="s">
        <v>109</v>
      </c>
      <c r="G11" s="56" t="s">
        <v>110</v>
      </c>
      <c r="H11" s="114" t="s">
        <v>148</v>
      </c>
      <c r="I11" s="115">
        <v>12332</v>
      </c>
      <c r="J11" s="116" t="s">
        <v>149</v>
      </c>
      <c r="K11" s="117">
        <v>11745</v>
      </c>
      <c r="L11" s="116" t="s">
        <v>149</v>
      </c>
      <c r="M11" s="118" t="s">
        <v>150</v>
      </c>
      <c r="N11" s="119">
        <v>11158</v>
      </c>
      <c r="O11" s="120">
        <f>IF(Métricas!G10="","",Métricas!G10)</f>
        <v>10261</v>
      </c>
      <c r="P11" s="123">
        <f>IF(Métricas!H10="","",Métricas!H10)</f>
        <v>7096</v>
      </c>
      <c r="Q11" s="123">
        <f>IF(Métricas!I10="","",Métricas!I10)</f>
        <v>6681</v>
      </c>
      <c r="R11" s="123">
        <f>IF(Métricas!J10="","",Métricas!J10)</f>
        <v>7110</v>
      </c>
      <c r="S11" s="123">
        <f>IF(Métricas!K10="","",Métricas!K10)</f>
        <v>7469</v>
      </c>
      <c r="T11" s="123">
        <f>IF(Métricas!L10="","",Métricas!L10)</f>
        <v>8298</v>
      </c>
      <c r="U11" s="123">
        <f>IF(Métricas!M10="","",Métricas!M10)</f>
        <v>9110</v>
      </c>
      <c r="V11" s="123">
        <f>IF(Métricas!N10="","",Métricas!N10)</f>
        <v>9688</v>
      </c>
      <c r="W11" s="123">
        <f>IF(Métricas!O10="","",Métricas!O10)</f>
        <v>10440</v>
      </c>
      <c r="X11" s="123">
        <f>IF(Métricas!P10="","",Métricas!P10)</f>
        <v>10982</v>
      </c>
      <c r="Y11" s="123">
        <f>IF(Métricas!Q10="","",Métricas!Q10)</f>
        <v>11456</v>
      </c>
      <c r="Z11" s="123">
        <f>IF(Métricas!R10="","",Métricas!R10)</f>
        <v>12022</v>
      </c>
      <c r="AA11" s="123">
        <f>IF(Métricas!S10="","",Métricas!S10)</f>
        <v>13151</v>
      </c>
      <c r="AB11" s="123">
        <f>IF(Métricas!T10="","",Métricas!T10)</f>
        <v>13377</v>
      </c>
      <c r="AC11" s="123">
        <v>14010</v>
      </c>
      <c r="AD11" s="123">
        <f>IF(Métricas!V10="","",Métricas!V10)</f>
        <v>14562</v>
      </c>
      <c r="AE11" s="123">
        <f>IF(Métricas!W10="","",Métricas!W10)</f>
        <v>14964</v>
      </c>
      <c r="AF11" s="123">
        <f>IF(Métricas!X10="","",Métricas!X10)</f>
        <v>15436</v>
      </c>
      <c r="AG11" s="123">
        <f>IF(Métricas!Y10="","",Métricas!Y10)</f>
        <v>15850</v>
      </c>
      <c r="AH11" s="123">
        <f>IF(Métricas!Z10="","",Métricas!Z10)</f>
        <v>16257</v>
      </c>
      <c r="AI11" s="123">
        <f>IF(Métricas!AA10="","",Métricas!AA10)</f>
        <v>16605</v>
      </c>
      <c r="AJ11" s="123">
        <f>IF(Métricas!AB10="","",Métricas!AB10)</f>
        <v>16940</v>
      </c>
      <c r="AK11" s="123">
        <f>IF(Métricas!AC10="","",Métricas!AC10)</f>
        <v>17361</v>
      </c>
      <c r="AL11" s="123">
        <f>IF(Métricas!AD10="","",Métricas!AD10)</f>
        <v>17768</v>
      </c>
      <c r="AM11" s="123">
        <f>IF(Métricas!AE10="","",Métricas!AE10)</f>
        <v>18170</v>
      </c>
      <c r="AN11" s="123" t="str">
        <f>IF(Métricas!AF10="","",Métricas!AF10)</f>
        <v/>
      </c>
      <c r="AO11" s="123" t="str">
        <f>IF(Métricas!AG10="","",Métricas!AG10)</f>
        <v/>
      </c>
      <c r="AP11" s="123" t="str">
        <f>IF(Métricas!AH10="","",Métricas!AH10)</f>
        <v/>
      </c>
      <c r="AQ11" s="123" t="str">
        <f>IF(Métricas!AI10="","",Métricas!AI10)</f>
        <v/>
      </c>
      <c r="AR11" s="123" t="str">
        <f>IF(Métricas!AJ10="","",Métricas!AJ10)</f>
        <v/>
      </c>
      <c r="AS1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  <c r="BM11" s="121"/>
      <c r="BN11" s="121"/>
      <c r="BO11" s="121"/>
      <c r="BP11" s="121"/>
      <c r="BQ11" s="121"/>
      <c r="BR11" s="121"/>
      <c r="BS11" s="121"/>
      <c r="BT11" s="121"/>
      <c r="BU11" s="121"/>
      <c r="BV11" s="121"/>
      <c r="BW11" s="121"/>
      <c r="BX11" s="121"/>
      <c r="BY11" s="121"/>
      <c r="BZ11" s="121"/>
      <c r="CA11" s="121"/>
      <c r="CB11" s="121"/>
      <c r="CC11" s="121"/>
      <c r="CD11" s="121"/>
      <c r="CE11" s="121"/>
      <c r="CF11" s="121"/>
      <c r="CG11" s="121"/>
      <c r="CH11" s="121"/>
      <c r="CI11" s="121"/>
      <c r="CJ11" s="121"/>
      <c r="CK11" s="121"/>
      <c r="CL11" s="121"/>
      <c r="CM11" s="121"/>
      <c r="CN11" s="121"/>
      <c r="CO11" s="121"/>
      <c r="CP11" s="121"/>
      <c r="CQ11" s="121"/>
      <c r="CR11" s="121"/>
      <c r="CS11" s="121"/>
      <c r="CT11" s="121"/>
      <c r="CU11" s="121"/>
      <c r="CV11" s="121"/>
      <c r="CW11" s="121"/>
      <c r="CX11" s="121"/>
      <c r="CY11" s="121"/>
      <c r="CZ11" s="121"/>
      <c r="DA11" s="121"/>
      <c r="DB11" s="121"/>
      <c r="DC11" s="121"/>
      <c r="DD11" s="121"/>
      <c r="DE11" s="121"/>
      <c r="DF11" s="121"/>
      <c r="DG11" s="121"/>
      <c r="DH11" s="121"/>
      <c r="DI11" s="121"/>
      <c r="DJ11" s="121"/>
      <c r="DK11" s="121"/>
      <c r="DL11" s="121"/>
      <c r="DM11" s="121"/>
      <c r="DN11" s="121"/>
      <c r="DO11" s="121"/>
      <c r="DP11" s="121"/>
      <c r="DQ11" s="121"/>
      <c r="DR11" s="121"/>
      <c r="DS11" s="121"/>
      <c r="DT11" s="121"/>
      <c r="DU11" s="121"/>
      <c r="DV11" s="121"/>
      <c r="DW11" s="121"/>
      <c r="DX11" s="121"/>
      <c r="DY11" s="121"/>
      <c r="DZ11" s="121"/>
      <c r="EA11" s="121"/>
      <c r="EB11" s="121"/>
      <c r="EC11" s="121"/>
      <c r="ED11" s="121"/>
      <c r="EE11" s="121"/>
      <c r="EF11" s="121"/>
      <c r="EG11" s="121"/>
      <c r="EH11" s="121"/>
      <c r="EI11" s="121"/>
      <c r="EJ11" s="121"/>
      <c r="EK11" s="121"/>
      <c r="EL11" s="121"/>
      <c r="EM11" s="121"/>
      <c r="EN11" s="121"/>
      <c r="EO11" s="121"/>
      <c r="EP11" s="121"/>
      <c r="EQ11" s="121"/>
      <c r="ER11" s="121"/>
      <c r="ES11" s="121"/>
      <c r="ET11" s="121"/>
      <c r="EU11" s="121"/>
      <c r="EV11" s="121"/>
      <c r="EW11" s="121"/>
      <c r="EX11" s="121"/>
      <c r="EY11" s="121"/>
      <c r="EZ11" s="121"/>
      <c r="FA11" s="121"/>
      <c r="FB11" s="121"/>
      <c r="FC11" s="121"/>
      <c r="FD11" s="121"/>
      <c r="FE11" s="121"/>
      <c r="FF11" s="121"/>
      <c r="FG11" s="121"/>
      <c r="FH11" s="121"/>
      <c r="FI11" s="121"/>
      <c r="FJ11" s="121"/>
      <c r="FK11" s="121"/>
      <c r="FL11" s="121"/>
      <c r="FM11" s="121"/>
      <c r="FN11" s="121"/>
      <c r="FO11" s="121"/>
      <c r="FP11" s="121"/>
      <c r="FQ11" s="121"/>
      <c r="FR11" s="121"/>
      <c r="FS11" s="121"/>
      <c r="FT11" s="121"/>
      <c r="FU11" s="121"/>
      <c r="FV11" s="121"/>
      <c r="FW11" s="121"/>
      <c r="FX11" s="121"/>
      <c r="FY11" s="121"/>
      <c r="FZ11" s="121"/>
      <c r="GA11" s="121"/>
      <c r="GB11" s="121"/>
      <c r="GC11" s="121"/>
      <c r="GD11" s="121"/>
      <c r="GE11" s="121"/>
      <c r="GF11" s="121"/>
      <c r="GG11" s="121"/>
      <c r="GH11" s="121"/>
      <c r="GI11" s="121"/>
      <c r="GJ11" s="121"/>
      <c r="GK11" s="121"/>
      <c r="GL11" s="121"/>
      <c r="GM11" s="121"/>
      <c r="GN11" s="121"/>
      <c r="GO11" s="121"/>
      <c r="GP11" s="121"/>
      <c r="GQ11" s="121"/>
      <c r="GR11" s="121"/>
      <c r="GS11" s="121"/>
      <c r="GT11" s="121"/>
      <c r="GU11" s="121"/>
      <c r="GV11" s="121"/>
      <c r="GW11" s="121"/>
      <c r="GX11" s="121"/>
      <c r="GY11" s="121"/>
      <c r="GZ11" s="121"/>
      <c r="HA11" s="121"/>
      <c r="HB11" s="121"/>
      <c r="HC11" s="121"/>
      <c r="HD11" s="121"/>
      <c r="HE11" s="121"/>
      <c r="HF11" s="121"/>
      <c r="HG11" s="121"/>
      <c r="HH11" s="121"/>
      <c r="HI11" s="121"/>
      <c r="HJ11" s="121"/>
      <c r="HK11" s="121"/>
      <c r="HL11" s="121"/>
      <c r="HM11" s="121"/>
      <c r="HN11" s="121"/>
      <c r="HO11" s="121"/>
      <c r="HP11" s="121"/>
      <c r="HQ11" s="121"/>
      <c r="HR11" s="121"/>
      <c r="HS11" s="121"/>
      <c r="HT11" s="121"/>
      <c r="HU11" s="121"/>
      <c r="HV11" s="121"/>
      <c r="HW11" s="121"/>
      <c r="HX11" s="121"/>
      <c r="HY11" s="121"/>
      <c r="HZ11" s="121"/>
      <c r="IA11" s="121"/>
      <c r="IB11" s="121"/>
      <c r="IC11" s="121"/>
      <c r="ID11" s="121"/>
      <c r="IE11" s="121"/>
      <c r="IF11" s="121"/>
      <c r="IG11" s="121"/>
      <c r="IH11" s="121"/>
      <c r="II11" s="121"/>
      <c r="IJ11" s="121"/>
      <c r="IK11" s="121"/>
      <c r="IL11" s="121"/>
      <c r="IM11" s="121"/>
      <c r="IN11" s="121"/>
      <c r="IO11" s="121"/>
      <c r="IP11" s="121"/>
      <c r="IQ11" s="121"/>
      <c r="IR11" s="121"/>
      <c r="IS11" s="121"/>
    </row>
    <row r="12" spans="1:253" s="122" customFormat="1" ht="32.1" customHeight="1">
      <c r="A12" s="52"/>
      <c r="B12" s="110">
        <v>6</v>
      </c>
      <c r="C12" s="235"/>
      <c r="D12" s="111" t="s">
        <v>152</v>
      </c>
      <c r="E12" s="112" t="s">
        <v>147</v>
      </c>
      <c r="F12" s="113" t="s">
        <v>111</v>
      </c>
      <c r="G12" s="56" t="s">
        <v>110</v>
      </c>
      <c r="H12" s="114" t="s">
        <v>148</v>
      </c>
      <c r="I12" s="115">
        <v>11845</v>
      </c>
      <c r="J12" s="116" t="s">
        <v>149</v>
      </c>
      <c r="K12" s="117">
        <v>11271</v>
      </c>
      <c r="L12" s="116" t="s">
        <v>149</v>
      </c>
      <c r="M12" s="118" t="s">
        <v>150</v>
      </c>
      <c r="N12" s="119">
        <v>10707</v>
      </c>
      <c r="O12" s="120">
        <f>IF(Métricas!G11="","",Métricas!G11)</f>
        <v>10225</v>
      </c>
      <c r="P12" s="123">
        <f>IF(Métricas!H11="","",Métricas!H11)</f>
        <v>6584</v>
      </c>
      <c r="Q12" s="123">
        <f>IF(Métricas!I11="","",Métricas!I11)</f>
        <v>6542</v>
      </c>
      <c r="R12" s="123">
        <f>IF(Métricas!J11="","",Métricas!J11)</f>
        <v>7025</v>
      </c>
      <c r="S12" s="123">
        <f>IF(Métricas!K11="","",Métricas!K11)</f>
        <v>7423</v>
      </c>
      <c r="T12" s="123">
        <f>IF(Métricas!L11="","",Métricas!L11)</f>
        <v>8396</v>
      </c>
      <c r="U12" s="123">
        <f>IF(Métricas!M11="","",Métricas!M11)</f>
        <v>8988</v>
      </c>
      <c r="V12" s="123">
        <f>IF(Métricas!N11="","",Métricas!N11)</f>
        <v>9660</v>
      </c>
      <c r="W12" s="123">
        <f>IF(Métricas!O11="","",Métricas!O11)</f>
        <v>10347</v>
      </c>
      <c r="X12" s="123">
        <f>IF(Métricas!P11="","",Métricas!P11)</f>
        <v>10831</v>
      </c>
      <c r="Y12" s="123">
        <f>IF(Métricas!Q11="","",Métricas!Q11)</f>
        <v>11333</v>
      </c>
      <c r="Z12" s="123">
        <f>IF(Métricas!R11="","",Métricas!R11)</f>
        <v>8114</v>
      </c>
      <c r="AA12" s="123">
        <f>IF(Métricas!S11="","",Métricas!S11)</f>
        <v>12985</v>
      </c>
      <c r="AB12" s="123">
        <f>IF(Métricas!T11="","",Métricas!T11)</f>
        <v>13267</v>
      </c>
      <c r="AC12" s="123">
        <v>13627</v>
      </c>
      <c r="AD12" s="123">
        <f>IF(Métricas!V11="","",Métricas!V11)</f>
        <v>14275</v>
      </c>
      <c r="AE12" s="123">
        <f>IF(Métricas!W11="","",Métricas!W11)</f>
        <v>15084</v>
      </c>
      <c r="AF12" s="123">
        <f>IF(Métricas!X11="","",Métricas!X11)</f>
        <v>15420</v>
      </c>
      <c r="AG12" s="123">
        <f>IF(Métricas!Y11="","",Métricas!Y11)</f>
        <v>15580</v>
      </c>
      <c r="AH12" s="123">
        <f>IF(Métricas!Z11="","",Métricas!Z11)</f>
        <v>15877</v>
      </c>
      <c r="AI12" s="123">
        <f>IF(Métricas!AA11="","",Métricas!AA11)</f>
        <v>16638</v>
      </c>
      <c r="AJ12" s="123">
        <f>IF(Métricas!AB11="","",Métricas!AB11)</f>
        <v>16632</v>
      </c>
      <c r="AK12" s="123">
        <f>IF(Métricas!AC11="","",Métricas!AC11)</f>
        <v>17034</v>
      </c>
      <c r="AL12" s="123">
        <f>IF(Métricas!AD11="","",Métricas!AD11)</f>
        <v>17523</v>
      </c>
      <c r="AM12" s="123">
        <f>IF(Métricas!AE11="","",Métricas!AE11)</f>
        <v>17849</v>
      </c>
      <c r="AN12" s="123" t="str">
        <f>IF(Métricas!AF11="","",Métricas!AF11)</f>
        <v/>
      </c>
      <c r="AO12" s="123" t="str">
        <f>IF(Métricas!AG11="","",Métricas!AG11)</f>
        <v/>
      </c>
      <c r="AP12" s="123" t="str">
        <f>IF(Métricas!AH11="","",Métricas!AH11)</f>
        <v/>
      </c>
      <c r="AQ12" s="123" t="str">
        <f>IF(Métricas!AI11="","",Métricas!AI11)</f>
        <v/>
      </c>
      <c r="AR12" s="123" t="str">
        <f>IF(Métricas!AJ11="","",Métricas!AJ11)</f>
        <v/>
      </c>
      <c r="AS12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121"/>
      <c r="BS12" s="121"/>
      <c r="BT12" s="121"/>
      <c r="BU12" s="121"/>
      <c r="BV12" s="121"/>
      <c r="BW12" s="121"/>
      <c r="BX12" s="121"/>
      <c r="BY12" s="121"/>
      <c r="BZ12" s="121"/>
      <c r="CA12" s="121"/>
      <c r="CB12" s="121"/>
      <c r="CC12" s="121"/>
      <c r="CD12" s="121"/>
      <c r="CE12" s="121"/>
      <c r="CF12" s="121"/>
      <c r="CG12" s="121"/>
      <c r="CH12" s="121"/>
      <c r="CI12" s="121"/>
      <c r="CJ12" s="121"/>
      <c r="CK12" s="121"/>
      <c r="CL12" s="121"/>
      <c r="CM12" s="121"/>
      <c r="CN12" s="121"/>
      <c r="CO12" s="121"/>
      <c r="CP12" s="121"/>
      <c r="CQ12" s="121"/>
      <c r="CR12" s="121"/>
      <c r="CS12" s="121"/>
      <c r="CT12" s="121"/>
      <c r="CU12" s="121"/>
      <c r="CV12" s="121"/>
      <c r="CW12" s="121"/>
      <c r="CX12" s="121"/>
      <c r="CY12" s="121"/>
      <c r="CZ12" s="121"/>
      <c r="DA12" s="121"/>
      <c r="DB12" s="121"/>
      <c r="DC12" s="121"/>
      <c r="DD12" s="121"/>
      <c r="DE12" s="121"/>
      <c r="DF12" s="121"/>
      <c r="DG12" s="121"/>
      <c r="DH12" s="121"/>
      <c r="DI12" s="121"/>
      <c r="DJ12" s="121"/>
      <c r="DK12" s="121"/>
      <c r="DL12" s="121"/>
      <c r="DM12" s="121"/>
      <c r="DN12" s="121"/>
      <c r="DO12" s="121"/>
      <c r="DP12" s="121"/>
      <c r="DQ12" s="121"/>
      <c r="DR12" s="121"/>
      <c r="DS12" s="121"/>
      <c r="DT12" s="121"/>
      <c r="DU12" s="121"/>
      <c r="DV12" s="121"/>
      <c r="DW12" s="121"/>
      <c r="DX12" s="121"/>
      <c r="DY12" s="121"/>
      <c r="DZ12" s="121"/>
      <c r="EA12" s="121"/>
      <c r="EB12" s="121"/>
      <c r="EC12" s="121"/>
      <c r="ED12" s="121"/>
      <c r="EE12" s="121"/>
      <c r="EF12" s="121"/>
      <c r="EG12" s="121"/>
      <c r="EH12" s="121"/>
      <c r="EI12" s="121"/>
      <c r="EJ12" s="121"/>
      <c r="EK12" s="121"/>
      <c r="EL12" s="121"/>
      <c r="EM12" s="121"/>
      <c r="EN12" s="121"/>
      <c r="EO12" s="121"/>
      <c r="EP12" s="121"/>
      <c r="EQ12" s="121"/>
      <c r="ER12" s="121"/>
      <c r="ES12" s="121"/>
      <c r="ET12" s="121"/>
      <c r="EU12" s="121"/>
      <c r="EV12" s="121"/>
      <c r="EW12" s="121"/>
      <c r="EX12" s="121"/>
      <c r="EY12" s="121"/>
      <c r="EZ12" s="121"/>
      <c r="FA12" s="121"/>
      <c r="FB12" s="121"/>
      <c r="FC12" s="121"/>
      <c r="FD12" s="121"/>
      <c r="FE12" s="121"/>
      <c r="FF12" s="121"/>
      <c r="FG12" s="121"/>
      <c r="FH12" s="121"/>
      <c r="FI12" s="121"/>
      <c r="FJ12" s="121"/>
      <c r="FK12" s="121"/>
      <c r="FL12" s="121"/>
      <c r="FM12" s="121"/>
      <c r="FN12" s="121"/>
      <c r="FO12" s="121"/>
      <c r="FP12" s="121"/>
      <c r="FQ12" s="121"/>
      <c r="FR12" s="121"/>
      <c r="FS12" s="121"/>
      <c r="FT12" s="121"/>
      <c r="FU12" s="121"/>
      <c r="FV12" s="121"/>
      <c r="FW12" s="121"/>
      <c r="FX12" s="121"/>
      <c r="FY12" s="121"/>
      <c r="FZ12" s="121"/>
      <c r="GA12" s="121"/>
      <c r="GB12" s="121"/>
      <c r="GC12" s="121"/>
      <c r="GD12" s="121"/>
      <c r="GE12" s="121"/>
      <c r="GF12" s="121"/>
      <c r="GG12" s="121"/>
      <c r="GH12" s="121"/>
      <c r="GI12" s="121"/>
      <c r="GJ12" s="121"/>
      <c r="GK12" s="121"/>
      <c r="GL12" s="121"/>
      <c r="GM12" s="121"/>
      <c r="GN12" s="121"/>
      <c r="GO12" s="121"/>
      <c r="GP12" s="121"/>
      <c r="GQ12" s="121"/>
      <c r="GR12" s="121"/>
      <c r="GS12" s="121"/>
      <c r="GT12" s="121"/>
      <c r="GU12" s="121"/>
      <c r="GV12" s="121"/>
      <c r="GW12" s="121"/>
      <c r="GX12" s="121"/>
      <c r="GY12" s="121"/>
      <c r="GZ12" s="121"/>
      <c r="HA12" s="121"/>
      <c r="HB12" s="121"/>
      <c r="HC12" s="121"/>
      <c r="HD12" s="121"/>
      <c r="HE12" s="121"/>
      <c r="HF12" s="121"/>
      <c r="HG12" s="121"/>
      <c r="HH12" s="121"/>
      <c r="HI12" s="121"/>
      <c r="HJ12" s="121"/>
      <c r="HK12" s="121"/>
      <c r="HL12" s="121"/>
      <c r="HM12" s="121"/>
      <c r="HN12" s="121"/>
      <c r="HO12" s="121"/>
      <c r="HP12" s="121"/>
      <c r="HQ12" s="121"/>
      <c r="HR12" s="121"/>
      <c r="HS12" s="121"/>
      <c r="HT12" s="121"/>
      <c r="HU12" s="121"/>
      <c r="HV12" s="121"/>
      <c r="HW12" s="121"/>
      <c r="HX12" s="121"/>
      <c r="HY12" s="121"/>
      <c r="HZ12" s="121"/>
      <c r="IA12" s="121"/>
      <c r="IB12" s="121"/>
      <c r="IC12" s="121"/>
      <c r="ID12" s="121"/>
      <c r="IE12" s="121"/>
      <c r="IF12" s="121"/>
      <c r="IG12" s="121"/>
      <c r="IH12" s="121"/>
      <c r="II12" s="121"/>
      <c r="IJ12" s="121"/>
      <c r="IK12" s="121"/>
      <c r="IL12" s="121"/>
      <c r="IM12" s="121"/>
      <c r="IN12" s="121"/>
      <c r="IO12" s="121"/>
      <c r="IP12" s="121"/>
      <c r="IQ12" s="121"/>
      <c r="IR12" s="121"/>
      <c r="IS12" s="121"/>
    </row>
    <row r="13" spans="1:253" s="122" customFormat="1" ht="32.1" customHeight="1">
      <c r="A13" s="52"/>
      <c r="B13" s="110">
        <v>7</v>
      </c>
      <c r="C13" s="235"/>
      <c r="D13" s="111" t="s">
        <v>153</v>
      </c>
      <c r="E13" s="124" t="s">
        <v>147</v>
      </c>
      <c r="F13" s="113" t="s">
        <v>109</v>
      </c>
      <c r="G13" s="56" t="s">
        <v>110</v>
      </c>
      <c r="H13" s="114" t="s">
        <v>150</v>
      </c>
      <c r="I13" s="125">
        <v>0.2</v>
      </c>
      <c r="J13" s="116" t="s">
        <v>149</v>
      </c>
      <c r="K13" s="126">
        <v>0.25</v>
      </c>
      <c r="L13" s="116" t="s">
        <v>149</v>
      </c>
      <c r="M13" s="118" t="s">
        <v>148</v>
      </c>
      <c r="N13" s="127">
        <v>0.3</v>
      </c>
      <c r="O13" s="128">
        <f>IFERROR(Métricas!G9/Métricas!G6,0)</f>
        <v>0.75862068965517238</v>
      </c>
      <c r="P13" s="128">
        <f>IFERROR(Métricas!H9/Métricas!H6,0)</f>
        <v>0.77142857142857146</v>
      </c>
      <c r="Q13" s="128">
        <f>IFERROR(Métricas!I9/Métricas!I6,0)</f>
        <v>0.54022988505747127</v>
      </c>
      <c r="R13" s="128">
        <f>IFERROR(Métricas!J9/Métricas!J6,0)</f>
        <v>0.31578947368421051</v>
      </c>
      <c r="S13" s="128">
        <f>IFERROR(Métricas!K9/Métricas!K6,0)</f>
        <v>0.30155642023346302</v>
      </c>
      <c r="T13" s="128">
        <f>IFERROR(Métricas!L9/Métricas!L6,0)</f>
        <v>5.7537399309551207E-2</v>
      </c>
      <c r="U13" s="128">
        <f>IFERROR(Métricas!M9/Métricas!M6,0)</f>
        <v>0.23837209302325582</v>
      </c>
      <c r="V13" s="128">
        <f>IFERROR(Métricas!N9/Métricas!N6,0)</f>
        <v>0.24641460234680573</v>
      </c>
      <c r="W13" s="128">
        <f>IFERROR(Métricas!O9/Métricas!O6,0)</f>
        <v>0.2945590994371482</v>
      </c>
      <c r="X13" s="128">
        <f>IFERROR(Métricas!P9/Métricas!P6,0)</f>
        <v>0.19104477611940299</v>
      </c>
      <c r="Y13" s="128">
        <f>IFERROR(Métricas!Q9/Métricas!Q6,0)</f>
        <v>0.31994261119081779</v>
      </c>
      <c r="Z13" s="128">
        <f>IFERROR(Métricas!R9/Métricas!R6,0)</f>
        <v>0.27061855670103091</v>
      </c>
      <c r="AA13" s="128">
        <f>IFERROR(Métricas!S9/Métricas!S6,0)</f>
        <v>5.319969159599075E-2</v>
      </c>
      <c r="AB13" s="128">
        <f>IFERROR(Métricas!T9/Métricas!T6,0)</f>
        <v>0.19572953736654805</v>
      </c>
      <c r="AC13" s="128">
        <f>IFERROR(Métricas!U9/Métricas!U6,0)</f>
        <v>0.28802992518703241</v>
      </c>
      <c r="AD13" s="128">
        <f>IFERROR(Métricas!V9/Métricas!V6,0)</f>
        <v>0.32012513034410844</v>
      </c>
      <c r="AE13" s="128">
        <f>IFERROR(Métricas!W9/Métricas!W6,0)</f>
        <v>0.32833333333333331</v>
      </c>
      <c r="AF13" s="128">
        <f>IFERROR(Métricas!X9/Métricas!X6,0)</f>
        <v>0.2874493927125506</v>
      </c>
      <c r="AG13" s="128">
        <f>IFERROR(Métricas!Y9/Métricas!Y6,0)</f>
        <v>0.40740740740740738</v>
      </c>
      <c r="AH13" s="128">
        <f>IFERROR(Métricas!Z9/Métricas!Z6,0)</f>
        <v>0.27964601769911507</v>
      </c>
      <c r="AI13" s="128">
        <f>IFERROR(Métricas!AA9/Métricas!AA6,0)</f>
        <v>0.30952380952380953</v>
      </c>
      <c r="AJ13" s="128">
        <f>IFERROR(Métricas!AB9/Métricas!AB6,0)</f>
        <v>0.21728971962616822</v>
      </c>
      <c r="AK13" s="128">
        <f>IFERROR(Métricas!AC9/Métricas!AC6,0)</f>
        <v>0.29598662207357862</v>
      </c>
      <c r="AL13" s="128">
        <f>IFERROR(Métricas!AD9/Métricas!AD6,0)</f>
        <v>0.32053422370617696</v>
      </c>
      <c r="AM13" s="128">
        <f>IFERROR(Métricas!AE9/Métricas!AE6,0)</f>
        <v>0.27827648114901254</v>
      </c>
      <c r="AN13" s="128">
        <f>IFERROR(Métricas!AF9/Métricas!AF6,0)</f>
        <v>0</v>
      </c>
      <c r="AO13" s="128">
        <f>IFERROR(Métricas!AG9/Métricas!AG6,0)</f>
        <v>0</v>
      </c>
      <c r="AP13" s="128">
        <f>IFERROR(Métricas!AH9/Métricas!AH6,0)</f>
        <v>0</v>
      </c>
      <c r="AQ13" s="128">
        <f>IFERROR(Métricas!AI9/Métricas!AI6,0)</f>
        <v>0</v>
      </c>
      <c r="AR13" s="128">
        <f>IFERROR(Métricas!AJ9/Métricas!AJ6,0)</f>
        <v>0</v>
      </c>
      <c r="AS13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121"/>
      <c r="DJ13" s="121"/>
      <c r="DK13" s="121"/>
      <c r="DL13" s="121"/>
      <c r="DM13" s="121"/>
      <c r="DN13" s="121"/>
      <c r="DO13" s="121"/>
      <c r="DP13" s="121"/>
      <c r="DQ13" s="121"/>
      <c r="DR13" s="121"/>
      <c r="DS13" s="121"/>
      <c r="DT13" s="121"/>
      <c r="DU13" s="121"/>
      <c r="DV13" s="121"/>
      <c r="DW13" s="121"/>
      <c r="DX13" s="121"/>
      <c r="DY13" s="121"/>
      <c r="DZ13" s="121"/>
      <c r="EA13" s="121"/>
      <c r="EB13" s="121"/>
      <c r="EC13" s="121"/>
      <c r="ED13" s="121"/>
      <c r="EE13" s="121"/>
      <c r="EF13" s="121"/>
      <c r="EG13" s="121"/>
      <c r="EH13" s="121"/>
      <c r="EI13" s="121"/>
      <c r="EJ13" s="121"/>
      <c r="EK13" s="121"/>
      <c r="EL13" s="121"/>
      <c r="EM13" s="121"/>
      <c r="EN13" s="121"/>
      <c r="EO13" s="121"/>
      <c r="EP13" s="121"/>
      <c r="EQ13" s="121"/>
      <c r="ER13" s="121"/>
      <c r="ES13" s="121"/>
      <c r="ET13" s="121"/>
      <c r="EU13" s="121"/>
      <c r="EV13" s="121"/>
      <c r="EW13" s="121"/>
      <c r="EX13" s="121"/>
      <c r="EY13" s="121"/>
      <c r="EZ13" s="121"/>
      <c r="FA13" s="121"/>
      <c r="FB13" s="121"/>
      <c r="FC13" s="121"/>
      <c r="FD13" s="121"/>
      <c r="FE13" s="121"/>
      <c r="FF13" s="121"/>
      <c r="FG13" s="121"/>
      <c r="FH13" s="121"/>
      <c r="FI13" s="121"/>
      <c r="FJ13" s="121"/>
      <c r="FK13" s="121"/>
      <c r="FL13" s="121"/>
      <c r="FM13" s="121"/>
      <c r="FN13" s="121"/>
      <c r="FO13" s="121"/>
      <c r="FP13" s="121"/>
      <c r="FQ13" s="121"/>
      <c r="FR13" s="121"/>
      <c r="FS13" s="121"/>
      <c r="FT13" s="121"/>
      <c r="FU13" s="121"/>
      <c r="FV13" s="121"/>
      <c r="FW13" s="121"/>
      <c r="FX13" s="121"/>
      <c r="FY13" s="121"/>
      <c r="FZ13" s="121"/>
      <c r="GA13" s="121"/>
      <c r="GB13" s="121"/>
      <c r="GC13" s="121"/>
      <c r="GD13" s="121"/>
      <c r="GE13" s="121"/>
      <c r="GF13" s="121"/>
      <c r="GG13" s="121"/>
      <c r="GH13" s="121"/>
      <c r="GI13" s="121"/>
      <c r="GJ13" s="121"/>
      <c r="GK13" s="121"/>
      <c r="GL13" s="121"/>
      <c r="GM13" s="121"/>
      <c r="GN13" s="121"/>
      <c r="GO13" s="121"/>
      <c r="GP13" s="121"/>
      <c r="GQ13" s="121"/>
      <c r="GR13" s="121"/>
      <c r="GS13" s="121"/>
      <c r="GT13" s="121"/>
      <c r="GU13" s="121"/>
      <c r="GV13" s="121"/>
      <c r="GW13" s="121"/>
      <c r="GX13" s="121"/>
      <c r="GY13" s="121"/>
      <c r="GZ13" s="121"/>
      <c r="HA13" s="121"/>
      <c r="HB13" s="121"/>
      <c r="HC13" s="121"/>
      <c r="HD13" s="121"/>
      <c r="HE13" s="121"/>
      <c r="HF13" s="121"/>
      <c r="HG13" s="121"/>
      <c r="HH13" s="121"/>
      <c r="HI13" s="121"/>
      <c r="HJ13" s="121"/>
      <c r="HK13" s="121"/>
      <c r="HL13" s="121"/>
      <c r="HM13" s="121"/>
      <c r="HN13" s="121"/>
      <c r="HO13" s="121"/>
      <c r="HP13" s="121"/>
      <c r="HQ13" s="121"/>
      <c r="HR13" s="121"/>
      <c r="HS13" s="121"/>
      <c r="HT13" s="121"/>
      <c r="HU13" s="121"/>
      <c r="HV13" s="121"/>
      <c r="HW13" s="121"/>
      <c r="HX13" s="121"/>
      <c r="HY13" s="121"/>
      <c r="HZ13" s="121"/>
      <c r="IA13" s="121"/>
      <c r="IB13" s="121"/>
      <c r="IC13" s="121"/>
      <c r="ID13" s="121"/>
      <c r="IE13" s="121"/>
      <c r="IF13" s="121"/>
      <c r="IG13" s="121"/>
      <c r="IH13" s="121"/>
      <c r="II13" s="121"/>
      <c r="IJ13" s="121"/>
      <c r="IK13" s="121"/>
      <c r="IL13" s="121"/>
      <c r="IM13" s="121"/>
      <c r="IN13" s="121"/>
      <c r="IO13" s="121"/>
      <c r="IP13" s="121"/>
      <c r="IQ13" s="121"/>
      <c r="IR13" s="121"/>
      <c r="IS13" s="121"/>
    </row>
    <row r="14" spans="1:253" s="122" customFormat="1" ht="32.1" customHeight="1">
      <c r="A14" s="52"/>
      <c r="B14" s="110">
        <v>8</v>
      </c>
      <c r="C14" s="235"/>
      <c r="D14" s="111" t="s">
        <v>154</v>
      </c>
      <c r="E14" s="124" t="s">
        <v>155</v>
      </c>
      <c r="F14" s="113" t="s">
        <v>113</v>
      </c>
      <c r="G14" s="56" t="s">
        <v>110</v>
      </c>
      <c r="H14" s="114" t="s">
        <v>150</v>
      </c>
      <c r="I14" s="125">
        <v>0.5</v>
      </c>
      <c r="J14" s="116" t="s">
        <v>149</v>
      </c>
      <c r="K14" s="126">
        <v>0.55000000000000004</v>
      </c>
      <c r="L14" s="116" t="s">
        <v>149</v>
      </c>
      <c r="M14" s="118" t="s">
        <v>148</v>
      </c>
      <c r="N14" s="127">
        <v>0.6</v>
      </c>
      <c r="O14" s="129">
        <f>IFERROR(Métricas!G13/Métricas!G12,0)</f>
        <v>0</v>
      </c>
      <c r="P14" s="129">
        <f>IFERROR(Métricas!H13/Métricas!H12,0)</f>
        <v>0</v>
      </c>
      <c r="Q14" s="129">
        <f>IFERROR(Métricas!I13/Métricas!I12,0)</f>
        <v>0.66666666666666663</v>
      </c>
      <c r="R14" s="129">
        <f>IFERROR(Métricas!J13/Métricas!J12,0)</f>
        <v>1</v>
      </c>
      <c r="S14" s="129">
        <f>IFERROR(Métricas!K13/Métricas!K12,0)</f>
        <v>0</v>
      </c>
      <c r="T14" s="129">
        <f>IFERROR(Métricas!L13/Métricas!L12,0)</f>
        <v>0</v>
      </c>
      <c r="U14" s="129">
        <f>IFERROR(Métricas!M13/Métricas!M12,0)</f>
        <v>0</v>
      </c>
      <c r="V14" s="129">
        <f>IFERROR(Métricas!N13/Métricas!N12,0)</f>
        <v>0</v>
      </c>
      <c r="W14" s="129">
        <f>IFERROR(Métricas!O13/Métricas!O12,0)</f>
        <v>0</v>
      </c>
      <c r="X14" s="129">
        <f>IFERROR(Métricas!P13/Métricas!P12,0)</f>
        <v>0</v>
      </c>
      <c r="Y14" s="129">
        <f>IFERROR(Métricas!Q13/Métricas!Q12,0)</f>
        <v>1</v>
      </c>
      <c r="Z14" s="129">
        <f>IFERROR(Métricas!R13/Métricas!R12,0)</f>
        <v>1</v>
      </c>
      <c r="AA14" s="129">
        <f>IFERROR(Métricas!S13/Métricas!S12,0)</f>
        <v>0</v>
      </c>
      <c r="AB14" s="129">
        <f>IFERROR(Métricas!T13/Métricas!T12,0)</f>
        <v>0</v>
      </c>
      <c r="AC14" s="129">
        <f>IFERROR(Métricas!U13/Métricas!U12,0)</f>
        <v>0</v>
      </c>
      <c r="AD14" s="129">
        <f>IFERROR(Métricas!V13/Métricas!V12,0)</f>
        <v>0</v>
      </c>
      <c r="AE14" s="129">
        <f>IFERROR(Métricas!W13/Métricas!W12,0)</f>
        <v>0</v>
      </c>
      <c r="AF14" s="129">
        <f>IFERROR(Métricas!X13/Métricas!X12,0)</f>
        <v>0</v>
      </c>
      <c r="AG14" s="129">
        <f>IFERROR(Métricas!Y13/Métricas!Y12,0)</f>
        <v>1</v>
      </c>
      <c r="AH14" s="129">
        <f>IFERROR(Métricas!Z13/Métricas!Z12,0)</f>
        <v>0</v>
      </c>
      <c r="AI14" s="129">
        <f>IFERROR(Métricas!AA13/Métricas!AA12,0)</f>
        <v>0</v>
      </c>
      <c r="AJ14" s="129">
        <f>IFERROR(Métricas!AB13/Métricas!AB12,0)</f>
        <v>0</v>
      </c>
      <c r="AK14" s="129">
        <f>IFERROR(Métricas!AC13/Métricas!AC12,0)</f>
        <v>0</v>
      </c>
      <c r="AL14" s="129">
        <f>IFERROR(Métricas!AD13/Métricas!AD12,0)</f>
        <v>0</v>
      </c>
      <c r="AM14" s="129">
        <f>IFERROR(Métricas!AE13/Métricas!AE12,0)</f>
        <v>0</v>
      </c>
      <c r="AN14" s="129">
        <f>IFERROR(Métricas!AF13/Métricas!AF12,0)</f>
        <v>0</v>
      </c>
      <c r="AO14" s="129">
        <f>IFERROR(Métricas!AG13/Métricas!AG12,0)</f>
        <v>0</v>
      </c>
      <c r="AP14" s="129">
        <f>IFERROR(Métricas!AH13/Métricas!AH12,0)</f>
        <v>0</v>
      </c>
      <c r="AQ14" s="129">
        <f>IFERROR(Métricas!AI13/Métricas!AI12,0)</f>
        <v>0</v>
      </c>
      <c r="AR14" s="129">
        <f>IFERROR(Métricas!AJ13/Métricas!AJ12,0)</f>
        <v>0</v>
      </c>
      <c r="AS14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1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1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1"/>
      <c r="DH14" s="121"/>
      <c r="DI14" s="121"/>
      <c r="DJ14" s="121"/>
      <c r="DK14" s="121"/>
      <c r="DL14" s="121"/>
      <c r="DM14" s="121"/>
      <c r="DN14" s="121"/>
      <c r="DO14" s="121"/>
      <c r="DP14" s="121"/>
      <c r="DQ14" s="121"/>
      <c r="DR14" s="121"/>
      <c r="DS14" s="121"/>
      <c r="DT14" s="121"/>
      <c r="DU14" s="121"/>
      <c r="DV14" s="121"/>
      <c r="DW14" s="121"/>
      <c r="DX14" s="121"/>
      <c r="DY14" s="121"/>
      <c r="DZ14" s="121"/>
      <c r="EA14" s="121"/>
      <c r="EB14" s="121"/>
      <c r="EC14" s="121"/>
      <c r="ED14" s="121"/>
      <c r="EE14" s="121"/>
      <c r="EF14" s="121"/>
      <c r="EG14" s="121"/>
      <c r="EH14" s="121"/>
      <c r="EI14" s="121"/>
      <c r="EJ14" s="121"/>
      <c r="EK14" s="121"/>
      <c r="EL14" s="121"/>
      <c r="EM14" s="121"/>
      <c r="EN14" s="121"/>
      <c r="EO14" s="121"/>
      <c r="EP14" s="121"/>
      <c r="EQ14" s="121"/>
      <c r="ER14" s="121"/>
      <c r="ES14" s="121"/>
      <c r="ET14" s="121"/>
      <c r="EU14" s="121"/>
      <c r="EV14" s="121"/>
      <c r="EW14" s="121"/>
      <c r="EX14" s="121"/>
      <c r="EY14" s="121"/>
      <c r="EZ14" s="121"/>
      <c r="FA14" s="121"/>
      <c r="FB14" s="121"/>
      <c r="FC14" s="121"/>
      <c r="FD14" s="121"/>
      <c r="FE14" s="121"/>
      <c r="FF14" s="121"/>
      <c r="FG14" s="121"/>
      <c r="FH14" s="121"/>
      <c r="FI14" s="121"/>
      <c r="FJ14" s="121"/>
      <c r="FK14" s="121"/>
      <c r="FL14" s="121"/>
      <c r="FM14" s="121"/>
      <c r="FN14" s="121"/>
      <c r="FO14" s="121"/>
      <c r="FP14" s="121"/>
      <c r="FQ14" s="121"/>
      <c r="FR14" s="121"/>
      <c r="FS14" s="121"/>
      <c r="FT14" s="121"/>
      <c r="FU14" s="121"/>
      <c r="FV14" s="121"/>
      <c r="FW14" s="121"/>
      <c r="FX14" s="121"/>
      <c r="FY14" s="121"/>
      <c r="FZ14" s="121"/>
      <c r="GA14" s="121"/>
      <c r="GB14" s="121"/>
      <c r="GC14" s="121"/>
      <c r="GD14" s="121"/>
      <c r="GE14" s="121"/>
      <c r="GF14" s="121"/>
      <c r="GG14" s="121"/>
      <c r="GH14" s="121"/>
      <c r="GI14" s="121"/>
      <c r="GJ14" s="121"/>
      <c r="GK14" s="121"/>
      <c r="GL14" s="121"/>
      <c r="GM14" s="121"/>
      <c r="GN14" s="121"/>
      <c r="GO14" s="121"/>
      <c r="GP14" s="121"/>
      <c r="GQ14" s="121"/>
      <c r="GR14" s="121"/>
      <c r="GS14" s="121"/>
      <c r="GT14" s="121"/>
      <c r="GU14" s="121"/>
      <c r="GV14" s="121"/>
      <c r="GW14" s="121"/>
      <c r="GX14" s="121"/>
      <c r="GY14" s="121"/>
      <c r="GZ14" s="121"/>
      <c r="HA14" s="121"/>
      <c r="HB14" s="121"/>
      <c r="HC14" s="121"/>
      <c r="HD14" s="121"/>
      <c r="HE14" s="121"/>
      <c r="HF14" s="121"/>
      <c r="HG14" s="121"/>
      <c r="HH14" s="121"/>
      <c r="HI14" s="121"/>
      <c r="HJ14" s="121"/>
      <c r="HK14" s="121"/>
      <c r="HL14" s="121"/>
      <c r="HM14" s="121"/>
      <c r="HN14" s="121"/>
      <c r="HO14" s="121"/>
      <c r="HP14" s="121"/>
      <c r="HQ14" s="121"/>
      <c r="HR14" s="121"/>
      <c r="HS14" s="121"/>
      <c r="HT14" s="121"/>
      <c r="HU14" s="121"/>
      <c r="HV14" s="121"/>
      <c r="HW14" s="121"/>
      <c r="HX14" s="121"/>
      <c r="HY14" s="121"/>
      <c r="HZ14" s="121"/>
      <c r="IA14" s="121"/>
      <c r="IB14" s="121"/>
      <c r="IC14" s="121"/>
      <c r="ID14" s="121"/>
      <c r="IE14" s="121"/>
      <c r="IF14" s="121"/>
      <c r="IG14" s="121"/>
      <c r="IH14" s="121"/>
      <c r="II14" s="121"/>
      <c r="IJ14" s="121"/>
      <c r="IK14" s="121"/>
      <c r="IL14" s="121"/>
      <c r="IM14" s="121"/>
      <c r="IN14" s="121"/>
      <c r="IO14" s="121"/>
      <c r="IP14" s="121"/>
      <c r="IQ14" s="121"/>
      <c r="IR14" s="121"/>
      <c r="IS14" s="121"/>
    </row>
    <row r="15" spans="1:253" s="122" customFormat="1" ht="44.1" customHeight="1">
      <c r="A15" s="52"/>
      <c r="B15" s="130">
        <v>9</v>
      </c>
      <c r="C15" s="236" t="s">
        <v>43</v>
      </c>
      <c r="D15" s="131" t="s">
        <v>44</v>
      </c>
      <c r="E15" s="124" t="s">
        <v>147</v>
      </c>
      <c r="F15" s="113" t="s">
        <v>156</v>
      </c>
      <c r="G15" s="56" t="s">
        <v>110</v>
      </c>
      <c r="H15" s="114" t="s">
        <v>148</v>
      </c>
      <c r="I15" s="132">
        <v>48</v>
      </c>
      <c r="J15" s="116" t="s">
        <v>149</v>
      </c>
      <c r="K15" s="133">
        <v>36</v>
      </c>
      <c r="L15" s="116" t="s">
        <v>149</v>
      </c>
      <c r="M15" s="118" t="s">
        <v>150</v>
      </c>
      <c r="N15" s="134">
        <v>24</v>
      </c>
      <c r="O15" s="120">
        <f>IF(Métricas!G14="","",Métricas!G14)</f>
        <v>3</v>
      </c>
      <c r="P15" s="123">
        <f>IF(Métricas!H14="","",Métricas!H14)</f>
        <v>3</v>
      </c>
      <c r="Q15" s="123">
        <f>IF(Métricas!I14="","",Métricas!I14)</f>
        <v>3</v>
      </c>
      <c r="R15" s="123">
        <f>IF(Métricas!J14="","",Métricas!J14)</f>
        <v>4</v>
      </c>
      <c r="S15" s="123">
        <f>IF(Métricas!K14="","",Métricas!K14)</f>
        <v>3</v>
      </c>
      <c r="T15" s="123">
        <f>IF(Métricas!L14="","",Métricas!L14)</f>
        <v>2</v>
      </c>
      <c r="U15" s="123">
        <f>IF(Métricas!M14="","",Métricas!M14)</f>
        <v>1</v>
      </c>
      <c r="V15" s="123">
        <f>IF(Métricas!N14="","",Métricas!N14)</f>
        <v>2</v>
      </c>
      <c r="W15" s="123">
        <f>IF(Métricas!O14="","",Métricas!O14)</f>
        <v>2</v>
      </c>
      <c r="X15" s="123">
        <f>IF(Métricas!P14="","",Métricas!P14)</f>
        <v>1</v>
      </c>
      <c r="Y15" s="123">
        <f>IF(Métricas!Q14="","",Métricas!Q14)</f>
        <v>2</v>
      </c>
      <c r="Z15" s="123">
        <f>IF(Métricas!R14="","",Métricas!R14)</f>
        <v>1</v>
      </c>
      <c r="AA15" s="123">
        <f>IF(Métricas!S14="","",Métricas!S14)</f>
        <v>3</v>
      </c>
      <c r="AB15" s="123">
        <f>IF(Métricas!T14="","",Métricas!T14)</f>
        <v>3</v>
      </c>
      <c r="AC15" s="123">
        <f>IF(Métricas!U14="","",Métricas!U14)</f>
        <v>2</v>
      </c>
      <c r="AD15" s="123">
        <f>IF(Métricas!V14="","",Métricas!V14)</f>
        <v>1</v>
      </c>
      <c r="AE15" s="123">
        <f>IF(Métricas!W14="","",Métricas!W14)</f>
        <v>1</v>
      </c>
      <c r="AF15" s="123">
        <f>IF(Métricas!X14="","",Métricas!X14)</f>
        <v>2</v>
      </c>
      <c r="AG15" s="123">
        <f>IF(Métricas!Y14="","",Métricas!Y14)</f>
        <v>3</v>
      </c>
      <c r="AH15" s="123">
        <f>IF(Métricas!Z14="","",Métricas!Z14)</f>
        <v>3</v>
      </c>
      <c r="AI15" s="123">
        <f>IF(Métricas!AA14="","",Métricas!AA14)</f>
        <v>5</v>
      </c>
      <c r="AJ15" s="123">
        <f>IF(Métricas!AB14="","",Métricas!AB14)</f>
        <v>1</v>
      </c>
      <c r="AK15" s="123">
        <f>IF(Métricas!AC14="","",Métricas!AC14)</f>
        <v>0</v>
      </c>
      <c r="AL15" s="123">
        <f>IF(Métricas!AD14="","",Métricas!AD14)</f>
        <v>0</v>
      </c>
      <c r="AM15" s="123">
        <f>IF(Métricas!AE14="","",Métricas!AE14)</f>
        <v>20</v>
      </c>
      <c r="AN15" s="123" t="str">
        <f>IF(Métricas!AF14="","",Métricas!AF14)</f>
        <v/>
      </c>
      <c r="AO15" s="123" t="str">
        <f>IF(Métricas!AG14="","",Métricas!AG14)</f>
        <v/>
      </c>
      <c r="AP15" s="123" t="str">
        <f>IF(Métricas!AH14="","",Métricas!AH14)</f>
        <v/>
      </c>
      <c r="AQ15" s="123" t="str">
        <f>IF(Métricas!AI14="","",Métricas!AI14)</f>
        <v/>
      </c>
      <c r="AR15" s="123" t="str">
        <f>IF(Métricas!AJ14="","",Métricas!AJ14)</f>
        <v/>
      </c>
      <c r="AS15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1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1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1"/>
      <c r="DH15" s="121"/>
      <c r="DI15" s="121"/>
      <c r="DJ15" s="121"/>
      <c r="DK15" s="121"/>
      <c r="DL15" s="121"/>
      <c r="DM15" s="121"/>
      <c r="DN15" s="121"/>
      <c r="DO15" s="121"/>
      <c r="DP15" s="121"/>
      <c r="DQ15" s="121"/>
      <c r="DR15" s="121"/>
      <c r="DS15" s="121"/>
      <c r="DT15" s="121"/>
      <c r="DU15" s="121"/>
      <c r="DV15" s="121"/>
      <c r="DW15" s="121"/>
      <c r="DX15" s="121"/>
      <c r="DY15" s="121"/>
      <c r="DZ15" s="121"/>
      <c r="EA15" s="121"/>
      <c r="EB15" s="121"/>
      <c r="EC15" s="121"/>
      <c r="ED15" s="121"/>
      <c r="EE15" s="121"/>
      <c r="EF15" s="121"/>
      <c r="EG15" s="121"/>
      <c r="EH15" s="121"/>
      <c r="EI15" s="121"/>
      <c r="EJ15" s="121"/>
      <c r="EK15" s="121"/>
      <c r="EL15" s="121"/>
      <c r="EM15" s="121"/>
      <c r="EN15" s="121"/>
      <c r="EO15" s="121"/>
      <c r="EP15" s="121"/>
      <c r="EQ15" s="121"/>
      <c r="ER15" s="121"/>
      <c r="ES15" s="121"/>
      <c r="ET15" s="121"/>
      <c r="EU15" s="121"/>
      <c r="EV15" s="121"/>
      <c r="EW15" s="121"/>
      <c r="EX15" s="121"/>
      <c r="EY15" s="121"/>
      <c r="EZ15" s="121"/>
      <c r="FA15" s="121"/>
      <c r="FB15" s="121"/>
      <c r="FC15" s="121"/>
      <c r="FD15" s="121"/>
      <c r="FE15" s="121"/>
      <c r="FF15" s="121"/>
      <c r="FG15" s="121"/>
      <c r="FH15" s="121"/>
      <c r="FI15" s="121"/>
      <c r="FJ15" s="121"/>
      <c r="FK15" s="121"/>
      <c r="FL15" s="121"/>
      <c r="FM15" s="121"/>
      <c r="FN15" s="121"/>
      <c r="FO15" s="121"/>
      <c r="FP15" s="121"/>
      <c r="FQ15" s="121"/>
      <c r="FR15" s="121"/>
      <c r="FS15" s="121"/>
      <c r="FT15" s="121"/>
      <c r="FU15" s="121"/>
      <c r="FV15" s="121"/>
      <c r="FW15" s="121"/>
      <c r="FX15" s="121"/>
      <c r="FY15" s="121"/>
      <c r="FZ15" s="121"/>
      <c r="GA15" s="121"/>
      <c r="GB15" s="121"/>
      <c r="GC15" s="121"/>
      <c r="GD15" s="121"/>
      <c r="GE15" s="121"/>
      <c r="GF15" s="121"/>
      <c r="GG15" s="121"/>
      <c r="GH15" s="121"/>
      <c r="GI15" s="121"/>
      <c r="GJ15" s="121"/>
      <c r="GK15" s="121"/>
      <c r="GL15" s="121"/>
      <c r="GM15" s="121"/>
      <c r="GN15" s="121"/>
      <c r="GO15" s="121"/>
      <c r="GP15" s="121"/>
      <c r="GQ15" s="121"/>
      <c r="GR15" s="121"/>
      <c r="GS15" s="121"/>
      <c r="GT15" s="121"/>
      <c r="GU15" s="121"/>
      <c r="GV15" s="121"/>
      <c r="GW15" s="121"/>
      <c r="GX15" s="121"/>
      <c r="GY15" s="121"/>
      <c r="GZ15" s="121"/>
      <c r="HA15" s="121"/>
      <c r="HB15" s="121"/>
      <c r="HC15" s="121"/>
      <c r="HD15" s="121"/>
      <c r="HE15" s="121"/>
      <c r="HF15" s="121"/>
      <c r="HG15" s="121"/>
      <c r="HH15" s="121"/>
      <c r="HI15" s="121"/>
      <c r="HJ15" s="121"/>
      <c r="HK15" s="121"/>
      <c r="HL15" s="121"/>
      <c r="HM15" s="121"/>
      <c r="HN15" s="121"/>
      <c r="HO15" s="121"/>
      <c r="HP15" s="121"/>
      <c r="HQ15" s="121"/>
      <c r="HR15" s="121"/>
      <c r="HS15" s="121"/>
      <c r="HT15" s="121"/>
      <c r="HU15" s="121"/>
      <c r="HV15" s="121"/>
      <c r="HW15" s="121"/>
      <c r="HX15" s="121"/>
      <c r="HY15" s="121"/>
      <c r="HZ15" s="121"/>
      <c r="IA15" s="121"/>
      <c r="IB15" s="121"/>
      <c r="IC15" s="121"/>
      <c r="ID15" s="121"/>
      <c r="IE15" s="121"/>
      <c r="IF15" s="121"/>
      <c r="IG15" s="121"/>
      <c r="IH15" s="121"/>
      <c r="II15" s="121"/>
      <c r="IJ15" s="121"/>
      <c r="IK15" s="121"/>
      <c r="IL15" s="121"/>
      <c r="IM15" s="121"/>
      <c r="IN15" s="121"/>
      <c r="IO15" s="121"/>
      <c r="IP15" s="121"/>
      <c r="IQ15" s="121"/>
      <c r="IR15" s="121"/>
      <c r="IS15" s="121"/>
    </row>
    <row r="16" spans="1:253" s="122" customFormat="1" ht="30.6" customHeight="1">
      <c r="A16" s="52"/>
      <c r="B16" s="130">
        <v>10</v>
      </c>
      <c r="C16" s="236"/>
      <c r="D16" s="131" t="s">
        <v>116</v>
      </c>
      <c r="E16" s="130" t="s">
        <v>147</v>
      </c>
      <c r="F16" s="113" t="s">
        <v>157</v>
      </c>
      <c r="G16" s="56" t="s">
        <v>110</v>
      </c>
      <c r="H16" s="114" t="s">
        <v>150</v>
      </c>
      <c r="I16" s="132">
        <v>2008</v>
      </c>
      <c r="J16" s="116" t="s">
        <v>149</v>
      </c>
      <c r="K16" s="133">
        <v>2008</v>
      </c>
      <c r="L16" s="116" t="s">
        <v>149</v>
      </c>
      <c r="M16" s="135"/>
      <c r="N16" s="134">
        <v>2008</v>
      </c>
      <c r="O16" s="120">
        <f>IF(Métricas!G15="","",Métricas!G15)</f>
        <v>2008</v>
      </c>
      <c r="P16" s="123">
        <f>IF(Métricas!H15="","",Métricas!H15)</f>
        <v>2008</v>
      </c>
      <c r="Q16" s="123">
        <f>IF(Métricas!I15="","",Métricas!I15)</f>
        <v>2008</v>
      </c>
      <c r="R16" s="123">
        <f>IF(Métricas!J15="","",Métricas!J15)</f>
        <v>2008</v>
      </c>
      <c r="S16" s="123">
        <f>IF(Métricas!K15="","",Métricas!K15)</f>
        <v>2008</v>
      </c>
      <c r="T16" s="123">
        <f>IF(Métricas!L15="","",Métricas!L15)</f>
        <v>2008</v>
      </c>
      <c r="U16" s="123">
        <v>2008</v>
      </c>
      <c r="V16" s="123">
        <v>2009</v>
      </c>
      <c r="W16" s="123">
        <v>2010</v>
      </c>
      <c r="X16" s="123">
        <v>2011</v>
      </c>
      <c r="Y16" s="123">
        <v>2012</v>
      </c>
      <c r="Z16" s="123">
        <v>2013</v>
      </c>
      <c r="AA16" s="123">
        <v>2014</v>
      </c>
      <c r="AB16" s="123">
        <v>2015</v>
      </c>
      <c r="AC16" s="123">
        <v>2008</v>
      </c>
      <c r="AD16" s="123">
        <v>2017</v>
      </c>
      <c r="AE16" s="123">
        <v>2018</v>
      </c>
      <c r="AF16" s="123">
        <v>2019</v>
      </c>
      <c r="AG16" s="123">
        <v>2020</v>
      </c>
      <c r="AH16" s="123">
        <v>2008</v>
      </c>
      <c r="AI16" s="123">
        <v>2008</v>
      </c>
      <c r="AJ16" s="123">
        <v>2008</v>
      </c>
      <c r="AK16" s="123">
        <v>2008</v>
      </c>
      <c r="AL16" s="123">
        <v>2008</v>
      </c>
      <c r="AM16" s="123">
        <v>2008</v>
      </c>
      <c r="AN16" s="123">
        <v>2008</v>
      </c>
      <c r="AO16" s="123">
        <v>2008</v>
      </c>
      <c r="AP16" s="123">
        <v>2008</v>
      </c>
      <c r="AQ16" s="123">
        <v>2008</v>
      </c>
      <c r="AR16" s="123">
        <v>2008</v>
      </c>
      <c r="AS16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1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1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1"/>
      <c r="DH16" s="121"/>
      <c r="DI16" s="121"/>
      <c r="DJ16" s="121"/>
      <c r="DK16" s="121"/>
      <c r="DL16" s="121"/>
      <c r="DM16" s="121"/>
      <c r="DN16" s="121"/>
      <c r="DO16" s="121"/>
      <c r="DP16" s="121"/>
      <c r="DQ16" s="121"/>
      <c r="DR16" s="121"/>
      <c r="DS16" s="121"/>
      <c r="DT16" s="121"/>
      <c r="DU16" s="121"/>
      <c r="DV16" s="121"/>
      <c r="DW16" s="121"/>
      <c r="DX16" s="121"/>
      <c r="DY16" s="121"/>
      <c r="DZ16" s="121"/>
      <c r="EA16" s="121"/>
      <c r="EB16" s="121"/>
      <c r="EC16" s="121"/>
      <c r="ED16" s="121"/>
      <c r="EE16" s="121"/>
      <c r="EF16" s="121"/>
      <c r="EG16" s="121"/>
      <c r="EH16" s="121"/>
      <c r="EI16" s="121"/>
      <c r="EJ16" s="121"/>
      <c r="EK16" s="121"/>
      <c r="EL16" s="121"/>
      <c r="EM16" s="121"/>
      <c r="EN16" s="121"/>
      <c r="EO16" s="121"/>
      <c r="EP16" s="121"/>
      <c r="EQ16" s="121"/>
      <c r="ER16" s="121"/>
      <c r="ES16" s="121"/>
      <c r="ET16" s="121"/>
      <c r="EU16" s="121"/>
      <c r="EV16" s="121"/>
      <c r="EW16" s="121"/>
      <c r="EX16" s="121"/>
      <c r="EY16" s="121"/>
      <c r="EZ16" s="121"/>
      <c r="FA16" s="121"/>
      <c r="FB16" s="121"/>
      <c r="FC16" s="121"/>
      <c r="FD16" s="121"/>
      <c r="FE16" s="121"/>
      <c r="FF16" s="121"/>
      <c r="FG16" s="121"/>
      <c r="FH16" s="121"/>
      <c r="FI16" s="121"/>
      <c r="FJ16" s="121"/>
      <c r="FK16" s="121"/>
      <c r="FL16" s="121"/>
      <c r="FM16" s="121"/>
      <c r="FN16" s="121"/>
      <c r="FO16" s="121"/>
      <c r="FP16" s="121"/>
      <c r="FQ16" s="121"/>
      <c r="FR16" s="121"/>
      <c r="FS16" s="121"/>
      <c r="FT16" s="121"/>
      <c r="FU16" s="121"/>
      <c r="FV16" s="121"/>
      <c r="FW16" s="121"/>
      <c r="FX16" s="121"/>
      <c r="FY16" s="121"/>
      <c r="FZ16" s="121"/>
      <c r="GA16" s="121"/>
      <c r="GB16" s="121"/>
      <c r="GC16" s="121"/>
      <c r="GD16" s="121"/>
      <c r="GE16" s="121"/>
      <c r="GF16" s="121"/>
      <c r="GG16" s="121"/>
      <c r="GH16" s="121"/>
      <c r="GI16" s="121"/>
      <c r="GJ16" s="121"/>
      <c r="GK16" s="121"/>
      <c r="GL16" s="121"/>
      <c r="GM16" s="121"/>
      <c r="GN16" s="121"/>
      <c r="GO16" s="121"/>
      <c r="GP16" s="121"/>
      <c r="GQ16" s="121"/>
      <c r="GR16" s="121"/>
      <c r="GS16" s="121"/>
      <c r="GT16" s="121"/>
      <c r="GU16" s="121"/>
      <c r="GV16" s="121"/>
      <c r="GW16" s="121"/>
      <c r="GX16" s="121"/>
      <c r="GY16" s="121"/>
      <c r="GZ16" s="121"/>
      <c r="HA16" s="121"/>
      <c r="HB16" s="121"/>
      <c r="HC16" s="121"/>
      <c r="HD16" s="121"/>
      <c r="HE16" s="121"/>
      <c r="HF16" s="121"/>
      <c r="HG16" s="121"/>
      <c r="HH16" s="121"/>
      <c r="HI16" s="121"/>
      <c r="HJ16" s="121"/>
      <c r="HK16" s="121"/>
      <c r="HL16" s="121"/>
      <c r="HM16" s="121"/>
      <c r="HN16" s="121"/>
      <c r="HO16" s="121"/>
      <c r="HP16" s="121"/>
      <c r="HQ16" s="121"/>
      <c r="HR16" s="121"/>
      <c r="HS16" s="121"/>
      <c r="HT16" s="121"/>
      <c r="HU16" s="121"/>
      <c r="HV16" s="121"/>
      <c r="HW16" s="121"/>
      <c r="HX16" s="121"/>
      <c r="HY16" s="121"/>
      <c r="HZ16" s="121"/>
      <c r="IA16" s="121"/>
      <c r="IB16" s="121"/>
      <c r="IC16" s="121"/>
      <c r="ID16" s="121"/>
      <c r="IE16" s="121"/>
      <c r="IF16" s="121"/>
      <c r="IG16" s="121"/>
      <c r="IH16" s="121"/>
      <c r="II16" s="121"/>
      <c r="IJ16" s="121"/>
      <c r="IK16" s="121"/>
      <c r="IL16" s="121"/>
      <c r="IM16" s="121"/>
      <c r="IN16" s="121"/>
      <c r="IO16" s="121"/>
      <c r="IP16" s="121"/>
      <c r="IQ16" s="121"/>
      <c r="IR16" s="121"/>
      <c r="IS16" s="121"/>
    </row>
    <row r="17" spans="1:253" s="122" customFormat="1" ht="32.1" customHeight="1">
      <c r="A17" s="52"/>
      <c r="B17" s="130">
        <v>11</v>
      </c>
      <c r="C17" s="236"/>
      <c r="D17" s="131" t="s">
        <v>117</v>
      </c>
      <c r="E17" s="124" t="s">
        <v>155</v>
      </c>
      <c r="F17" s="113" t="s">
        <v>156</v>
      </c>
      <c r="G17" s="56" t="s">
        <v>110</v>
      </c>
      <c r="H17" s="114" t="s">
        <v>148</v>
      </c>
      <c r="I17" s="132">
        <v>35</v>
      </c>
      <c r="J17" s="116" t="s">
        <v>149</v>
      </c>
      <c r="K17" s="133">
        <v>33</v>
      </c>
      <c r="L17" s="116" t="s">
        <v>149</v>
      </c>
      <c r="M17" s="118" t="s">
        <v>150</v>
      </c>
      <c r="N17" s="134">
        <v>31</v>
      </c>
      <c r="O17" s="120">
        <f>IF(Métricas!G16="","",Métricas!G16)</f>
        <v>60</v>
      </c>
      <c r="P17" s="123">
        <f>IF(Métricas!H16="","",Métricas!H16)</f>
        <v>30</v>
      </c>
      <c r="Q17" s="123">
        <f>IF(Métricas!I16="","",Métricas!I16)</f>
        <v>60</v>
      </c>
      <c r="R17" s="123">
        <f>IF(Métricas!J16="","",Métricas!J16)</f>
        <v>60</v>
      </c>
      <c r="S17" s="123">
        <f>IF(Métricas!K16="","",Métricas!K16)</f>
        <v>60</v>
      </c>
      <c r="T17" s="123">
        <f>IF(Métricas!L16="","",Métricas!L16)</f>
        <v>60</v>
      </c>
      <c r="U17" s="123">
        <f>IF(Métricas!M16="","",Métricas!M16)</f>
        <v>30</v>
      </c>
      <c r="V17" s="123">
        <f>IF(Métricas!N16="","",Métricas!N16)</f>
        <v>60</v>
      </c>
      <c r="W17" s="123">
        <f>IF(Métricas!O16="","",Métricas!O16)</f>
        <v>120</v>
      </c>
      <c r="X17" s="123">
        <f>IF(Métricas!P16="","",Métricas!P16)</f>
        <v>6</v>
      </c>
      <c r="Y17" s="123">
        <f>IF(Métricas!Q16="","",Métricas!Q16)</f>
        <v>18</v>
      </c>
      <c r="Z17" s="123">
        <f>IF(Métricas!R16="","",Métricas!R16)</f>
        <v>39</v>
      </c>
      <c r="AA17" s="123">
        <f>IF(Métricas!S16="","",Métricas!S16)</f>
        <v>57</v>
      </c>
      <c r="AB17" s="123">
        <f>IF(Métricas!T16="","",Métricas!T16)</f>
        <v>63</v>
      </c>
      <c r="AC17" s="123">
        <v>13</v>
      </c>
      <c r="AD17" s="123">
        <f>IF(Métricas!V16="","",Métricas!V16)</f>
        <v>22</v>
      </c>
      <c r="AE17" s="123">
        <f>IF(Métricas!W16="","",Métricas!W16)</f>
        <v>28</v>
      </c>
      <c r="AF17" s="123">
        <f>IF(Métricas!X16="","",Métricas!X16)</f>
        <v>40</v>
      </c>
      <c r="AG17" s="123">
        <f>IF(Métricas!Y16="","",Métricas!Y16)</f>
        <v>54</v>
      </c>
      <c r="AH17" s="123">
        <f>IF(Métricas!Z16="","",Métricas!Z16)</f>
        <v>65</v>
      </c>
      <c r="AI17" s="123">
        <f>IF(Métricas!AA16="","",Métricas!AA16)</f>
        <v>87</v>
      </c>
      <c r="AJ17" s="123">
        <f>IF(Métricas!AB16="","",Métricas!AB16)</f>
        <v>30</v>
      </c>
      <c r="AK17" s="123">
        <f>IF(Métricas!AC16="","",Métricas!AC16)</f>
        <v>0</v>
      </c>
      <c r="AL17" s="123">
        <f>IF(Métricas!AD16="","",Métricas!AD16)</f>
        <v>0</v>
      </c>
      <c r="AM17" s="123">
        <f>IF(Métricas!AE16="","",Métricas!AE16)</f>
        <v>20</v>
      </c>
      <c r="AN17" s="123" t="str">
        <f>IF(Métricas!AF16="","",Métricas!AF16)</f>
        <v/>
      </c>
      <c r="AO17" s="123" t="str">
        <f>IF(Métricas!AG16="","",Métricas!AG16)</f>
        <v/>
      </c>
      <c r="AP17" s="123" t="str">
        <f>IF(Métricas!AH16="","",Métricas!AH16)</f>
        <v/>
      </c>
      <c r="AQ17" s="123" t="str">
        <f>IF(Métricas!AI16="","",Métricas!AI16)</f>
        <v/>
      </c>
      <c r="AR17" s="123" t="str">
        <f>IF(Métricas!AJ16="","",Métricas!AJ16)</f>
        <v/>
      </c>
      <c r="AS17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1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1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1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1"/>
      <c r="DH17" s="121"/>
      <c r="DI17" s="121"/>
      <c r="DJ17" s="121"/>
      <c r="DK17" s="121"/>
      <c r="DL17" s="121"/>
      <c r="DM17" s="121"/>
      <c r="DN17" s="121"/>
      <c r="DO17" s="121"/>
      <c r="DP17" s="121"/>
      <c r="DQ17" s="121"/>
      <c r="DR17" s="121"/>
      <c r="DS17" s="121"/>
      <c r="DT17" s="121"/>
      <c r="DU17" s="121"/>
      <c r="DV17" s="121"/>
      <c r="DW17" s="121"/>
      <c r="DX17" s="121"/>
      <c r="DY17" s="121"/>
      <c r="DZ17" s="121"/>
      <c r="EA17" s="121"/>
      <c r="EB17" s="121"/>
      <c r="EC17" s="121"/>
      <c r="ED17" s="121"/>
      <c r="EE17" s="121"/>
      <c r="EF17" s="121"/>
      <c r="EG17" s="121"/>
      <c r="EH17" s="121"/>
      <c r="EI17" s="121"/>
      <c r="EJ17" s="121"/>
      <c r="EK17" s="121"/>
      <c r="EL17" s="121"/>
      <c r="EM17" s="121"/>
      <c r="EN17" s="121"/>
      <c r="EO17" s="121"/>
      <c r="EP17" s="121"/>
      <c r="EQ17" s="121"/>
      <c r="ER17" s="121"/>
      <c r="ES17" s="121"/>
      <c r="ET17" s="121"/>
      <c r="EU17" s="121"/>
      <c r="EV17" s="121"/>
      <c r="EW17" s="121"/>
      <c r="EX17" s="121"/>
      <c r="EY17" s="121"/>
      <c r="EZ17" s="121"/>
      <c r="FA17" s="121"/>
      <c r="FB17" s="121"/>
      <c r="FC17" s="121"/>
      <c r="FD17" s="121"/>
      <c r="FE17" s="121"/>
      <c r="FF17" s="121"/>
      <c r="FG17" s="121"/>
      <c r="FH17" s="121"/>
      <c r="FI17" s="121"/>
      <c r="FJ17" s="121"/>
      <c r="FK17" s="121"/>
      <c r="FL17" s="121"/>
      <c r="FM17" s="121"/>
      <c r="FN17" s="121"/>
      <c r="FO17" s="121"/>
      <c r="FP17" s="121"/>
      <c r="FQ17" s="121"/>
      <c r="FR17" s="121"/>
      <c r="FS17" s="121"/>
      <c r="FT17" s="121"/>
      <c r="FU17" s="121"/>
      <c r="FV17" s="121"/>
      <c r="FW17" s="121"/>
      <c r="FX17" s="121"/>
      <c r="FY17" s="121"/>
      <c r="FZ17" s="121"/>
      <c r="GA17" s="121"/>
      <c r="GB17" s="121"/>
      <c r="GC17" s="121"/>
      <c r="GD17" s="121"/>
      <c r="GE17" s="121"/>
      <c r="GF17" s="121"/>
      <c r="GG17" s="121"/>
      <c r="GH17" s="121"/>
      <c r="GI17" s="121"/>
      <c r="GJ17" s="121"/>
      <c r="GK17" s="121"/>
      <c r="GL17" s="121"/>
      <c r="GM17" s="121"/>
      <c r="GN17" s="121"/>
      <c r="GO17" s="121"/>
      <c r="GP17" s="121"/>
      <c r="GQ17" s="121"/>
      <c r="GR17" s="121"/>
      <c r="GS17" s="121"/>
      <c r="GT17" s="121"/>
      <c r="GU17" s="121"/>
      <c r="GV17" s="121"/>
      <c r="GW17" s="121"/>
      <c r="GX17" s="121"/>
      <c r="GY17" s="121"/>
      <c r="GZ17" s="121"/>
      <c r="HA17" s="121"/>
      <c r="HB17" s="121"/>
      <c r="HC17" s="121"/>
      <c r="HD17" s="121"/>
      <c r="HE17" s="121"/>
      <c r="HF17" s="121"/>
      <c r="HG17" s="121"/>
      <c r="HH17" s="121"/>
      <c r="HI17" s="121"/>
      <c r="HJ17" s="121"/>
      <c r="HK17" s="121"/>
      <c r="HL17" s="121"/>
      <c r="HM17" s="121"/>
      <c r="HN17" s="121"/>
      <c r="HO17" s="121"/>
      <c r="HP17" s="121"/>
      <c r="HQ17" s="121"/>
      <c r="HR17" s="121"/>
      <c r="HS17" s="121"/>
      <c r="HT17" s="121"/>
      <c r="HU17" s="121"/>
      <c r="HV17" s="121"/>
      <c r="HW17" s="121"/>
      <c r="HX17" s="121"/>
      <c r="HY17" s="121"/>
      <c r="HZ17" s="121"/>
      <c r="IA17" s="121"/>
      <c r="IB17" s="121"/>
      <c r="IC17" s="121"/>
      <c r="ID17" s="121"/>
      <c r="IE17" s="121"/>
      <c r="IF17" s="121"/>
      <c r="IG17" s="121"/>
      <c r="IH17" s="121"/>
      <c r="II17" s="121"/>
      <c r="IJ17" s="121"/>
      <c r="IK17" s="121"/>
      <c r="IL17" s="121"/>
      <c r="IM17" s="121"/>
      <c r="IN17" s="121"/>
      <c r="IO17" s="121"/>
      <c r="IP17" s="121"/>
      <c r="IQ17" s="121"/>
      <c r="IR17" s="121"/>
      <c r="IS17" s="121"/>
    </row>
    <row r="18" spans="1:253" s="122" customFormat="1" ht="50.1" customHeight="1">
      <c r="A18" s="52"/>
      <c r="B18" s="130">
        <v>12</v>
      </c>
      <c r="C18" s="236"/>
      <c r="D18" s="131" t="s">
        <v>118</v>
      </c>
      <c r="E18" s="124" t="s">
        <v>155</v>
      </c>
      <c r="F18" s="113" t="s">
        <v>119</v>
      </c>
      <c r="G18" s="56" t="s">
        <v>110</v>
      </c>
      <c r="H18" s="114" t="s">
        <v>148</v>
      </c>
      <c r="I18" s="132">
        <v>60</v>
      </c>
      <c r="J18" s="116" t="s">
        <v>149</v>
      </c>
      <c r="K18" s="133">
        <v>45</v>
      </c>
      <c r="L18" s="116" t="s">
        <v>149</v>
      </c>
      <c r="M18" s="118" t="s">
        <v>150</v>
      </c>
      <c r="N18" s="134">
        <v>30</v>
      </c>
      <c r="O18" s="120">
        <f>IF(Métricas!G17="","",Métricas!G17)</f>
        <v>0</v>
      </c>
      <c r="P18" s="123">
        <f>IF(Métricas!H17="","",Métricas!H17)</f>
        <v>0</v>
      </c>
      <c r="Q18" s="123">
        <f>IF(Métricas!I17="","",Métricas!I17)</f>
        <v>22</v>
      </c>
      <c r="R18" s="123">
        <f>IF(Métricas!J17="","",Métricas!J17)</f>
        <v>0</v>
      </c>
      <c r="S18" s="123">
        <f>IF(Métricas!K17="","",Métricas!K17)</f>
        <v>0</v>
      </c>
      <c r="T18" s="123">
        <f>IF(Métricas!L17="","",Métricas!L17)</f>
        <v>0</v>
      </c>
      <c r="U18" s="123">
        <f>IF(Métricas!M17="","",Métricas!M17)</f>
        <v>0</v>
      </c>
      <c r="V18" s="123">
        <f>IF(Métricas!N17="","",Métricas!N17)</f>
        <v>0</v>
      </c>
      <c r="W18" s="123">
        <f>IF(Métricas!O17="","",Métricas!O17)</f>
        <v>0</v>
      </c>
      <c r="X18" s="123">
        <f>IF(Métricas!P17="","",Métricas!P17)</f>
        <v>0</v>
      </c>
      <c r="Y18" s="123">
        <f>IF(Métricas!Q17="","",Métricas!Q17)</f>
        <v>8</v>
      </c>
      <c r="Z18" s="123">
        <f>IF(Métricas!R17="","",Métricas!R17)</f>
        <v>8</v>
      </c>
      <c r="AA18" s="123">
        <f>IF(Métricas!S17="","",Métricas!S17)</f>
        <v>0</v>
      </c>
      <c r="AB18" s="123">
        <f>IF(Métricas!T17="","",Métricas!T17)</f>
        <v>0</v>
      </c>
      <c r="AC18" s="123">
        <v>0</v>
      </c>
      <c r="AD18" s="123">
        <f>IF(Métricas!V17="","",Métricas!V17)</f>
        <v>0</v>
      </c>
      <c r="AE18" s="123">
        <f>IF(Métricas!W17="","",Métricas!W17)</f>
        <v>0</v>
      </c>
      <c r="AF18" s="123">
        <f>IF(Métricas!X17="","",Métricas!X17)</f>
        <v>0</v>
      </c>
      <c r="AG18" s="123">
        <f>IF(Métricas!Y17="","",Métricas!Y17)</f>
        <v>8</v>
      </c>
      <c r="AH18" s="123">
        <f>IF(Métricas!Z17="","",Métricas!Z17)</f>
        <v>0</v>
      </c>
      <c r="AI18" s="123">
        <f>IF(Métricas!AA17="","",Métricas!AA17)</f>
        <v>0</v>
      </c>
      <c r="AJ18" s="123">
        <f>IF(Métricas!AB17="","",Métricas!AB17)</f>
        <v>0</v>
      </c>
      <c r="AK18" s="123">
        <f>IF(Métricas!AC17="","",Métricas!AC17)</f>
        <v>0</v>
      </c>
      <c r="AL18" s="123">
        <f>IF(Métricas!AD17="","",Métricas!AD17)</f>
        <v>0</v>
      </c>
      <c r="AM18" s="123">
        <f>IF(Métricas!AE17="","",Métricas!AE17)</f>
        <v>0</v>
      </c>
      <c r="AN18" s="123" t="str">
        <f>IF(Métricas!AF17="","",Métricas!AF17)</f>
        <v/>
      </c>
      <c r="AO18" s="123" t="str">
        <f>IF(Métricas!AG17="","",Métricas!AG17)</f>
        <v/>
      </c>
      <c r="AP18" s="123" t="str">
        <f>IF(Métricas!AH17="","",Métricas!AH17)</f>
        <v/>
      </c>
      <c r="AQ18" s="123" t="str">
        <f>IF(Métricas!AI17="","",Métricas!AI17)</f>
        <v/>
      </c>
      <c r="AR18" s="123" t="str">
        <f>IF(Métricas!AJ17="","",Métricas!AJ17)</f>
        <v/>
      </c>
      <c r="AS18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1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1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1"/>
      <c r="DH18" s="121"/>
      <c r="DI18" s="121"/>
      <c r="DJ18" s="121"/>
      <c r="DK18" s="121"/>
      <c r="DL18" s="121"/>
      <c r="DM18" s="121"/>
      <c r="DN18" s="121"/>
      <c r="DO18" s="121"/>
      <c r="DP18" s="121"/>
      <c r="DQ18" s="121"/>
      <c r="DR18" s="121"/>
      <c r="DS18" s="121"/>
      <c r="DT18" s="121"/>
      <c r="DU18" s="121"/>
      <c r="DV18" s="121"/>
      <c r="DW18" s="121"/>
      <c r="DX18" s="121"/>
      <c r="DY18" s="121"/>
      <c r="DZ18" s="121"/>
      <c r="EA18" s="121"/>
      <c r="EB18" s="121"/>
      <c r="EC18" s="121"/>
      <c r="ED18" s="121"/>
      <c r="EE18" s="121"/>
      <c r="EF18" s="121"/>
      <c r="EG18" s="121"/>
      <c r="EH18" s="121"/>
      <c r="EI18" s="121"/>
      <c r="EJ18" s="121"/>
      <c r="EK18" s="121"/>
      <c r="EL18" s="121"/>
      <c r="EM18" s="121"/>
      <c r="EN18" s="121"/>
      <c r="EO18" s="121"/>
      <c r="EP18" s="121"/>
      <c r="EQ18" s="121"/>
      <c r="ER18" s="121"/>
      <c r="ES18" s="121"/>
      <c r="ET18" s="121"/>
      <c r="EU18" s="121"/>
      <c r="EV18" s="121"/>
      <c r="EW18" s="121"/>
      <c r="EX18" s="121"/>
      <c r="EY18" s="121"/>
      <c r="EZ18" s="121"/>
      <c r="FA18" s="121"/>
      <c r="FB18" s="121"/>
      <c r="FC18" s="121"/>
      <c r="FD18" s="121"/>
      <c r="FE18" s="121"/>
      <c r="FF18" s="121"/>
      <c r="FG18" s="121"/>
      <c r="FH18" s="121"/>
      <c r="FI18" s="121"/>
      <c r="FJ18" s="121"/>
      <c r="FK18" s="121"/>
      <c r="FL18" s="121"/>
      <c r="FM18" s="121"/>
      <c r="FN18" s="121"/>
      <c r="FO18" s="121"/>
      <c r="FP18" s="121"/>
      <c r="FQ18" s="121"/>
      <c r="FR18" s="121"/>
      <c r="FS18" s="121"/>
      <c r="FT18" s="121"/>
      <c r="FU18" s="121"/>
      <c r="FV18" s="121"/>
      <c r="FW18" s="121"/>
      <c r="FX18" s="121"/>
      <c r="FY18" s="121"/>
      <c r="FZ18" s="121"/>
      <c r="GA18" s="121"/>
      <c r="GB18" s="121"/>
      <c r="GC18" s="121"/>
      <c r="GD18" s="121"/>
      <c r="GE18" s="121"/>
      <c r="GF18" s="121"/>
      <c r="GG18" s="121"/>
      <c r="GH18" s="121"/>
      <c r="GI18" s="121"/>
      <c r="GJ18" s="121"/>
      <c r="GK18" s="121"/>
      <c r="GL18" s="121"/>
      <c r="GM18" s="121"/>
      <c r="GN18" s="121"/>
      <c r="GO18" s="121"/>
      <c r="GP18" s="121"/>
      <c r="GQ18" s="121"/>
      <c r="GR18" s="121"/>
      <c r="GS18" s="121"/>
      <c r="GT18" s="121"/>
      <c r="GU18" s="121"/>
      <c r="GV18" s="121"/>
      <c r="GW18" s="121"/>
      <c r="GX18" s="121"/>
      <c r="GY18" s="121"/>
      <c r="GZ18" s="121"/>
      <c r="HA18" s="121"/>
      <c r="HB18" s="121"/>
      <c r="HC18" s="121"/>
      <c r="HD18" s="121"/>
      <c r="HE18" s="121"/>
      <c r="HF18" s="121"/>
      <c r="HG18" s="121"/>
      <c r="HH18" s="121"/>
      <c r="HI18" s="121"/>
      <c r="HJ18" s="121"/>
      <c r="HK18" s="121"/>
      <c r="HL18" s="121"/>
      <c r="HM18" s="121"/>
      <c r="HN18" s="121"/>
      <c r="HO18" s="121"/>
      <c r="HP18" s="121"/>
      <c r="HQ18" s="121"/>
      <c r="HR18" s="121"/>
      <c r="HS18" s="121"/>
      <c r="HT18" s="121"/>
      <c r="HU18" s="121"/>
      <c r="HV18" s="121"/>
      <c r="HW18" s="121"/>
      <c r="HX18" s="121"/>
      <c r="HY18" s="121"/>
      <c r="HZ18" s="121"/>
      <c r="IA18" s="121"/>
      <c r="IB18" s="121"/>
      <c r="IC18" s="121"/>
      <c r="ID18" s="121"/>
      <c r="IE18" s="121"/>
      <c r="IF18" s="121"/>
      <c r="IG18" s="121"/>
      <c r="IH18" s="121"/>
      <c r="II18" s="121"/>
      <c r="IJ18" s="121"/>
      <c r="IK18" s="121"/>
      <c r="IL18" s="121"/>
      <c r="IM18" s="121"/>
      <c r="IN18" s="121"/>
      <c r="IO18" s="121"/>
      <c r="IP18" s="121"/>
      <c r="IQ18" s="121"/>
      <c r="IR18" s="121"/>
      <c r="IS18" s="121"/>
    </row>
    <row r="19" spans="1:253" s="122" customFormat="1" ht="32.1" customHeight="1">
      <c r="A19" s="52"/>
      <c r="B19" s="130">
        <v>13</v>
      </c>
      <c r="C19" s="236"/>
      <c r="D19" s="131" t="s">
        <v>120</v>
      </c>
      <c r="E19" s="124" t="s">
        <v>155</v>
      </c>
      <c r="F19" s="113" t="s">
        <v>121</v>
      </c>
      <c r="G19" s="56" t="s">
        <v>110</v>
      </c>
      <c r="H19" s="114" t="s">
        <v>148</v>
      </c>
      <c r="I19" s="132">
        <v>3</v>
      </c>
      <c r="J19" s="116" t="s">
        <v>149</v>
      </c>
      <c r="K19" s="133">
        <v>2</v>
      </c>
      <c r="L19" s="116" t="s">
        <v>149</v>
      </c>
      <c r="M19" s="118" t="s">
        <v>150</v>
      </c>
      <c r="N19" s="134">
        <v>1</v>
      </c>
      <c r="O19" s="120">
        <f>IF(Métricas!G18="","",Métricas!G18)</f>
        <v>4</v>
      </c>
      <c r="P19" s="123">
        <f>IF(Métricas!H18="","",Métricas!H18)</f>
        <v>0</v>
      </c>
      <c r="Q19" s="123">
        <f>IF(Métricas!I18="","",Métricas!I18)</f>
        <v>1</v>
      </c>
      <c r="R19" s="123">
        <f>IF(Métricas!J18="","",Métricas!J18)</f>
        <v>1</v>
      </c>
      <c r="S19" s="123">
        <f>IF(Métricas!K18="","",Métricas!K18)</f>
        <v>3</v>
      </c>
      <c r="T19" s="123">
        <f>IF(Métricas!L18="","",Métricas!L18)</f>
        <v>3</v>
      </c>
      <c r="U19" s="123">
        <f>IF(Métricas!M18="","",Métricas!M18)</f>
        <v>2</v>
      </c>
      <c r="V19" s="123">
        <f>IF(Métricas!N18="","",Métricas!N18)</f>
        <v>3</v>
      </c>
      <c r="W19" s="123">
        <f>IF(Métricas!O18="","",Métricas!O18)</f>
        <v>4</v>
      </c>
      <c r="X19" s="123">
        <f>IF(Métricas!P18="","",Métricas!P18)</f>
        <v>5</v>
      </c>
      <c r="Y19" s="123">
        <f>IF(Métricas!Q18="","",Métricas!Q18)</f>
        <v>6</v>
      </c>
      <c r="Z19" s="123">
        <f>IF(Métricas!R18="","",Métricas!R18)</f>
        <v>6</v>
      </c>
      <c r="AA19" s="123">
        <f>IF(Métricas!S18="","",Métricas!S18)</f>
        <v>7</v>
      </c>
      <c r="AB19" s="123">
        <f>IF(Métricas!T18="","",Métricas!T18)</f>
        <v>7</v>
      </c>
      <c r="AC19" s="123">
        <v>6</v>
      </c>
      <c r="AD19" s="123">
        <f>IF(Métricas!V18="","",Métricas!V18)</f>
        <v>5</v>
      </c>
      <c r="AE19" s="123">
        <f>IF(Métricas!W18="","",Métricas!W18)</f>
        <v>5</v>
      </c>
      <c r="AF19" s="123">
        <f>IF(Métricas!X18="","",Métricas!X18)</f>
        <v>5</v>
      </c>
      <c r="AG19" s="123">
        <f>IF(Métricas!Y18="","",Métricas!Y18)</f>
        <v>6</v>
      </c>
      <c r="AH19" s="123">
        <f>IF(Métricas!Z18="","",Métricas!Z18)</f>
        <v>6</v>
      </c>
      <c r="AI19" s="123">
        <f>IF(Métricas!AA18="","",Métricas!AA18)</f>
        <v>7</v>
      </c>
      <c r="AJ19" s="123">
        <f>IF(Métricas!AB18="","",Métricas!AB18)</f>
        <v>6</v>
      </c>
      <c r="AK19" s="123">
        <f>IF(Métricas!AC18="","",Métricas!AC18)</f>
        <v>7</v>
      </c>
      <c r="AL19" s="123">
        <f>IF(Métricas!AD18="","",Métricas!AD18)</f>
        <v>8</v>
      </c>
      <c r="AM19" s="123">
        <f>IF(Métricas!AE18="","",Métricas!AE18)</f>
        <v>8</v>
      </c>
      <c r="AN19" s="123" t="str">
        <f>IF(Métricas!AF18="","",Métricas!AF18)</f>
        <v/>
      </c>
      <c r="AO19" s="123" t="str">
        <f>IF(Métricas!AG18="","",Métricas!AG18)</f>
        <v/>
      </c>
      <c r="AP19" s="123" t="str">
        <f>IF(Métricas!AH18="","",Métricas!AH18)</f>
        <v/>
      </c>
      <c r="AQ19" s="123" t="str">
        <f>IF(Métricas!AI18="","",Métricas!AI18)</f>
        <v/>
      </c>
      <c r="AR19" s="123" t="str">
        <f>IF(Métricas!AJ18="","",Métricas!AJ18)</f>
        <v/>
      </c>
      <c r="AS19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1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1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1"/>
      <c r="DH19" s="121"/>
      <c r="DI19" s="121"/>
      <c r="DJ19" s="121"/>
      <c r="DK19" s="121"/>
      <c r="DL19" s="121"/>
      <c r="DM19" s="121"/>
      <c r="DN19" s="121"/>
      <c r="DO19" s="121"/>
      <c r="DP19" s="121"/>
      <c r="DQ19" s="121"/>
      <c r="DR19" s="121"/>
      <c r="DS19" s="121"/>
      <c r="DT19" s="121"/>
      <c r="DU19" s="121"/>
      <c r="DV19" s="121"/>
      <c r="DW19" s="121"/>
      <c r="DX19" s="121"/>
      <c r="DY19" s="121"/>
      <c r="DZ19" s="121"/>
      <c r="EA19" s="121"/>
      <c r="EB19" s="121"/>
      <c r="EC19" s="121"/>
      <c r="ED19" s="121"/>
      <c r="EE19" s="121"/>
      <c r="EF19" s="121"/>
      <c r="EG19" s="121"/>
      <c r="EH19" s="121"/>
      <c r="EI19" s="121"/>
      <c r="EJ19" s="121"/>
      <c r="EK19" s="121"/>
      <c r="EL19" s="121"/>
      <c r="EM19" s="121"/>
      <c r="EN19" s="121"/>
      <c r="EO19" s="121"/>
      <c r="EP19" s="121"/>
      <c r="EQ19" s="121"/>
      <c r="ER19" s="121"/>
      <c r="ES19" s="121"/>
      <c r="ET19" s="121"/>
      <c r="EU19" s="121"/>
      <c r="EV19" s="121"/>
      <c r="EW19" s="121"/>
      <c r="EX19" s="121"/>
      <c r="EY19" s="121"/>
      <c r="EZ19" s="121"/>
      <c r="FA19" s="121"/>
      <c r="FB19" s="121"/>
      <c r="FC19" s="121"/>
      <c r="FD19" s="121"/>
      <c r="FE19" s="121"/>
      <c r="FF19" s="121"/>
      <c r="FG19" s="121"/>
      <c r="FH19" s="121"/>
      <c r="FI19" s="121"/>
      <c r="FJ19" s="121"/>
      <c r="FK19" s="121"/>
      <c r="FL19" s="121"/>
      <c r="FM19" s="121"/>
      <c r="FN19" s="121"/>
      <c r="FO19" s="121"/>
      <c r="FP19" s="121"/>
      <c r="FQ19" s="121"/>
      <c r="FR19" s="121"/>
      <c r="FS19" s="121"/>
      <c r="FT19" s="121"/>
      <c r="FU19" s="121"/>
      <c r="FV19" s="121"/>
      <c r="FW19" s="121"/>
      <c r="FX19" s="121"/>
      <c r="FY19" s="121"/>
      <c r="FZ19" s="121"/>
      <c r="GA19" s="121"/>
      <c r="GB19" s="121"/>
      <c r="GC19" s="121"/>
      <c r="GD19" s="121"/>
      <c r="GE19" s="121"/>
      <c r="GF19" s="121"/>
      <c r="GG19" s="121"/>
      <c r="GH19" s="121"/>
      <c r="GI19" s="121"/>
      <c r="GJ19" s="121"/>
      <c r="GK19" s="121"/>
      <c r="GL19" s="121"/>
      <c r="GM19" s="121"/>
      <c r="GN19" s="121"/>
      <c r="GO19" s="121"/>
      <c r="GP19" s="121"/>
      <c r="GQ19" s="121"/>
      <c r="GR19" s="121"/>
      <c r="GS19" s="121"/>
      <c r="GT19" s="121"/>
      <c r="GU19" s="121"/>
      <c r="GV19" s="121"/>
      <c r="GW19" s="121"/>
      <c r="GX19" s="121"/>
      <c r="GY19" s="121"/>
      <c r="GZ19" s="121"/>
      <c r="HA19" s="121"/>
      <c r="HB19" s="121"/>
      <c r="HC19" s="121"/>
      <c r="HD19" s="121"/>
      <c r="HE19" s="121"/>
      <c r="HF19" s="121"/>
      <c r="HG19" s="121"/>
      <c r="HH19" s="121"/>
      <c r="HI19" s="121"/>
      <c r="HJ19" s="121"/>
      <c r="HK19" s="121"/>
      <c r="HL19" s="121"/>
      <c r="HM19" s="121"/>
      <c r="HN19" s="121"/>
      <c r="HO19" s="121"/>
      <c r="HP19" s="121"/>
      <c r="HQ19" s="121"/>
      <c r="HR19" s="121"/>
      <c r="HS19" s="121"/>
      <c r="HT19" s="121"/>
      <c r="HU19" s="121"/>
      <c r="HV19" s="121"/>
      <c r="HW19" s="121"/>
      <c r="HX19" s="121"/>
      <c r="HY19" s="121"/>
      <c r="HZ19" s="121"/>
      <c r="IA19" s="121"/>
      <c r="IB19" s="121"/>
      <c r="IC19" s="121"/>
      <c r="ID19" s="121"/>
      <c r="IE19" s="121"/>
      <c r="IF19" s="121"/>
      <c r="IG19" s="121"/>
      <c r="IH19" s="121"/>
      <c r="II19" s="121"/>
      <c r="IJ19" s="121"/>
      <c r="IK19" s="121"/>
      <c r="IL19" s="121"/>
      <c r="IM19" s="121"/>
      <c r="IN19" s="121"/>
      <c r="IO19" s="121"/>
      <c r="IP19" s="121"/>
      <c r="IQ19" s="121"/>
      <c r="IR19" s="121"/>
      <c r="IS19" s="121"/>
    </row>
    <row r="20" spans="1:253" s="122" customFormat="1" ht="43.5" customHeight="1">
      <c r="A20" s="52"/>
      <c r="B20" s="130">
        <v>14</v>
      </c>
      <c r="C20" s="236"/>
      <c r="D20" s="131" t="s">
        <v>122</v>
      </c>
      <c r="E20" s="124" t="s">
        <v>155</v>
      </c>
      <c r="F20" s="113" t="s">
        <v>121</v>
      </c>
      <c r="G20" s="56" t="s">
        <v>110</v>
      </c>
      <c r="H20" s="114" t="s">
        <v>148</v>
      </c>
      <c r="I20" s="132">
        <v>3</v>
      </c>
      <c r="J20" s="116" t="s">
        <v>149</v>
      </c>
      <c r="K20" s="133">
        <v>2</v>
      </c>
      <c r="L20" s="116" t="s">
        <v>149</v>
      </c>
      <c r="M20" s="118" t="s">
        <v>150</v>
      </c>
      <c r="N20" s="134">
        <v>1</v>
      </c>
      <c r="O20" s="120">
        <f>IF(Métricas!G19="","",Métricas!G19)</f>
        <v>4</v>
      </c>
      <c r="P20" s="123">
        <f>IF(Métricas!H19="","",Métricas!H19)</f>
        <v>3</v>
      </c>
      <c r="Q20" s="123">
        <f>IF(Métricas!I19="","",Métricas!I19)</f>
        <v>4</v>
      </c>
      <c r="R20" s="123">
        <f>IF(Métricas!J19="","",Métricas!J19)</f>
        <v>6</v>
      </c>
      <c r="S20" s="123">
        <f>IF(Métricas!K19="","",Métricas!K19)</f>
        <v>7</v>
      </c>
      <c r="T20" s="123">
        <f>IF(Métricas!L19="","",Métricas!L19)</f>
        <v>5</v>
      </c>
      <c r="U20" s="123">
        <f>IF(Métricas!M19="","",Métricas!M19)</f>
        <v>4</v>
      </c>
      <c r="V20" s="123">
        <f>IF(Métricas!N19="","",Métricas!N19)</f>
        <v>4</v>
      </c>
      <c r="W20" s="123">
        <f>IF(Métricas!O19="","",Métricas!O19)</f>
        <v>5</v>
      </c>
      <c r="X20" s="123">
        <f>IF(Métricas!P19="","",Métricas!P19)</f>
        <v>5</v>
      </c>
      <c r="Y20" s="123">
        <f>IF(Métricas!Q19="","",Métricas!Q19)</f>
        <v>6</v>
      </c>
      <c r="Z20" s="123">
        <f>IF(Métricas!R19="","",Métricas!R19)</f>
        <v>6</v>
      </c>
      <c r="AA20" s="123">
        <f>IF(Métricas!S19="","",Métricas!S19)</f>
        <v>7</v>
      </c>
      <c r="AB20" s="123">
        <f>IF(Métricas!T19="","",Métricas!T19)</f>
        <v>7</v>
      </c>
      <c r="AC20" s="123">
        <v>4</v>
      </c>
      <c r="AD20" s="123">
        <f>IF(Métricas!V19="","",Métricas!V19)</f>
        <v>2</v>
      </c>
      <c r="AE20" s="123">
        <f>IF(Métricas!W19="","",Métricas!W19)</f>
        <v>2</v>
      </c>
      <c r="AF20" s="123">
        <f>IF(Métricas!X19="","",Métricas!X19)</f>
        <v>2</v>
      </c>
      <c r="AG20" s="123">
        <f>IF(Métricas!Y19="","",Métricas!Y19)</f>
        <v>3</v>
      </c>
      <c r="AH20" s="123">
        <f>IF(Métricas!Z19="","",Métricas!Z19)</f>
        <v>3</v>
      </c>
      <c r="AI20" s="123">
        <f>IF(Métricas!AA19="","",Métricas!AA19)</f>
        <v>4</v>
      </c>
      <c r="AJ20" s="123">
        <f>IF(Métricas!AB19="","",Métricas!AB19)</f>
        <v>5</v>
      </c>
      <c r="AK20" s="123">
        <f>IF(Métricas!AC19="","",Métricas!AC19)</f>
        <v>5</v>
      </c>
      <c r="AL20" s="123">
        <f>IF(Métricas!AD19="","",Métricas!AD19)</f>
        <v>6</v>
      </c>
      <c r="AM20" s="123">
        <f>IF(Métricas!AE19="","",Métricas!AE19)</f>
        <v>7</v>
      </c>
      <c r="AN20" s="123" t="str">
        <f>IF(Métricas!AF19="","",Métricas!AF19)</f>
        <v/>
      </c>
      <c r="AO20" s="123" t="str">
        <f>IF(Métricas!AG19="","",Métricas!AG19)</f>
        <v/>
      </c>
      <c r="AP20" s="123" t="str">
        <f>IF(Métricas!AH19="","",Métricas!AH19)</f>
        <v/>
      </c>
      <c r="AQ20" s="123" t="str">
        <f>IF(Métricas!AI19="","",Métricas!AI19)</f>
        <v/>
      </c>
      <c r="AR20" s="123" t="str">
        <f>IF(Métricas!AJ19="","",Métricas!AJ19)</f>
        <v/>
      </c>
      <c r="AS20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1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1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1"/>
      <c r="DH20" s="121"/>
      <c r="DI20" s="121"/>
      <c r="DJ20" s="121"/>
      <c r="DK20" s="121"/>
      <c r="DL20" s="121"/>
      <c r="DM20" s="121"/>
      <c r="DN20" s="121"/>
      <c r="DO20" s="121"/>
      <c r="DP20" s="121"/>
      <c r="DQ20" s="121"/>
      <c r="DR20" s="121"/>
      <c r="DS20" s="121"/>
      <c r="DT20" s="121"/>
      <c r="DU20" s="121"/>
      <c r="DV20" s="121"/>
      <c r="DW20" s="121"/>
      <c r="DX20" s="121"/>
      <c r="DY20" s="121"/>
      <c r="DZ20" s="121"/>
      <c r="EA20" s="121"/>
      <c r="EB20" s="121"/>
      <c r="EC20" s="121"/>
      <c r="ED20" s="121"/>
      <c r="EE20" s="121"/>
      <c r="EF20" s="121"/>
      <c r="EG20" s="121"/>
      <c r="EH20" s="121"/>
      <c r="EI20" s="121"/>
      <c r="EJ20" s="121"/>
      <c r="EK20" s="121"/>
      <c r="EL20" s="121"/>
      <c r="EM20" s="121"/>
      <c r="EN20" s="121"/>
      <c r="EO20" s="121"/>
      <c r="EP20" s="121"/>
      <c r="EQ20" s="121"/>
      <c r="ER20" s="121"/>
      <c r="ES20" s="121"/>
      <c r="ET20" s="121"/>
      <c r="EU20" s="121"/>
      <c r="EV20" s="121"/>
      <c r="EW20" s="121"/>
      <c r="EX20" s="121"/>
      <c r="EY20" s="121"/>
      <c r="EZ20" s="121"/>
      <c r="FA20" s="121"/>
      <c r="FB20" s="121"/>
      <c r="FC20" s="121"/>
      <c r="FD20" s="121"/>
      <c r="FE20" s="121"/>
      <c r="FF20" s="121"/>
      <c r="FG20" s="121"/>
      <c r="FH20" s="121"/>
      <c r="FI20" s="121"/>
      <c r="FJ20" s="121"/>
      <c r="FK20" s="121"/>
      <c r="FL20" s="121"/>
      <c r="FM20" s="121"/>
      <c r="FN20" s="121"/>
      <c r="FO20" s="121"/>
      <c r="FP20" s="121"/>
      <c r="FQ20" s="121"/>
      <c r="FR20" s="121"/>
      <c r="FS20" s="121"/>
      <c r="FT20" s="121"/>
      <c r="FU20" s="121"/>
      <c r="FV20" s="121"/>
      <c r="FW20" s="121"/>
      <c r="FX20" s="121"/>
      <c r="FY20" s="121"/>
      <c r="FZ20" s="121"/>
      <c r="GA20" s="121"/>
      <c r="GB20" s="121"/>
      <c r="GC20" s="121"/>
      <c r="GD20" s="121"/>
      <c r="GE20" s="121"/>
      <c r="GF20" s="121"/>
      <c r="GG20" s="121"/>
      <c r="GH20" s="121"/>
      <c r="GI20" s="121"/>
      <c r="GJ20" s="121"/>
      <c r="GK20" s="121"/>
      <c r="GL20" s="121"/>
      <c r="GM20" s="121"/>
      <c r="GN20" s="121"/>
      <c r="GO20" s="121"/>
      <c r="GP20" s="121"/>
      <c r="GQ20" s="121"/>
      <c r="GR20" s="121"/>
      <c r="GS20" s="121"/>
      <c r="GT20" s="121"/>
      <c r="GU20" s="121"/>
      <c r="GV20" s="121"/>
      <c r="GW20" s="121"/>
      <c r="GX20" s="121"/>
      <c r="GY20" s="121"/>
      <c r="GZ20" s="121"/>
      <c r="HA20" s="121"/>
      <c r="HB20" s="121"/>
      <c r="HC20" s="121"/>
      <c r="HD20" s="121"/>
      <c r="HE20" s="121"/>
      <c r="HF20" s="121"/>
      <c r="HG20" s="121"/>
      <c r="HH20" s="121"/>
      <c r="HI20" s="121"/>
      <c r="HJ20" s="121"/>
      <c r="HK20" s="121"/>
      <c r="HL20" s="121"/>
      <c r="HM20" s="121"/>
      <c r="HN20" s="121"/>
      <c r="HO20" s="121"/>
      <c r="HP20" s="121"/>
      <c r="HQ20" s="121"/>
      <c r="HR20" s="121"/>
      <c r="HS20" s="121"/>
      <c r="HT20" s="121"/>
      <c r="HU20" s="121"/>
      <c r="HV20" s="121"/>
      <c r="HW20" s="121"/>
      <c r="HX20" s="121"/>
      <c r="HY20" s="121"/>
      <c r="HZ20" s="121"/>
      <c r="IA20" s="121"/>
      <c r="IB20" s="121"/>
      <c r="IC20" s="121"/>
      <c r="ID20" s="121"/>
      <c r="IE20" s="121"/>
      <c r="IF20" s="121"/>
      <c r="IG20" s="121"/>
      <c r="IH20" s="121"/>
      <c r="II20" s="121"/>
      <c r="IJ20" s="121"/>
      <c r="IK20" s="121"/>
      <c r="IL20" s="121"/>
      <c r="IM20" s="121"/>
      <c r="IN20" s="121"/>
      <c r="IO20" s="121"/>
      <c r="IP20" s="121"/>
      <c r="IQ20" s="121"/>
      <c r="IR20" s="121"/>
      <c r="IS20" s="121"/>
    </row>
    <row r="21" spans="1:253" s="122" customFormat="1" ht="38.450000000000003" customHeight="1">
      <c r="A21" s="52"/>
      <c r="B21" s="233">
        <v>15</v>
      </c>
      <c r="C21" s="237" t="s">
        <v>62</v>
      </c>
      <c r="D21" s="234" t="s">
        <v>158</v>
      </c>
      <c r="E21" s="228" t="s">
        <v>155</v>
      </c>
      <c r="F21" s="229" t="s">
        <v>121</v>
      </c>
      <c r="G21" s="56" t="s">
        <v>125</v>
      </c>
      <c r="H21" s="114" t="s">
        <v>150</v>
      </c>
      <c r="I21" s="125">
        <v>0.9</v>
      </c>
      <c r="J21" s="116" t="s">
        <v>149</v>
      </c>
      <c r="K21" s="126">
        <v>0.95</v>
      </c>
      <c r="L21" s="116" t="s">
        <v>149</v>
      </c>
      <c r="M21" s="118" t="s">
        <v>148</v>
      </c>
      <c r="N21" s="127">
        <v>1</v>
      </c>
      <c r="O21" s="129">
        <f>IF(Métricas!G20="","",(Métricas!G21/(Métricas!G20*54)))</f>
        <v>1.3431167016072676</v>
      </c>
      <c r="P21" s="137">
        <f>IF(Métricas!H20="","",(Métricas!H21/(Métricas!H20*54)))</f>
        <v>0.73650793650793656</v>
      </c>
      <c r="Q21" s="137">
        <f>IF(Métricas!I20="","",(Métricas!I21/(Métricas!I20*54)))</f>
        <v>1.5158457426498666</v>
      </c>
      <c r="R21" s="137">
        <f>IF(Métricas!J20="","",(Métricas!J21/(Métricas!J20*54)))</f>
        <v>0.11534391534391535</v>
      </c>
      <c r="S21" s="137">
        <f>IF(Métricas!K20="","",(Métricas!K21/(Métricas!K20*54)))</f>
        <v>0.2587904360056259</v>
      </c>
      <c r="T21" s="137">
        <f>IF(Métricas!L20="","",(Métricas!L21/(Métricas!L20*54)))</f>
        <v>0.22396273260129515</v>
      </c>
      <c r="U21" s="137">
        <f>IF(Métricas!M20="","",(Métricas!M21/(Métricas!M20*54)))</f>
        <v>0.97652582159624413</v>
      </c>
      <c r="V21" s="137">
        <f>IF(Métricas!N20="","",(Métricas!N21/(Métricas!N20*54)))</f>
        <v>1.022500995619275</v>
      </c>
      <c r="W21" s="137">
        <f>IF(Métricas!O20="","",(Métricas!O21/(Métricas!O20*54)))</f>
        <v>0.84199565537423027</v>
      </c>
      <c r="X21" s="137">
        <f>IF(Métricas!P20="","",(Métricas!P21/(Métricas!P20*54)))</f>
        <v>0.70083896050746874</v>
      </c>
      <c r="Y21" s="137">
        <f>IF(Métricas!Q20="","",(Métricas!Q21/(Métricas!Q20*54)))</f>
        <v>1.0780775928618875</v>
      </c>
      <c r="Z21" s="137">
        <f>IF(Métricas!R20="","",(Métricas!R21/(Métricas!R20*54)))</f>
        <v>1.1351662988807381</v>
      </c>
      <c r="AA21" s="137">
        <f>IF(Métricas!S20="","",(Métricas!S21/(Métricas!S20*54)))</f>
        <v>1.0278091955261126</v>
      </c>
      <c r="AB21" s="137">
        <f>IF(Métricas!T20="","",(Métricas!T21/(Métricas!T20*54)))</f>
        <v>1.1486038611318254</v>
      </c>
      <c r="AC21" s="137">
        <v>1.01</v>
      </c>
      <c r="AD21" s="137">
        <f>IF(Métricas!V20="","",(Métricas!V21/(Métricas!V20*54)))</f>
        <v>1.1093258025773363</v>
      </c>
      <c r="AE21" s="137">
        <f>IF(Métricas!W20="","",(Métricas!W21/(Métricas!W20*54)))</f>
        <v>0.99333049524620409</v>
      </c>
      <c r="AF21" s="137">
        <v>1.06</v>
      </c>
      <c r="AG21" s="137">
        <f>IF(Métricas!Y20="","",(Métricas!Y21/(Métricas!Y20*54)))</f>
        <v>0.98286346047540074</v>
      </c>
      <c r="AH21" s="137">
        <f>IF(Métricas!Z20="","",(Métricas!Z21/(Métricas!Z20*54)))</f>
        <v>1.0351617440225036</v>
      </c>
      <c r="AI21" s="137" t="e">
        <f>IF(Métricas!AA20="","",(Métricas!AA21/(Métricas!AA20*54)))</f>
        <v>#VALUE!</v>
      </c>
      <c r="AJ21" s="137" t="e">
        <f>IF(Métricas!AB20="","",(Métricas!AB21/(Métricas!AB20*54)))</f>
        <v>#VALUE!</v>
      </c>
      <c r="AK21" s="137">
        <f>IF(Métricas!AC20="","",(Métricas!AC21/(Métricas!AC20*54)))</f>
        <v>1.0935986288098964</v>
      </c>
      <c r="AL21" s="137" t="e">
        <f>IF(Métricas!AD20="","",(Métricas!AD21/(Métricas!AD20*54)))</f>
        <v>#VALUE!</v>
      </c>
      <c r="AM21" s="137">
        <f>IF(Métricas!AE20="","",(Métricas!AE21/(Métricas!AE20*54)))</f>
        <v>1.0953242514545196</v>
      </c>
      <c r="AN21" s="137" t="str">
        <f>IF(Métricas!AF20="","",(Métricas!AF21/(Métricas!AF20*54)))</f>
        <v/>
      </c>
      <c r="AO21" s="137" t="str">
        <f>IF(Métricas!AG20="","",(Métricas!AG21/(Métricas!AG20*54)))</f>
        <v/>
      </c>
      <c r="AP21" s="137" t="str">
        <f>IF(Métricas!AH20="","",(Métricas!AH21/(Métricas!AH20*54)))</f>
        <v/>
      </c>
      <c r="AQ21" s="137" t="str">
        <f>IF(Métricas!AI20="","",(Métricas!AI21/(Métricas!AI20*54)))</f>
        <v/>
      </c>
      <c r="AR21" s="137" t="str">
        <f>IF(Métricas!AJ20="","",(Métricas!AJ21/(Métricas!AJ20*54)))</f>
        <v/>
      </c>
      <c r="AS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1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1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1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1"/>
      <c r="DH21" s="121"/>
      <c r="DI21" s="121"/>
      <c r="DJ21" s="121"/>
      <c r="DK21" s="121"/>
      <c r="DL21" s="121"/>
      <c r="DM21" s="121"/>
      <c r="DN21" s="121"/>
      <c r="DO21" s="121"/>
      <c r="DP21" s="121"/>
      <c r="DQ21" s="121"/>
      <c r="DR21" s="121"/>
      <c r="DS21" s="121"/>
      <c r="DT21" s="121"/>
      <c r="DU21" s="121"/>
      <c r="DV21" s="121"/>
      <c r="DW21" s="121"/>
      <c r="DX21" s="121"/>
      <c r="DY21" s="121"/>
      <c r="DZ21" s="121"/>
      <c r="EA21" s="121"/>
      <c r="EB21" s="121"/>
      <c r="EC21" s="121"/>
      <c r="ED21" s="121"/>
      <c r="EE21" s="121"/>
      <c r="EF21" s="121"/>
      <c r="EG21" s="121"/>
      <c r="EH21" s="121"/>
      <c r="EI21" s="121"/>
      <c r="EJ21" s="121"/>
      <c r="EK21" s="121"/>
      <c r="EL21" s="121"/>
      <c r="EM21" s="121"/>
      <c r="EN21" s="121"/>
      <c r="EO21" s="121"/>
      <c r="EP21" s="121"/>
      <c r="EQ21" s="121"/>
      <c r="ER21" s="121"/>
      <c r="ES21" s="121"/>
      <c r="ET21" s="121"/>
      <c r="EU21" s="121"/>
      <c r="EV21" s="121"/>
      <c r="EW21" s="121"/>
      <c r="EX21" s="121"/>
      <c r="EY21" s="121"/>
      <c r="EZ21" s="121"/>
      <c r="FA21" s="121"/>
      <c r="FB21" s="121"/>
      <c r="FC21" s="121"/>
      <c r="FD21" s="121"/>
      <c r="FE21" s="121"/>
      <c r="FF21" s="121"/>
      <c r="FG21" s="121"/>
      <c r="FH21" s="121"/>
      <c r="FI21" s="121"/>
      <c r="FJ21" s="121"/>
      <c r="FK21" s="121"/>
      <c r="FL21" s="121"/>
      <c r="FM21" s="121"/>
      <c r="FN21" s="121"/>
      <c r="FO21" s="121"/>
      <c r="FP21" s="121"/>
      <c r="FQ21" s="121"/>
      <c r="FR21" s="121"/>
      <c r="FS21" s="121"/>
      <c r="FT21" s="121"/>
      <c r="FU21" s="121"/>
      <c r="FV21" s="121"/>
      <c r="FW21" s="121"/>
      <c r="FX21" s="121"/>
      <c r="FY21" s="121"/>
      <c r="FZ21" s="121"/>
      <c r="GA21" s="121"/>
      <c r="GB21" s="121"/>
      <c r="GC21" s="121"/>
      <c r="GD21" s="121"/>
      <c r="GE21" s="121"/>
      <c r="GF21" s="121"/>
      <c r="GG21" s="121"/>
      <c r="GH21" s="121"/>
      <c r="GI21" s="121"/>
      <c r="GJ21" s="121"/>
      <c r="GK21" s="121"/>
      <c r="GL21" s="121"/>
      <c r="GM21" s="121"/>
      <c r="GN21" s="121"/>
      <c r="GO21" s="121"/>
      <c r="GP21" s="121"/>
      <c r="GQ21" s="121"/>
      <c r="GR21" s="121"/>
      <c r="GS21" s="121"/>
      <c r="GT21" s="121"/>
      <c r="GU21" s="121"/>
      <c r="GV21" s="121"/>
      <c r="GW21" s="121"/>
      <c r="GX21" s="121"/>
      <c r="GY21" s="121"/>
      <c r="GZ21" s="121"/>
      <c r="HA21" s="121"/>
      <c r="HB21" s="121"/>
      <c r="HC21" s="121"/>
      <c r="HD21" s="121"/>
      <c r="HE21" s="121"/>
      <c r="HF21" s="121"/>
      <c r="HG21" s="121"/>
      <c r="HH21" s="121"/>
      <c r="HI21" s="121"/>
      <c r="HJ21" s="121"/>
      <c r="HK21" s="121"/>
      <c r="HL21" s="121"/>
      <c r="HM21" s="121"/>
      <c r="HN21" s="121"/>
      <c r="HO21" s="121"/>
      <c r="HP21" s="121"/>
      <c r="HQ21" s="121"/>
      <c r="HR21" s="121"/>
      <c r="HS21" s="121"/>
      <c r="HT21" s="121"/>
      <c r="HU21" s="121"/>
      <c r="HV21" s="121"/>
      <c r="HW21" s="121"/>
      <c r="HX21" s="121"/>
      <c r="HY21" s="121"/>
      <c r="HZ21" s="121"/>
      <c r="IA21" s="121"/>
      <c r="IB21" s="121"/>
      <c r="IC21" s="121"/>
      <c r="ID21" s="121"/>
      <c r="IE21" s="121"/>
      <c r="IF21" s="121"/>
      <c r="IG21" s="121"/>
      <c r="IH21" s="121"/>
      <c r="II21" s="121"/>
      <c r="IJ21" s="121"/>
      <c r="IK21" s="121"/>
      <c r="IL21" s="121"/>
      <c r="IM21" s="121"/>
      <c r="IN21" s="121"/>
      <c r="IO21" s="121"/>
      <c r="IP21" s="121"/>
      <c r="IQ21" s="121"/>
      <c r="IR21" s="121"/>
      <c r="IS21" s="121"/>
    </row>
    <row r="22" spans="1:253" s="122" customFormat="1" ht="15" customHeight="1">
      <c r="A22" s="52"/>
      <c r="B22" s="233"/>
      <c r="C22" s="237"/>
      <c r="D22" s="234"/>
      <c r="E22" s="228"/>
      <c r="F22" s="229"/>
      <c r="G22" s="56" t="s">
        <v>159</v>
      </c>
      <c r="H22" s="114" t="s">
        <v>150</v>
      </c>
      <c r="I22" s="125">
        <v>0.9</v>
      </c>
      <c r="J22" s="116" t="s">
        <v>149</v>
      </c>
      <c r="K22" s="126">
        <v>0.95</v>
      </c>
      <c r="L22" s="116" t="s">
        <v>149</v>
      </c>
      <c r="M22" s="118" t="s">
        <v>148</v>
      </c>
      <c r="N22" s="127">
        <v>1</v>
      </c>
      <c r="O22" s="138">
        <f t="shared" ref="O22:AG22" si="0">IF(SUM(O21:O21)=0,"",AVERAGE(O21:O21))</f>
        <v>1.3431167016072676</v>
      </c>
      <c r="P22" s="138">
        <f t="shared" si="0"/>
        <v>0.73650793650793656</v>
      </c>
      <c r="Q22" s="138">
        <f t="shared" si="0"/>
        <v>1.5158457426498666</v>
      </c>
      <c r="R22" s="138">
        <f t="shared" si="0"/>
        <v>0.11534391534391535</v>
      </c>
      <c r="S22" s="138">
        <f t="shared" si="0"/>
        <v>0.2587904360056259</v>
      </c>
      <c r="T22" s="138">
        <f t="shared" si="0"/>
        <v>0.22396273260129515</v>
      </c>
      <c r="U22" s="138">
        <f t="shared" si="0"/>
        <v>0.97652582159624413</v>
      </c>
      <c r="V22" s="138">
        <f t="shared" si="0"/>
        <v>1.022500995619275</v>
      </c>
      <c r="W22" s="138">
        <f t="shared" si="0"/>
        <v>0.84199565537423027</v>
      </c>
      <c r="X22" s="138">
        <f t="shared" si="0"/>
        <v>0.70083896050746874</v>
      </c>
      <c r="Y22" s="138">
        <f t="shared" si="0"/>
        <v>1.0780775928618875</v>
      </c>
      <c r="Z22" s="138">
        <f t="shared" si="0"/>
        <v>1.1351662988807381</v>
      </c>
      <c r="AA22" s="138">
        <f t="shared" si="0"/>
        <v>1.0278091955261126</v>
      </c>
      <c r="AB22" s="138">
        <f t="shared" si="0"/>
        <v>1.1486038611318254</v>
      </c>
      <c r="AC22" s="138">
        <f t="shared" si="0"/>
        <v>1.01</v>
      </c>
      <c r="AD22" s="138">
        <f t="shared" si="0"/>
        <v>1.1093258025773363</v>
      </c>
      <c r="AE22" s="138">
        <f t="shared" si="0"/>
        <v>0.99333049524620409</v>
      </c>
      <c r="AF22" s="138">
        <f t="shared" si="0"/>
        <v>1.06</v>
      </c>
      <c r="AG22" s="138">
        <f t="shared" si="0"/>
        <v>0.98286346047540074</v>
      </c>
      <c r="AH22" s="138">
        <f>IF(SUM(AH21:AH21)=0,"",AVERAGE(AH21:AH21))</f>
        <v>1.0351617440225036</v>
      </c>
      <c r="AI22" s="138" t="e">
        <f t="shared" ref="AI22:AP22" si="1">IF(SUM(AI21:AI21)=0,"",AVERAGE(AI21:AI21))</f>
        <v>#VALUE!</v>
      </c>
      <c r="AJ22" s="138" t="e">
        <f t="shared" si="1"/>
        <v>#VALUE!</v>
      </c>
      <c r="AK22" s="138">
        <f t="shared" si="1"/>
        <v>1.0935986288098964</v>
      </c>
      <c r="AL22" s="138" t="e">
        <f t="shared" si="1"/>
        <v>#VALUE!</v>
      </c>
      <c r="AM22" s="138">
        <f t="shared" si="1"/>
        <v>1.0953242514545196</v>
      </c>
      <c r="AN22" s="138" t="str">
        <f t="shared" si="1"/>
        <v/>
      </c>
      <c r="AO22" s="138" t="str">
        <f t="shared" si="1"/>
        <v/>
      </c>
      <c r="AP22" s="138" t="str">
        <f t="shared" si="1"/>
        <v/>
      </c>
      <c r="AQ22" s="138" t="str">
        <f t="shared" ref="AQ22" si="2">IF(SUM(AQ21:AQ21)=0,"",AVERAGE(AQ21:AQ21))</f>
        <v/>
      </c>
      <c r="AR22" s="138" t="str">
        <f t="shared" ref="AR22" si="3">IF(SUM(AR21:AR21)=0,"",AVERAGE(AR21:AR21))</f>
        <v/>
      </c>
      <c r="AS22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1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1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1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1"/>
      <c r="DH22" s="121"/>
      <c r="DI22" s="121"/>
      <c r="DJ22" s="121"/>
      <c r="DK22" s="121"/>
      <c r="DL22" s="121"/>
      <c r="DM22" s="121"/>
      <c r="DN22" s="121"/>
      <c r="DO22" s="121"/>
      <c r="DP22" s="121"/>
      <c r="DQ22" s="121"/>
      <c r="DR22" s="121"/>
      <c r="DS22" s="121"/>
      <c r="DT22" s="121"/>
      <c r="DU22" s="121"/>
      <c r="DV22" s="121"/>
      <c r="DW22" s="121"/>
      <c r="DX22" s="121"/>
      <c r="DY22" s="121"/>
      <c r="DZ22" s="121"/>
      <c r="EA22" s="121"/>
      <c r="EB22" s="121"/>
      <c r="EC22" s="121"/>
      <c r="ED22" s="121"/>
      <c r="EE22" s="121"/>
      <c r="EF22" s="121"/>
      <c r="EG22" s="121"/>
      <c r="EH22" s="121"/>
      <c r="EI22" s="121"/>
      <c r="EJ22" s="121"/>
      <c r="EK22" s="121"/>
      <c r="EL22" s="121"/>
      <c r="EM22" s="121"/>
      <c r="EN22" s="121"/>
      <c r="EO22" s="121"/>
      <c r="EP22" s="121"/>
      <c r="EQ22" s="121"/>
      <c r="ER22" s="121"/>
      <c r="ES22" s="121"/>
      <c r="ET22" s="121"/>
      <c r="EU22" s="121"/>
      <c r="EV22" s="121"/>
      <c r="EW22" s="121"/>
      <c r="EX22" s="121"/>
      <c r="EY22" s="121"/>
      <c r="EZ22" s="121"/>
      <c r="FA22" s="121"/>
      <c r="FB22" s="121"/>
      <c r="FC22" s="121"/>
      <c r="FD22" s="121"/>
      <c r="FE22" s="121"/>
      <c r="FF22" s="121"/>
      <c r="FG22" s="121"/>
      <c r="FH22" s="121"/>
      <c r="FI22" s="121"/>
      <c r="FJ22" s="121"/>
      <c r="FK22" s="121"/>
      <c r="FL22" s="121"/>
      <c r="FM22" s="121"/>
      <c r="FN22" s="121"/>
      <c r="FO22" s="121"/>
      <c r="FP22" s="121"/>
      <c r="FQ22" s="121"/>
      <c r="FR22" s="121"/>
      <c r="FS22" s="121"/>
      <c r="FT22" s="121"/>
      <c r="FU22" s="121"/>
      <c r="FV22" s="121"/>
      <c r="FW22" s="121"/>
      <c r="FX22" s="121"/>
      <c r="FY22" s="121"/>
      <c r="FZ22" s="121"/>
      <c r="GA22" s="121"/>
      <c r="GB22" s="121"/>
      <c r="GC22" s="121"/>
      <c r="GD22" s="121"/>
      <c r="GE22" s="121"/>
      <c r="GF22" s="121"/>
      <c r="GG22" s="121"/>
      <c r="GH22" s="121"/>
      <c r="GI22" s="121"/>
      <c r="GJ22" s="121"/>
      <c r="GK22" s="121"/>
      <c r="GL22" s="121"/>
      <c r="GM22" s="121"/>
      <c r="GN22" s="121"/>
      <c r="GO22" s="121"/>
      <c r="GP22" s="121"/>
      <c r="GQ22" s="121"/>
      <c r="GR22" s="121"/>
      <c r="GS22" s="121"/>
      <c r="GT22" s="121"/>
      <c r="GU22" s="121"/>
      <c r="GV22" s="121"/>
      <c r="GW22" s="121"/>
      <c r="GX22" s="121"/>
      <c r="GY22" s="121"/>
      <c r="GZ22" s="121"/>
      <c r="HA22" s="121"/>
      <c r="HB22" s="121"/>
      <c r="HC22" s="121"/>
      <c r="HD22" s="121"/>
      <c r="HE22" s="121"/>
      <c r="HF22" s="121"/>
      <c r="HG22" s="121"/>
      <c r="HH22" s="121"/>
      <c r="HI22" s="121"/>
      <c r="HJ22" s="121"/>
      <c r="HK22" s="121"/>
      <c r="HL22" s="121"/>
      <c r="HM22" s="121"/>
      <c r="HN22" s="121"/>
      <c r="HO22" s="121"/>
      <c r="HP22" s="121"/>
      <c r="HQ22" s="121"/>
      <c r="HR22" s="121"/>
      <c r="HS22" s="121"/>
      <c r="HT22" s="121"/>
      <c r="HU22" s="121"/>
      <c r="HV22" s="121"/>
      <c r="HW22" s="121"/>
      <c r="HX22" s="121"/>
      <c r="HY22" s="121"/>
      <c r="HZ22" s="121"/>
      <c r="IA22" s="121"/>
      <c r="IB22" s="121"/>
      <c r="IC22" s="121"/>
      <c r="ID22" s="121"/>
      <c r="IE22" s="121"/>
      <c r="IF22" s="121"/>
      <c r="IG22" s="121"/>
      <c r="IH22" s="121"/>
      <c r="II22" s="121"/>
      <c r="IJ22" s="121"/>
      <c r="IK22" s="121"/>
      <c r="IL22" s="121"/>
      <c r="IM22" s="121"/>
      <c r="IN22" s="121"/>
      <c r="IO22" s="121"/>
      <c r="IP22" s="121"/>
      <c r="IQ22" s="121"/>
      <c r="IR22" s="121"/>
      <c r="IS22" s="121"/>
    </row>
    <row r="23" spans="1:253" s="122" customFormat="1" ht="24" customHeight="1">
      <c r="A23" s="52"/>
      <c r="B23" s="130">
        <v>16</v>
      </c>
      <c r="C23" s="237"/>
      <c r="D23" s="136" t="s">
        <v>127</v>
      </c>
      <c r="E23" s="124" t="s">
        <v>155</v>
      </c>
      <c r="F23" s="113" t="s">
        <v>115</v>
      </c>
      <c r="G23" s="56" t="s">
        <v>125</v>
      </c>
      <c r="H23" s="114" t="s">
        <v>150</v>
      </c>
      <c r="I23" s="115">
        <v>4</v>
      </c>
      <c r="J23" s="116" t="s">
        <v>149</v>
      </c>
      <c r="K23" s="117">
        <v>5</v>
      </c>
      <c r="L23" s="116" t="s">
        <v>149</v>
      </c>
      <c r="M23" s="118" t="s">
        <v>148</v>
      </c>
      <c r="N23" s="119">
        <v>6</v>
      </c>
      <c r="O23" s="120">
        <f>IF(Métricas!G22="","",Métricas!G22)</f>
        <v>5</v>
      </c>
      <c r="P23" s="120">
        <f>IF(Métricas!H22="","",Métricas!H22)</f>
        <v>0</v>
      </c>
      <c r="Q23" s="120">
        <f>IF(Métricas!I22="","",Métricas!I22)</f>
        <v>4</v>
      </c>
      <c r="R23" s="120">
        <f>IF(Métricas!J22="","",Métricas!J22)</f>
        <v>9</v>
      </c>
      <c r="S23" s="120">
        <f>IF(Métricas!K22="","",Métricas!K22)</f>
        <v>3</v>
      </c>
      <c r="T23" s="120">
        <f>IF(Métricas!L22="","",Métricas!L22)</f>
        <v>2</v>
      </c>
      <c r="U23" s="120">
        <f>IF(Métricas!M22="","",Métricas!M22)</f>
        <v>1</v>
      </c>
      <c r="V23" s="120">
        <f>IF(Métricas!N22="","",Métricas!N22)</f>
        <v>1</v>
      </c>
      <c r="W23" s="120">
        <f>IF(Métricas!O22="","",Métricas!O22)</f>
        <v>1</v>
      </c>
      <c r="X23" s="120">
        <f>IF(Métricas!P22="","",Métricas!P22)</f>
        <v>10</v>
      </c>
      <c r="Y23" s="120">
        <f>IF(Métricas!Q22="","",Métricas!Q22)</f>
        <v>3</v>
      </c>
      <c r="Z23" s="120">
        <f>IF(Métricas!R22="","",Métricas!R22)</f>
        <v>3</v>
      </c>
      <c r="AA23" s="120">
        <f>IF(Métricas!S22="","",Métricas!S22)</f>
        <v>5</v>
      </c>
      <c r="AB23" s="120">
        <f>IF(Métricas!T22="","",Métricas!T22)</f>
        <v>5</v>
      </c>
      <c r="AC23" s="120">
        <v>4</v>
      </c>
      <c r="AD23" s="120">
        <f>IF(Métricas!V22="","",Métricas!V22)</f>
        <v>0</v>
      </c>
      <c r="AE23" s="120">
        <f>IF(Métricas!W22="","",Métricas!W22)</f>
        <v>0</v>
      </c>
      <c r="AF23" s="120">
        <f>IF(Métricas!X22="","",Métricas!X22)</f>
        <v>0</v>
      </c>
      <c r="AG23" s="120">
        <f>IF(Métricas!Y22="","",Métricas!Y22)</f>
        <v>0</v>
      </c>
      <c r="AH23" s="120">
        <f>IF(Métricas!Z22="","",Métricas!Z22)</f>
        <v>1</v>
      </c>
      <c r="AI23" s="120">
        <f>IF(Métricas!AA22="","",Métricas!AA22)</f>
        <v>1</v>
      </c>
      <c r="AJ23" s="120">
        <f>IF(Métricas!AB22="","",Métricas!AB22)</f>
        <v>4</v>
      </c>
      <c r="AK23" s="120">
        <f>IF(Métricas!AC22="","",Métricas!AC22)</f>
        <v>0</v>
      </c>
      <c r="AL23" s="120">
        <f>IF(Métricas!AD22="","",Métricas!AD22)</f>
        <v>0</v>
      </c>
      <c r="AM23" s="120">
        <f>IF(Métricas!AE22="","",Métricas!AE22)</f>
        <v>2</v>
      </c>
      <c r="AN23" s="120" t="str">
        <f>IF(Métricas!AF22="","",Métricas!AF22)</f>
        <v/>
      </c>
      <c r="AO23" s="120" t="str">
        <f>IF(Métricas!AG22="","",Métricas!AG22)</f>
        <v/>
      </c>
      <c r="AP23" s="120" t="str">
        <f>IF(Métricas!AH22="","",Métricas!AH22)</f>
        <v/>
      </c>
      <c r="AQ23" s="120" t="str">
        <f>IF(Métricas!AI22="","",Métricas!AI22)</f>
        <v/>
      </c>
      <c r="AR23" s="120" t="str">
        <f>IF(Métricas!AJ22="","",Métricas!AJ22)</f>
        <v/>
      </c>
      <c r="AS23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1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1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1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1"/>
      <c r="DH23" s="121"/>
      <c r="DI23" s="121"/>
      <c r="DJ23" s="121"/>
      <c r="DK23" s="121"/>
      <c r="DL23" s="121"/>
      <c r="DM23" s="121"/>
      <c r="DN23" s="121"/>
      <c r="DO23" s="121"/>
      <c r="DP23" s="121"/>
      <c r="DQ23" s="121"/>
      <c r="DR23" s="121"/>
      <c r="DS23" s="121"/>
      <c r="DT23" s="121"/>
      <c r="DU23" s="121"/>
      <c r="DV23" s="121"/>
      <c r="DW23" s="121"/>
      <c r="DX23" s="121"/>
      <c r="DY23" s="121"/>
      <c r="DZ23" s="121"/>
      <c r="EA23" s="121"/>
      <c r="EB23" s="121"/>
      <c r="EC23" s="121"/>
      <c r="ED23" s="121"/>
      <c r="EE23" s="121"/>
      <c r="EF23" s="121"/>
      <c r="EG23" s="121"/>
      <c r="EH23" s="121"/>
      <c r="EI23" s="121"/>
      <c r="EJ23" s="121"/>
      <c r="EK23" s="121"/>
      <c r="EL23" s="121"/>
      <c r="EM23" s="121"/>
      <c r="EN23" s="121"/>
      <c r="EO23" s="121"/>
      <c r="EP23" s="121"/>
      <c r="EQ23" s="121"/>
      <c r="ER23" s="121"/>
      <c r="ES23" s="121"/>
      <c r="ET23" s="121"/>
      <c r="EU23" s="121"/>
      <c r="EV23" s="121"/>
      <c r="EW23" s="121"/>
      <c r="EX23" s="121"/>
      <c r="EY23" s="121"/>
      <c r="EZ23" s="121"/>
      <c r="FA23" s="121"/>
      <c r="FB23" s="121"/>
      <c r="FC23" s="121"/>
      <c r="FD23" s="121"/>
      <c r="FE23" s="121"/>
      <c r="FF23" s="121"/>
      <c r="FG23" s="121"/>
      <c r="FH23" s="121"/>
      <c r="FI23" s="121"/>
      <c r="FJ23" s="121"/>
      <c r="FK23" s="121"/>
      <c r="FL23" s="121"/>
      <c r="FM23" s="121"/>
      <c r="FN23" s="121"/>
      <c r="FO23" s="121"/>
      <c r="FP23" s="121"/>
      <c r="FQ23" s="121"/>
      <c r="FR23" s="121"/>
      <c r="FS23" s="121"/>
      <c r="FT23" s="121"/>
      <c r="FU23" s="121"/>
      <c r="FV23" s="121"/>
      <c r="FW23" s="121"/>
      <c r="FX23" s="121"/>
      <c r="FY23" s="121"/>
      <c r="FZ23" s="121"/>
      <c r="GA23" s="121"/>
      <c r="GB23" s="121"/>
      <c r="GC23" s="121"/>
      <c r="GD23" s="121"/>
      <c r="GE23" s="121"/>
      <c r="GF23" s="121"/>
      <c r="GG23" s="121"/>
      <c r="GH23" s="121"/>
      <c r="GI23" s="121"/>
      <c r="GJ23" s="121"/>
      <c r="GK23" s="121"/>
      <c r="GL23" s="121"/>
      <c r="GM23" s="121"/>
      <c r="GN23" s="121"/>
      <c r="GO23" s="121"/>
      <c r="GP23" s="121"/>
      <c r="GQ23" s="121"/>
      <c r="GR23" s="121"/>
      <c r="GS23" s="121"/>
      <c r="GT23" s="121"/>
      <c r="GU23" s="121"/>
      <c r="GV23" s="121"/>
      <c r="GW23" s="121"/>
      <c r="GX23" s="121"/>
      <c r="GY23" s="121"/>
      <c r="GZ23" s="121"/>
      <c r="HA23" s="121"/>
      <c r="HB23" s="121"/>
      <c r="HC23" s="121"/>
      <c r="HD23" s="121"/>
      <c r="HE23" s="121"/>
      <c r="HF23" s="121"/>
      <c r="HG23" s="121"/>
      <c r="HH23" s="121"/>
      <c r="HI23" s="121"/>
      <c r="HJ23" s="121"/>
      <c r="HK23" s="121"/>
      <c r="HL23" s="121"/>
      <c r="HM23" s="121"/>
      <c r="HN23" s="121"/>
      <c r="HO23" s="121"/>
      <c r="HP23" s="121"/>
      <c r="HQ23" s="121"/>
      <c r="HR23" s="121"/>
      <c r="HS23" s="121"/>
      <c r="HT23" s="121"/>
      <c r="HU23" s="121"/>
      <c r="HV23" s="121"/>
      <c r="HW23" s="121"/>
      <c r="HX23" s="121"/>
      <c r="HY23" s="121"/>
      <c r="HZ23" s="121"/>
      <c r="IA23" s="121"/>
      <c r="IB23" s="121"/>
      <c r="IC23" s="121"/>
      <c r="ID23" s="121"/>
      <c r="IE23" s="121"/>
      <c r="IF23" s="121"/>
      <c r="IG23" s="121"/>
      <c r="IH23" s="121"/>
      <c r="II23" s="121"/>
      <c r="IJ23" s="121"/>
      <c r="IK23" s="121"/>
      <c r="IL23" s="121"/>
      <c r="IM23" s="121"/>
      <c r="IN23" s="121"/>
      <c r="IO23" s="121"/>
      <c r="IP23" s="121"/>
      <c r="IQ23" s="121"/>
      <c r="IR23" s="121"/>
      <c r="IS23" s="121"/>
    </row>
    <row r="24" spans="1:253" s="122" customFormat="1" ht="18.75" customHeight="1">
      <c r="A24" s="52"/>
      <c r="B24" s="233">
        <v>17</v>
      </c>
      <c r="C24" s="237"/>
      <c r="D24" s="234" t="s">
        <v>160</v>
      </c>
      <c r="E24" s="228" t="s">
        <v>155</v>
      </c>
      <c r="F24" s="229" t="s">
        <v>121</v>
      </c>
      <c r="G24" s="56" t="s">
        <v>129</v>
      </c>
      <c r="H24" s="114" t="s">
        <v>150</v>
      </c>
      <c r="I24" s="125">
        <v>0.9</v>
      </c>
      <c r="J24" s="116" t="s">
        <v>149</v>
      </c>
      <c r="K24" s="126">
        <v>0.95</v>
      </c>
      <c r="L24" s="116" t="s">
        <v>149</v>
      </c>
      <c r="M24" s="118" t="s">
        <v>148</v>
      </c>
      <c r="N24" s="127">
        <v>1</v>
      </c>
      <c r="O24" s="129">
        <f>IFERROR(IF(SUM(Métricas!G23:G26)=0,"",(Métricas!G26/(Métricas!G23*27))),0)</f>
        <v>0.7407407407407407</v>
      </c>
      <c r="P24" s="129">
        <f>IFERROR(IF(SUM(Métricas!H23:H26)=0,"",(Métricas!H26/(Métricas!H23*27))),0)</f>
        <v>0.7679771392851561</v>
      </c>
      <c r="Q24" s="129">
        <f>IFERROR(IF(SUM(Métricas!I23:I26)=0,"",(Métricas!I26/(Métricas!I23*27))),0)</f>
        <v>1.3962163602451372</v>
      </c>
      <c r="R24" s="129">
        <f>IFERROR(IF(SUM(Métricas!J23:J26)=0,"",(Métricas!J26/(Métricas!J23*27))),0)</f>
        <v>0</v>
      </c>
      <c r="S24" s="129">
        <f>IFERROR(IF(SUM(Métricas!K23:K26)=0,"",(Métricas!K26/(Métricas!K23*27))),0)</f>
        <v>0</v>
      </c>
      <c r="T24" s="129">
        <f>IFERROR(IF(SUM(Métricas!L23:L26)=0,"",(Métricas!L26/(Métricas!L23*27))),0)</f>
        <v>3.0370370370370372</v>
      </c>
      <c r="U24" s="129">
        <f>IFERROR(IF(SUM(Métricas!M23:M26)=0,"",(Métricas!M26/(Métricas!M23*27))),0)</f>
        <v>4.3780475153024172</v>
      </c>
      <c r="V24" s="129">
        <f>IFERROR(IF(SUM(Métricas!N23:N26)=0,"",(Métricas!N26/(Métricas!N23*27))),0)</f>
        <v>0.90402230187176413</v>
      </c>
      <c r="W24" s="129">
        <f>IFERROR(IF(SUM(Métricas!O23:O26)=0,"",(Métricas!O26/(Métricas!O23*27))),0)</f>
        <v>0.98427797595455147</v>
      </c>
      <c r="X24" s="129">
        <f>IFERROR(IF(SUM(Métricas!P23:P26)=0,"",(Métricas!P26/(Métricas!P23*27))),0)</f>
        <v>0.939170640080913</v>
      </c>
      <c r="Y24" s="129">
        <f>IFERROR(IF(SUM(Métricas!Q23:Q26)=0,"",(Métricas!Q26/(Métricas!Q23*27))),0)</f>
        <v>0.9106610142879572</v>
      </c>
      <c r="Z24" s="129">
        <f>IFERROR(IF(SUM(Métricas!R23:R26)=0,"",(Métricas!R26/(Métricas!R23*27))),0)</f>
        <v>1.0451927074054279</v>
      </c>
      <c r="AA24" s="129">
        <f>IFERROR(IF(SUM(Métricas!S23:S26)=0,"",(Métricas!S26/(Métricas!S23*27))),0)</f>
        <v>1.0108542547021295</v>
      </c>
      <c r="AB24" s="129">
        <f>IFERROR(IF(SUM(Métricas!T23:T26)=0,"",(Métricas!T26/(Métricas!T23*27))),0)</f>
        <v>0.92320261437908502</v>
      </c>
      <c r="AC24" s="129">
        <v>0.77</v>
      </c>
      <c r="AD24" s="129">
        <f>IFERROR(IF(SUM(Métricas!V23:V26)=0,"",(Métricas!V26/(Métricas!V23*27))),0)</f>
        <v>0.89106553753018392</v>
      </c>
      <c r="AE24" s="129">
        <f>IFERROR(IF(SUM(Métricas!W23:W26)=0,"",(Métricas!W26/(Métricas!W23*27))),0)</f>
        <v>1.0057471264367817</v>
      </c>
      <c r="AF24" s="129">
        <f>IFERROR(IF(SUM(Métricas!X23:X26)=0,"",(Métricas!X26/(Métricas!X23*27))),0)</f>
        <v>1.0589849108367626</v>
      </c>
      <c r="AG24" s="129">
        <f>IFERROR(IF(SUM(Métricas!Y23:Y26)=0,"",(Métricas!Y26/(Métricas!Y23*27))),0)</f>
        <v>2.7134502923976607</v>
      </c>
      <c r="AH24" s="129">
        <f>IFERROR(IF(SUM(Métricas!Z23:Z26)=0,"",(Métricas!Z26/(Métricas!Z23*27))),0)</f>
        <v>1.0153086419753086</v>
      </c>
      <c r="AI24" s="129">
        <f>IFERROR(IF(SUM(Métricas!AA23:AA26)=0,"",(Métricas!AA26/(Métricas!AA23*27))),0)</f>
        <v>0</v>
      </c>
      <c r="AJ24" s="129">
        <f>IFERROR(IF(SUM(Métricas!AB23:AB26)=0,"",(Métricas!AB26/(Métricas!AB23*27))),0)</f>
        <v>0</v>
      </c>
      <c r="AK24" s="129">
        <f>IFERROR(IF(SUM(Métricas!AC23:AC26)=0,"",(Métricas!AC26/(Métricas!AC23*27))),0)</f>
        <v>0.73162704741652096</v>
      </c>
      <c r="AL24" s="129">
        <f>IFERROR(IF(SUM(Métricas!AD23:AD26)=0,"",(Métricas!AD26/(Métricas!AD23*27))),0)</f>
        <v>0</v>
      </c>
      <c r="AM24" s="129">
        <f>IFERROR(IF(SUM(Métricas!AE23:AE26)=0,"",(Métricas!AE26/(Métricas!AE23*27))),0)</f>
        <v>0.81351526965562049</v>
      </c>
      <c r="AN24" s="129" t="str">
        <f>IFERROR(IF(SUM(Métricas!AF23:AF26)=0,"",(Métricas!AF26/(Métricas!AF23*27))),0)</f>
        <v/>
      </c>
      <c r="AO24" s="129" t="str">
        <f>IFERROR(IF(SUM(Métricas!AG23:AG26)=0,"",(Métricas!AG26/(Métricas!AG23*27))),0)</f>
        <v/>
      </c>
      <c r="AP24" s="129" t="str">
        <f>IFERROR(IF(SUM(Métricas!AH23:AH26)=0,"",(Métricas!AH26/(Métricas!AH23*27))),0)</f>
        <v/>
      </c>
      <c r="AQ24" s="129" t="str">
        <f>IFERROR(IF(SUM(Métricas!AI23:AI26)=0,"",(Métricas!AI26/(Métricas!AI23*27))),0)</f>
        <v/>
      </c>
      <c r="AR24" s="129" t="str">
        <f>IFERROR(IF(SUM(Métricas!AJ23:AJ26)=0,"",(Métricas!AJ26/(Métricas!AJ23*27))),0)</f>
        <v/>
      </c>
      <c r="AS24"/>
      <c r="AT24" s="121"/>
      <c r="AU24" s="121"/>
      <c r="AV24" s="121"/>
      <c r="AW24" s="121"/>
      <c r="AX24" s="121"/>
      <c r="AY24" s="121"/>
      <c r="AZ24" s="121"/>
      <c r="BA24" s="121"/>
      <c r="BB24" s="121"/>
      <c r="BC24" s="121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1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1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1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1"/>
      <c r="DH24" s="121"/>
      <c r="DI24" s="121"/>
      <c r="DJ24" s="121"/>
      <c r="DK24" s="121"/>
      <c r="DL24" s="121"/>
      <c r="DM24" s="121"/>
      <c r="DN24" s="121"/>
      <c r="DO24" s="121"/>
      <c r="DP24" s="121"/>
      <c r="DQ24" s="121"/>
      <c r="DR24" s="121"/>
      <c r="DS24" s="121"/>
      <c r="DT24" s="121"/>
      <c r="DU24" s="121"/>
      <c r="DV24" s="121"/>
      <c r="DW24" s="121"/>
      <c r="DX24" s="121"/>
      <c r="DY24" s="121"/>
      <c r="DZ24" s="121"/>
      <c r="EA24" s="121"/>
      <c r="EB24" s="121"/>
      <c r="EC24" s="121"/>
      <c r="ED24" s="121"/>
      <c r="EE24" s="121"/>
      <c r="EF24" s="121"/>
      <c r="EG24" s="121"/>
      <c r="EH24" s="121"/>
      <c r="EI24" s="121"/>
      <c r="EJ24" s="121"/>
      <c r="EK24" s="121"/>
      <c r="EL24" s="121"/>
      <c r="EM24" s="121"/>
      <c r="EN24" s="121"/>
      <c r="EO24" s="121"/>
      <c r="EP24" s="121"/>
      <c r="EQ24" s="121"/>
      <c r="ER24" s="121"/>
      <c r="ES24" s="121"/>
      <c r="ET24" s="121"/>
      <c r="EU24" s="121"/>
      <c r="EV24" s="121"/>
      <c r="EW24" s="121"/>
      <c r="EX24" s="121"/>
      <c r="EY24" s="121"/>
      <c r="EZ24" s="121"/>
      <c r="FA24" s="121"/>
      <c r="FB24" s="121"/>
      <c r="FC24" s="121"/>
      <c r="FD24" s="121"/>
      <c r="FE24" s="121"/>
      <c r="FF24" s="121"/>
      <c r="FG24" s="121"/>
      <c r="FH24" s="121"/>
      <c r="FI24" s="121"/>
      <c r="FJ24" s="121"/>
      <c r="FK24" s="121"/>
      <c r="FL24" s="121"/>
      <c r="FM24" s="121"/>
      <c r="FN24" s="121"/>
      <c r="FO24" s="121"/>
      <c r="FP24" s="121"/>
      <c r="FQ24" s="121"/>
      <c r="FR24" s="121"/>
      <c r="FS24" s="121"/>
      <c r="FT24" s="121"/>
      <c r="FU24" s="121"/>
      <c r="FV24" s="121"/>
      <c r="FW24" s="121"/>
      <c r="FX24" s="121"/>
      <c r="FY24" s="121"/>
      <c r="FZ24" s="121"/>
      <c r="GA24" s="121"/>
      <c r="GB24" s="121"/>
      <c r="GC24" s="121"/>
      <c r="GD24" s="121"/>
      <c r="GE24" s="121"/>
      <c r="GF24" s="121"/>
      <c r="GG24" s="121"/>
      <c r="GH24" s="121"/>
      <c r="GI24" s="121"/>
      <c r="GJ24" s="121"/>
      <c r="GK24" s="121"/>
      <c r="GL24" s="121"/>
      <c r="GM24" s="121"/>
      <c r="GN24" s="121"/>
      <c r="GO24" s="121"/>
      <c r="GP24" s="121"/>
      <c r="GQ24" s="121"/>
      <c r="GR24" s="121"/>
      <c r="GS24" s="121"/>
      <c r="GT24" s="121"/>
      <c r="GU24" s="121"/>
      <c r="GV24" s="121"/>
      <c r="GW24" s="121"/>
      <c r="GX24" s="121"/>
      <c r="GY24" s="121"/>
      <c r="GZ24" s="121"/>
      <c r="HA24" s="121"/>
      <c r="HB24" s="121"/>
      <c r="HC24" s="121"/>
      <c r="HD24" s="121"/>
      <c r="HE24" s="121"/>
      <c r="HF24" s="121"/>
      <c r="HG24" s="121"/>
      <c r="HH24" s="121"/>
      <c r="HI24" s="121"/>
      <c r="HJ24" s="121"/>
      <c r="HK24" s="121"/>
      <c r="HL24" s="121"/>
      <c r="HM24" s="121"/>
      <c r="HN24" s="121"/>
      <c r="HO24" s="121"/>
      <c r="HP24" s="121"/>
      <c r="HQ24" s="121"/>
      <c r="HR24" s="121"/>
      <c r="HS24" s="121"/>
      <c r="HT24" s="121"/>
      <c r="HU24" s="121"/>
      <c r="HV24" s="121"/>
      <c r="HW24" s="121"/>
      <c r="HX24" s="121"/>
      <c r="HY24" s="121"/>
      <c r="HZ24" s="121"/>
      <c r="IA24" s="121"/>
      <c r="IB24" s="121"/>
      <c r="IC24" s="121"/>
      <c r="ID24" s="121"/>
      <c r="IE24" s="121"/>
      <c r="IF24" s="121"/>
      <c r="IG24" s="121"/>
      <c r="IH24" s="121"/>
      <c r="II24" s="121"/>
      <c r="IJ24" s="121"/>
      <c r="IK24" s="121"/>
      <c r="IL24" s="121"/>
      <c r="IM24" s="121"/>
      <c r="IN24" s="121"/>
      <c r="IO24" s="121"/>
      <c r="IP24" s="121"/>
      <c r="IQ24" s="121"/>
      <c r="IR24" s="121"/>
      <c r="IS24" s="121"/>
    </row>
    <row r="25" spans="1:253" s="122" customFormat="1" ht="18.75" customHeight="1">
      <c r="A25" s="52"/>
      <c r="B25" s="233"/>
      <c r="C25" s="237"/>
      <c r="D25" s="234"/>
      <c r="E25" s="228"/>
      <c r="F25" s="229"/>
      <c r="G25" s="56" t="s">
        <v>130</v>
      </c>
      <c r="H25" s="114" t="s">
        <v>150</v>
      </c>
      <c r="I25" s="125">
        <v>0.9</v>
      </c>
      <c r="J25" s="116" t="s">
        <v>149</v>
      </c>
      <c r="K25" s="126">
        <v>0.95</v>
      </c>
      <c r="L25" s="116" t="s">
        <v>149</v>
      </c>
      <c r="M25" s="118" t="s">
        <v>148</v>
      </c>
      <c r="N25" s="127">
        <v>1</v>
      </c>
      <c r="O25" s="129">
        <f>IFERROR(IF(SUM(Métricas!G24:G27)=0,"",(Métricas!G27/(Métricas!G24*27))),0)</f>
        <v>0.9135802469135802</v>
      </c>
      <c r="P25" s="129">
        <f>IFERROR(IF(SUM(Métricas!H24:H27)=0,"",(Métricas!H27/(Métricas!H24*27))),0)</f>
        <v>0.79333771641463957</v>
      </c>
      <c r="Q25" s="129">
        <f>IFERROR(IF(SUM(Métricas!I24:I27)=0,"",(Métricas!I27/(Métricas!I24*27))),0)</f>
        <v>1.3389924713253498</v>
      </c>
      <c r="R25" s="129">
        <f>IFERROR(IF(SUM(Métricas!J24:J27)=0,"",(Métricas!J27/(Métricas!J24*27))),0)</f>
        <v>0</v>
      </c>
      <c r="S25" s="129">
        <f>IFERROR(IF(SUM(Métricas!K24:K27)=0,"",(Métricas!K27/(Métricas!K24*27))),0)</f>
        <v>0</v>
      </c>
      <c r="T25" s="129">
        <f>IFERROR(IF(SUM(Métricas!L24:L27)=0,"",(Métricas!L27/(Métricas!L24*27))),0)</f>
        <v>1.3931362555215765</v>
      </c>
      <c r="U25" s="129">
        <f>IFERROR(IF(SUM(Métricas!M24:M27)=0,"",(Métricas!M27/(Métricas!M24*27))),0)</f>
        <v>1.0286906624934793</v>
      </c>
      <c r="V25" s="129">
        <f>IFERROR(IF(SUM(Métricas!N24:N27)=0,"",(Métricas!N27/(Métricas!N24*27))),0)</f>
        <v>1.0382767704943436</v>
      </c>
      <c r="W25" s="129">
        <f>IFERROR(IF(SUM(Métricas!O24:O27)=0,"",(Métricas!O27/(Métricas!O24*27))),0)</f>
        <v>0.97042401189866634</v>
      </c>
      <c r="X25" s="129">
        <f>IFERROR(IF(SUM(Métricas!P24:P27)=0,"",(Métricas!P27/(Métricas!P24*27))),0)</f>
        <v>0.95267681474578014</v>
      </c>
      <c r="Y25" s="129">
        <f>IFERROR(IF(SUM(Métricas!Q24:Q27)=0,"",(Métricas!Q27/(Métricas!Q24*27))),0)</f>
        <v>0.99961553248750479</v>
      </c>
      <c r="Z25" s="129">
        <f>IFERROR(IF(SUM(Métricas!R24:R27)=0,"",(Métricas!R27/(Métricas!R24*27))),0)</f>
        <v>0.97713136779600496</v>
      </c>
      <c r="AA25" s="129">
        <f>IFERROR(IF(SUM(Métricas!S24:S27)=0,"",(Métricas!S27/(Métricas!S24*27))),0)</f>
        <v>0.98740591698338176</v>
      </c>
      <c r="AB25" s="129">
        <f>IFERROR(IF(SUM(Métricas!T24:T27)=0,"",(Métricas!T27/(Métricas!T24*27))),0)</f>
        <v>0.75968013468013462</v>
      </c>
      <c r="AC25" s="129">
        <v>0.75</v>
      </c>
      <c r="AD25" s="129">
        <f>IFERROR(IF(SUM(Métricas!V24:V27)=0,"",(Métricas!V27/(Métricas!V24*27))),0)</f>
        <v>0.8428086973867942</v>
      </c>
      <c r="AE25" s="129">
        <f>IFERROR(IF(SUM(Métricas!W24:W27)=0,"",(Métricas!W27/(Métricas!W24*27))),0)</f>
        <v>1.0075209308925783</v>
      </c>
      <c r="AF25" s="129">
        <f>IFERROR(IF(SUM(Métricas!X24:X27)=0,"",(Métricas!X27/(Métricas!X24*27))),0)</f>
        <v>0.94252873563218387</v>
      </c>
      <c r="AG25" s="129">
        <f>IFERROR(IF(SUM(Métricas!Y24:Y27)=0,"",(Métricas!Y27/(Métricas!Y24*27))),0)</f>
        <v>1.0133333333333334</v>
      </c>
      <c r="AH25" s="129">
        <f>IFERROR(IF(SUM(Métricas!Z24:Z27)=0,"",(Métricas!Z27/(Métricas!Z24*27))),0)</f>
        <v>0.86075949367088611</v>
      </c>
      <c r="AI25" s="129">
        <f>IFERROR(IF(SUM(Métricas!AA24:AA27)=0,"",(Métricas!AA27/(Métricas!AA24*27))),0)</f>
        <v>0</v>
      </c>
      <c r="AJ25" s="129">
        <f>IFERROR(IF(SUM(Métricas!AB24:AB27)=0,"",(Métricas!AB27/(Métricas!AB24*27))),0)</f>
        <v>0</v>
      </c>
      <c r="AK25" s="129">
        <f>IFERROR(IF(SUM(Métricas!AC24:AC27)=0,"",(Métricas!AC27/(Métricas!AC24*27))),0)</f>
        <v>0.98554288695133763</v>
      </c>
      <c r="AL25" s="129">
        <f>IFERROR(IF(SUM(Métricas!AD24:AD27)=0,"",(Métricas!AD27/(Métricas!AD24*27))),0)</f>
        <v>0</v>
      </c>
      <c r="AM25" s="129">
        <f>IFERROR(IF(SUM(Métricas!AE24:AE27)=0,"",(Métricas!AE27/(Métricas!AE24*27))),0)</f>
        <v>0.8650456148002762</v>
      </c>
      <c r="AN25" s="129" t="str">
        <f>IFERROR(IF(SUM(Métricas!AF24:AF27)=0,"",(Métricas!AF27/(Métricas!AF24*27))),0)</f>
        <v/>
      </c>
      <c r="AO25" s="129" t="str">
        <f>IFERROR(IF(SUM(Métricas!AG24:AG27)=0,"",(Métricas!AG27/(Métricas!AG24*27))),0)</f>
        <v/>
      </c>
      <c r="AP25" s="129" t="str">
        <f>IFERROR(IF(SUM(Métricas!AH24:AH27)=0,"",(Métricas!AH27/(Métricas!AH24*27))),0)</f>
        <v/>
      </c>
      <c r="AQ25" s="129" t="str">
        <f>IFERROR(IF(SUM(Métricas!AI24:AI27)=0,"",(Métricas!AI27/(Métricas!AI24*27))),0)</f>
        <v/>
      </c>
      <c r="AR25" s="129" t="str">
        <f>IFERROR(IF(SUM(Métricas!AJ24:AJ27)=0,"",(Métricas!AJ27/(Métricas!AJ24*27))),0)</f>
        <v/>
      </c>
      <c r="AS25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1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1"/>
      <c r="DH25" s="121"/>
      <c r="DI25" s="121"/>
      <c r="DJ25" s="121"/>
      <c r="DK25" s="121"/>
      <c r="DL25" s="121"/>
      <c r="DM25" s="121"/>
      <c r="DN25" s="121"/>
      <c r="DO25" s="121"/>
      <c r="DP25" s="121"/>
      <c r="DQ25" s="121"/>
      <c r="DR25" s="121"/>
      <c r="DS25" s="121"/>
      <c r="DT25" s="121"/>
      <c r="DU25" s="121"/>
      <c r="DV25" s="121"/>
      <c r="DW25" s="121"/>
      <c r="DX25" s="121"/>
      <c r="DY25" s="121"/>
      <c r="DZ25" s="121"/>
      <c r="EA25" s="121"/>
      <c r="EB25" s="121"/>
      <c r="EC25" s="121"/>
      <c r="ED25" s="121"/>
      <c r="EE25" s="121"/>
      <c r="EF25" s="121"/>
      <c r="EG25" s="121"/>
      <c r="EH25" s="121"/>
      <c r="EI25" s="121"/>
      <c r="EJ25" s="121"/>
      <c r="EK25" s="121"/>
      <c r="EL25" s="121"/>
      <c r="EM25" s="121"/>
      <c r="EN25" s="121"/>
      <c r="EO25" s="121"/>
      <c r="EP25" s="121"/>
      <c r="EQ25" s="121"/>
      <c r="ER25" s="121"/>
      <c r="ES25" s="121"/>
      <c r="ET25" s="121"/>
      <c r="EU25" s="121"/>
      <c r="EV25" s="121"/>
      <c r="EW25" s="121"/>
      <c r="EX25" s="121"/>
      <c r="EY25" s="121"/>
      <c r="EZ25" s="121"/>
      <c r="FA25" s="121"/>
      <c r="FB25" s="121"/>
      <c r="FC25" s="121"/>
      <c r="FD25" s="121"/>
      <c r="FE25" s="121"/>
      <c r="FF25" s="121"/>
      <c r="FG25" s="121"/>
      <c r="FH25" s="121"/>
      <c r="FI25" s="121"/>
      <c r="FJ25" s="121"/>
      <c r="FK25" s="121"/>
      <c r="FL25" s="121"/>
      <c r="FM25" s="121"/>
      <c r="FN25" s="121"/>
      <c r="FO25" s="121"/>
      <c r="FP25" s="121"/>
      <c r="FQ25" s="121"/>
      <c r="FR25" s="121"/>
      <c r="FS25" s="121"/>
      <c r="FT25" s="121"/>
      <c r="FU25" s="121"/>
      <c r="FV25" s="121"/>
      <c r="FW25" s="121"/>
      <c r="FX25" s="121"/>
      <c r="FY25" s="121"/>
      <c r="FZ25" s="121"/>
      <c r="GA25" s="121"/>
      <c r="GB25" s="121"/>
      <c r="GC25" s="121"/>
      <c r="GD25" s="121"/>
      <c r="GE25" s="121"/>
      <c r="GF25" s="121"/>
      <c r="GG25" s="121"/>
      <c r="GH25" s="121"/>
      <c r="GI25" s="121"/>
      <c r="GJ25" s="121"/>
      <c r="GK25" s="121"/>
      <c r="GL25" s="121"/>
      <c r="GM25" s="121"/>
      <c r="GN25" s="121"/>
      <c r="GO25" s="121"/>
      <c r="GP25" s="121"/>
      <c r="GQ25" s="121"/>
      <c r="GR25" s="121"/>
      <c r="GS25" s="121"/>
      <c r="GT25" s="121"/>
      <c r="GU25" s="121"/>
      <c r="GV25" s="121"/>
      <c r="GW25" s="121"/>
      <c r="GX25" s="121"/>
      <c r="GY25" s="121"/>
      <c r="GZ25" s="121"/>
      <c r="HA25" s="121"/>
      <c r="HB25" s="121"/>
      <c r="HC25" s="121"/>
      <c r="HD25" s="121"/>
      <c r="HE25" s="121"/>
      <c r="HF25" s="121"/>
      <c r="HG25" s="121"/>
      <c r="HH25" s="121"/>
      <c r="HI25" s="121"/>
      <c r="HJ25" s="121"/>
      <c r="HK25" s="121"/>
      <c r="HL25" s="121"/>
      <c r="HM25" s="121"/>
      <c r="HN25" s="121"/>
      <c r="HO25" s="121"/>
      <c r="HP25" s="121"/>
      <c r="HQ25" s="121"/>
      <c r="HR25" s="121"/>
      <c r="HS25" s="121"/>
      <c r="HT25" s="121"/>
      <c r="HU25" s="121"/>
      <c r="HV25" s="121"/>
      <c r="HW25" s="121"/>
      <c r="HX25" s="121"/>
      <c r="HY25" s="121"/>
      <c r="HZ25" s="121"/>
      <c r="IA25" s="121"/>
      <c r="IB25" s="121"/>
      <c r="IC25" s="121"/>
      <c r="ID25" s="121"/>
      <c r="IE25" s="121"/>
      <c r="IF25" s="121"/>
      <c r="IG25" s="121"/>
      <c r="IH25" s="121"/>
      <c r="II25" s="121"/>
      <c r="IJ25" s="121"/>
      <c r="IK25" s="121"/>
      <c r="IL25" s="121"/>
      <c r="IM25" s="121"/>
      <c r="IN25" s="121"/>
      <c r="IO25" s="121"/>
      <c r="IP25" s="121"/>
      <c r="IQ25" s="121"/>
      <c r="IR25" s="121"/>
      <c r="IS25" s="121"/>
    </row>
    <row r="26" spans="1:253" s="122" customFormat="1" ht="18.75" customHeight="1">
      <c r="A26" s="52"/>
      <c r="B26" s="233"/>
      <c r="C26" s="237"/>
      <c r="D26" s="234"/>
      <c r="E26" s="228"/>
      <c r="F26" s="229"/>
      <c r="G26" s="56" t="s">
        <v>131</v>
      </c>
      <c r="H26" s="114" t="s">
        <v>150</v>
      </c>
      <c r="I26" s="125">
        <v>0.9</v>
      </c>
      <c r="J26" s="116" t="s">
        <v>149</v>
      </c>
      <c r="K26" s="126">
        <v>0.95</v>
      </c>
      <c r="L26" s="116" t="s">
        <v>149</v>
      </c>
      <c r="M26" s="118" t="s">
        <v>148</v>
      </c>
      <c r="N26" s="127">
        <v>1</v>
      </c>
      <c r="O26" s="139">
        <f>IFERROR(IF(SUM(Métricas!G25:G28)=0,"",(Métricas!G28/(Métricas!G25*27))),0)</f>
        <v>0.74768518518518523</v>
      </c>
      <c r="P26" s="139">
        <f>IFERROR(IF(SUM(Métricas!H25:H28)=0,"",(Métricas!H28/(Métricas!H25*27))),0)</f>
        <v>0</v>
      </c>
      <c r="Q26" s="139">
        <f>IFERROR(IF(SUM(Métricas!I25:I28)=0,"",(Métricas!I28/(Métricas!I25*27))),0)</f>
        <v>0</v>
      </c>
      <c r="R26" s="139">
        <f>IFERROR(IF(SUM(Métricas!J25:J28)=0,"",(Métricas!J28/(Métricas!J25*5))),0)</f>
        <v>1.031562740569669</v>
      </c>
      <c r="S26" s="139">
        <f>IFERROR(IF(SUM(Métricas!K25:K28)=0,"",(Métricas!K28/(Métricas!K25*5))),0)</f>
        <v>1.2525458248472505</v>
      </c>
      <c r="T26" s="139">
        <f>IFERROR(IF(SUM(Métricas!L25:L28)=0,"",(Métricas!L28/(Métricas!L25*5))),0)</f>
        <v>1.552346570397112</v>
      </c>
      <c r="U26" s="139">
        <f>IFERROR(IF(SUM(Métricas!M25:M28)=0,"",(Métricas!M28/(Métricas!M25*5))),0)</f>
        <v>1.1390728476821192</v>
      </c>
      <c r="V26" s="139">
        <f>IFERROR(IF(SUM(Métricas!N25:N28)=0,"",(Métricas!N28/(Métricas!N25*5))),0)</f>
        <v>1.2121212121212122</v>
      </c>
      <c r="W26" s="139">
        <f>IFERROR(IF(SUM(Métricas!O25:O28)=0,"",(Métricas!O28/(Métricas!O25*5))),0)</f>
        <v>1.2161269001982815</v>
      </c>
      <c r="X26" s="139">
        <v>0.68</v>
      </c>
      <c r="Y26" s="139">
        <f>IFERROR(IF(SUM(Métricas!Q25:Q28)=0,"",(Métricas!Q28/(Métricas!Q25*5))),0)</f>
        <v>1.4678899082568808</v>
      </c>
      <c r="Z26" s="139">
        <f>IFERROR(IF(SUM(Métricas!R25:R28)=0,"",(Métricas!R28/(Métricas!R25*5))),0)</f>
        <v>1.5020408163265306</v>
      </c>
      <c r="AA26" s="139">
        <f>IFERROR(IF(SUM(Métricas!S25:S28)=0,"",(Métricas!S28/(Métricas!S25*5))),0)</f>
        <v>1.1285714285714286</v>
      </c>
      <c r="AB26" s="139">
        <f>IFERROR(IF(SUM(Métricas!T25:T28)=0,"",(Métricas!T28/(Métricas!T25*5))),0)</f>
        <v>1.3676470588235294</v>
      </c>
      <c r="AC26" s="139">
        <v>1.6</v>
      </c>
      <c r="AD26" s="139">
        <f>IFERROR(IF(SUM(Métricas!V25:V28)=0,"",(Métricas!V28/(Métricas!V25*5))),0)</f>
        <v>0.34299231224127735</v>
      </c>
      <c r="AE26" s="139">
        <f>IFERROR(IF(SUM(Métricas!W25:W28)=0,"",(Métricas!W28/(Métricas!W25*5))),0)</f>
        <v>0.15794669299111547</v>
      </c>
      <c r="AF26" s="139">
        <f>IFERROR(IF(SUM(Métricas!X25:X28)=0,"",(Métricas!X28/(Métricas!X25*5))),0)</f>
        <v>0.17057569296375263</v>
      </c>
      <c r="AG26" s="139">
        <f>IFERROR(IF(SUM(Métricas!Y25:Y28)=0,"",(Métricas!Y28/(Métricas!Y25*5))),0)</f>
        <v>1.65</v>
      </c>
      <c r="AH26" s="139">
        <f>IFERROR(IF(SUM(Métricas!Z25:Z28)=0,"",(Métricas!Z28/(Métricas!Z25*5))),0)</f>
        <v>0</v>
      </c>
      <c r="AI26" s="139">
        <f>IFERROR(IF(SUM(Métricas!AA25:AA28)=0,"",(Métricas!AA28/(Métricas!AA25*5))),0)</f>
        <v>0</v>
      </c>
      <c r="AJ26" s="139">
        <f>IFERROR(IF(SUM(Métricas!AB25:AB28)=0,"",(Métricas!AB28/(Métricas!AB25*5))),0)</f>
        <v>0</v>
      </c>
      <c r="AK26" s="139">
        <f>IFERROR(IF(SUM(Métricas!AC25:AC28)=0,"",(Métricas!AC28/(Métricas!AC25*5))),0)</f>
        <v>3.58148893360161</v>
      </c>
      <c r="AL26" s="139">
        <f>IFERROR(IF(SUM(Métricas!AD25:AD28)=0,"",(Métricas!AD28/(Métricas!AD25*5))),0)</f>
        <v>0</v>
      </c>
      <c r="AM26" s="139">
        <f>IFERROR(IF(SUM(Métricas!AE25:AE28)=0,"",(Métricas!AE28/(Métricas!AE25*5))),0)</f>
        <v>4.2720306513409962</v>
      </c>
      <c r="AN26" s="139" t="str">
        <f>IFERROR(IF(SUM(Métricas!AF25:AF28)=0,"",(Métricas!AF28/(Métricas!AF25*5))),0)</f>
        <v/>
      </c>
      <c r="AO26" s="139" t="str">
        <f>IFERROR(IF(SUM(Métricas!AG25:AG28)=0,"",(Métricas!AG28/(Métricas!AG25*5))),0)</f>
        <v/>
      </c>
      <c r="AP26" s="139" t="str">
        <f>IFERROR(IF(SUM(Métricas!AH25:AH28)=0,"",(Métricas!AH28/(Métricas!AH25*5))),0)</f>
        <v/>
      </c>
      <c r="AQ26" s="139" t="str">
        <f>IFERROR(IF(SUM(Métricas!AI25:AI28)=0,"",(Métricas!AI28/(Métricas!AI25*5))),0)</f>
        <v/>
      </c>
      <c r="AR26" s="139" t="str">
        <f>IFERROR(IF(SUM(Métricas!AJ25:AJ28)=0,"",(Métricas!AJ28/(Métricas!AJ25*5))),0)</f>
        <v/>
      </c>
      <c r="AS26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1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1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1"/>
      <c r="DH26" s="121"/>
      <c r="DI26" s="121"/>
      <c r="DJ26" s="121"/>
      <c r="DK26" s="121"/>
      <c r="DL26" s="121"/>
      <c r="DM26" s="121"/>
      <c r="DN26" s="121"/>
      <c r="DO26" s="121"/>
      <c r="DP26" s="121"/>
      <c r="DQ26" s="121"/>
      <c r="DR26" s="121"/>
      <c r="DS26" s="121"/>
      <c r="DT26" s="121"/>
      <c r="DU26" s="121"/>
      <c r="DV26" s="121"/>
      <c r="DW26" s="121"/>
      <c r="DX26" s="121"/>
      <c r="DY26" s="121"/>
      <c r="DZ26" s="121"/>
      <c r="EA26" s="121"/>
      <c r="EB26" s="121"/>
      <c r="EC26" s="121"/>
      <c r="ED26" s="121"/>
      <c r="EE26" s="121"/>
      <c r="EF26" s="121"/>
      <c r="EG26" s="121"/>
      <c r="EH26" s="121"/>
      <c r="EI26" s="121"/>
      <c r="EJ26" s="121"/>
      <c r="EK26" s="121"/>
      <c r="EL26" s="121"/>
      <c r="EM26" s="121"/>
      <c r="EN26" s="121"/>
      <c r="EO26" s="121"/>
      <c r="EP26" s="121"/>
      <c r="EQ26" s="121"/>
      <c r="ER26" s="121"/>
      <c r="ES26" s="121"/>
      <c r="ET26" s="121"/>
      <c r="EU26" s="121"/>
      <c r="EV26" s="121"/>
      <c r="EW26" s="121"/>
      <c r="EX26" s="121"/>
      <c r="EY26" s="121"/>
      <c r="EZ26" s="121"/>
      <c r="FA26" s="121"/>
      <c r="FB26" s="121"/>
      <c r="FC26" s="121"/>
      <c r="FD26" s="121"/>
      <c r="FE26" s="121"/>
      <c r="FF26" s="121"/>
      <c r="FG26" s="121"/>
      <c r="FH26" s="121"/>
      <c r="FI26" s="121"/>
      <c r="FJ26" s="121"/>
      <c r="FK26" s="121"/>
      <c r="FL26" s="121"/>
      <c r="FM26" s="121"/>
      <c r="FN26" s="121"/>
      <c r="FO26" s="121"/>
      <c r="FP26" s="121"/>
      <c r="FQ26" s="121"/>
      <c r="FR26" s="121"/>
      <c r="FS26" s="121"/>
      <c r="FT26" s="121"/>
      <c r="FU26" s="121"/>
      <c r="FV26" s="121"/>
      <c r="FW26" s="121"/>
      <c r="FX26" s="121"/>
      <c r="FY26" s="121"/>
      <c r="FZ26" s="121"/>
      <c r="GA26" s="121"/>
      <c r="GB26" s="121"/>
      <c r="GC26" s="121"/>
      <c r="GD26" s="121"/>
      <c r="GE26" s="121"/>
      <c r="GF26" s="121"/>
      <c r="GG26" s="121"/>
      <c r="GH26" s="121"/>
      <c r="GI26" s="121"/>
      <c r="GJ26" s="121"/>
      <c r="GK26" s="121"/>
      <c r="GL26" s="121"/>
      <c r="GM26" s="121"/>
      <c r="GN26" s="121"/>
      <c r="GO26" s="121"/>
      <c r="GP26" s="121"/>
      <c r="GQ26" s="121"/>
      <c r="GR26" s="121"/>
      <c r="GS26" s="121"/>
      <c r="GT26" s="121"/>
      <c r="GU26" s="121"/>
      <c r="GV26" s="121"/>
      <c r="GW26" s="121"/>
      <c r="GX26" s="121"/>
      <c r="GY26" s="121"/>
      <c r="GZ26" s="121"/>
      <c r="HA26" s="121"/>
      <c r="HB26" s="121"/>
      <c r="HC26" s="121"/>
      <c r="HD26" s="121"/>
      <c r="HE26" s="121"/>
      <c r="HF26" s="121"/>
      <c r="HG26" s="121"/>
      <c r="HH26" s="121"/>
      <c r="HI26" s="121"/>
      <c r="HJ26" s="121"/>
      <c r="HK26" s="121"/>
      <c r="HL26" s="121"/>
      <c r="HM26" s="121"/>
      <c r="HN26" s="121"/>
      <c r="HO26" s="121"/>
      <c r="HP26" s="121"/>
      <c r="HQ26" s="121"/>
      <c r="HR26" s="121"/>
      <c r="HS26" s="121"/>
      <c r="HT26" s="121"/>
      <c r="HU26" s="121"/>
      <c r="HV26" s="121"/>
      <c r="HW26" s="121"/>
      <c r="HX26" s="121"/>
      <c r="HY26" s="121"/>
      <c r="HZ26" s="121"/>
      <c r="IA26" s="121"/>
      <c r="IB26" s="121"/>
      <c r="IC26" s="121"/>
      <c r="ID26" s="121"/>
      <c r="IE26" s="121"/>
      <c r="IF26" s="121"/>
      <c r="IG26" s="121"/>
      <c r="IH26" s="121"/>
      <c r="II26" s="121"/>
      <c r="IJ26" s="121"/>
      <c r="IK26" s="121"/>
      <c r="IL26" s="121"/>
      <c r="IM26" s="121"/>
      <c r="IN26" s="121"/>
      <c r="IO26" s="121"/>
      <c r="IP26" s="121"/>
      <c r="IQ26" s="121"/>
      <c r="IR26" s="121"/>
      <c r="IS26" s="121"/>
    </row>
    <row r="27" spans="1:253" s="122" customFormat="1" ht="18.75" customHeight="1">
      <c r="A27" s="52"/>
      <c r="B27" s="233"/>
      <c r="C27" s="237"/>
      <c r="D27" s="234"/>
      <c r="E27" s="228"/>
      <c r="F27" s="229"/>
      <c r="G27" s="56" t="s">
        <v>159</v>
      </c>
      <c r="H27" s="114" t="s">
        <v>150</v>
      </c>
      <c r="I27" s="125">
        <v>0.9</v>
      </c>
      <c r="J27" s="116" t="s">
        <v>149</v>
      </c>
      <c r="K27" s="126">
        <v>0.95</v>
      </c>
      <c r="L27" s="116" t="s">
        <v>149</v>
      </c>
      <c r="M27" s="118" t="s">
        <v>148</v>
      </c>
      <c r="N27" s="127">
        <v>1</v>
      </c>
      <c r="O27" s="139">
        <f t="shared" ref="O27:AG27" si="4">IFERROR(AVERAGE(O24:O26),0)</f>
        <v>0.80066872427983526</v>
      </c>
      <c r="P27" s="139">
        <f t="shared" si="4"/>
        <v>0.5204382852332653</v>
      </c>
      <c r="Q27" s="139">
        <f t="shared" si="4"/>
        <v>0.91173627719016237</v>
      </c>
      <c r="R27" s="139">
        <f t="shared" si="4"/>
        <v>0.34385424685655636</v>
      </c>
      <c r="S27" s="139">
        <f t="shared" si="4"/>
        <v>0.41751527494908353</v>
      </c>
      <c r="T27" s="139">
        <f t="shared" si="4"/>
        <v>1.9941732876519085</v>
      </c>
      <c r="U27" s="139">
        <f t="shared" si="4"/>
        <v>2.1819370084926715</v>
      </c>
      <c r="V27" s="139">
        <f t="shared" si="4"/>
        <v>1.05147342816244</v>
      </c>
      <c r="W27" s="139">
        <f t="shared" si="4"/>
        <v>1.0569429626838331</v>
      </c>
      <c r="X27" s="139">
        <f t="shared" si="4"/>
        <v>0.85728248494223103</v>
      </c>
      <c r="Y27" s="139">
        <f t="shared" si="4"/>
        <v>1.1260554850107809</v>
      </c>
      <c r="Z27" s="139">
        <f t="shared" si="4"/>
        <v>1.174788297175988</v>
      </c>
      <c r="AA27" s="139">
        <f t="shared" si="4"/>
        <v>1.0422772000856466</v>
      </c>
      <c r="AB27" s="139">
        <f t="shared" si="4"/>
        <v>1.0168432692942497</v>
      </c>
      <c r="AC27" s="139">
        <f t="shared" si="4"/>
        <v>1.04</v>
      </c>
      <c r="AD27" s="139">
        <f t="shared" si="4"/>
        <v>0.69228884905275179</v>
      </c>
      <c r="AE27" s="139">
        <f t="shared" si="4"/>
        <v>0.72373825010682513</v>
      </c>
      <c r="AF27" s="139">
        <f t="shared" si="4"/>
        <v>0.72402977981089967</v>
      </c>
      <c r="AG27" s="139">
        <f t="shared" si="4"/>
        <v>1.792261208576998</v>
      </c>
      <c r="AH27" s="139">
        <f>IFERROR(AVERAGE(AH24:AH26),0)</f>
        <v>0.62535604521539823</v>
      </c>
      <c r="AI27" s="139">
        <f t="shared" ref="AI27:AP27" si="5">IFERROR(AVERAGE(AI24:AI26),0)</f>
        <v>0</v>
      </c>
      <c r="AJ27" s="139">
        <f t="shared" si="5"/>
        <v>0</v>
      </c>
      <c r="AK27" s="139">
        <f t="shared" si="5"/>
        <v>1.7662196226564895</v>
      </c>
      <c r="AL27" s="139">
        <f t="shared" si="5"/>
        <v>0</v>
      </c>
      <c r="AM27" s="139">
        <f t="shared" si="5"/>
        <v>1.9835305119322975</v>
      </c>
      <c r="AN27" s="139">
        <f t="shared" si="5"/>
        <v>0</v>
      </c>
      <c r="AO27" s="139">
        <f t="shared" si="5"/>
        <v>0</v>
      </c>
      <c r="AP27" s="139">
        <f t="shared" si="5"/>
        <v>0</v>
      </c>
      <c r="AQ27" s="139">
        <f t="shared" ref="AQ27" si="6">IFERROR(AVERAGE(AQ24:AQ26),0)</f>
        <v>0</v>
      </c>
      <c r="AR27" s="139">
        <f t="shared" ref="AR27" si="7">IFERROR(AVERAGE(AR24:AR26),0)</f>
        <v>0</v>
      </c>
      <c r="AS27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  <c r="DK27" s="121"/>
      <c r="DL27" s="121"/>
      <c r="DM27" s="121"/>
      <c r="DN27" s="121"/>
      <c r="DO27" s="121"/>
      <c r="DP27" s="121"/>
      <c r="DQ27" s="121"/>
      <c r="DR27" s="121"/>
      <c r="DS27" s="121"/>
      <c r="DT27" s="121"/>
      <c r="DU27" s="121"/>
      <c r="DV27" s="121"/>
      <c r="DW27" s="121"/>
      <c r="DX27" s="121"/>
      <c r="DY27" s="121"/>
      <c r="DZ27" s="121"/>
      <c r="EA27" s="121"/>
      <c r="EB27" s="121"/>
      <c r="EC27" s="121"/>
      <c r="ED27" s="121"/>
      <c r="EE27" s="121"/>
      <c r="EF27" s="121"/>
      <c r="EG27" s="121"/>
      <c r="EH27" s="121"/>
      <c r="EI27" s="121"/>
      <c r="EJ27" s="121"/>
      <c r="EK27" s="121"/>
      <c r="EL27" s="121"/>
      <c r="EM27" s="121"/>
      <c r="EN27" s="121"/>
      <c r="EO27" s="121"/>
      <c r="EP27" s="121"/>
      <c r="EQ27" s="121"/>
      <c r="ER27" s="121"/>
      <c r="ES27" s="121"/>
      <c r="ET27" s="121"/>
      <c r="EU27" s="121"/>
      <c r="EV27" s="121"/>
      <c r="EW27" s="121"/>
      <c r="EX27" s="121"/>
      <c r="EY27" s="121"/>
      <c r="EZ27" s="121"/>
      <c r="FA27" s="121"/>
      <c r="FB27" s="121"/>
      <c r="FC27" s="121"/>
      <c r="FD27" s="121"/>
      <c r="FE27" s="121"/>
      <c r="FF27" s="121"/>
      <c r="FG27" s="121"/>
      <c r="FH27" s="121"/>
      <c r="FI27" s="121"/>
      <c r="FJ27" s="121"/>
      <c r="FK27" s="121"/>
      <c r="FL27" s="121"/>
      <c r="FM27" s="121"/>
      <c r="FN27" s="121"/>
      <c r="FO27" s="121"/>
      <c r="FP27" s="121"/>
      <c r="FQ27" s="121"/>
      <c r="FR27" s="121"/>
      <c r="FS27" s="121"/>
      <c r="FT27" s="121"/>
      <c r="FU27" s="121"/>
      <c r="FV27" s="121"/>
      <c r="FW27" s="121"/>
      <c r="FX27" s="121"/>
      <c r="FY27" s="121"/>
      <c r="FZ27" s="121"/>
      <c r="GA27" s="121"/>
      <c r="GB27" s="121"/>
      <c r="GC27" s="121"/>
      <c r="GD27" s="121"/>
      <c r="GE27" s="121"/>
      <c r="GF27" s="121"/>
      <c r="GG27" s="121"/>
      <c r="GH27" s="121"/>
      <c r="GI27" s="121"/>
      <c r="GJ27" s="121"/>
      <c r="GK27" s="121"/>
      <c r="GL27" s="121"/>
      <c r="GM27" s="121"/>
      <c r="GN27" s="121"/>
      <c r="GO27" s="121"/>
      <c r="GP27" s="121"/>
      <c r="GQ27" s="121"/>
      <c r="GR27" s="121"/>
      <c r="GS27" s="121"/>
      <c r="GT27" s="121"/>
      <c r="GU27" s="121"/>
      <c r="GV27" s="121"/>
      <c r="GW27" s="121"/>
      <c r="GX27" s="121"/>
      <c r="GY27" s="121"/>
      <c r="GZ27" s="121"/>
      <c r="HA27" s="121"/>
      <c r="HB27" s="121"/>
      <c r="HC27" s="121"/>
      <c r="HD27" s="121"/>
      <c r="HE27" s="121"/>
      <c r="HF27" s="121"/>
      <c r="HG27" s="121"/>
      <c r="HH27" s="121"/>
      <c r="HI27" s="121"/>
      <c r="HJ27" s="121"/>
      <c r="HK27" s="121"/>
      <c r="HL27" s="121"/>
      <c r="HM27" s="121"/>
      <c r="HN27" s="121"/>
      <c r="HO27" s="121"/>
      <c r="HP27" s="121"/>
      <c r="HQ27" s="121"/>
      <c r="HR27" s="121"/>
      <c r="HS27" s="121"/>
      <c r="HT27" s="121"/>
      <c r="HU27" s="121"/>
      <c r="HV27" s="121"/>
      <c r="HW27" s="121"/>
      <c r="HX27" s="121"/>
      <c r="HY27" s="121"/>
      <c r="HZ27" s="121"/>
      <c r="IA27" s="121"/>
      <c r="IB27" s="121"/>
      <c r="IC27" s="121"/>
      <c r="ID27" s="121"/>
      <c r="IE27" s="121"/>
      <c r="IF27" s="121"/>
      <c r="IG27" s="121"/>
      <c r="IH27" s="121"/>
      <c r="II27" s="121"/>
      <c r="IJ27" s="121"/>
      <c r="IK27" s="121"/>
      <c r="IL27" s="121"/>
      <c r="IM27" s="121"/>
      <c r="IN27" s="121"/>
      <c r="IO27" s="121"/>
      <c r="IP27" s="121"/>
      <c r="IQ27" s="121"/>
      <c r="IR27" s="121"/>
      <c r="IS27" s="121"/>
    </row>
    <row r="28" spans="1:253" s="122" customFormat="1" ht="34.35" customHeight="1">
      <c r="A28" s="52"/>
      <c r="B28" s="130">
        <v>18</v>
      </c>
      <c r="C28" s="237"/>
      <c r="D28" s="136" t="s">
        <v>161</v>
      </c>
      <c r="E28" s="124" t="s">
        <v>155</v>
      </c>
      <c r="F28" s="113" t="s">
        <v>134</v>
      </c>
      <c r="G28" s="56" t="s">
        <v>125</v>
      </c>
      <c r="H28" s="114" t="s">
        <v>150</v>
      </c>
      <c r="I28" s="115">
        <v>455</v>
      </c>
      <c r="J28" s="116" t="s">
        <v>149</v>
      </c>
      <c r="K28" s="116">
        <v>478</v>
      </c>
      <c r="L28" s="116" t="s">
        <v>149</v>
      </c>
      <c r="M28" s="118" t="s">
        <v>148</v>
      </c>
      <c r="N28" s="119">
        <v>503</v>
      </c>
      <c r="O28" s="120">
        <f>IF(Métricas!G29="","",Métricas!G29)</f>
        <v>130</v>
      </c>
      <c r="P28" s="123">
        <f>IF(Métricas!H29="","",Métricas!H29)</f>
        <v>195</v>
      </c>
      <c r="Q28" s="123">
        <f>IF(Métricas!I29="","",Métricas!I29)</f>
        <v>389</v>
      </c>
      <c r="R28" s="123">
        <f>IF(Métricas!J29="","",Métricas!J29)</f>
        <v>256</v>
      </c>
      <c r="S28" s="123">
        <f>IF(Métricas!K29="","",Métricas!K29)</f>
        <v>225</v>
      </c>
      <c r="T28" s="123">
        <f>IF(Métricas!L29="","",Métricas!L29)</f>
        <v>42</v>
      </c>
      <c r="U28" s="123">
        <f>IF(Métricas!M29="","",Métricas!M29)</f>
        <v>17</v>
      </c>
      <c r="V28" s="123">
        <f>IF(Métricas!N29="","",Métricas!N29)</f>
        <v>240</v>
      </c>
      <c r="W28" s="123">
        <f>IF(Métricas!O29="","",Métricas!O29)</f>
        <v>256</v>
      </c>
      <c r="X28" s="123">
        <f>IF(Métricas!P29="","",Métricas!P29)</f>
        <v>90</v>
      </c>
      <c r="Y28" s="123">
        <f>IF(Métricas!Q29="","",Métricas!Q29)</f>
        <v>347</v>
      </c>
      <c r="Z28" s="123">
        <f>IF(Métricas!R29="","",Métricas!R29)</f>
        <v>392</v>
      </c>
      <c r="AA28" s="123">
        <f>IF(Métricas!S29="","",Métricas!S29)</f>
        <v>128</v>
      </c>
      <c r="AB28" s="123">
        <f>IF(Métricas!T29="","",Métricas!T29)</f>
        <v>126</v>
      </c>
      <c r="AC28" s="123">
        <v>822</v>
      </c>
      <c r="AD28" s="123">
        <f>IF(Métricas!V29="","",Métricas!V29)</f>
        <v>417</v>
      </c>
      <c r="AE28" s="123">
        <f>IF(Métricas!W29="","",Métricas!W29)</f>
        <v>607</v>
      </c>
      <c r="AF28" s="123">
        <f>IF(Métricas!X29="","",Métricas!X29)</f>
        <v>309</v>
      </c>
      <c r="AG28" s="123">
        <f>IF(Métricas!Y29="","",Métricas!Y29)</f>
        <v>229</v>
      </c>
      <c r="AH28" s="123">
        <f>IF(Métricas!Z29="","",Métricas!Z29)</f>
        <v>365</v>
      </c>
      <c r="AI28" s="123">
        <f>IF(Métricas!AA29="","",Métricas!AA29)</f>
        <v>53</v>
      </c>
      <c r="AJ28" s="123">
        <f>IF(Métricas!AB29="","",Métricas!AB29)</f>
        <v>159</v>
      </c>
      <c r="AK28" s="123">
        <f>IF(Métricas!AC29="","",Métricas!AC29)</f>
        <v>359</v>
      </c>
      <c r="AL28" s="123">
        <f>IF(Métricas!AD29="","",Métricas!AD29)</f>
        <v>246</v>
      </c>
      <c r="AM28" s="123">
        <f>IF(Métricas!AE29="","",Métricas!AE29)</f>
        <v>494</v>
      </c>
      <c r="AN28" s="123" t="str">
        <f>IF(Métricas!AF29="","",Métricas!AF29)</f>
        <v/>
      </c>
      <c r="AO28" s="123" t="str">
        <f>IF(Métricas!AG29="","",Métricas!AG29)</f>
        <v/>
      </c>
      <c r="AP28" s="123" t="str">
        <f>IF(Métricas!AH29="","",Métricas!AH29)</f>
        <v/>
      </c>
      <c r="AQ28" s="123" t="str">
        <f>IF(Métricas!AI29="","",Métricas!AI29)</f>
        <v/>
      </c>
      <c r="AR28" s="123" t="str">
        <f>IF(Métricas!AJ29="","",Métricas!AJ29)</f>
        <v/>
      </c>
      <c r="AS28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  <c r="DK28" s="121"/>
      <c r="DL28" s="121"/>
      <c r="DM28" s="121"/>
      <c r="DN28" s="121"/>
      <c r="DO28" s="121"/>
      <c r="DP28" s="121"/>
      <c r="DQ28" s="121"/>
      <c r="DR28" s="121"/>
      <c r="DS28" s="121"/>
      <c r="DT28" s="121"/>
      <c r="DU28" s="121"/>
      <c r="DV28" s="121"/>
      <c r="DW28" s="121"/>
      <c r="DX28" s="121"/>
      <c r="DY28" s="121"/>
      <c r="DZ28" s="121"/>
      <c r="EA28" s="121"/>
      <c r="EB28" s="121"/>
      <c r="EC28" s="121"/>
      <c r="ED28" s="121"/>
      <c r="EE28" s="121"/>
      <c r="EF28" s="121"/>
      <c r="EG28" s="121"/>
      <c r="EH28" s="121"/>
      <c r="EI28" s="121"/>
      <c r="EJ28" s="121"/>
      <c r="EK28" s="121"/>
      <c r="EL28" s="121"/>
      <c r="EM28" s="121"/>
      <c r="EN28" s="121"/>
      <c r="EO28" s="121"/>
      <c r="EP28" s="121"/>
      <c r="EQ28" s="121"/>
      <c r="ER28" s="121"/>
      <c r="ES28" s="121"/>
      <c r="ET28" s="121"/>
      <c r="EU28" s="121"/>
      <c r="EV28" s="121"/>
      <c r="EW28" s="121"/>
      <c r="EX28" s="121"/>
      <c r="EY28" s="121"/>
      <c r="EZ28" s="121"/>
      <c r="FA28" s="121"/>
      <c r="FB28" s="121"/>
      <c r="FC28" s="121"/>
      <c r="FD28" s="121"/>
      <c r="FE28" s="121"/>
      <c r="FF28" s="121"/>
      <c r="FG28" s="121"/>
      <c r="FH28" s="121"/>
      <c r="FI28" s="121"/>
      <c r="FJ28" s="121"/>
      <c r="FK28" s="121"/>
      <c r="FL28" s="121"/>
      <c r="FM28" s="121"/>
      <c r="FN28" s="121"/>
      <c r="FO28" s="121"/>
      <c r="FP28" s="121"/>
      <c r="FQ28" s="121"/>
      <c r="FR28" s="121"/>
      <c r="FS28" s="121"/>
      <c r="FT28" s="121"/>
      <c r="FU28" s="121"/>
      <c r="FV28" s="121"/>
      <c r="FW28" s="121"/>
      <c r="FX28" s="121"/>
      <c r="FY28" s="121"/>
      <c r="FZ28" s="121"/>
      <c r="GA28" s="121"/>
      <c r="GB28" s="121"/>
      <c r="GC28" s="121"/>
      <c r="GD28" s="121"/>
      <c r="GE28" s="121"/>
      <c r="GF28" s="121"/>
      <c r="GG28" s="121"/>
      <c r="GH28" s="121"/>
      <c r="GI28" s="121"/>
      <c r="GJ28" s="121"/>
      <c r="GK28" s="121"/>
      <c r="GL28" s="121"/>
      <c r="GM28" s="121"/>
      <c r="GN28" s="121"/>
      <c r="GO28" s="121"/>
      <c r="GP28" s="121"/>
      <c r="GQ28" s="121"/>
      <c r="GR28" s="121"/>
      <c r="GS28" s="121"/>
      <c r="GT28" s="121"/>
      <c r="GU28" s="121"/>
      <c r="GV28" s="121"/>
      <c r="GW28" s="121"/>
      <c r="GX28" s="121"/>
      <c r="GY28" s="121"/>
      <c r="GZ28" s="121"/>
      <c r="HA28" s="121"/>
      <c r="HB28" s="121"/>
      <c r="HC28" s="121"/>
      <c r="HD28" s="121"/>
      <c r="HE28" s="121"/>
      <c r="HF28" s="121"/>
      <c r="HG28" s="121"/>
      <c r="HH28" s="121"/>
      <c r="HI28" s="121"/>
      <c r="HJ28" s="121"/>
      <c r="HK28" s="121"/>
      <c r="HL28" s="121"/>
      <c r="HM28" s="121"/>
      <c r="HN28" s="121"/>
      <c r="HO28" s="121"/>
      <c r="HP28" s="121"/>
      <c r="HQ28" s="121"/>
      <c r="HR28" s="121"/>
      <c r="HS28" s="121"/>
      <c r="HT28" s="121"/>
      <c r="HU28" s="121"/>
      <c r="HV28" s="121"/>
      <c r="HW28" s="121"/>
      <c r="HX28" s="121"/>
      <c r="HY28" s="121"/>
      <c r="HZ28" s="121"/>
      <c r="IA28" s="121"/>
      <c r="IB28" s="121"/>
      <c r="IC28" s="121"/>
      <c r="ID28" s="121"/>
      <c r="IE28" s="121"/>
      <c r="IF28" s="121"/>
      <c r="IG28" s="121"/>
      <c r="IH28" s="121"/>
      <c r="II28" s="121"/>
      <c r="IJ28" s="121"/>
      <c r="IK28" s="121"/>
      <c r="IL28" s="121"/>
      <c r="IM28" s="121"/>
      <c r="IN28" s="121"/>
      <c r="IO28" s="121"/>
      <c r="IP28" s="121"/>
      <c r="IQ28" s="121"/>
      <c r="IR28" s="121"/>
      <c r="IS28" s="121"/>
    </row>
    <row r="29" spans="1:253" s="122" customFormat="1" ht="32.1" customHeight="1">
      <c r="A29" s="52"/>
      <c r="B29" s="130">
        <v>19</v>
      </c>
      <c r="C29" s="237"/>
      <c r="D29" s="136" t="s">
        <v>77</v>
      </c>
      <c r="E29" s="124" t="s">
        <v>155</v>
      </c>
      <c r="F29" s="113" t="s">
        <v>135</v>
      </c>
      <c r="G29" s="56" t="s">
        <v>110</v>
      </c>
      <c r="H29" s="114" t="s">
        <v>150</v>
      </c>
      <c r="I29" s="115">
        <v>120</v>
      </c>
      <c r="J29" s="116" t="s">
        <v>149</v>
      </c>
      <c r="K29" s="116">
        <v>126</v>
      </c>
      <c r="L29" s="116" t="s">
        <v>149</v>
      </c>
      <c r="M29" s="118" t="s">
        <v>148</v>
      </c>
      <c r="N29" s="119">
        <v>132</v>
      </c>
      <c r="O29" s="120">
        <f>IF(Métricas!G30="","",Métricas!G30)</f>
        <v>115</v>
      </c>
      <c r="P29" s="123">
        <f>IF(Métricas!H30="","",Métricas!H30)</f>
        <v>132</v>
      </c>
      <c r="Q29" s="123">
        <f>IF(Métricas!I30="","",Métricas!I30)</f>
        <v>119</v>
      </c>
      <c r="R29" s="123">
        <f>IF(Métricas!J30="","",Métricas!J30)</f>
        <v>59</v>
      </c>
      <c r="S29" s="123">
        <f>IF(Métricas!K30="","",Métricas!K30)</f>
        <v>154</v>
      </c>
      <c r="T29" s="123">
        <f>IF(Métricas!L30="","",Métricas!L30)</f>
        <v>21</v>
      </c>
      <c r="U29" s="123">
        <f>IF(Métricas!M30="","",Métricas!M30)</f>
        <v>35</v>
      </c>
      <c r="V29" s="123">
        <f>IF(Métricas!N30="","",Métricas!N30)</f>
        <v>68</v>
      </c>
      <c r="W29" s="123">
        <f>IF(Métricas!O30="","",Métricas!O30)</f>
        <v>127</v>
      </c>
      <c r="X29" s="123">
        <f>IF(Métricas!P30="","",Métricas!P30)</f>
        <v>109</v>
      </c>
      <c r="Y29" s="123">
        <f>IF(Métricas!Q30="","",Métricas!Q30)</f>
        <v>155</v>
      </c>
      <c r="Z29" s="123">
        <f>IF(Métricas!R30="","",Métricas!R30)</f>
        <v>66</v>
      </c>
      <c r="AA29" s="123">
        <f>IF(Métricas!S30="","",Métricas!S30)</f>
        <v>33</v>
      </c>
      <c r="AB29" s="123">
        <f>IF(Métricas!T30="","",Métricas!T30)</f>
        <v>3</v>
      </c>
      <c r="AC29" s="123">
        <v>20</v>
      </c>
      <c r="AD29" s="123">
        <f>IF(Métricas!V30="","",Métricas!V30)</f>
        <v>35</v>
      </c>
      <c r="AE29" s="123">
        <f>IF(Métricas!W30="","",Métricas!W30)</f>
        <v>26</v>
      </c>
      <c r="AF29" s="123">
        <f>IF(Métricas!X30="","",Métricas!X30)</f>
        <v>82</v>
      </c>
      <c r="AG29" s="123">
        <f>IF(Métricas!Y30="","",Métricas!Y30)</f>
        <v>50</v>
      </c>
      <c r="AH29" s="123">
        <f>IF(Métricas!Z30="","",Métricas!Z30)</f>
        <v>45</v>
      </c>
      <c r="AI29" s="123">
        <f>IF(Métricas!AA30="","",Métricas!AA30)</f>
        <v>30</v>
      </c>
      <c r="AJ29" s="123">
        <f>IF(Métricas!AB30="","",Métricas!AB30)</f>
        <v>40</v>
      </c>
      <c r="AK29" s="123">
        <f>IF(Métricas!AC30="","",Métricas!AC30)</f>
        <v>68</v>
      </c>
      <c r="AL29" s="123">
        <f>IF(Métricas!AD30="","",Métricas!AD30)</f>
        <v>178</v>
      </c>
      <c r="AM29" s="123">
        <f>IF(Métricas!AE30="","",Métricas!AE30)</f>
        <v>176</v>
      </c>
      <c r="AN29" s="123" t="str">
        <f>IF(Métricas!AF30="","",Métricas!AF30)</f>
        <v/>
      </c>
      <c r="AO29" s="123" t="str">
        <f>IF(Métricas!AG30="","",Métricas!AG30)</f>
        <v/>
      </c>
      <c r="AP29" s="123" t="str">
        <f>IF(Métricas!AH30="","",Métricas!AH30)</f>
        <v/>
      </c>
      <c r="AQ29" s="123" t="str">
        <f>IF(Métricas!AI30="","",Métricas!AI30)</f>
        <v/>
      </c>
      <c r="AR29" s="123" t="str">
        <f>IF(Métricas!AJ30="","",Métricas!AJ30)</f>
        <v/>
      </c>
      <c r="AS29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  <c r="DK29" s="121"/>
      <c r="DL29" s="121"/>
      <c r="DM29" s="121"/>
      <c r="DN29" s="121"/>
      <c r="DO29" s="121"/>
      <c r="DP29" s="121"/>
      <c r="DQ29" s="121"/>
      <c r="DR29" s="121"/>
      <c r="DS29" s="121"/>
      <c r="DT29" s="121"/>
      <c r="DU29" s="121"/>
      <c r="DV29" s="121"/>
      <c r="DW29" s="121"/>
      <c r="DX29" s="121"/>
      <c r="DY29" s="121"/>
      <c r="DZ29" s="121"/>
      <c r="EA29" s="121"/>
      <c r="EB29" s="121"/>
      <c r="EC29" s="121"/>
      <c r="ED29" s="121"/>
      <c r="EE29" s="121"/>
      <c r="EF29" s="121"/>
      <c r="EG29" s="121"/>
      <c r="EH29" s="121"/>
      <c r="EI29" s="121"/>
      <c r="EJ29" s="121"/>
      <c r="EK29" s="121"/>
      <c r="EL29" s="121"/>
      <c r="EM29" s="121"/>
      <c r="EN29" s="121"/>
      <c r="EO29" s="121"/>
      <c r="EP29" s="121"/>
      <c r="EQ29" s="121"/>
      <c r="ER29" s="121"/>
      <c r="ES29" s="121"/>
      <c r="ET29" s="121"/>
      <c r="EU29" s="121"/>
      <c r="EV29" s="121"/>
      <c r="EW29" s="121"/>
      <c r="EX29" s="121"/>
      <c r="EY29" s="121"/>
      <c r="EZ29" s="121"/>
      <c r="FA29" s="121"/>
      <c r="FB29" s="121"/>
      <c r="FC29" s="121"/>
      <c r="FD29" s="121"/>
      <c r="FE29" s="121"/>
      <c r="FF29" s="121"/>
      <c r="FG29" s="121"/>
      <c r="FH29" s="121"/>
      <c r="FI29" s="121"/>
      <c r="FJ29" s="121"/>
      <c r="FK29" s="121"/>
      <c r="FL29" s="121"/>
      <c r="FM29" s="121"/>
      <c r="FN29" s="121"/>
      <c r="FO29" s="121"/>
      <c r="FP29" s="121"/>
      <c r="FQ29" s="121"/>
      <c r="FR29" s="121"/>
      <c r="FS29" s="121"/>
      <c r="FT29" s="121"/>
      <c r="FU29" s="121"/>
      <c r="FV29" s="121"/>
      <c r="FW29" s="121"/>
      <c r="FX29" s="121"/>
      <c r="FY29" s="121"/>
      <c r="FZ29" s="121"/>
      <c r="GA29" s="121"/>
      <c r="GB29" s="121"/>
      <c r="GC29" s="121"/>
      <c r="GD29" s="121"/>
      <c r="GE29" s="121"/>
      <c r="GF29" s="121"/>
      <c r="GG29" s="121"/>
      <c r="GH29" s="121"/>
      <c r="GI29" s="121"/>
      <c r="GJ29" s="121"/>
      <c r="GK29" s="121"/>
      <c r="GL29" s="121"/>
      <c r="GM29" s="121"/>
      <c r="GN29" s="121"/>
      <c r="GO29" s="121"/>
      <c r="GP29" s="121"/>
      <c r="GQ29" s="121"/>
      <c r="GR29" s="121"/>
      <c r="GS29" s="121"/>
      <c r="GT29" s="121"/>
      <c r="GU29" s="121"/>
      <c r="GV29" s="121"/>
      <c r="GW29" s="121"/>
      <c r="GX29" s="121"/>
      <c r="GY29" s="121"/>
      <c r="GZ29" s="121"/>
      <c r="HA29" s="121"/>
      <c r="HB29" s="121"/>
      <c r="HC29" s="121"/>
      <c r="HD29" s="121"/>
      <c r="HE29" s="121"/>
      <c r="HF29" s="121"/>
      <c r="HG29" s="121"/>
      <c r="HH29" s="121"/>
      <c r="HI29" s="121"/>
      <c r="HJ29" s="121"/>
      <c r="HK29" s="121"/>
      <c r="HL29" s="121"/>
      <c r="HM29" s="121"/>
      <c r="HN29" s="121"/>
      <c r="HO29" s="121"/>
      <c r="HP29" s="121"/>
      <c r="HQ29" s="121"/>
      <c r="HR29" s="121"/>
      <c r="HS29" s="121"/>
      <c r="HT29" s="121"/>
      <c r="HU29" s="121"/>
      <c r="HV29" s="121"/>
      <c r="HW29" s="121"/>
      <c r="HX29" s="121"/>
      <c r="HY29" s="121"/>
      <c r="HZ29" s="121"/>
      <c r="IA29" s="121"/>
      <c r="IB29" s="121"/>
      <c r="IC29" s="121"/>
      <c r="ID29" s="121"/>
      <c r="IE29" s="121"/>
      <c r="IF29" s="121"/>
      <c r="IG29" s="121"/>
      <c r="IH29" s="121"/>
      <c r="II29" s="121"/>
      <c r="IJ29" s="121"/>
      <c r="IK29" s="121"/>
      <c r="IL29" s="121"/>
      <c r="IM29" s="121"/>
      <c r="IN29" s="121"/>
      <c r="IO29" s="121"/>
      <c r="IP29" s="121"/>
      <c r="IQ29" s="121"/>
      <c r="IR29" s="121"/>
      <c r="IS29" s="121"/>
    </row>
    <row r="30" spans="1:253" s="122" customFormat="1" ht="32.1" customHeight="1">
      <c r="A30" s="52"/>
      <c r="B30" s="130">
        <v>20</v>
      </c>
      <c r="C30" s="237"/>
      <c r="D30" s="136" t="s">
        <v>80</v>
      </c>
      <c r="E30" s="124" t="s">
        <v>155</v>
      </c>
      <c r="F30" s="113" t="s">
        <v>136</v>
      </c>
      <c r="G30" s="56" t="s">
        <v>110</v>
      </c>
      <c r="H30" s="114" t="s">
        <v>150</v>
      </c>
      <c r="I30" s="115">
        <v>638</v>
      </c>
      <c r="J30" s="116" t="s">
        <v>149</v>
      </c>
      <c r="K30" s="116">
        <v>672</v>
      </c>
      <c r="L30" s="116" t="s">
        <v>149</v>
      </c>
      <c r="M30" s="118" t="s">
        <v>148</v>
      </c>
      <c r="N30" s="119">
        <v>706</v>
      </c>
      <c r="O30" s="120">
        <f>IF(Métricas!G31="","",Métricas!G31)</f>
        <v>526</v>
      </c>
      <c r="P30" s="123">
        <f>IF(Métricas!H31="","",Métricas!H31)</f>
        <v>613</v>
      </c>
      <c r="Q30" s="123">
        <f>IF(Métricas!I31="","",Métricas!I31)</f>
        <v>716</v>
      </c>
      <c r="R30" s="123">
        <f>IF(Métricas!J31="","",Métricas!J31)</f>
        <v>170</v>
      </c>
      <c r="S30" s="123">
        <f>IF(Métricas!K31="","",Métricas!K31)</f>
        <v>120</v>
      </c>
      <c r="T30" s="123">
        <f>IF(Métricas!L31="","",Métricas!L31)</f>
        <v>62</v>
      </c>
      <c r="U30" s="123">
        <f>IF(Métricas!M31="","",Métricas!M31)</f>
        <v>292</v>
      </c>
      <c r="V30" s="123">
        <f>IF(Métricas!N31="","",Métricas!N31)</f>
        <v>255</v>
      </c>
      <c r="W30" s="123">
        <f>IF(Métricas!O31="","",Métricas!O31)</f>
        <v>302</v>
      </c>
      <c r="X30" s="123">
        <f>IF(Métricas!P31="","",Métricas!P31)</f>
        <v>228</v>
      </c>
      <c r="Y30" s="123">
        <f>IF(Métricas!Q31="","",Métricas!Q31)</f>
        <v>305</v>
      </c>
      <c r="Z30" s="123">
        <f>IF(Métricas!R31="","",Métricas!R31)</f>
        <v>183</v>
      </c>
      <c r="AA30" s="123">
        <f>IF(Métricas!S31="","",Métricas!S31)</f>
        <v>97</v>
      </c>
      <c r="AB30" s="123">
        <f>IF(Métricas!T31="","",Métricas!T31)</f>
        <v>198</v>
      </c>
      <c r="AC30" s="123">
        <v>452</v>
      </c>
      <c r="AD30" s="123">
        <f>IF(Métricas!V31="","",Métricas!V31)</f>
        <v>853</v>
      </c>
      <c r="AE30" s="123">
        <f>IF(Métricas!W31="","",Métricas!W31)</f>
        <v>622</v>
      </c>
      <c r="AF30" s="123">
        <f>IF(Métricas!X31="","",Métricas!X31)</f>
        <v>680</v>
      </c>
      <c r="AG30" s="123">
        <f>IF(Métricas!Y31="","",Métricas!Y31)</f>
        <v>178</v>
      </c>
      <c r="AH30" s="123">
        <f>IF(Métricas!Z31="","",Métricas!Z31)</f>
        <v>334</v>
      </c>
      <c r="AI30" s="123">
        <f>IF(Métricas!AA31="","",Métricas!AA31)</f>
        <v>411</v>
      </c>
      <c r="AJ30" s="123">
        <f>IF(Métricas!AB31="","",Métricas!AB31)</f>
        <v>147</v>
      </c>
      <c r="AK30" s="123">
        <f>IF(Métricas!AC31="","",Métricas!AC31)</f>
        <v>263</v>
      </c>
      <c r="AL30" s="123">
        <f>IF(Métricas!AD31="","",Métricas!AD31)</f>
        <v>249</v>
      </c>
      <c r="AM30" s="123">
        <f>IF(Métricas!AE31="","",Métricas!AE31)</f>
        <v>497</v>
      </c>
      <c r="AN30" s="123" t="str">
        <f>IF(Métricas!AF31="","",Métricas!AF31)</f>
        <v/>
      </c>
      <c r="AO30" s="123" t="str">
        <f>IF(Métricas!AG31="","",Métricas!AG31)</f>
        <v/>
      </c>
      <c r="AP30" s="123" t="str">
        <f>IF(Métricas!AH31="","",Métricas!AH31)</f>
        <v/>
      </c>
      <c r="AQ30" s="123" t="str">
        <f>IF(Métricas!AI31="","",Métricas!AI31)</f>
        <v/>
      </c>
      <c r="AR30" s="123" t="str">
        <f>IF(Métricas!AJ31="","",Métricas!AJ31)</f>
        <v/>
      </c>
      <c r="AS30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  <c r="DK30" s="121"/>
      <c r="DL30" s="121"/>
      <c r="DM30" s="121"/>
      <c r="DN30" s="121"/>
      <c r="DO30" s="121"/>
      <c r="DP30" s="121"/>
      <c r="DQ30" s="121"/>
      <c r="DR30" s="121"/>
      <c r="DS30" s="121"/>
      <c r="DT30" s="121"/>
      <c r="DU30" s="121"/>
      <c r="DV30" s="121"/>
      <c r="DW30" s="121"/>
      <c r="DX30" s="121"/>
      <c r="DY30" s="121"/>
      <c r="DZ30" s="121"/>
      <c r="EA30" s="121"/>
      <c r="EB30" s="121"/>
      <c r="EC30" s="121"/>
      <c r="ED30" s="121"/>
      <c r="EE30" s="121"/>
      <c r="EF30" s="121"/>
      <c r="EG30" s="121"/>
      <c r="EH30" s="121"/>
      <c r="EI30" s="121"/>
      <c r="EJ30" s="121"/>
      <c r="EK30" s="121"/>
      <c r="EL30" s="121"/>
      <c r="EM30" s="121"/>
      <c r="EN30" s="121"/>
      <c r="EO30" s="121"/>
      <c r="EP30" s="121"/>
      <c r="EQ30" s="121"/>
      <c r="ER30" s="121"/>
      <c r="ES30" s="121"/>
      <c r="ET30" s="121"/>
      <c r="EU30" s="121"/>
      <c r="EV30" s="121"/>
      <c r="EW30" s="121"/>
      <c r="EX30" s="121"/>
      <c r="EY30" s="121"/>
      <c r="EZ30" s="121"/>
      <c r="FA30" s="121"/>
      <c r="FB30" s="121"/>
      <c r="FC30" s="121"/>
      <c r="FD30" s="121"/>
      <c r="FE30" s="121"/>
      <c r="FF30" s="121"/>
      <c r="FG30" s="121"/>
      <c r="FH30" s="121"/>
      <c r="FI30" s="121"/>
      <c r="FJ30" s="121"/>
      <c r="FK30" s="121"/>
      <c r="FL30" s="121"/>
      <c r="FM30" s="121"/>
      <c r="FN30" s="121"/>
      <c r="FO30" s="121"/>
      <c r="FP30" s="121"/>
      <c r="FQ30" s="121"/>
      <c r="FR30" s="121"/>
      <c r="FS30" s="121"/>
      <c r="FT30" s="121"/>
      <c r="FU30" s="121"/>
      <c r="FV30" s="121"/>
      <c r="FW30" s="121"/>
      <c r="FX30" s="121"/>
      <c r="FY30" s="121"/>
      <c r="FZ30" s="121"/>
      <c r="GA30" s="121"/>
      <c r="GB30" s="121"/>
      <c r="GC30" s="121"/>
      <c r="GD30" s="121"/>
      <c r="GE30" s="121"/>
      <c r="GF30" s="121"/>
      <c r="GG30" s="121"/>
      <c r="GH30" s="121"/>
      <c r="GI30" s="121"/>
      <c r="GJ30" s="121"/>
      <c r="GK30" s="121"/>
      <c r="GL30" s="121"/>
      <c r="GM30" s="121"/>
      <c r="GN30" s="121"/>
      <c r="GO30" s="121"/>
      <c r="GP30" s="121"/>
      <c r="GQ30" s="121"/>
      <c r="GR30" s="121"/>
      <c r="GS30" s="121"/>
      <c r="GT30" s="121"/>
      <c r="GU30" s="121"/>
      <c r="GV30" s="121"/>
      <c r="GW30" s="121"/>
      <c r="GX30" s="121"/>
      <c r="GY30" s="121"/>
      <c r="GZ30" s="121"/>
      <c r="HA30" s="121"/>
      <c r="HB30" s="121"/>
      <c r="HC30" s="121"/>
      <c r="HD30" s="121"/>
      <c r="HE30" s="121"/>
      <c r="HF30" s="121"/>
      <c r="HG30" s="121"/>
      <c r="HH30" s="121"/>
      <c r="HI30" s="121"/>
      <c r="HJ30" s="121"/>
      <c r="HK30" s="121"/>
      <c r="HL30" s="121"/>
      <c r="HM30" s="121"/>
      <c r="HN30" s="121"/>
      <c r="HO30" s="121"/>
      <c r="HP30" s="121"/>
      <c r="HQ30" s="121"/>
      <c r="HR30" s="121"/>
      <c r="HS30" s="121"/>
      <c r="HT30" s="121"/>
      <c r="HU30" s="121"/>
      <c r="HV30" s="121"/>
      <c r="HW30" s="121"/>
      <c r="HX30" s="121"/>
      <c r="HY30" s="121"/>
      <c r="HZ30" s="121"/>
      <c r="IA30" s="121"/>
      <c r="IB30" s="121"/>
      <c r="IC30" s="121"/>
      <c r="ID30" s="121"/>
      <c r="IE30" s="121"/>
      <c r="IF30" s="121"/>
      <c r="IG30" s="121"/>
      <c r="IH30" s="121"/>
      <c r="II30" s="121"/>
      <c r="IJ30" s="121"/>
      <c r="IK30" s="121"/>
      <c r="IL30" s="121"/>
      <c r="IM30" s="121"/>
      <c r="IN30" s="121"/>
      <c r="IO30" s="121"/>
      <c r="IP30" s="121"/>
      <c r="IQ30" s="121"/>
      <c r="IR30" s="121"/>
      <c r="IS30" s="121"/>
    </row>
    <row r="31" spans="1:253" s="122" customFormat="1" ht="16.350000000000001" customHeight="1">
      <c r="A31" s="52"/>
      <c r="B31" s="233">
        <v>22</v>
      </c>
      <c r="C31" s="237"/>
      <c r="D31" s="234" t="s">
        <v>86</v>
      </c>
      <c r="E31" s="228" t="s">
        <v>147</v>
      </c>
      <c r="F31" s="229" t="s">
        <v>121</v>
      </c>
      <c r="G31" s="56" t="s">
        <v>129</v>
      </c>
      <c r="H31" s="140" t="s">
        <v>148</v>
      </c>
      <c r="I31" s="141" t="s">
        <v>162</v>
      </c>
      <c r="J31" s="141"/>
      <c r="K31" s="141" t="s">
        <v>162</v>
      </c>
      <c r="L31" s="141"/>
      <c r="M31" s="141"/>
      <c r="N31" s="142" t="s">
        <v>162</v>
      </c>
      <c r="O31" s="143">
        <f>IF(Métricas!G33="","",Métricas!G33)</f>
        <v>384</v>
      </c>
      <c r="P31" s="144">
        <f>IF(Métricas!H33="","",Métricas!H33)</f>
        <v>238</v>
      </c>
      <c r="Q31" s="144">
        <f>IF(Métricas!I33="","",Métricas!I33)</f>
        <v>106</v>
      </c>
      <c r="R31" s="144">
        <f>IF(Métricas!J33="","",Métricas!J33)</f>
        <v>60</v>
      </c>
      <c r="S31" s="144">
        <f>IF(Métricas!K33="","",Métricas!K33)</f>
        <v>129</v>
      </c>
      <c r="T31" s="144">
        <f>IF(Métricas!L33="","",Métricas!L33)</f>
        <v>161</v>
      </c>
      <c r="U31" s="144">
        <f>IF(Métricas!M33="","",Métricas!M33)</f>
        <v>208</v>
      </c>
      <c r="V31" s="144">
        <f>IF(Métricas!N33="","",Métricas!N33)</f>
        <v>254</v>
      </c>
      <c r="W31" s="144">
        <f>IF(Métricas!O33="","",Métricas!O33)</f>
        <v>301</v>
      </c>
      <c r="X31" s="144">
        <f>IF(Métricas!P33="","",Métricas!P33)</f>
        <v>301</v>
      </c>
      <c r="Y31" s="144">
        <f>IF(Métricas!Q33="","",Métricas!Q33)</f>
        <v>367</v>
      </c>
      <c r="Z31" s="144">
        <f>IF(Métricas!R33="","",Métricas!R33)</f>
        <v>378</v>
      </c>
      <c r="AA31" s="144">
        <f>IF(Métricas!S33="","",Métricas!S33)</f>
        <v>463</v>
      </c>
      <c r="AB31" s="144">
        <f>IF(Métricas!T33="","",Métricas!T33)</f>
        <v>419</v>
      </c>
      <c r="AC31" s="144">
        <v>827</v>
      </c>
      <c r="AD31" s="144">
        <f>IF(Métricas!V33="","",Métricas!V33)</f>
        <v>936</v>
      </c>
      <c r="AE31" s="144">
        <f>IF(Métricas!W33="","",Métricas!W33)</f>
        <v>918</v>
      </c>
      <c r="AF31" s="144">
        <f>IF(Métricas!X33="","",Métricas!X33)</f>
        <v>918</v>
      </c>
      <c r="AG31" s="144">
        <f>IF(Métricas!Y33="","",Métricas!Y33)</f>
        <v>1045</v>
      </c>
      <c r="AH31" s="144">
        <f>IF(Métricas!Z33="","",Métricas!Z33)</f>
        <v>1039</v>
      </c>
      <c r="AI31" s="144">
        <f>IF(Métricas!AA33="","",Métricas!AA33)</f>
        <v>1032</v>
      </c>
      <c r="AJ31" s="144">
        <f>IF(Métricas!AB33="","",Métricas!AB33)</f>
        <v>1050</v>
      </c>
      <c r="AK31" s="144">
        <f>IF(Métricas!AC33="","",Métricas!AC33)</f>
        <v>1050</v>
      </c>
      <c r="AL31" s="144">
        <f>IF(Métricas!AD33="","",Métricas!AD33)</f>
        <v>1042</v>
      </c>
      <c r="AM31" s="144">
        <f>IF(Métricas!AE33="","",Métricas!AE33)</f>
        <v>999</v>
      </c>
      <c r="AN31" s="144" t="str">
        <f>IF(Métricas!AF33="","",Métricas!AF33)</f>
        <v/>
      </c>
      <c r="AO31" s="144" t="str">
        <f>IF(Métricas!AG33="","",Métricas!AG33)</f>
        <v/>
      </c>
      <c r="AP31" s="144" t="str">
        <f>IF(Métricas!AH33="","",Métricas!AH33)</f>
        <v/>
      </c>
      <c r="AQ31" s="144" t="str">
        <f>IF(Métricas!AI33="","",Métricas!AI33)</f>
        <v/>
      </c>
      <c r="AR31" s="144" t="str">
        <f>IF(Métricas!AJ33="","",Métricas!AJ33)</f>
        <v/>
      </c>
      <c r="AS3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  <c r="DK31" s="121"/>
      <c r="DL31" s="121"/>
      <c r="DM31" s="121"/>
      <c r="DN31" s="121"/>
      <c r="DO31" s="121"/>
      <c r="DP31" s="121"/>
      <c r="DQ31" s="121"/>
      <c r="DR31" s="121"/>
      <c r="DS31" s="121"/>
      <c r="DT31" s="121"/>
      <c r="DU31" s="121"/>
      <c r="DV31" s="121"/>
      <c r="DW31" s="121"/>
      <c r="DX31" s="121"/>
      <c r="DY31" s="121"/>
      <c r="DZ31" s="121"/>
      <c r="EA31" s="121"/>
      <c r="EB31" s="121"/>
      <c r="EC31" s="121"/>
      <c r="ED31" s="121"/>
      <c r="EE31" s="121"/>
      <c r="EF31" s="121"/>
      <c r="EG31" s="121"/>
      <c r="EH31" s="121"/>
      <c r="EI31" s="121"/>
      <c r="EJ31" s="121"/>
      <c r="EK31" s="121"/>
      <c r="EL31" s="121"/>
      <c r="EM31" s="121"/>
      <c r="EN31" s="121"/>
      <c r="EO31" s="121"/>
      <c r="EP31" s="121"/>
      <c r="EQ31" s="121"/>
      <c r="ER31" s="121"/>
      <c r="ES31" s="121"/>
      <c r="ET31" s="121"/>
      <c r="EU31" s="121"/>
      <c r="EV31" s="121"/>
      <c r="EW31" s="121"/>
      <c r="EX31" s="121"/>
      <c r="EY31" s="121"/>
      <c r="EZ31" s="121"/>
      <c r="FA31" s="121"/>
      <c r="FB31" s="121"/>
      <c r="FC31" s="121"/>
      <c r="FD31" s="121"/>
      <c r="FE31" s="121"/>
      <c r="FF31" s="121"/>
      <c r="FG31" s="121"/>
      <c r="FH31" s="121"/>
      <c r="FI31" s="121"/>
      <c r="FJ31" s="121"/>
      <c r="FK31" s="121"/>
      <c r="FL31" s="121"/>
      <c r="FM31" s="121"/>
      <c r="FN31" s="121"/>
      <c r="FO31" s="121"/>
      <c r="FP31" s="121"/>
      <c r="FQ31" s="121"/>
      <c r="FR31" s="121"/>
      <c r="FS31" s="121"/>
      <c r="FT31" s="121"/>
      <c r="FU31" s="121"/>
      <c r="FV31" s="121"/>
      <c r="FW31" s="121"/>
      <c r="FX31" s="121"/>
      <c r="FY31" s="121"/>
      <c r="FZ31" s="121"/>
      <c r="GA31" s="121"/>
      <c r="GB31" s="121"/>
      <c r="GC31" s="121"/>
      <c r="GD31" s="121"/>
      <c r="GE31" s="121"/>
      <c r="GF31" s="121"/>
      <c r="GG31" s="121"/>
      <c r="GH31" s="121"/>
      <c r="GI31" s="121"/>
      <c r="GJ31" s="121"/>
      <c r="GK31" s="121"/>
      <c r="GL31" s="121"/>
      <c r="GM31" s="121"/>
      <c r="GN31" s="121"/>
      <c r="GO31" s="121"/>
      <c r="GP31" s="121"/>
      <c r="GQ31" s="121"/>
      <c r="GR31" s="121"/>
      <c r="GS31" s="121"/>
      <c r="GT31" s="121"/>
      <c r="GU31" s="121"/>
      <c r="GV31" s="121"/>
      <c r="GW31" s="121"/>
      <c r="GX31" s="121"/>
      <c r="GY31" s="121"/>
      <c r="GZ31" s="121"/>
      <c r="HA31" s="121"/>
      <c r="HB31" s="121"/>
      <c r="HC31" s="121"/>
      <c r="HD31" s="121"/>
      <c r="HE31" s="121"/>
      <c r="HF31" s="121"/>
      <c r="HG31" s="121"/>
      <c r="HH31" s="121"/>
      <c r="HI31" s="121"/>
      <c r="HJ31" s="121"/>
      <c r="HK31" s="121"/>
      <c r="HL31" s="121"/>
      <c r="HM31" s="121"/>
      <c r="HN31" s="121"/>
      <c r="HO31" s="121"/>
      <c r="HP31" s="121"/>
      <c r="HQ31" s="121"/>
      <c r="HR31" s="121"/>
      <c r="HS31" s="121"/>
      <c r="HT31" s="121"/>
      <c r="HU31" s="121"/>
      <c r="HV31" s="121"/>
      <c r="HW31" s="121"/>
      <c r="HX31" s="121"/>
      <c r="HY31" s="121"/>
      <c r="HZ31" s="121"/>
      <c r="IA31" s="121"/>
      <c r="IB31" s="121"/>
      <c r="IC31" s="121"/>
      <c r="ID31" s="121"/>
      <c r="IE31" s="121"/>
      <c r="IF31" s="121"/>
      <c r="IG31" s="121"/>
      <c r="IH31" s="121"/>
      <c r="II31" s="121"/>
      <c r="IJ31" s="121"/>
      <c r="IK31" s="121"/>
      <c r="IL31" s="121"/>
      <c r="IM31" s="121"/>
      <c r="IN31" s="121"/>
      <c r="IO31" s="121"/>
      <c r="IP31" s="121"/>
      <c r="IQ31" s="121"/>
      <c r="IR31" s="121"/>
      <c r="IS31" s="121"/>
    </row>
    <row r="32" spans="1:253" s="122" customFormat="1" ht="15.6" customHeight="1">
      <c r="A32" s="52"/>
      <c r="B32" s="233"/>
      <c r="C32" s="237"/>
      <c r="D32" s="234"/>
      <c r="E32" s="228"/>
      <c r="F32" s="229"/>
      <c r="G32" s="56" t="s">
        <v>130</v>
      </c>
      <c r="H32" s="140" t="s">
        <v>148</v>
      </c>
      <c r="I32" s="141" t="s">
        <v>162</v>
      </c>
      <c r="J32" s="141"/>
      <c r="K32" s="141" t="s">
        <v>162</v>
      </c>
      <c r="L32" s="141"/>
      <c r="M32" s="141"/>
      <c r="N32" s="142" t="s">
        <v>162</v>
      </c>
      <c r="O32" s="144" t="str">
        <f>IF(Métricas!G34="","",Métricas!G34)</f>
        <v/>
      </c>
      <c r="P32" s="144">
        <f>IF(Métricas!H34="","",Métricas!H34)</f>
        <v>283</v>
      </c>
      <c r="Q32" s="144">
        <f>IF(Métricas!I34="","",Métricas!I34)</f>
        <v>103</v>
      </c>
      <c r="R32" s="144">
        <f>IF(Métricas!J34="","",Métricas!J34)</f>
        <v>75</v>
      </c>
      <c r="S32" s="144">
        <f>IF(Métricas!K34="","",Métricas!K34)</f>
        <v>132</v>
      </c>
      <c r="T32" s="144">
        <f>IF(Métricas!L34="","",Métricas!L34)</f>
        <v>147</v>
      </c>
      <c r="U32" s="144">
        <f>IF(Métricas!M34="","",Métricas!M34)</f>
        <v>201</v>
      </c>
      <c r="V32" s="144">
        <f>IF(Métricas!N34="","",Métricas!N34)</f>
        <v>250</v>
      </c>
      <c r="W32" s="144">
        <f>IF(Métricas!O34="","",Métricas!O34)</f>
        <v>258</v>
      </c>
      <c r="X32" s="144">
        <f>IF(Métricas!P34="","",Métricas!P34)</f>
        <v>307</v>
      </c>
      <c r="Y32" s="144">
        <f>IF(Métricas!Q34="","",Métricas!Q34)</f>
        <v>365</v>
      </c>
      <c r="Z32" s="144">
        <f>IF(Métricas!R34="","",Métricas!R34)</f>
        <v>374</v>
      </c>
      <c r="AA32" s="144">
        <f>IF(Métricas!S34="","",Métricas!S34)</f>
        <v>474</v>
      </c>
      <c r="AB32" s="144">
        <f>IF(Métricas!T34="","",Métricas!T34)</f>
        <v>419</v>
      </c>
      <c r="AC32" s="144">
        <v>811</v>
      </c>
      <c r="AD32" s="144">
        <f>IF(Métricas!V34="","",Métricas!V34)</f>
        <v>1001</v>
      </c>
      <c r="AE32" s="144">
        <f>IF(Métricas!W34="","",Métricas!W34)</f>
        <v>1019</v>
      </c>
      <c r="AF32" s="144">
        <f>IF(Métricas!X34="","",Métricas!X34)</f>
        <v>1019</v>
      </c>
      <c r="AG32" s="144">
        <f>IF(Métricas!Y34="","",Métricas!Y34)</f>
        <v>1136</v>
      </c>
      <c r="AH32" s="144">
        <f>IF(Métricas!Z34="","",Métricas!Z34)</f>
        <v>1101</v>
      </c>
      <c r="AI32" s="144">
        <f>IF(Métricas!AA34="","",Métricas!AA34)</f>
        <v>1111</v>
      </c>
      <c r="AJ32" s="144">
        <f>IF(Métricas!AB34="","",Métricas!AB34)</f>
        <v>1044</v>
      </c>
      <c r="AK32" s="144">
        <f>IF(Métricas!AC34="","",Métricas!AC34)</f>
        <v>1022</v>
      </c>
      <c r="AL32" s="144">
        <f>IF(Métricas!AD34="","",Métricas!AD34)</f>
        <v>1018</v>
      </c>
      <c r="AM32" s="144">
        <f>IF(Métricas!AE34="","",Métricas!AE34)</f>
        <v>984</v>
      </c>
      <c r="AN32" s="144" t="str">
        <f>IF(Métricas!AF34="","",Métricas!AF34)</f>
        <v/>
      </c>
      <c r="AO32" s="144" t="str">
        <f>IF(Métricas!AG34="","",Métricas!AG34)</f>
        <v/>
      </c>
      <c r="AP32" s="144" t="str">
        <f>IF(Métricas!AH34="","",Métricas!AH34)</f>
        <v/>
      </c>
      <c r="AQ32" s="144" t="str">
        <f>IF(Métricas!AI34="","",Métricas!AI34)</f>
        <v/>
      </c>
      <c r="AR32" s="144" t="str">
        <f>IF(Métricas!AJ34="","",Métricas!AJ34)</f>
        <v/>
      </c>
      <c r="AS32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  <c r="DK32" s="121"/>
      <c r="DL32" s="121"/>
      <c r="DM32" s="121"/>
      <c r="DN32" s="121"/>
      <c r="DO32" s="121"/>
      <c r="DP32" s="121"/>
      <c r="DQ32" s="121"/>
      <c r="DR32" s="121"/>
      <c r="DS32" s="121"/>
      <c r="DT32" s="121"/>
      <c r="DU32" s="121"/>
      <c r="DV32" s="121"/>
      <c r="DW32" s="121"/>
      <c r="DX32" s="121"/>
      <c r="DY32" s="121"/>
      <c r="DZ32" s="121"/>
      <c r="EA32" s="121"/>
      <c r="EB32" s="121"/>
      <c r="EC32" s="121"/>
      <c r="ED32" s="121"/>
      <c r="EE32" s="121"/>
      <c r="EF32" s="121"/>
      <c r="EG32" s="121"/>
      <c r="EH32" s="121"/>
      <c r="EI32" s="121"/>
      <c r="EJ32" s="121"/>
      <c r="EK32" s="121"/>
      <c r="EL32" s="121"/>
      <c r="EM32" s="121"/>
      <c r="EN32" s="121"/>
      <c r="EO32" s="121"/>
      <c r="EP32" s="121"/>
      <c r="EQ32" s="121"/>
      <c r="ER32" s="121"/>
      <c r="ES32" s="121"/>
      <c r="ET32" s="121"/>
      <c r="EU32" s="121"/>
      <c r="EV32" s="121"/>
      <c r="EW32" s="121"/>
      <c r="EX32" s="121"/>
      <c r="EY32" s="121"/>
      <c r="EZ32" s="121"/>
      <c r="FA32" s="121"/>
      <c r="FB32" s="121"/>
      <c r="FC32" s="121"/>
      <c r="FD32" s="121"/>
      <c r="FE32" s="121"/>
      <c r="FF32" s="121"/>
      <c r="FG32" s="121"/>
      <c r="FH32" s="121"/>
      <c r="FI32" s="121"/>
      <c r="FJ32" s="121"/>
      <c r="FK32" s="121"/>
      <c r="FL32" s="121"/>
      <c r="FM32" s="121"/>
      <c r="FN32" s="121"/>
      <c r="FO32" s="121"/>
      <c r="FP32" s="121"/>
      <c r="FQ32" s="121"/>
      <c r="FR32" s="121"/>
      <c r="FS32" s="121"/>
      <c r="FT32" s="121"/>
      <c r="FU32" s="121"/>
      <c r="FV32" s="121"/>
      <c r="FW32" s="121"/>
      <c r="FX32" s="121"/>
      <c r="FY32" s="121"/>
      <c r="FZ32" s="121"/>
      <c r="GA32" s="121"/>
      <c r="GB32" s="121"/>
      <c r="GC32" s="121"/>
      <c r="GD32" s="121"/>
      <c r="GE32" s="121"/>
      <c r="GF32" s="121"/>
      <c r="GG32" s="121"/>
      <c r="GH32" s="121"/>
      <c r="GI32" s="121"/>
      <c r="GJ32" s="121"/>
      <c r="GK32" s="121"/>
      <c r="GL32" s="121"/>
      <c r="GM32" s="121"/>
      <c r="GN32" s="121"/>
      <c r="GO32" s="121"/>
      <c r="GP32" s="121"/>
      <c r="GQ32" s="121"/>
      <c r="GR32" s="121"/>
      <c r="GS32" s="121"/>
      <c r="GT32" s="121"/>
      <c r="GU32" s="121"/>
      <c r="GV32" s="121"/>
      <c r="GW32" s="121"/>
      <c r="GX32" s="121"/>
      <c r="GY32" s="121"/>
      <c r="GZ32" s="121"/>
      <c r="HA32" s="121"/>
      <c r="HB32" s="121"/>
      <c r="HC32" s="121"/>
      <c r="HD32" s="121"/>
      <c r="HE32" s="121"/>
      <c r="HF32" s="121"/>
      <c r="HG32" s="121"/>
      <c r="HH32" s="121"/>
      <c r="HI32" s="121"/>
      <c r="HJ32" s="121"/>
      <c r="HK32" s="121"/>
      <c r="HL32" s="121"/>
      <c r="HM32" s="121"/>
      <c r="HN32" s="121"/>
      <c r="HO32" s="121"/>
      <c r="HP32" s="121"/>
      <c r="HQ32" s="121"/>
      <c r="HR32" s="121"/>
      <c r="HS32" s="121"/>
      <c r="HT32" s="121"/>
      <c r="HU32" s="121"/>
      <c r="HV32" s="121"/>
      <c r="HW32" s="121"/>
      <c r="HX32" s="121"/>
      <c r="HY32" s="121"/>
      <c r="HZ32" s="121"/>
      <c r="IA32" s="121"/>
      <c r="IB32" s="121"/>
      <c r="IC32" s="121"/>
      <c r="ID32" s="121"/>
      <c r="IE32" s="121"/>
      <c r="IF32" s="121"/>
      <c r="IG32" s="121"/>
      <c r="IH32" s="121"/>
      <c r="II32" s="121"/>
      <c r="IJ32" s="121"/>
      <c r="IK32" s="121"/>
      <c r="IL32" s="121"/>
      <c r="IM32" s="121"/>
      <c r="IN32" s="121"/>
      <c r="IO32" s="121"/>
      <c r="IP32" s="121"/>
      <c r="IQ32" s="121"/>
      <c r="IR32" s="121"/>
      <c r="IS32" s="121"/>
    </row>
    <row r="33" spans="1:253" s="122" customFormat="1" ht="15.6" customHeight="1">
      <c r="A33" s="52"/>
      <c r="B33" s="233"/>
      <c r="C33" s="237"/>
      <c r="D33" s="234"/>
      <c r="E33" s="228"/>
      <c r="F33" s="229"/>
      <c r="G33" s="56" t="s">
        <v>131</v>
      </c>
      <c r="H33" s="140" t="s">
        <v>148</v>
      </c>
      <c r="I33" s="141" t="s">
        <v>162</v>
      </c>
      <c r="J33" s="141"/>
      <c r="K33" s="141" t="s">
        <v>162</v>
      </c>
      <c r="L33" s="141"/>
      <c r="M33" s="141"/>
      <c r="N33" s="142" t="s">
        <v>162</v>
      </c>
      <c r="O33" s="144" t="str">
        <f>IF(Métricas!G35="","",Métricas!G35)</f>
        <v/>
      </c>
      <c r="P33" s="144">
        <f>IF(Métricas!H35="","",Métricas!H35)</f>
        <v>0</v>
      </c>
      <c r="Q33" s="144" t="str">
        <f>IF(Métricas!I35="","",Métricas!I35)</f>
        <v/>
      </c>
      <c r="R33" s="144" t="str">
        <f>IF(Métricas!J35="","",Métricas!J35)</f>
        <v/>
      </c>
      <c r="S33" s="144" t="str">
        <f>IF(Métricas!K35="","",Métricas!K35)</f>
        <v/>
      </c>
      <c r="T33" s="144" t="str">
        <f>IF(Métricas!L35="","",Métricas!L35)</f>
        <v/>
      </c>
      <c r="U33" s="144" t="str">
        <f>IF(Métricas!M35="","",Métricas!M35)</f>
        <v/>
      </c>
      <c r="V33" s="144" t="str">
        <f>IF(Métricas!N35="","",Métricas!N35)</f>
        <v/>
      </c>
      <c r="W33" s="144" t="str">
        <f>IF(Métricas!O35="","",Métricas!O35)</f>
        <v/>
      </c>
      <c r="X33" s="144" t="str">
        <f>IF(Métricas!P35="","",Métricas!P35)</f>
        <v/>
      </c>
      <c r="Y33" s="144" t="str">
        <f>IF(Métricas!Q35="","",Métricas!Q35)</f>
        <v/>
      </c>
      <c r="Z33" s="144" t="str">
        <f>IF(Métricas!R35="","",Métricas!R35)</f>
        <v/>
      </c>
      <c r="AA33" s="144" t="str">
        <f>IF(Métricas!S35="","",Métricas!S35)</f>
        <v/>
      </c>
      <c r="AB33" s="144" t="str">
        <f>IF(Métricas!T35="","",Métricas!T35)</f>
        <v/>
      </c>
      <c r="AC33" s="144" t="str">
        <f>IF(Métricas!U35="","",Métricas!U35)</f>
        <v/>
      </c>
      <c r="AD33" s="144" t="str">
        <f>IF(Métricas!V35="","",Métricas!V35)</f>
        <v/>
      </c>
      <c r="AE33" s="144" t="str">
        <f>IF(Métricas!W35="","",Métricas!W35)</f>
        <v/>
      </c>
      <c r="AF33" s="144" t="str">
        <f>IF(Métricas!X35="","",Métricas!X35)</f>
        <v/>
      </c>
      <c r="AG33" s="144" t="str">
        <f>IF(Métricas!Y35="","",Métricas!Y35)</f>
        <v/>
      </c>
      <c r="AH33" s="144" t="str">
        <f>IF(Métricas!Z35="","",Métricas!Z35)</f>
        <v/>
      </c>
      <c r="AI33" s="144" t="str">
        <f>IF(Métricas!AA35="","",Métricas!AA35)</f>
        <v/>
      </c>
      <c r="AJ33" s="144" t="str">
        <f>IF(Métricas!AB35="","",Métricas!AB35)</f>
        <v/>
      </c>
      <c r="AK33" s="144" t="str">
        <f>IF(Métricas!AC35="","",Métricas!AC35)</f>
        <v/>
      </c>
      <c r="AL33" s="144" t="str">
        <f>IF(Métricas!AD35="","",Métricas!AD35)</f>
        <v/>
      </c>
      <c r="AM33" s="144" t="str">
        <f>IF(Métricas!AE35="","",Métricas!AE35)</f>
        <v/>
      </c>
      <c r="AN33" s="144" t="str">
        <f>IF(Métricas!AF35="","",Métricas!AF35)</f>
        <v/>
      </c>
      <c r="AO33" s="144" t="str">
        <f>IF(Métricas!AG35="","",Métricas!AG35)</f>
        <v/>
      </c>
      <c r="AP33" s="144" t="str">
        <f>IF(Métricas!AH35="","",Métricas!AH35)</f>
        <v/>
      </c>
      <c r="AQ33" s="144" t="str">
        <f>IF(Métricas!AI35="","",Métricas!AI35)</f>
        <v/>
      </c>
      <c r="AR33" s="144" t="str">
        <f>IF(Métricas!AJ35="","",Métricas!AJ35)</f>
        <v/>
      </c>
      <c r="AS33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  <c r="DK33" s="121"/>
      <c r="DL33" s="121"/>
      <c r="DM33" s="121"/>
      <c r="DN33" s="121"/>
      <c r="DO33" s="121"/>
      <c r="DP33" s="121"/>
      <c r="DQ33" s="121"/>
      <c r="DR33" s="121"/>
      <c r="DS33" s="121"/>
      <c r="DT33" s="121"/>
      <c r="DU33" s="121"/>
      <c r="DV33" s="121"/>
      <c r="DW33" s="121"/>
      <c r="DX33" s="121"/>
      <c r="DY33" s="121"/>
      <c r="DZ33" s="121"/>
      <c r="EA33" s="121"/>
      <c r="EB33" s="121"/>
      <c r="EC33" s="121"/>
      <c r="ED33" s="121"/>
      <c r="EE33" s="121"/>
      <c r="EF33" s="121"/>
      <c r="EG33" s="121"/>
      <c r="EH33" s="121"/>
      <c r="EI33" s="121"/>
      <c r="EJ33" s="121"/>
      <c r="EK33" s="121"/>
      <c r="EL33" s="121"/>
      <c r="EM33" s="121"/>
      <c r="EN33" s="121"/>
      <c r="EO33" s="121"/>
      <c r="EP33" s="121"/>
      <c r="EQ33" s="121"/>
      <c r="ER33" s="121"/>
      <c r="ES33" s="121"/>
      <c r="ET33" s="121"/>
      <c r="EU33" s="121"/>
      <c r="EV33" s="121"/>
      <c r="EW33" s="121"/>
      <c r="EX33" s="121"/>
      <c r="EY33" s="121"/>
      <c r="EZ33" s="121"/>
      <c r="FA33" s="121"/>
      <c r="FB33" s="121"/>
      <c r="FC33" s="121"/>
      <c r="FD33" s="121"/>
      <c r="FE33" s="121"/>
      <c r="FF33" s="121"/>
      <c r="FG33" s="121"/>
      <c r="FH33" s="121"/>
      <c r="FI33" s="121"/>
      <c r="FJ33" s="121"/>
      <c r="FK33" s="121"/>
      <c r="FL33" s="121"/>
      <c r="FM33" s="121"/>
      <c r="FN33" s="121"/>
      <c r="FO33" s="121"/>
      <c r="FP33" s="121"/>
      <c r="FQ33" s="121"/>
      <c r="FR33" s="121"/>
      <c r="FS33" s="121"/>
      <c r="FT33" s="121"/>
      <c r="FU33" s="121"/>
      <c r="FV33" s="121"/>
      <c r="FW33" s="121"/>
      <c r="FX33" s="121"/>
      <c r="FY33" s="121"/>
      <c r="FZ33" s="121"/>
      <c r="GA33" s="121"/>
      <c r="GB33" s="121"/>
      <c r="GC33" s="121"/>
      <c r="GD33" s="121"/>
      <c r="GE33" s="121"/>
      <c r="GF33" s="121"/>
      <c r="GG33" s="121"/>
      <c r="GH33" s="121"/>
      <c r="GI33" s="121"/>
      <c r="GJ33" s="121"/>
      <c r="GK33" s="121"/>
      <c r="GL33" s="121"/>
      <c r="GM33" s="121"/>
      <c r="GN33" s="121"/>
      <c r="GO33" s="121"/>
      <c r="GP33" s="121"/>
      <c r="GQ33" s="121"/>
      <c r="GR33" s="121"/>
      <c r="GS33" s="121"/>
      <c r="GT33" s="121"/>
      <c r="GU33" s="121"/>
      <c r="GV33" s="121"/>
      <c r="GW33" s="121"/>
      <c r="GX33" s="121"/>
      <c r="GY33" s="121"/>
      <c r="GZ33" s="121"/>
      <c r="HA33" s="121"/>
      <c r="HB33" s="121"/>
      <c r="HC33" s="121"/>
      <c r="HD33" s="121"/>
      <c r="HE33" s="121"/>
      <c r="HF33" s="121"/>
      <c r="HG33" s="121"/>
      <c r="HH33" s="121"/>
      <c r="HI33" s="121"/>
      <c r="HJ33" s="121"/>
      <c r="HK33" s="121"/>
      <c r="HL33" s="121"/>
      <c r="HM33" s="121"/>
      <c r="HN33" s="121"/>
      <c r="HO33" s="121"/>
      <c r="HP33" s="121"/>
      <c r="HQ33" s="121"/>
      <c r="HR33" s="121"/>
      <c r="HS33" s="121"/>
      <c r="HT33" s="121"/>
      <c r="HU33" s="121"/>
      <c r="HV33" s="121"/>
      <c r="HW33" s="121"/>
      <c r="HX33" s="121"/>
      <c r="HY33" s="121"/>
      <c r="HZ33" s="121"/>
      <c r="IA33" s="121"/>
      <c r="IB33" s="121"/>
      <c r="IC33" s="121"/>
      <c r="ID33" s="121"/>
      <c r="IE33" s="121"/>
      <c r="IF33" s="121"/>
      <c r="IG33" s="121"/>
      <c r="IH33" s="121"/>
      <c r="II33" s="121"/>
      <c r="IJ33" s="121"/>
      <c r="IK33" s="121"/>
      <c r="IL33" s="121"/>
      <c r="IM33" s="121"/>
      <c r="IN33" s="121"/>
      <c r="IO33" s="121"/>
      <c r="IP33" s="121"/>
      <c r="IQ33" s="121"/>
      <c r="IR33" s="121"/>
      <c r="IS33" s="121"/>
    </row>
    <row r="34" spans="1:253" s="122" customFormat="1" ht="32.1" customHeight="1">
      <c r="A34" s="52"/>
      <c r="B34" s="110">
        <v>23</v>
      </c>
      <c r="C34" s="237"/>
      <c r="D34" s="136" t="s">
        <v>87</v>
      </c>
      <c r="E34" s="124" t="s">
        <v>155</v>
      </c>
      <c r="F34" s="113" t="s">
        <v>109</v>
      </c>
      <c r="G34" s="56" t="s">
        <v>110</v>
      </c>
      <c r="H34" s="114" t="s">
        <v>150</v>
      </c>
      <c r="I34" s="115">
        <f>20*6*27*1</f>
        <v>3240</v>
      </c>
      <c r="J34" s="116" t="s">
        <v>149</v>
      </c>
      <c r="K34" s="117">
        <f>27*9*20*0.9</f>
        <v>4374</v>
      </c>
      <c r="L34" s="116" t="s">
        <v>149</v>
      </c>
      <c r="M34" s="118" t="s">
        <v>148</v>
      </c>
      <c r="N34" s="119">
        <f>27*9*20*0.95</f>
        <v>4617</v>
      </c>
      <c r="O34" s="120">
        <f>IF(Métricas!G36="","",Métricas!G36)</f>
        <v>1141</v>
      </c>
      <c r="P34" s="123">
        <f>IF(Métricas!H36="","",Métricas!H36)</f>
        <v>2339</v>
      </c>
      <c r="Q34" s="123">
        <f>IF(Métricas!I36="","",Métricas!I36)</f>
        <v>4083</v>
      </c>
      <c r="R34" s="123">
        <f>IF(Métricas!J36="","",Métricas!J36)</f>
        <v>1777</v>
      </c>
      <c r="S34" s="123">
        <f>IF(Métricas!K36="","",Métricas!K36)</f>
        <v>649</v>
      </c>
      <c r="T34" s="123">
        <f>IF(Métricas!L36="","",Métricas!L36)</f>
        <v>308</v>
      </c>
      <c r="U34" s="123">
        <f>IF(Métricas!M36="","",Métricas!M36)</f>
        <v>1180</v>
      </c>
      <c r="V34" s="123">
        <f>IF(Métricas!N36="","",Métricas!N36)</f>
        <v>981</v>
      </c>
      <c r="W34" s="123">
        <f>IF(Métricas!O36="","",Métricas!O36)</f>
        <v>1158</v>
      </c>
      <c r="X34" s="123">
        <f>IF(Métricas!P36="","",Métricas!P36)</f>
        <v>760</v>
      </c>
      <c r="Y34" s="123">
        <f>IF(Métricas!Q36="","",Métricas!Q36)</f>
        <v>1558</v>
      </c>
      <c r="Z34" s="123">
        <f>IF(Métricas!R36="","",Métricas!R36)</f>
        <v>1463</v>
      </c>
      <c r="AA34" s="123">
        <f>IF(Métricas!S36="","",Métricas!S36)</f>
        <v>1475</v>
      </c>
      <c r="AB34" s="123">
        <f>IF(Métricas!T36="","",Métricas!T36)</f>
        <v>748</v>
      </c>
      <c r="AC34" s="123">
        <v>2572</v>
      </c>
      <c r="AD34" s="123">
        <f>IF(Métricas!V36="","",Métricas!V36)</f>
        <v>5322</v>
      </c>
      <c r="AE34" s="123">
        <f>IF(Métricas!W36="","",Métricas!W36)</f>
        <v>4983</v>
      </c>
      <c r="AF34" s="123">
        <f>IF(Métricas!X36="","",Métricas!X36)</f>
        <v>3421</v>
      </c>
      <c r="AG34" s="123">
        <f>IF(Métricas!Y36="","",Métricas!Y36)</f>
        <v>986</v>
      </c>
      <c r="AH34" s="123">
        <f>IF(Métricas!Z36="","",Métricas!Z36)</f>
        <v>1179</v>
      </c>
      <c r="AI34" s="123">
        <f>IF(Métricas!AA36="","",Métricas!AA36)</f>
        <v>868</v>
      </c>
      <c r="AJ34" s="123">
        <f>IF(Métricas!AB36="","",Métricas!AB36)</f>
        <v>848</v>
      </c>
      <c r="AK34" s="123">
        <f>IF(Métricas!AC36="","",Métricas!AC36)</f>
        <v>1193</v>
      </c>
      <c r="AL34" s="123">
        <f>IF(Métricas!AD36="","",Métricas!AD36)</f>
        <v>1467</v>
      </c>
      <c r="AM34" s="123">
        <f>IF(Métricas!AE36="","",Métricas!AE36)</f>
        <v>1746</v>
      </c>
      <c r="AN34" s="123" t="str">
        <f>IF(Métricas!AF36="","",Métricas!AF36)</f>
        <v/>
      </c>
      <c r="AO34" s="123" t="str">
        <f>IF(Métricas!AG36="","",Métricas!AG36)</f>
        <v/>
      </c>
      <c r="AP34" s="123" t="str">
        <f>IF(Métricas!AH36="","",Métricas!AH36)</f>
        <v/>
      </c>
      <c r="AQ34" s="123" t="str">
        <f>IF(Métricas!AI36="","",Métricas!AI36)</f>
        <v/>
      </c>
      <c r="AR34" s="123" t="str">
        <f>IF(Métricas!AJ36="","",Métricas!AJ36)</f>
        <v/>
      </c>
      <c r="AS34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121"/>
      <c r="DQ34" s="121"/>
      <c r="DR34" s="121"/>
      <c r="DS34" s="121"/>
      <c r="DT34" s="121"/>
      <c r="DU34" s="121"/>
      <c r="DV34" s="121"/>
      <c r="DW34" s="121"/>
      <c r="DX34" s="121"/>
      <c r="DY34" s="121"/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1"/>
      <c r="FL34" s="121"/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1"/>
      <c r="GA34" s="121"/>
      <c r="GB34" s="121"/>
      <c r="GC34" s="121"/>
      <c r="GD34" s="121"/>
      <c r="GE34" s="121"/>
      <c r="GF34" s="121"/>
      <c r="GG34" s="121"/>
      <c r="GH34" s="121"/>
      <c r="GI34" s="121"/>
      <c r="GJ34" s="121"/>
      <c r="GK34" s="121"/>
      <c r="GL34" s="121"/>
      <c r="GM34" s="121"/>
      <c r="GN34" s="121"/>
      <c r="GO34" s="121"/>
      <c r="GP34" s="121"/>
      <c r="GQ34" s="121"/>
      <c r="GR34" s="121"/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1"/>
      <c r="HG34" s="121"/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1"/>
      <c r="HV34" s="121"/>
      <c r="HW34" s="121"/>
      <c r="HX34" s="121"/>
      <c r="HY34" s="121"/>
      <c r="HZ34" s="121"/>
      <c r="IA34" s="121"/>
      <c r="IB34" s="121"/>
      <c r="IC34" s="121"/>
      <c r="ID34" s="121"/>
      <c r="IE34" s="121"/>
      <c r="IF34" s="121"/>
      <c r="IG34" s="121"/>
      <c r="IH34" s="121"/>
      <c r="II34" s="121"/>
      <c r="IJ34" s="121"/>
      <c r="IK34" s="121"/>
      <c r="IL34" s="121"/>
      <c r="IM34" s="121"/>
      <c r="IN34" s="121"/>
      <c r="IO34" s="121"/>
      <c r="IP34" s="121"/>
      <c r="IQ34" s="121"/>
      <c r="IR34" s="121"/>
      <c r="IS34" s="121"/>
    </row>
    <row r="35" spans="1:253" s="122" customFormat="1" ht="30" customHeight="1">
      <c r="A35" s="52"/>
      <c r="B35" s="110">
        <v>24</v>
      </c>
      <c r="C35" s="237"/>
      <c r="D35" s="136" t="s">
        <v>89</v>
      </c>
      <c r="E35" s="124" t="s">
        <v>147</v>
      </c>
      <c r="F35" s="113" t="s">
        <v>121</v>
      </c>
      <c r="G35" s="56" t="s">
        <v>110</v>
      </c>
      <c r="H35" s="114" t="s">
        <v>148</v>
      </c>
      <c r="I35" s="115">
        <f>N34</f>
        <v>4617</v>
      </c>
      <c r="J35" s="116" t="s">
        <v>149</v>
      </c>
      <c r="K35" s="117">
        <f>K34</f>
        <v>4374</v>
      </c>
      <c r="L35" s="116" t="s">
        <v>149</v>
      </c>
      <c r="M35" s="118" t="s">
        <v>150</v>
      </c>
      <c r="N35" s="119">
        <f>I34</f>
        <v>3240</v>
      </c>
      <c r="O35" s="120">
        <f>IF(Métricas!G37="","",Métricas!G37)</f>
        <v>1291</v>
      </c>
      <c r="P35" s="123">
        <f>IF(Métricas!H37="","",Métricas!H37)</f>
        <v>1860</v>
      </c>
      <c r="Q35" s="123">
        <f>IF(Métricas!I37="","",Métricas!I37)</f>
        <v>2038</v>
      </c>
      <c r="R35" s="123">
        <f>IF(Métricas!J37="","",Métricas!J37)</f>
        <v>1595</v>
      </c>
      <c r="S35" s="123">
        <f>IF(Métricas!K37="","",Métricas!K37)</f>
        <v>1034</v>
      </c>
      <c r="T35" s="123">
        <f>IF(Métricas!L37="","",Métricas!L37)</f>
        <v>977</v>
      </c>
      <c r="U35" s="123">
        <f>IF(Métricas!M37="","",Métricas!M37)</f>
        <v>2140</v>
      </c>
      <c r="V35" s="123">
        <f>IF(Métricas!N37="","",Métricas!N37)</f>
        <v>1556</v>
      </c>
      <c r="W35" s="123">
        <f>IF(Métricas!O37="","",Métricas!O37)</f>
        <v>2292</v>
      </c>
      <c r="X35" s="123">
        <f>IF(Métricas!P37="","",Métricas!P37)</f>
        <v>1543</v>
      </c>
      <c r="Y35" s="123">
        <f>IF(Métricas!Q37="","",Métricas!Q37)</f>
        <v>1942</v>
      </c>
      <c r="Z35" s="123">
        <f>IF(Métricas!R37="","",Métricas!R37)</f>
        <v>2856</v>
      </c>
      <c r="AA35" s="123">
        <f>IF(Métricas!S37="","",Métricas!S37)</f>
        <v>2240</v>
      </c>
      <c r="AB35" s="123">
        <f>IF(Métricas!T37="","",Métricas!T37)</f>
        <v>2898</v>
      </c>
      <c r="AC35" s="123">
        <v>2209</v>
      </c>
      <c r="AD35" s="123">
        <f>IF(Métricas!V37="","",Métricas!V37)</f>
        <v>3104</v>
      </c>
      <c r="AE35" s="123">
        <f>IF(Métricas!W37="","",Métricas!W37)</f>
        <v>2665</v>
      </c>
      <c r="AF35" s="123">
        <f>IF(Métricas!X37="","",Métricas!X37)</f>
        <v>3286</v>
      </c>
      <c r="AG35" s="123">
        <f>IF(Métricas!Y37="","",Métricas!Y37)</f>
        <v>2227</v>
      </c>
      <c r="AH35" s="123">
        <f>IF(Métricas!Z37="","",Métricas!Z37)</f>
        <v>2850</v>
      </c>
      <c r="AI35" s="123">
        <f>IF(Métricas!AA37="","",Métricas!AA37)</f>
        <v>2838</v>
      </c>
      <c r="AJ35" s="123">
        <f>IF(Métricas!AB37="","",Métricas!AB37)</f>
        <v>1705</v>
      </c>
      <c r="AK35" s="123">
        <f>IF(Métricas!AC37="","",Métricas!AC37)</f>
        <v>1933</v>
      </c>
      <c r="AL35" s="123">
        <f>IF(Métricas!AD37="","",Métricas!AD37)</f>
        <v>2153</v>
      </c>
      <c r="AM35" s="123">
        <f>IF(Métricas!AE37="","",Métricas!AE37)</f>
        <v>2417</v>
      </c>
      <c r="AN35" s="123" t="str">
        <f>IF(Métricas!AF37="","",Métricas!AF37)</f>
        <v/>
      </c>
      <c r="AO35" s="123" t="str">
        <f>IF(Métricas!AG37="","",Métricas!AG37)</f>
        <v/>
      </c>
      <c r="AP35" s="123" t="str">
        <f>IF(Métricas!AH37="","",Métricas!AH37)</f>
        <v/>
      </c>
      <c r="AQ35" s="123" t="str">
        <f>IF(Métricas!AI37="","",Métricas!AI37)</f>
        <v/>
      </c>
      <c r="AR35" s="123" t="str">
        <f>IF(Métricas!AJ37="","",Métricas!AJ37)</f>
        <v/>
      </c>
      <c r="AS35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121"/>
      <c r="DQ35" s="121"/>
      <c r="DR35" s="121"/>
      <c r="DS35" s="121"/>
      <c r="DT35" s="121"/>
      <c r="DU35" s="121"/>
      <c r="DV35" s="121"/>
      <c r="DW35" s="121"/>
      <c r="DX35" s="121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  <c r="IA35" s="121"/>
      <c r="IB35" s="121"/>
      <c r="IC35" s="121"/>
      <c r="ID35" s="121"/>
      <c r="IE35" s="121"/>
      <c r="IF35" s="121"/>
      <c r="IG35" s="121"/>
      <c r="IH35" s="121"/>
      <c r="II35" s="121"/>
      <c r="IJ35" s="121"/>
      <c r="IK35" s="121"/>
      <c r="IL35" s="121"/>
      <c r="IM35" s="121"/>
      <c r="IN35" s="121"/>
      <c r="IO35" s="121"/>
      <c r="IP35" s="121"/>
      <c r="IQ35" s="121"/>
      <c r="IR35" s="121"/>
      <c r="IS35" s="121"/>
    </row>
    <row r="36" spans="1:253" s="122" customFormat="1" ht="15" customHeight="1">
      <c r="A36" s="52"/>
      <c r="B36" s="233">
        <v>25</v>
      </c>
      <c r="C36" s="237"/>
      <c r="D36" s="234" t="s">
        <v>92</v>
      </c>
      <c r="E36" s="228" t="s">
        <v>155</v>
      </c>
      <c r="F36" s="229" t="s">
        <v>121</v>
      </c>
      <c r="G36" s="56" t="s">
        <v>125</v>
      </c>
      <c r="H36" s="114" t="s">
        <v>148</v>
      </c>
      <c r="I36" s="115">
        <v>45</v>
      </c>
      <c r="J36" s="116" t="s">
        <v>149</v>
      </c>
      <c r="K36" s="117">
        <v>30</v>
      </c>
      <c r="L36" s="116" t="s">
        <v>149</v>
      </c>
      <c r="M36" s="118" t="s">
        <v>150</v>
      </c>
      <c r="N36" s="119">
        <v>15</v>
      </c>
      <c r="O36" s="120">
        <f>IF(Métricas!G38="","",Métricas!G38)</f>
        <v>12</v>
      </c>
      <c r="P36" s="123">
        <f>IF(Métricas!H38="","",Métricas!H38)</f>
        <v>32</v>
      </c>
      <c r="Q36" s="123">
        <f>IF(Métricas!I38="","",Métricas!I38)</f>
        <v>38</v>
      </c>
      <c r="R36" s="123">
        <f>IF(Métricas!J38="","",Métricas!J38)</f>
        <v>60</v>
      </c>
      <c r="S36" s="123">
        <f>IF(Métricas!K38="","",Métricas!K38)</f>
        <v>120</v>
      </c>
      <c r="T36" s="123">
        <f>IF(Métricas!L38="","",Métricas!L38)</f>
        <v>60</v>
      </c>
      <c r="U36" s="123">
        <f>IF(Métricas!M38="","",Métricas!M38)</f>
        <v>30</v>
      </c>
      <c r="V36" s="123">
        <f>IF(Métricas!N38="","",Métricas!N38)</f>
        <v>60</v>
      </c>
      <c r="W36" s="123">
        <f>IF(Métricas!O38="","",Métricas!O38)</f>
        <v>60</v>
      </c>
      <c r="X36" s="123">
        <f>IF(Métricas!P38="","",Métricas!P38)</f>
        <v>6</v>
      </c>
      <c r="Y36" s="123">
        <f>IF(Métricas!Q38="","",Métricas!Q38)</f>
        <v>18</v>
      </c>
      <c r="Z36" s="123">
        <f>IF(Métricas!R38="","",Métricas!R38)</f>
        <v>39</v>
      </c>
      <c r="AA36" s="123">
        <f>IF(Métricas!S38="","",Métricas!S38)</f>
        <v>57</v>
      </c>
      <c r="AB36" s="123">
        <f>IF(Métricas!T38="","",Métricas!T38)</f>
        <v>63</v>
      </c>
      <c r="AC36" s="123">
        <v>13</v>
      </c>
      <c r="AD36" s="123">
        <f>IF(Métricas!V38="","",Métricas!V38)</f>
        <v>13</v>
      </c>
      <c r="AE36" s="123">
        <f>IF(Métricas!W38="","",Métricas!W38)</f>
        <v>28</v>
      </c>
      <c r="AF36" s="123">
        <f>IF(Métricas!X38="","",Métricas!X38)</f>
        <v>43</v>
      </c>
      <c r="AG36" s="123">
        <f>IF(Métricas!Y38="","",Métricas!Y38)</f>
        <v>54</v>
      </c>
      <c r="AH36" s="123">
        <f>IF(Métricas!Z38="","",Métricas!Z38)</f>
        <v>65</v>
      </c>
      <c r="AI36" s="123">
        <f>IF(Métricas!AA38="","",Métricas!AA38)</f>
        <v>87</v>
      </c>
      <c r="AJ36" s="123">
        <f>IF(Métricas!AB38="","",Métricas!AB38)</f>
        <v>30</v>
      </c>
      <c r="AK36" s="123">
        <f>IF(Métricas!AC38="","",Métricas!AC38)</f>
        <v>0</v>
      </c>
      <c r="AL36" s="123">
        <f>IF(Métricas!AD38="","",Métricas!AD38)</f>
        <v>0</v>
      </c>
      <c r="AM36" s="123">
        <f>IF(Métricas!AE38="","",Métricas!AE38)</f>
        <v>20</v>
      </c>
      <c r="AN36" s="123" t="str">
        <f>IF(Métricas!AF38="","",Métricas!AF38)</f>
        <v/>
      </c>
      <c r="AO36" s="123" t="str">
        <f>IF(Métricas!AG38="","",Métricas!AG38)</f>
        <v/>
      </c>
      <c r="AP36" s="123" t="str">
        <f>IF(Métricas!AH38="","",Métricas!AH38)</f>
        <v/>
      </c>
      <c r="AQ36" s="123" t="str">
        <f>IF(Métricas!AI38="","",Métricas!AI38)</f>
        <v/>
      </c>
      <c r="AR36" s="123" t="str">
        <f>IF(Métricas!AJ38="","",Métricas!AJ38)</f>
        <v/>
      </c>
      <c r="AS36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  <c r="DK36" s="121"/>
      <c r="DL36" s="121"/>
      <c r="DM36" s="121"/>
      <c r="DN36" s="121"/>
      <c r="DO36" s="121"/>
      <c r="DP36" s="121"/>
      <c r="DQ36" s="121"/>
      <c r="DR36" s="121"/>
      <c r="DS36" s="121"/>
      <c r="DT36" s="121"/>
      <c r="DU36" s="121"/>
      <c r="DV36" s="121"/>
      <c r="DW36" s="121"/>
      <c r="DX36" s="121"/>
      <c r="DY36" s="121"/>
      <c r="DZ36" s="121"/>
      <c r="EA36" s="121"/>
      <c r="EB36" s="121"/>
      <c r="EC36" s="121"/>
      <c r="ED36" s="121"/>
      <c r="EE36" s="121"/>
      <c r="EF36" s="121"/>
      <c r="EG36" s="121"/>
      <c r="EH36" s="121"/>
      <c r="EI36" s="121"/>
      <c r="EJ36" s="121"/>
      <c r="EK36" s="121"/>
      <c r="EL36" s="121"/>
      <c r="EM36" s="121"/>
      <c r="EN36" s="121"/>
      <c r="EO36" s="121"/>
      <c r="EP36" s="121"/>
      <c r="EQ36" s="121"/>
      <c r="ER36" s="121"/>
      <c r="ES36" s="121"/>
      <c r="ET36" s="121"/>
      <c r="EU36" s="121"/>
      <c r="EV36" s="121"/>
      <c r="EW36" s="121"/>
      <c r="EX36" s="121"/>
      <c r="EY36" s="121"/>
      <c r="EZ36" s="121"/>
      <c r="FA36" s="121"/>
      <c r="FB36" s="121"/>
      <c r="FC36" s="121"/>
      <c r="FD36" s="121"/>
      <c r="FE36" s="121"/>
      <c r="FF36" s="121"/>
      <c r="FG36" s="121"/>
      <c r="FH36" s="121"/>
      <c r="FI36" s="121"/>
      <c r="FJ36" s="121"/>
      <c r="FK36" s="121"/>
      <c r="FL36" s="121"/>
      <c r="FM36" s="121"/>
      <c r="FN36" s="121"/>
      <c r="FO36" s="121"/>
      <c r="FP36" s="121"/>
      <c r="FQ36" s="121"/>
      <c r="FR36" s="121"/>
      <c r="FS36" s="121"/>
      <c r="FT36" s="121"/>
      <c r="FU36" s="121"/>
      <c r="FV36" s="121"/>
      <c r="FW36" s="121"/>
      <c r="FX36" s="121"/>
      <c r="FY36" s="121"/>
      <c r="FZ36" s="121"/>
      <c r="GA36" s="121"/>
      <c r="GB36" s="121"/>
      <c r="GC36" s="121"/>
      <c r="GD36" s="121"/>
      <c r="GE36" s="121"/>
      <c r="GF36" s="121"/>
      <c r="GG36" s="121"/>
      <c r="GH36" s="121"/>
      <c r="GI36" s="121"/>
      <c r="GJ36" s="121"/>
      <c r="GK36" s="121"/>
      <c r="GL36" s="121"/>
      <c r="GM36" s="121"/>
      <c r="GN36" s="121"/>
      <c r="GO36" s="121"/>
      <c r="GP36" s="121"/>
      <c r="GQ36" s="121"/>
      <c r="GR36" s="121"/>
      <c r="GS36" s="121"/>
      <c r="GT36" s="121"/>
      <c r="GU36" s="121"/>
      <c r="GV36" s="121"/>
      <c r="GW36" s="121"/>
      <c r="GX36" s="121"/>
      <c r="GY36" s="121"/>
      <c r="GZ36" s="121"/>
      <c r="HA36" s="121"/>
      <c r="HB36" s="121"/>
      <c r="HC36" s="121"/>
      <c r="HD36" s="121"/>
      <c r="HE36" s="121"/>
      <c r="HF36" s="121"/>
      <c r="HG36" s="121"/>
      <c r="HH36" s="121"/>
      <c r="HI36" s="121"/>
      <c r="HJ36" s="121"/>
      <c r="HK36" s="121"/>
      <c r="HL36" s="121"/>
      <c r="HM36" s="121"/>
      <c r="HN36" s="121"/>
      <c r="HO36" s="121"/>
      <c r="HP36" s="121"/>
      <c r="HQ36" s="121"/>
      <c r="HR36" s="121"/>
      <c r="HS36" s="121"/>
      <c r="HT36" s="121"/>
      <c r="HU36" s="121"/>
      <c r="HV36" s="121"/>
      <c r="HW36" s="121"/>
      <c r="HX36" s="121"/>
      <c r="HY36" s="121"/>
      <c r="HZ36" s="121"/>
      <c r="IA36" s="121"/>
      <c r="IB36" s="121"/>
      <c r="IC36" s="121"/>
      <c r="ID36" s="121"/>
      <c r="IE36" s="121"/>
      <c r="IF36" s="121"/>
      <c r="IG36" s="121"/>
      <c r="IH36" s="121"/>
      <c r="II36" s="121"/>
      <c r="IJ36" s="121"/>
      <c r="IK36" s="121"/>
      <c r="IL36" s="121"/>
      <c r="IM36" s="121"/>
      <c r="IN36" s="121"/>
      <c r="IO36" s="121"/>
      <c r="IP36" s="121"/>
      <c r="IQ36" s="121"/>
      <c r="IR36" s="121"/>
      <c r="IS36" s="121"/>
    </row>
    <row r="37" spans="1:253" s="122" customFormat="1" ht="15.6" customHeight="1">
      <c r="A37" s="52"/>
      <c r="B37" s="233"/>
      <c r="C37" s="237"/>
      <c r="D37" s="234"/>
      <c r="E37" s="228"/>
      <c r="F37" s="229"/>
      <c r="G37" s="56" t="s">
        <v>159</v>
      </c>
      <c r="H37" s="114" t="s">
        <v>148</v>
      </c>
      <c r="I37" s="115">
        <v>45</v>
      </c>
      <c r="J37" s="116" t="s">
        <v>149</v>
      </c>
      <c r="K37" s="117">
        <v>30</v>
      </c>
      <c r="L37" s="116" t="s">
        <v>149</v>
      </c>
      <c r="M37" s="118" t="s">
        <v>150</v>
      </c>
      <c r="N37" s="119">
        <v>15</v>
      </c>
      <c r="O37" s="145">
        <f t="shared" ref="O37:AG37" si="8">IF(SUM(O36:O36)=0,"",AVERAGE(O36:O36))</f>
        <v>12</v>
      </c>
      <c r="P37" s="145">
        <f t="shared" si="8"/>
        <v>32</v>
      </c>
      <c r="Q37" s="145">
        <f t="shared" si="8"/>
        <v>38</v>
      </c>
      <c r="R37" s="145">
        <f t="shared" si="8"/>
        <v>60</v>
      </c>
      <c r="S37" s="145">
        <f t="shared" si="8"/>
        <v>120</v>
      </c>
      <c r="T37" s="145">
        <f t="shared" si="8"/>
        <v>60</v>
      </c>
      <c r="U37" s="145">
        <f t="shared" si="8"/>
        <v>30</v>
      </c>
      <c r="V37" s="145">
        <f t="shared" si="8"/>
        <v>60</v>
      </c>
      <c r="W37" s="145">
        <f t="shared" si="8"/>
        <v>60</v>
      </c>
      <c r="X37" s="145">
        <f t="shared" si="8"/>
        <v>6</v>
      </c>
      <c r="Y37" s="145">
        <f t="shared" si="8"/>
        <v>18</v>
      </c>
      <c r="Z37" s="145">
        <f t="shared" si="8"/>
        <v>39</v>
      </c>
      <c r="AA37" s="145">
        <f t="shared" si="8"/>
        <v>57</v>
      </c>
      <c r="AB37" s="145">
        <f t="shared" si="8"/>
        <v>63</v>
      </c>
      <c r="AC37" s="145">
        <f t="shared" si="8"/>
        <v>13</v>
      </c>
      <c r="AD37" s="145">
        <f t="shared" si="8"/>
        <v>13</v>
      </c>
      <c r="AE37" s="145">
        <f t="shared" si="8"/>
        <v>28</v>
      </c>
      <c r="AF37" s="145">
        <f t="shared" si="8"/>
        <v>43</v>
      </c>
      <c r="AG37" s="145">
        <f t="shared" si="8"/>
        <v>54</v>
      </c>
      <c r="AH37" s="145">
        <f>IF(SUM(AH36:AH36)=0,"",AVERAGE(AH36:AH36))</f>
        <v>65</v>
      </c>
      <c r="AI37" s="145">
        <f t="shared" ref="AI37:AP37" si="9">IF(SUM(AI36:AI36)=0,"",AVERAGE(AI36:AI36))</f>
        <v>87</v>
      </c>
      <c r="AJ37" s="145">
        <f t="shared" si="9"/>
        <v>30</v>
      </c>
      <c r="AK37" s="145" t="str">
        <f t="shared" si="9"/>
        <v/>
      </c>
      <c r="AL37" s="145" t="str">
        <f t="shared" si="9"/>
        <v/>
      </c>
      <c r="AM37" s="145">
        <f t="shared" si="9"/>
        <v>20</v>
      </c>
      <c r="AN37" s="145" t="str">
        <f t="shared" si="9"/>
        <v/>
      </c>
      <c r="AO37" s="145" t="str">
        <f t="shared" si="9"/>
        <v/>
      </c>
      <c r="AP37" s="145" t="str">
        <f t="shared" si="9"/>
        <v/>
      </c>
      <c r="AQ37" s="145" t="str">
        <f t="shared" ref="AQ37" si="10">IF(SUM(AQ36:AQ36)=0,"",AVERAGE(AQ36:AQ36))</f>
        <v/>
      </c>
      <c r="AR37" s="145" t="str">
        <f t="shared" ref="AR37" si="11">IF(SUM(AR36:AR36)=0,"",AVERAGE(AR36:AR36))</f>
        <v/>
      </c>
      <c r="AS37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  <c r="DK37" s="121"/>
      <c r="DL37" s="121"/>
      <c r="DM37" s="121"/>
      <c r="DN37" s="121"/>
      <c r="DO37" s="121"/>
      <c r="DP37" s="121"/>
      <c r="DQ37" s="121"/>
      <c r="DR37" s="121"/>
      <c r="DS37" s="121"/>
      <c r="DT37" s="121"/>
      <c r="DU37" s="121"/>
      <c r="DV37" s="121"/>
      <c r="DW37" s="121"/>
      <c r="DX37" s="121"/>
      <c r="DY37" s="121"/>
      <c r="DZ37" s="121"/>
      <c r="EA37" s="121"/>
      <c r="EB37" s="121"/>
      <c r="EC37" s="121"/>
      <c r="ED37" s="121"/>
      <c r="EE37" s="121"/>
      <c r="EF37" s="121"/>
      <c r="EG37" s="121"/>
      <c r="EH37" s="121"/>
      <c r="EI37" s="121"/>
      <c r="EJ37" s="121"/>
      <c r="EK37" s="121"/>
      <c r="EL37" s="121"/>
      <c r="EM37" s="121"/>
      <c r="EN37" s="121"/>
      <c r="EO37" s="121"/>
      <c r="EP37" s="121"/>
      <c r="EQ37" s="121"/>
      <c r="ER37" s="121"/>
      <c r="ES37" s="121"/>
      <c r="ET37" s="121"/>
      <c r="EU37" s="121"/>
      <c r="EV37" s="121"/>
      <c r="EW37" s="121"/>
      <c r="EX37" s="121"/>
      <c r="EY37" s="121"/>
      <c r="EZ37" s="121"/>
      <c r="FA37" s="121"/>
      <c r="FB37" s="121"/>
      <c r="FC37" s="121"/>
      <c r="FD37" s="121"/>
      <c r="FE37" s="121"/>
      <c r="FF37" s="121"/>
      <c r="FG37" s="121"/>
      <c r="FH37" s="121"/>
      <c r="FI37" s="121"/>
      <c r="FJ37" s="121"/>
      <c r="FK37" s="121"/>
      <c r="FL37" s="121"/>
      <c r="FM37" s="121"/>
      <c r="FN37" s="121"/>
      <c r="FO37" s="121"/>
      <c r="FP37" s="121"/>
      <c r="FQ37" s="121"/>
      <c r="FR37" s="121"/>
      <c r="FS37" s="121"/>
      <c r="FT37" s="121"/>
      <c r="FU37" s="121"/>
      <c r="FV37" s="121"/>
      <c r="FW37" s="121"/>
      <c r="FX37" s="121"/>
      <c r="FY37" s="121"/>
      <c r="FZ37" s="121"/>
      <c r="GA37" s="121"/>
      <c r="GB37" s="121"/>
      <c r="GC37" s="121"/>
      <c r="GD37" s="121"/>
      <c r="GE37" s="121"/>
      <c r="GF37" s="121"/>
      <c r="GG37" s="121"/>
      <c r="GH37" s="121"/>
      <c r="GI37" s="121"/>
      <c r="GJ37" s="121"/>
      <c r="GK37" s="121"/>
      <c r="GL37" s="121"/>
      <c r="GM37" s="121"/>
      <c r="GN37" s="121"/>
      <c r="GO37" s="121"/>
      <c r="GP37" s="121"/>
      <c r="GQ37" s="121"/>
      <c r="GR37" s="121"/>
      <c r="GS37" s="121"/>
      <c r="GT37" s="121"/>
      <c r="GU37" s="121"/>
      <c r="GV37" s="121"/>
      <c r="GW37" s="121"/>
      <c r="GX37" s="121"/>
      <c r="GY37" s="121"/>
      <c r="GZ37" s="121"/>
      <c r="HA37" s="121"/>
      <c r="HB37" s="121"/>
      <c r="HC37" s="121"/>
      <c r="HD37" s="121"/>
      <c r="HE37" s="121"/>
      <c r="HF37" s="121"/>
      <c r="HG37" s="121"/>
      <c r="HH37" s="121"/>
      <c r="HI37" s="121"/>
      <c r="HJ37" s="121"/>
      <c r="HK37" s="121"/>
      <c r="HL37" s="121"/>
      <c r="HM37" s="121"/>
      <c r="HN37" s="121"/>
      <c r="HO37" s="121"/>
      <c r="HP37" s="121"/>
      <c r="HQ37" s="121"/>
      <c r="HR37" s="121"/>
      <c r="HS37" s="121"/>
      <c r="HT37" s="121"/>
      <c r="HU37" s="121"/>
      <c r="HV37" s="121"/>
      <c r="HW37" s="121"/>
      <c r="HX37" s="121"/>
      <c r="HY37" s="121"/>
      <c r="HZ37" s="121"/>
      <c r="IA37" s="121"/>
      <c r="IB37" s="121"/>
      <c r="IC37" s="121"/>
      <c r="ID37" s="121"/>
      <c r="IE37" s="121"/>
      <c r="IF37" s="121"/>
      <c r="IG37" s="121"/>
      <c r="IH37" s="121"/>
      <c r="II37" s="121"/>
      <c r="IJ37" s="121"/>
      <c r="IK37" s="121"/>
      <c r="IL37" s="121"/>
      <c r="IM37" s="121"/>
      <c r="IN37" s="121"/>
      <c r="IO37" s="121"/>
      <c r="IP37" s="121"/>
      <c r="IQ37" s="121"/>
      <c r="IR37" s="121"/>
      <c r="IS37" s="121"/>
    </row>
    <row r="38" spans="1:253" s="122" customFormat="1" ht="16.350000000000001" customHeight="1">
      <c r="A38" s="52"/>
      <c r="B38" s="233">
        <v>26</v>
      </c>
      <c r="C38" s="237"/>
      <c r="D38" s="234" t="s">
        <v>95</v>
      </c>
      <c r="E38" s="228" t="s">
        <v>155</v>
      </c>
      <c r="F38" s="229" t="s">
        <v>121</v>
      </c>
      <c r="G38" s="56" t="s">
        <v>125</v>
      </c>
      <c r="H38" s="114" t="s">
        <v>148</v>
      </c>
      <c r="I38" s="115">
        <v>14</v>
      </c>
      <c r="J38" s="116" t="s">
        <v>149</v>
      </c>
      <c r="K38" s="117">
        <v>7</v>
      </c>
      <c r="L38" s="116" t="s">
        <v>149</v>
      </c>
      <c r="M38" s="118" t="s">
        <v>150</v>
      </c>
      <c r="N38" s="119">
        <v>1</v>
      </c>
      <c r="O38" s="120">
        <f>IF(Métricas!G39="","",Métricas!G39)</f>
        <v>6</v>
      </c>
      <c r="P38" s="120">
        <f>IF(Métricas!H39="","",Métricas!H39)</f>
        <v>0</v>
      </c>
      <c r="Q38" s="123">
        <f>IF(Métricas!I39="","",Métricas!I39)</f>
        <v>0</v>
      </c>
      <c r="R38" s="123">
        <f>IF(Métricas!J39="","",Métricas!J39)</f>
        <v>0</v>
      </c>
      <c r="S38" s="123">
        <f>IF(Métricas!K39="","",Métricas!K39)</f>
        <v>3</v>
      </c>
      <c r="T38" s="123">
        <f>IF(Métricas!L39="","",Métricas!L39)</f>
        <v>0</v>
      </c>
      <c r="U38" s="123">
        <f>IF(Métricas!M39="","",Métricas!M39)</f>
        <v>0</v>
      </c>
      <c r="V38" s="123">
        <f>IF(Métricas!N39="","",Métricas!N39)</f>
        <v>0</v>
      </c>
      <c r="W38" s="123">
        <f>IF(Métricas!O39="","",Métricas!O39)</f>
        <v>0</v>
      </c>
      <c r="X38" s="123">
        <f>IF(Métricas!P39="","",Métricas!P39)</f>
        <v>0</v>
      </c>
      <c r="Y38" s="123">
        <f>IF(Métricas!Q39="","",Métricas!Q39)</f>
        <v>0</v>
      </c>
      <c r="Z38" s="123">
        <f>IF(Métricas!R39="","",Métricas!R39)</f>
        <v>0</v>
      </c>
      <c r="AA38" s="123">
        <f>IF(Métricas!S39="","",Métricas!S39)</f>
        <v>0</v>
      </c>
      <c r="AB38" s="123">
        <f>IF(Métricas!T39="","",Métricas!T39)</f>
        <v>0</v>
      </c>
      <c r="AC38" s="123">
        <v>0</v>
      </c>
      <c r="AD38" s="123">
        <f>IF(Métricas!V39="","",Métricas!V39)</f>
        <v>0</v>
      </c>
      <c r="AE38" s="123">
        <f>IF(Métricas!W39="","",Métricas!W39)</f>
        <v>0</v>
      </c>
      <c r="AF38" s="123">
        <f>IF(Métricas!X39="","",Métricas!X39)</f>
        <v>0</v>
      </c>
      <c r="AG38" s="123">
        <f>IF(Métricas!Y39="","",Métricas!Y39)</f>
        <v>0</v>
      </c>
      <c r="AH38" s="123">
        <f>IF(Métricas!Z39="","",Métricas!Z39)</f>
        <v>0</v>
      </c>
      <c r="AI38" s="123">
        <f>IF(Métricas!AA39="","",Métricas!AA39)</f>
        <v>0</v>
      </c>
      <c r="AJ38" s="123">
        <f>IF(Métricas!AB39="","",Métricas!AB39)</f>
        <v>0</v>
      </c>
      <c r="AK38" s="123">
        <f>IF(Métricas!AC39="","",Métricas!AC39)</f>
        <v>0</v>
      </c>
      <c r="AL38" s="123">
        <f>IF(Métricas!AD39="","",Métricas!AD39)</f>
        <v>0</v>
      </c>
      <c r="AM38" s="123">
        <f>IF(Métricas!AE39="","",Métricas!AE39)</f>
        <v>0</v>
      </c>
      <c r="AN38" s="123" t="str">
        <f>IF(Métricas!AF39="","",Métricas!AF39)</f>
        <v/>
      </c>
      <c r="AO38" s="123" t="str">
        <f>IF(Métricas!AG39="","",Métricas!AG39)</f>
        <v/>
      </c>
      <c r="AP38" s="123" t="str">
        <f>IF(Métricas!AH39="","",Métricas!AH39)</f>
        <v/>
      </c>
      <c r="AQ38" s="123" t="str">
        <f>IF(Métricas!AI39="","",Métricas!AI39)</f>
        <v/>
      </c>
      <c r="AR38" s="123" t="str">
        <f>IF(Métricas!AJ39="","",Métricas!AJ39)</f>
        <v/>
      </c>
      <c r="AS38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  <c r="DK38" s="121"/>
      <c r="DL38" s="121"/>
      <c r="DM38" s="121"/>
      <c r="DN38" s="121"/>
      <c r="DO38" s="121"/>
      <c r="DP38" s="121"/>
      <c r="DQ38" s="121"/>
      <c r="DR38" s="121"/>
      <c r="DS38" s="121"/>
      <c r="DT38" s="121"/>
      <c r="DU38" s="121"/>
      <c r="DV38" s="121"/>
      <c r="DW38" s="121"/>
      <c r="DX38" s="121"/>
      <c r="DY38" s="121"/>
      <c r="DZ38" s="121"/>
      <c r="EA38" s="121"/>
      <c r="EB38" s="121"/>
      <c r="EC38" s="121"/>
      <c r="ED38" s="121"/>
      <c r="EE38" s="121"/>
      <c r="EF38" s="121"/>
      <c r="EG38" s="121"/>
      <c r="EH38" s="121"/>
      <c r="EI38" s="121"/>
      <c r="EJ38" s="121"/>
      <c r="EK38" s="121"/>
      <c r="EL38" s="121"/>
      <c r="EM38" s="121"/>
      <c r="EN38" s="121"/>
      <c r="EO38" s="121"/>
      <c r="EP38" s="121"/>
      <c r="EQ38" s="121"/>
      <c r="ER38" s="121"/>
      <c r="ES38" s="121"/>
      <c r="ET38" s="121"/>
      <c r="EU38" s="121"/>
      <c r="EV38" s="121"/>
      <c r="EW38" s="121"/>
      <c r="EX38" s="121"/>
      <c r="EY38" s="121"/>
      <c r="EZ38" s="121"/>
      <c r="FA38" s="121"/>
      <c r="FB38" s="121"/>
      <c r="FC38" s="121"/>
      <c r="FD38" s="121"/>
      <c r="FE38" s="121"/>
      <c r="FF38" s="121"/>
      <c r="FG38" s="121"/>
      <c r="FH38" s="121"/>
      <c r="FI38" s="121"/>
      <c r="FJ38" s="121"/>
      <c r="FK38" s="121"/>
      <c r="FL38" s="121"/>
      <c r="FM38" s="121"/>
      <c r="FN38" s="121"/>
      <c r="FO38" s="121"/>
      <c r="FP38" s="121"/>
      <c r="FQ38" s="121"/>
      <c r="FR38" s="121"/>
      <c r="FS38" s="121"/>
      <c r="FT38" s="121"/>
      <c r="FU38" s="121"/>
      <c r="FV38" s="121"/>
      <c r="FW38" s="121"/>
      <c r="FX38" s="121"/>
      <c r="FY38" s="121"/>
      <c r="FZ38" s="121"/>
      <c r="GA38" s="121"/>
      <c r="GB38" s="121"/>
      <c r="GC38" s="121"/>
      <c r="GD38" s="121"/>
      <c r="GE38" s="121"/>
      <c r="GF38" s="121"/>
      <c r="GG38" s="121"/>
      <c r="GH38" s="121"/>
      <c r="GI38" s="121"/>
      <c r="GJ38" s="121"/>
      <c r="GK38" s="121"/>
      <c r="GL38" s="121"/>
      <c r="GM38" s="121"/>
      <c r="GN38" s="121"/>
      <c r="GO38" s="121"/>
      <c r="GP38" s="121"/>
      <c r="GQ38" s="121"/>
      <c r="GR38" s="121"/>
      <c r="GS38" s="121"/>
      <c r="GT38" s="121"/>
      <c r="GU38" s="121"/>
      <c r="GV38" s="121"/>
      <c r="GW38" s="121"/>
      <c r="GX38" s="121"/>
      <c r="GY38" s="121"/>
      <c r="GZ38" s="121"/>
      <c r="HA38" s="121"/>
      <c r="HB38" s="121"/>
      <c r="HC38" s="121"/>
      <c r="HD38" s="121"/>
      <c r="HE38" s="121"/>
      <c r="HF38" s="121"/>
      <c r="HG38" s="121"/>
      <c r="HH38" s="121"/>
      <c r="HI38" s="121"/>
      <c r="HJ38" s="121"/>
      <c r="HK38" s="121"/>
      <c r="HL38" s="121"/>
      <c r="HM38" s="121"/>
      <c r="HN38" s="121"/>
      <c r="HO38" s="121"/>
      <c r="HP38" s="121"/>
      <c r="HQ38" s="121"/>
      <c r="HR38" s="121"/>
      <c r="HS38" s="121"/>
      <c r="HT38" s="121"/>
      <c r="HU38" s="121"/>
      <c r="HV38" s="121"/>
      <c r="HW38" s="121"/>
      <c r="HX38" s="121"/>
      <c r="HY38" s="121"/>
      <c r="HZ38" s="121"/>
      <c r="IA38" s="121"/>
      <c r="IB38" s="121"/>
      <c r="IC38" s="121"/>
      <c r="ID38" s="121"/>
      <c r="IE38" s="121"/>
      <c r="IF38" s="121"/>
      <c r="IG38" s="121"/>
      <c r="IH38" s="121"/>
      <c r="II38" s="121"/>
      <c r="IJ38" s="121"/>
      <c r="IK38" s="121"/>
      <c r="IL38" s="121"/>
      <c r="IM38" s="121"/>
      <c r="IN38" s="121"/>
      <c r="IO38" s="121"/>
      <c r="IP38" s="121"/>
      <c r="IQ38" s="121"/>
      <c r="IR38" s="121"/>
      <c r="IS38" s="121"/>
    </row>
    <row r="39" spans="1:253" s="122" customFormat="1" ht="15.6" customHeight="1">
      <c r="A39" s="52"/>
      <c r="B39" s="233"/>
      <c r="C39" s="237"/>
      <c r="D39" s="234"/>
      <c r="E39" s="228"/>
      <c r="F39" s="229"/>
      <c r="G39" s="56" t="s">
        <v>159</v>
      </c>
      <c r="H39" s="114" t="s">
        <v>148</v>
      </c>
      <c r="I39" s="115">
        <v>14</v>
      </c>
      <c r="J39" s="116" t="s">
        <v>149</v>
      </c>
      <c r="K39" s="117">
        <v>7</v>
      </c>
      <c r="L39" s="116" t="s">
        <v>149</v>
      </c>
      <c r="M39" s="118" t="s">
        <v>150</v>
      </c>
      <c r="N39" s="119">
        <v>1</v>
      </c>
      <c r="O39" s="146">
        <f t="shared" ref="O39:U39" si="12">AVERAGE(O38:O38)</f>
        <v>6</v>
      </c>
      <c r="P39" s="146">
        <f t="shared" si="12"/>
        <v>0</v>
      </c>
      <c r="Q39" s="146">
        <f t="shared" si="12"/>
        <v>0</v>
      </c>
      <c r="R39" s="146">
        <f t="shared" si="12"/>
        <v>0</v>
      </c>
      <c r="S39" s="146">
        <f t="shared" si="12"/>
        <v>3</v>
      </c>
      <c r="T39" s="146">
        <f t="shared" si="12"/>
        <v>0</v>
      </c>
      <c r="U39" s="146">
        <f t="shared" si="12"/>
        <v>0</v>
      </c>
      <c r="V39" s="146" t="str">
        <f t="shared" ref="V39:AG39" si="13">IF(SUM(V38:V38)=0,"",AVERAGE(V38:V38))</f>
        <v/>
      </c>
      <c r="W39" s="146" t="str">
        <f t="shared" si="13"/>
        <v/>
      </c>
      <c r="X39" s="146" t="str">
        <f t="shared" si="13"/>
        <v/>
      </c>
      <c r="Y39" s="146" t="str">
        <f t="shared" si="13"/>
        <v/>
      </c>
      <c r="Z39" s="146" t="str">
        <f t="shared" si="13"/>
        <v/>
      </c>
      <c r="AA39" s="146" t="str">
        <f t="shared" si="13"/>
        <v/>
      </c>
      <c r="AB39" s="146" t="str">
        <f t="shared" si="13"/>
        <v/>
      </c>
      <c r="AC39" s="146" t="str">
        <f t="shared" si="13"/>
        <v/>
      </c>
      <c r="AD39" s="146" t="str">
        <f t="shared" si="13"/>
        <v/>
      </c>
      <c r="AE39" s="146" t="str">
        <f t="shared" si="13"/>
        <v/>
      </c>
      <c r="AF39" s="146" t="str">
        <f t="shared" si="13"/>
        <v/>
      </c>
      <c r="AG39" s="146" t="str">
        <f t="shared" si="13"/>
        <v/>
      </c>
      <c r="AH39" s="146" t="str">
        <f>IF(SUM(AH38:AH38)=0,"",AVERAGE(AH38:AH38))</f>
        <v/>
      </c>
      <c r="AI39" s="146" t="str">
        <f t="shared" ref="AI39:AP39" si="14">IF(SUM(AI38:AI38)=0,"",AVERAGE(AI38:AI38))</f>
        <v/>
      </c>
      <c r="AJ39" s="146" t="str">
        <f t="shared" si="14"/>
        <v/>
      </c>
      <c r="AK39" s="146" t="str">
        <f t="shared" si="14"/>
        <v/>
      </c>
      <c r="AL39" s="146" t="str">
        <f t="shared" si="14"/>
        <v/>
      </c>
      <c r="AM39" s="146" t="str">
        <f t="shared" si="14"/>
        <v/>
      </c>
      <c r="AN39" s="146" t="str">
        <f t="shared" si="14"/>
        <v/>
      </c>
      <c r="AO39" s="146" t="str">
        <f t="shared" si="14"/>
        <v/>
      </c>
      <c r="AP39" s="146" t="str">
        <f t="shared" si="14"/>
        <v/>
      </c>
      <c r="AQ39" s="146" t="str">
        <f t="shared" ref="AQ39" si="15">IF(SUM(AQ38:AQ38)=0,"",AVERAGE(AQ38:AQ38))</f>
        <v/>
      </c>
      <c r="AR39" s="146" t="str">
        <f t="shared" ref="AR39" si="16">IF(SUM(AR38:AR38)=0,"",AVERAGE(AR38:AR38))</f>
        <v/>
      </c>
      <c r="AS39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  <c r="DK39" s="121"/>
      <c r="DL39" s="121"/>
      <c r="DM39" s="121"/>
      <c r="DN39" s="121"/>
      <c r="DO39" s="121"/>
      <c r="DP39" s="121"/>
      <c r="DQ39" s="121"/>
      <c r="DR39" s="121"/>
      <c r="DS39" s="121"/>
      <c r="DT39" s="121"/>
      <c r="DU39" s="121"/>
      <c r="DV39" s="121"/>
      <c r="DW39" s="121"/>
      <c r="DX39" s="121"/>
      <c r="DY39" s="121"/>
      <c r="DZ39" s="121"/>
      <c r="EA39" s="121"/>
      <c r="EB39" s="121"/>
      <c r="EC39" s="121"/>
      <c r="ED39" s="121"/>
      <c r="EE39" s="121"/>
      <c r="EF39" s="121"/>
      <c r="EG39" s="121"/>
      <c r="EH39" s="121"/>
      <c r="EI39" s="121"/>
      <c r="EJ39" s="121"/>
      <c r="EK39" s="121"/>
      <c r="EL39" s="121"/>
      <c r="EM39" s="121"/>
      <c r="EN39" s="121"/>
      <c r="EO39" s="121"/>
      <c r="EP39" s="121"/>
      <c r="EQ39" s="121"/>
      <c r="ER39" s="121"/>
      <c r="ES39" s="121"/>
      <c r="ET39" s="121"/>
      <c r="EU39" s="121"/>
      <c r="EV39" s="121"/>
      <c r="EW39" s="121"/>
      <c r="EX39" s="121"/>
      <c r="EY39" s="121"/>
      <c r="EZ39" s="121"/>
      <c r="FA39" s="121"/>
      <c r="FB39" s="121"/>
      <c r="FC39" s="121"/>
      <c r="FD39" s="121"/>
      <c r="FE39" s="121"/>
      <c r="FF39" s="121"/>
      <c r="FG39" s="121"/>
      <c r="FH39" s="121"/>
      <c r="FI39" s="121"/>
      <c r="FJ39" s="121"/>
      <c r="FK39" s="121"/>
      <c r="FL39" s="121"/>
      <c r="FM39" s="121"/>
      <c r="FN39" s="121"/>
      <c r="FO39" s="121"/>
      <c r="FP39" s="121"/>
      <c r="FQ39" s="121"/>
      <c r="FR39" s="121"/>
      <c r="FS39" s="121"/>
      <c r="FT39" s="121"/>
      <c r="FU39" s="121"/>
      <c r="FV39" s="121"/>
      <c r="FW39" s="121"/>
      <c r="FX39" s="121"/>
      <c r="FY39" s="121"/>
      <c r="FZ39" s="121"/>
      <c r="GA39" s="121"/>
      <c r="GB39" s="121"/>
      <c r="GC39" s="121"/>
      <c r="GD39" s="121"/>
      <c r="GE39" s="121"/>
      <c r="GF39" s="121"/>
      <c r="GG39" s="121"/>
      <c r="GH39" s="121"/>
      <c r="GI39" s="121"/>
      <c r="GJ39" s="121"/>
      <c r="GK39" s="121"/>
      <c r="GL39" s="121"/>
      <c r="GM39" s="121"/>
      <c r="GN39" s="121"/>
      <c r="GO39" s="121"/>
      <c r="GP39" s="121"/>
      <c r="GQ39" s="121"/>
      <c r="GR39" s="121"/>
      <c r="GS39" s="121"/>
      <c r="GT39" s="121"/>
      <c r="GU39" s="121"/>
      <c r="GV39" s="121"/>
      <c r="GW39" s="121"/>
      <c r="GX39" s="121"/>
      <c r="GY39" s="121"/>
      <c r="GZ39" s="121"/>
      <c r="HA39" s="121"/>
      <c r="HB39" s="121"/>
      <c r="HC39" s="121"/>
      <c r="HD39" s="121"/>
      <c r="HE39" s="121"/>
      <c r="HF39" s="121"/>
      <c r="HG39" s="121"/>
      <c r="HH39" s="121"/>
      <c r="HI39" s="121"/>
      <c r="HJ39" s="121"/>
      <c r="HK39" s="121"/>
      <c r="HL39" s="121"/>
      <c r="HM39" s="121"/>
      <c r="HN39" s="121"/>
      <c r="HO39" s="121"/>
      <c r="HP39" s="121"/>
      <c r="HQ39" s="121"/>
      <c r="HR39" s="121"/>
      <c r="HS39" s="121"/>
      <c r="HT39" s="121"/>
      <c r="HU39" s="121"/>
      <c r="HV39" s="121"/>
      <c r="HW39" s="121"/>
      <c r="HX39" s="121"/>
      <c r="HY39" s="121"/>
      <c r="HZ39" s="121"/>
      <c r="IA39" s="121"/>
      <c r="IB39" s="121"/>
      <c r="IC39" s="121"/>
      <c r="ID39" s="121"/>
      <c r="IE39" s="121"/>
      <c r="IF39" s="121"/>
      <c r="IG39" s="121"/>
      <c r="IH39" s="121"/>
      <c r="II39" s="121"/>
      <c r="IJ39" s="121"/>
      <c r="IK39" s="121"/>
      <c r="IL39" s="121"/>
      <c r="IM39" s="121"/>
      <c r="IN39" s="121"/>
      <c r="IO39" s="121"/>
      <c r="IP39" s="121"/>
      <c r="IQ39" s="121"/>
      <c r="IR39" s="121"/>
      <c r="IS39" s="121"/>
    </row>
    <row r="40" spans="1:253" ht="15" hidden="1" customHeight="1">
      <c r="B40" s="230">
        <v>27</v>
      </c>
      <c r="C40" s="237"/>
      <c r="D40" s="231" t="s">
        <v>98</v>
      </c>
      <c r="E40" s="232" t="s">
        <v>147</v>
      </c>
      <c r="F40" s="230" t="s">
        <v>121</v>
      </c>
      <c r="G40" s="147" t="s">
        <v>140</v>
      </c>
      <c r="H40" s="148" t="s">
        <v>148</v>
      </c>
      <c r="I40" s="149">
        <v>14</v>
      </c>
      <c r="J40" s="149"/>
      <c r="K40" s="149">
        <v>7</v>
      </c>
      <c r="L40" s="149"/>
      <c r="M40" s="149"/>
      <c r="N40" s="149">
        <v>1</v>
      </c>
      <c r="O40" s="100" t="str">
        <f>IF(Métricas!G40="","",Métricas!G40)</f>
        <v/>
      </c>
      <c r="P40" s="100" t="str">
        <f>IF(Métricas!H40="","",Métricas!H40)</f>
        <v/>
      </c>
      <c r="Q40" s="100" t="str">
        <f>IF(Métricas!I40="","",Métricas!I40)</f>
        <v/>
      </c>
      <c r="R40" s="100" t="str">
        <f>IF(Métricas!J40="","",Métricas!J40)</f>
        <v/>
      </c>
      <c r="S40" s="100" t="str">
        <f>IF(Métricas!K40="","",Métricas!K40)</f>
        <v/>
      </c>
      <c r="T40" s="100" t="str">
        <f>IF(Métricas!L40="","",Métricas!L40)</f>
        <v/>
      </c>
      <c r="U40" s="100" t="str">
        <f>IF(Métricas!R40="","",Métricas!R40)</f>
        <v/>
      </c>
      <c r="V40" s="100" t="str">
        <f>IF(Métricas!S40="","",Métricas!S40)</f>
        <v/>
      </c>
      <c r="W40" s="100" t="str">
        <f>IF(Métricas!T40="","",Métricas!T40)</f>
        <v/>
      </c>
      <c r="X40" s="100" t="str">
        <f>IF(Métricas!U40="","",Métricas!U40)</f>
        <v/>
      </c>
      <c r="Y40" s="100" t="str">
        <f>IF(Métricas!V40="","",Métricas!V40)</f>
        <v/>
      </c>
      <c r="Z40" s="100" t="str">
        <f>IF(Métricas!W40="","",Métricas!W40)</f>
        <v/>
      </c>
      <c r="AA40" s="100" t="str">
        <f>IF(Métricas!X40="","",Métricas!X40)</f>
        <v/>
      </c>
      <c r="AB40" s="100" t="str">
        <f>IF(Métricas!Y40="","",Métricas!Y40)</f>
        <v/>
      </c>
      <c r="AC40" s="100" t="str">
        <f>IF(Métricas!Z40="","",Métricas!Z40)</f>
        <v/>
      </c>
      <c r="AD40" s="100" t="str">
        <f>IF(Métricas!AA40="","",Métricas!AA40)</f>
        <v/>
      </c>
      <c r="AE40" s="100" t="str">
        <f>IF(Métricas!AB40="","",Métricas!AB40)</f>
        <v/>
      </c>
      <c r="AF40" s="100" t="str">
        <f>IF(Métricas!AC40="","",Métricas!AC40)</f>
        <v/>
      </c>
      <c r="AG40" s="100" t="str">
        <f>IF(Métricas!AD40="","",Métricas!AD40)</f>
        <v/>
      </c>
    </row>
    <row r="41" spans="1:253" ht="15" hidden="1" customHeight="1">
      <c r="B41" s="230"/>
      <c r="C41" s="237"/>
      <c r="D41" s="231"/>
      <c r="E41" s="232"/>
      <c r="F41" s="230"/>
      <c r="G41" s="147" t="s">
        <v>141</v>
      </c>
      <c r="H41" s="148" t="s">
        <v>148</v>
      </c>
      <c r="I41" s="149">
        <v>14</v>
      </c>
      <c r="J41" s="149"/>
      <c r="K41" s="149">
        <v>7</v>
      </c>
      <c r="L41" s="149"/>
      <c r="M41" s="149"/>
      <c r="N41" s="149">
        <v>1</v>
      </c>
      <c r="O41" s="100" t="str">
        <f>IF(Métricas!G41="","",Métricas!G41)</f>
        <v/>
      </c>
      <c r="P41" s="100" t="str">
        <f>IF(Métricas!H41="","",Métricas!H41)</f>
        <v/>
      </c>
      <c r="Q41" s="100" t="str">
        <f>IF(Métricas!I41="","",Métricas!I41)</f>
        <v/>
      </c>
      <c r="R41" s="100" t="str">
        <f>IF(Métricas!J41="","",Métricas!J41)</f>
        <v/>
      </c>
      <c r="S41" s="100" t="str">
        <f>IF(Métricas!K41="","",Métricas!K41)</f>
        <v/>
      </c>
      <c r="T41" s="100" t="str">
        <f>IF(Métricas!L41="","",Métricas!L41)</f>
        <v/>
      </c>
      <c r="U41" s="100" t="str">
        <f>IF(Métricas!R41="","",Métricas!R41)</f>
        <v/>
      </c>
      <c r="V41" s="100" t="str">
        <f>IF(Métricas!S41="","",Métricas!S41)</f>
        <v/>
      </c>
      <c r="W41" s="100" t="str">
        <f>IF(Métricas!T41="","",Métricas!T41)</f>
        <v/>
      </c>
      <c r="X41" s="100" t="str">
        <f>IF(Métricas!U41="","",Métricas!U41)</f>
        <v/>
      </c>
      <c r="Y41" s="100" t="str">
        <f>IF(Métricas!V41="","",Métricas!V41)</f>
        <v/>
      </c>
      <c r="Z41" s="100" t="str">
        <f>IF(Métricas!W41="","",Métricas!W41)</f>
        <v/>
      </c>
      <c r="AA41" s="100" t="str">
        <f>IF(Métricas!X41="","",Métricas!X41)</f>
        <v/>
      </c>
      <c r="AB41" s="100" t="str">
        <f>IF(Métricas!Y41="","",Métricas!Y41)</f>
        <v/>
      </c>
      <c r="AC41" s="100" t="str">
        <f>IF(Métricas!Z41="","",Métricas!Z41)</f>
        <v/>
      </c>
      <c r="AD41" s="100" t="str">
        <f>IF(Métricas!AA41="","",Métricas!AA41)</f>
        <v/>
      </c>
      <c r="AE41" s="100" t="str">
        <f>IF(Métricas!AB41="","",Métricas!AB41)</f>
        <v/>
      </c>
      <c r="AF41" s="100" t="str">
        <f>IF(Métricas!AC41="","",Métricas!AC41)</f>
        <v/>
      </c>
      <c r="AG41" s="100" t="str">
        <f>IF(Métricas!AD41="","",Métricas!AD41)</f>
        <v/>
      </c>
    </row>
    <row r="42" spans="1:253" ht="15" hidden="1" customHeight="1">
      <c r="B42" s="230"/>
      <c r="C42" s="237"/>
      <c r="D42" s="231"/>
      <c r="E42" s="232"/>
      <c r="F42" s="230"/>
      <c r="G42" s="147" t="s">
        <v>142</v>
      </c>
      <c r="H42" s="148" t="s">
        <v>148</v>
      </c>
      <c r="I42" s="149"/>
      <c r="J42" s="149"/>
      <c r="K42" s="149"/>
      <c r="L42" s="149"/>
      <c r="M42" s="149"/>
      <c r="N42" s="149"/>
      <c r="O42" s="100" t="str">
        <f>IF(Métricas!G42="","",Métricas!G42)</f>
        <v/>
      </c>
      <c r="P42" s="100" t="str">
        <f>IF(Métricas!H42="","",Métricas!H42)</f>
        <v/>
      </c>
      <c r="Q42" s="100" t="str">
        <f>IF(Métricas!I42="","",Métricas!I42)</f>
        <v/>
      </c>
      <c r="R42" s="100" t="str">
        <f>IF(Métricas!J42="","",Métricas!J42)</f>
        <v/>
      </c>
      <c r="S42" s="100" t="str">
        <f>IF(Métricas!K42="","",Métricas!K42)</f>
        <v/>
      </c>
      <c r="T42" s="100" t="str">
        <f>IF(Métricas!L42="","",Métricas!L42)</f>
        <v/>
      </c>
      <c r="U42" s="100" t="str">
        <f>IF(Métricas!R42="","",Métricas!R42)</f>
        <v/>
      </c>
      <c r="V42" s="100" t="str">
        <f>IF(Métricas!S42="","",Métricas!S42)</f>
        <v/>
      </c>
      <c r="W42" s="100" t="str">
        <f>IF(Métricas!T42="","",Métricas!T42)</f>
        <v/>
      </c>
      <c r="X42" s="100" t="str">
        <f>IF(Métricas!U42="","",Métricas!U42)</f>
        <v/>
      </c>
      <c r="Y42" s="100" t="str">
        <f>IF(Métricas!V42="","",Métricas!V42)</f>
        <v/>
      </c>
      <c r="Z42" s="100" t="str">
        <f>IF(Métricas!W42="","",Métricas!W42)</f>
        <v/>
      </c>
      <c r="AA42" s="100" t="str">
        <f>IF(Métricas!X42="","",Métricas!X42)</f>
        <v/>
      </c>
      <c r="AB42" s="100" t="str">
        <f>IF(Métricas!Y42="","",Métricas!Y42)</f>
        <v/>
      </c>
      <c r="AC42" s="100" t="str">
        <f>IF(Métricas!Z42="","",Métricas!Z42)</f>
        <v/>
      </c>
      <c r="AD42" s="100" t="str">
        <f>IF(Métricas!AA42="","",Métricas!AA42)</f>
        <v/>
      </c>
      <c r="AE42" s="100" t="str">
        <f>IF(Métricas!AB42="","",Métricas!AB42)</f>
        <v/>
      </c>
      <c r="AF42" s="100" t="str">
        <f>IF(Métricas!AC42="","",Métricas!AC42)</f>
        <v/>
      </c>
      <c r="AG42" s="100" t="str">
        <f>IF(Métricas!AD42="","",Métricas!AD42)</f>
        <v/>
      </c>
    </row>
    <row r="43" spans="1:253" ht="15" hidden="1" customHeight="1">
      <c r="B43" s="230"/>
      <c r="C43" s="237"/>
      <c r="D43" s="231"/>
      <c r="E43" s="232"/>
      <c r="F43" s="230"/>
      <c r="G43" s="147" t="s">
        <v>159</v>
      </c>
      <c r="H43" s="148" t="s">
        <v>148</v>
      </c>
      <c r="I43" s="149">
        <v>14</v>
      </c>
      <c r="J43" s="149"/>
      <c r="K43" s="149">
        <v>7</v>
      </c>
      <c r="L43" s="149"/>
      <c r="M43" s="149"/>
      <c r="N43" s="149">
        <v>1</v>
      </c>
      <c r="O43" s="150" t="str">
        <f t="shared" ref="O43:AG43" si="17">IF(SUM(O40:O41)=0,"",AVERAGE(O40:O41))</f>
        <v/>
      </c>
      <c r="P43" s="151" t="str">
        <f t="shared" si="17"/>
        <v/>
      </c>
      <c r="Q43" s="151" t="str">
        <f t="shared" si="17"/>
        <v/>
      </c>
      <c r="R43" s="151" t="str">
        <f t="shared" si="17"/>
        <v/>
      </c>
      <c r="S43" s="151" t="str">
        <f t="shared" si="17"/>
        <v/>
      </c>
      <c r="T43" s="151" t="str">
        <f t="shared" si="17"/>
        <v/>
      </c>
      <c r="U43" s="151" t="str">
        <f t="shared" si="17"/>
        <v/>
      </c>
      <c r="V43" s="151" t="str">
        <f t="shared" si="17"/>
        <v/>
      </c>
      <c r="W43" s="151" t="str">
        <f t="shared" si="17"/>
        <v/>
      </c>
      <c r="X43" s="151" t="str">
        <f t="shared" si="17"/>
        <v/>
      </c>
      <c r="Y43" s="151" t="str">
        <f t="shared" si="17"/>
        <v/>
      </c>
      <c r="Z43" s="151" t="str">
        <f t="shared" si="17"/>
        <v/>
      </c>
      <c r="AA43" s="151" t="str">
        <f t="shared" si="17"/>
        <v/>
      </c>
      <c r="AB43" s="151" t="str">
        <f t="shared" si="17"/>
        <v/>
      </c>
      <c r="AC43" s="151" t="str">
        <f t="shared" si="17"/>
        <v/>
      </c>
      <c r="AD43" s="151" t="str">
        <f t="shared" si="17"/>
        <v/>
      </c>
      <c r="AE43" s="151" t="str">
        <f t="shared" si="17"/>
        <v/>
      </c>
      <c r="AF43" s="151" t="str">
        <f t="shared" si="17"/>
        <v/>
      </c>
      <c r="AG43" s="151" t="str">
        <f t="shared" si="17"/>
        <v/>
      </c>
    </row>
    <row r="44" spans="1:253" ht="15.6" hidden="1" customHeight="1">
      <c r="B44" s="230"/>
      <c r="C44" s="237"/>
      <c r="D44" s="231"/>
      <c r="E44" s="232"/>
      <c r="F44" s="230"/>
      <c r="G44" s="147" t="s">
        <v>143</v>
      </c>
      <c r="H44" s="148" t="s">
        <v>148</v>
      </c>
      <c r="I44" s="149">
        <v>14</v>
      </c>
      <c r="J44" s="149"/>
      <c r="K44" s="149">
        <v>7</v>
      </c>
      <c r="L44" s="149"/>
      <c r="M44" s="149"/>
      <c r="N44" s="149">
        <v>1</v>
      </c>
      <c r="O44" s="100" t="str">
        <f>IF(Métricas!G43="","",Métricas!G43)</f>
        <v/>
      </c>
      <c r="P44" s="100" t="str">
        <f>IF(Métricas!H43="","",Métricas!H43)</f>
        <v/>
      </c>
      <c r="Q44" s="100" t="str">
        <f>IF(Métricas!I43="","",Métricas!I43)</f>
        <v/>
      </c>
      <c r="R44" s="100" t="str">
        <f>IF(Métricas!J43="","",Métricas!J43)</f>
        <v/>
      </c>
      <c r="S44" s="100" t="str">
        <f>IF(Métricas!K43="","",Métricas!K43)</f>
        <v/>
      </c>
      <c r="T44" s="100" t="str">
        <f>IF(Métricas!L43="","",Métricas!L43)</f>
        <v/>
      </c>
      <c r="U44" s="100" t="str">
        <f>IF(Métricas!R43="","",Métricas!R43)</f>
        <v/>
      </c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</row>
    <row r="45" spans="1:253" ht="11.1" customHeight="1">
      <c r="B45" s="227" t="s">
        <v>144</v>
      </c>
      <c r="C45" s="227"/>
      <c r="D45" s="227"/>
      <c r="E45" s="227"/>
      <c r="F45" s="227"/>
      <c r="G45" s="227"/>
      <c r="H45" s="227"/>
      <c r="I45" s="227"/>
      <c r="J45" s="227"/>
      <c r="K45" s="227"/>
      <c r="L45" s="227"/>
      <c r="M45" s="227"/>
      <c r="N45" s="227"/>
    </row>
    <row r="47" spans="1:253" ht="15.6" customHeight="1">
      <c r="D47" s="153"/>
      <c r="F47" s="154"/>
    </row>
  </sheetData>
  <mergeCells count="40">
    <mergeCell ref="O5:AR5"/>
    <mergeCell ref="B2:T3"/>
    <mergeCell ref="B5:B6"/>
    <mergeCell ref="C5:C6"/>
    <mergeCell ref="D5:D6"/>
    <mergeCell ref="E5:E6"/>
    <mergeCell ref="F5:F6"/>
    <mergeCell ref="G5:G6"/>
    <mergeCell ref="H5:N5"/>
    <mergeCell ref="H6:I6"/>
    <mergeCell ref="J6:L6"/>
    <mergeCell ref="M6:N6"/>
    <mergeCell ref="C7:C14"/>
    <mergeCell ref="C15:C20"/>
    <mergeCell ref="B21:B22"/>
    <mergeCell ref="C21:C44"/>
    <mergeCell ref="D21:D22"/>
    <mergeCell ref="B31:B33"/>
    <mergeCell ref="D31:D33"/>
    <mergeCell ref="B38:B39"/>
    <mergeCell ref="D38:D39"/>
    <mergeCell ref="E21:E22"/>
    <mergeCell ref="F21:F22"/>
    <mergeCell ref="B24:B27"/>
    <mergeCell ref="D24:D27"/>
    <mergeCell ref="E24:E27"/>
    <mergeCell ref="F24:F27"/>
    <mergeCell ref="E31:E33"/>
    <mergeCell ref="F31:F33"/>
    <mergeCell ref="B36:B37"/>
    <mergeCell ref="D36:D37"/>
    <mergeCell ref="E36:E37"/>
    <mergeCell ref="F36:F37"/>
    <mergeCell ref="B45:N45"/>
    <mergeCell ref="E38:E39"/>
    <mergeCell ref="F38:F39"/>
    <mergeCell ref="B40:B44"/>
    <mergeCell ref="D40:D44"/>
    <mergeCell ref="E40:E44"/>
    <mergeCell ref="F40:F44"/>
  </mergeCells>
  <conditionalFormatting sqref="O10:AG10">
    <cfRule type="cellIs" dxfId="225" priority="154" operator="lessThan">
      <formula>$I$10</formula>
    </cfRule>
  </conditionalFormatting>
  <conditionalFormatting sqref="O13:AG13">
    <cfRule type="cellIs" dxfId="224" priority="155" operator="lessThan">
      <formula>$I$13</formula>
    </cfRule>
  </conditionalFormatting>
  <conditionalFormatting sqref="O14:AG14">
    <cfRule type="cellIs" dxfId="223" priority="156" operator="lessThan">
      <formula>$I$14</formula>
    </cfRule>
  </conditionalFormatting>
  <conditionalFormatting sqref="O21:AG21">
    <cfRule type="cellIs" dxfId="222" priority="157" operator="lessThan">
      <formula>$I$21</formula>
    </cfRule>
  </conditionalFormatting>
  <conditionalFormatting sqref="O22:AG22">
    <cfRule type="cellIs" dxfId="221" priority="158" operator="lessThan">
      <formula>$I$22</formula>
    </cfRule>
  </conditionalFormatting>
  <conditionalFormatting sqref="O23:AG23">
    <cfRule type="cellIs" dxfId="220" priority="159" operator="lessThan">
      <formula>$I$23</formula>
    </cfRule>
  </conditionalFormatting>
  <conditionalFormatting sqref="O24:AG24">
    <cfRule type="cellIs" dxfId="219" priority="160" operator="lessThan">
      <formula>$I$24</formula>
    </cfRule>
  </conditionalFormatting>
  <conditionalFormatting sqref="O25:AG26">
    <cfRule type="cellIs" dxfId="218" priority="161" operator="lessThan">
      <formula>$I$24</formula>
    </cfRule>
  </conditionalFormatting>
  <conditionalFormatting sqref="O27:AG27">
    <cfRule type="cellIs" dxfId="217" priority="162" operator="lessThan">
      <formula>$I$24</formula>
    </cfRule>
  </conditionalFormatting>
  <conditionalFormatting sqref="O28:AG28">
    <cfRule type="cellIs" dxfId="216" priority="163" operator="lessThan">
      <formula>$I$28</formula>
    </cfRule>
  </conditionalFormatting>
  <conditionalFormatting sqref="O29:AG30">
    <cfRule type="cellIs" dxfId="215" priority="164" operator="lessThan">
      <formula>$I$29</formula>
    </cfRule>
  </conditionalFormatting>
  <conditionalFormatting sqref="O34:AG34">
    <cfRule type="cellIs" dxfId="214" priority="165" operator="lessThan">
      <formula>$I$34</formula>
    </cfRule>
  </conditionalFormatting>
  <conditionalFormatting sqref="O11:AG11">
    <cfRule type="cellIs" dxfId="213" priority="166" operator="lessThan">
      <formula>$N$11</formula>
    </cfRule>
  </conditionalFormatting>
  <conditionalFormatting sqref="O12:AG12">
    <cfRule type="cellIs" dxfId="212" priority="167" operator="lessThan">
      <formula>$N$12</formula>
    </cfRule>
  </conditionalFormatting>
  <conditionalFormatting sqref="O15:AG15">
    <cfRule type="cellIs" dxfId="211" priority="168" operator="lessThan">
      <formula>$N$15</formula>
    </cfRule>
  </conditionalFormatting>
  <conditionalFormatting sqref="O17:AG17">
    <cfRule type="cellIs" dxfId="210" priority="169" operator="lessThan">
      <formula>$N$17</formula>
    </cfRule>
  </conditionalFormatting>
  <conditionalFormatting sqref="O18:AG18">
    <cfRule type="cellIs" dxfId="209" priority="170" operator="lessThan">
      <formula>$N$18</formula>
    </cfRule>
  </conditionalFormatting>
  <conditionalFormatting sqref="O19:AG19">
    <cfRule type="cellIs" dxfId="208" priority="171" operator="lessThan">
      <formula>$N$19</formula>
    </cfRule>
  </conditionalFormatting>
  <conditionalFormatting sqref="O20:AG20">
    <cfRule type="cellIs" dxfId="207" priority="172" operator="lessThan">
      <formula>$N$20</formula>
    </cfRule>
  </conditionalFormatting>
  <conditionalFormatting sqref="O35:AG36">
    <cfRule type="cellIs" dxfId="206" priority="173" operator="lessThan">
      <formula>$N$35</formula>
    </cfRule>
  </conditionalFormatting>
  <conditionalFormatting sqref="O37:AG37">
    <cfRule type="cellIs" dxfId="205" priority="174" operator="lessThan">
      <formula>$N$37</formula>
    </cfRule>
  </conditionalFormatting>
  <conditionalFormatting sqref="O7:AG7">
    <cfRule type="cellIs" dxfId="204" priority="175" operator="lessThan">
      <formula>$N$7</formula>
    </cfRule>
  </conditionalFormatting>
  <conditionalFormatting sqref="O8:AG9">
    <cfRule type="cellIs" dxfId="203" priority="176" operator="lessThan">
      <formula>$N$8</formula>
    </cfRule>
  </conditionalFormatting>
  <conditionalFormatting sqref="O38:AG39">
    <cfRule type="cellIs" dxfId="202" priority="177" operator="lessThanOrEqual">
      <formula>1</formula>
    </cfRule>
  </conditionalFormatting>
  <conditionalFormatting sqref="O10:AG10">
    <cfRule type="cellIs" dxfId="201" priority="178" operator="equal">
      <formula>$K$10</formula>
    </cfRule>
  </conditionalFormatting>
  <conditionalFormatting sqref="O22:AG22">
    <cfRule type="cellIs" dxfId="200" priority="179" operator="equal">
      <formula>$K$25</formula>
    </cfRule>
  </conditionalFormatting>
  <conditionalFormatting sqref="O11:AG11">
    <cfRule type="cellIs" dxfId="199" priority="180" operator="greaterThan">
      <formula>$I$11</formula>
    </cfRule>
  </conditionalFormatting>
  <conditionalFormatting sqref="O12:AG12">
    <cfRule type="cellIs" dxfId="198" priority="181" operator="greaterThan">
      <formula>$I$12</formula>
    </cfRule>
  </conditionalFormatting>
  <conditionalFormatting sqref="O15:AG15">
    <cfRule type="cellIs" dxfId="197" priority="182" operator="greaterThan">
      <formula>$I$15</formula>
    </cfRule>
  </conditionalFormatting>
  <conditionalFormatting sqref="O17:AG17">
    <cfRule type="cellIs" dxfId="196" priority="183" operator="greaterThan">
      <formula>$I$17</formula>
    </cfRule>
  </conditionalFormatting>
  <conditionalFormatting sqref="O18:AG18">
    <cfRule type="cellIs" dxfId="195" priority="184" operator="greaterThan">
      <formula>$I$18</formula>
    </cfRule>
  </conditionalFormatting>
  <conditionalFormatting sqref="O19:AG19">
    <cfRule type="cellIs" dxfId="194" priority="185" operator="greaterThan">
      <formula>$I$19</formula>
    </cfRule>
  </conditionalFormatting>
  <conditionalFormatting sqref="O20:AG20">
    <cfRule type="cellIs" dxfId="193" priority="186" operator="greaterThan">
      <formula>$I$20</formula>
    </cfRule>
  </conditionalFormatting>
  <conditionalFormatting sqref="O35:AG36">
    <cfRule type="cellIs" dxfId="192" priority="187" operator="greaterThan">
      <formula>$I$35</formula>
    </cfRule>
  </conditionalFormatting>
  <conditionalFormatting sqref="O37:AG37">
    <cfRule type="cellIs" dxfId="191" priority="188" operator="greaterThan">
      <formula>$I$37</formula>
    </cfRule>
  </conditionalFormatting>
  <conditionalFormatting sqref="O7:AG7">
    <cfRule type="cellIs" dxfId="190" priority="189" operator="greaterThan">
      <formula>$I$7</formula>
    </cfRule>
  </conditionalFormatting>
  <conditionalFormatting sqref="O8:AG9">
    <cfRule type="cellIs" dxfId="189" priority="190" operator="greaterThan">
      <formula>$I$8</formula>
    </cfRule>
  </conditionalFormatting>
  <conditionalFormatting sqref="O10:AG10">
    <cfRule type="cellIs" dxfId="188" priority="191" operator="greaterThan">
      <formula>$K$10</formula>
    </cfRule>
  </conditionalFormatting>
  <conditionalFormatting sqref="O13:AG13">
    <cfRule type="cellIs" dxfId="187" priority="192" operator="greaterThan">
      <formula>$N$13</formula>
    </cfRule>
  </conditionalFormatting>
  <conditionalFormatting sqref="O14:AG14">
    <cfRule type="cellIs" dxfId="186" priority="193" operator="greaterThan">
      <formula>$N$14</formula>
    </cfRule>
  </conditionalFormatting>
  <conditionalFormatting sqref="O21:AG21">
    <cfRule type="cellIs" dxfId="185" priority="194" operator="greaterThan">
      <formula>$N$21</formula>
    </cfRule>
  </conditionalFormatting>
  <conditionalFormatting sqref="O22:AG22">
    <cfRule type="cellIs" dxfId="184" priority="195" operator="greaterThan">
      <formula>$N$22</formula>
    </cfRule>
  </conditionalFormatting>
  <conditionalFormatting sqref="O23:AG23">
    <cfRule type="cellIs" dxfId="183" priority="196" operator="greaterThan">
      <formula>$N$23</formula>
    </cfRule>
  </conditionalFormatting>
  <conditionalFormatting sqref="O24:AG24">
    <cfRule type="cellIs" dxfId="182" priority="197" operator="greaterThan">
      <formula>$N$24</formula>
    </cfRule>
  </conditionalFormatting>
  <conditionalFormatting sqref="O25:AG25">
    <cfRule type="cellIs" dxfId="181" priority="198" operator="greaterThan">
      <formula>$N$24</formula>
    </cfRule>
  </conditionalFormatting>
  <conditionalFormatting sqref="O26:AG26">
    <cfRule type="cellIs" dxfId="180" priority="199" operator="greaterThan">
      <formula>$N$24</formula>
    </cfRule>
  </conditionalFormatting>
  <conditionalFormatting sqref="O27:AG27">
    <cfRule type="cellIs" dxfId="179" priority="200" operator="greaterThan">
      <formula>$N$24</formula>
    </cfRule>
  </conditionalFormatting>
  <conditionalFormatting sqref="O28:AG28">
    <cfRule type="cellIs" dxfId="178" priority="201" operator="greaterThan">
      <formula>$N$28</formula>
    </cfRule>
  </conditionalFormatting>
  <conditionalFormatting sqref="O29:AG30">
    <cfRule type="cellIs" dxfId="177" priority="202" operator="greaterThan">
      <formula>$N$29</formula>
    </cfRule>
  </conditionalFormatting>
  <conditionalFormatting sqref="O34:AG34">
    <cfRule type="cellIs" dxfId="176" priority="203" operator="greaterThan">
      <formula>$N$34</formula>
    </cfRule>
  </conditionalFormatting>
  <conditionalFormatting sqref="O38:AG39">
    <cfRule type="cellIs" dxfId="175" priority="204" operator="greaterThanOrEqual">
      <formula>14</formula>
    </cfRule>
  </conditionalFormatting>
  <conditionalFormatting sqref="O11:AG11">
    <cfRule type="cellIs" dxfId="174" priority="205" operator="between">
      <formula>$I$11</formula>
      <formula>$N$11</formula>
    </cfRule>
  </conditionalFormatting>
  <conditionalFormatting sqref="O12:AG12">
    <cfRule type="cellIs" dxfId="173" priority="206" operator="between">
      <formula>$I$12</formula>
      <formula>$N$12</formula>
    </cfRule>
  </conditionalFormatting>
  <conditionalFormatting sqref="O13:AG13">
    <cfRule type="cellIs" dxfId="172" priority="207" operator="between">
      <formula>$I$13</formula>
      <formula>$N$13</formula>
    </cfRule>
  </conditionalFormatting>
  <conditionalFormatting sqref="O14:AG14">
    <cfRule type="cellIs" dxfId="171" priority="208" operator="between">
      <formula>$I$14</formula>
      <formula>$N$14</formula>
    </cfRule>
  </conditionalFormatting>
  <conditionalFormatting sqref="O15:AG15">
    <cfRule type="cellIs" dxfId="170" priority="209" operator="between">
      <formula>$I$15</formula>
      <formula>$N$15</formula>
    </cfRule>
  </conditionalFormatting>
  <conditionalFormatting sqref="O17:AG17">
    <cfRule type="cellIs" dxfId="169" priority="210" operator="between">
      <formula>$I$17</formula>
      <formula>$N$17</formula>
    </cfRule>
  </conditionalFormatting>
  <conditionalFormatting sqref="O18:AG18">
    <cfRule type="cellIs" dxfId="168" priority="211" operator="between">
      <formula>$I$18</formula>
      <formula>$N$18</formula>
    </cfRule>
  </conditionalFormatting>
  <conditionalFormatting sqref="O19:AG19">
    <cfRule type="cellIs" dxfId="167" priority="212" operator="between">
      <formula>$I$19</formula>
      <formula>$N$19</formula>
    </cfRule>
  </conditionalFormatting>
  <conditionalFormatting sqref="O20:AG20">
    <cfRule type="cellIs" dxfId="166" priority="213" operator="between">
      <formula>$I$20</formula>
      <formula>$N$20</formula>
    </cfRule>
  </conditionalFormatting>
  <conditionalFormatting sqref="O21:AG21">
    <cfRule type="cellIs" dxfId="165" priority="214" operator="between">
      <formula>$I$21</formula>
      <formula>$N$21</formula>
    </cfRule>
  </conditionalFormatting>
  <conditionalFormatting sqref="O23:AG23">
    <cfRule type="cellIs" dxfId="164" priority="215" operator="between">
      <formula>$I$23</formula>
      <formula>$N$23</formula>
    </cfRule>
  </conditionalFormatting>
  <conditionalFormatting sqref="O24:AG24">
    <cfRule type="cellIs" dxfId="163" priority="216" operator="between">
      <formula>$I$24</formula>
      <formula>$N$24</formula>
    </cfRule>
  </conditionalFormatting>
  <conditionalFormatting sqref="O25:AG25">
    <cfRule type="cellIs" dxfId="162" priority="217" operator="between">
      <formula>$I$25</formula>
      <formula>$N$25</formula>
    </cfRule>
  </conditionalFormatting>
  <conditionalFormatting sqref="O26:AG26">
    <cfRule type="cellIs" dxfId="161" priority="218" operator="between">
      <formula>$I$26</formula>
      <formula>$N$26</formula>
    </cfRule>
  </conditionalFormatting>
  <conditionalFormatting sqref="O27:AG27">
    <cfRule type="cellIs" dxfId="160" priority="219" operator="between">
      <formula>$I$27</formula>
      <formula>$N$27</formula>
    </cfRule>
  </conditionalFormatting>
  <conditionalFormatting sqref="O28:AG28">
    <cfRule type="cellIs" dxfId="159" priority="220" operator="between">
      <formula>$I$28</formula>
      <formula>$N$28</formula>
    </cfRule>
  </conditionalFormatting>
  <conditionalFormatting sqref="O29:AG30">
    <cfRule type="cellIs" dxfId="158" priority="221" operator="between">
      <formula>$I$29</formula>
      <formula>$N$29</formula>
    </cfRule>
  </conditionalFormatting>
  <conditionalFormatting sqref="O34:AG34">
    <cfRule type="cellIs" dxfId="157" priority="222" operator="between">
      <formula>$I$34</formula>
      <formula>$N$34</formula>
    </cfRule>
  </conditionalFormatting>
  <conditionalFormatting sqref="O35:AG36">
    <cfRule type="cellIs" dxfId="156" priority="223" operator="between">
      <formula>$I$35</formula>
      <formula>$N$35</formula>
    </cfRule>
  </conditionalFormatting>
  <conditionalFormatting sqref="O37:AG37">
    <cfRule type="cellIs" dxfId="155" priority="224" operator="between">
      <formula>$I$37</formula>
      <formula>$N$37</formula>
    </cfRule>
  </conditionalFormatting>
  <conditionalFormatting sqref="O7:AG7">
    <cfRule type="cellIs" dxfId="154" priority="225" operator="between">
      <formula>$I$7</formula>
      <formula>$N$7</formula>
    </cfRule>
  </conditionalFormatting>
  <conditionalFormatting sqref="O8:AG9">
    <cfRule type="cellIs" dxfId="153" priority="226" operator="between">
      <formula>$I$8</formula>
      <formula>$N$8</formula>
    </cfRule>
  </conditionalFormatting>
  <conditionalFormatting sqref="O38:AG39">
    <cfRule type="cellIs" dxfId="152" priority="227" operator="between">
      <formula>2</formula>
      <formula>13</formula>
    </cfRule>
  </conditionalFormatting>
  <conditionalFormatting sqref="O16:AG16">
    <cfRule type="expression" dxfId="151" priority="228">
      <formula>2008</formula>
    </cfRule>
  </conditionalFormatting>
  <conditionalFormatting sqref="AH10:AP10">
    <cfRule type="cellIs" dxfId="150" priority="102" stopIfTrue="1" operator="lessThan">
      <formula>$I$10</formula>
    </cfRule>
  </conditionalFormatting>
  <conditionalFormatting sqref="AH13:AP13">
    <cfRule type="cellIs" dxfId="149" priority="116" stopIfTrue="1" operator="lessThan">
      <formula>$I$13</formula>
    </cfRule>
  </conditionalFormatting>
  <conditionalFormatting sqref="AH14:AP14">
    <cfRule type="cellIs" dxfId="148" priority="117" stopIfTrue="1" operator="lessThan">
      <formula>$I$14</formula>
    </cfRule>
  </conditionalFormatting>
  <conditionalFormatting sqref="AH21:AP21">
    <cfRule type="cellIs" dxfId="147" priority="118" stopIfTrue="1" operator="lessThan">
      <formula>$I$21</formula>
    </cfRule>
  </conditionalFormatting>
  <conditionalFormatting sqref="AH22:AP22">
    <cfRule type="cellIs" dxfId="146" priority="103" stopIfTrue="1" operator="lessThan">
      <formula>$I$22</formula>
    </cfRule>
  </conditionalFormatting>
  <conditionalFormatting sqref="AH23:AP23">
    <cfRule type="cellIs" dxfId="145" priority="120" stopIfTrue="1" operator="lessThan">
      <formula>$I$23</formula>
    </cfRule>
  </conditionalFormatting>
  <conditionalFormatting sqref="AH24:AP24">
    <cfRule type="cellIs" dxfId="144" priority="121" stopIfTrue="1" operator="lessThan">
      <formula>$I$24</formula>
    </cfRule>
  </conditionalFormatting>
  <conditionalFormatting sqref="AH25:AP26">
    <cfRule type="cellIs" dxfId="143" priority="123" stopIfTrue="1" operator="lessThan">
      <formula>$I$24</formula>
    </cfRule>
  </conditionalFormatting>
  <conditionalFormatting sqref="AH27:AP27">
    <cfRule type="cellIs" dxfId="142" priority="124" stopIfTrue="1" operator="lessThan">
      <formula>$I$24</formula>
    </cfRule>
  </conditionalFormatting>
  <conditionalFormatting sqref="AH28:AP28">
    <cfRule type="cellIs" dxfId="141" priority="125" stopIfTrue="1" operator="lessThan">
      <formula>$I$28</formula>
    </cfRule>
  </conditionalFormatting>
  <conditionalFormatting sqref="AH29:AP30">
    <cfRule type="cellIs" dxfId="140" priority="126" stopIfTrue="1" operator="lessThan">
      <formula>$I$29</formula>
    </cfRule>
  </conditionalFormatting>
  <conditionalFormatting sqref="AH34:AP34">
    <cfRule type="cellIs" dxfId="139" priority="127" stopIfTrue="1" operator="lessThan">
      <formula>$I$34</formula>
    </cfRule>
  </conditionalFormatting>
  <conditionalFormatting sqref="AH11:AP11">
    <cfRule type="cellIs" dxfId="138" priority="104" operator="lessThan">
      <formula>$N$11</formula>
    </cfRule>
  </conditionalFormatting>
  <conditionalFormatting sqref="AH12:AP12">
    <cfRule type="cellIs" dxfId="137" priority="105" stopIfTrue="1" operator="lessThan">
      <formula>$N$12</formula>
    </cfRule>
  </conditionalFormatting>
  <conditionalFormatting sqref="AH15:AP15">
    <cfRule type="cellIs" dxfId="136" priority="106" stopIfTrue="1" operator="lessThan">
      <formula>$N$15</formula>
    </cfRule>
  </conditionalFormatting>
  <conditionalFormatting sqref="AH17:AP17">
    <cfRule type="cellIs" dxfId="135" priority="107" stopIfTrue="1" operator="lessThan">
      <formula>$N$17</formula>
    </cfRule>
  </conditionalFormatting>
  <conditionalFormatting sqref="AH18:AP18">
    <cfRule type="cellIs" dxfId="134" priority="108" stopIfTrue="1" operator="lessThan">
      <formula>$N$18</formula>
    </cfRule>
  </conditionalFormatting>
  <conditionalFormatting sqref="AH19:AP19">
    <cfRule type="cellIs" dxfId="133" priority="109" stopIfTrue="1" operator="lessThan">
      <formula>$N$19</formula>
    </cfRule>
  </conditionalFormatting>
  <conditionalFormatting sqref="AH20:AP20">
    <cfRule type="cellIs" dxfId="132" priority="110" stopIfTrue="1" operator="lessThan">
      <formula>$N$20</formula>
    </cfRule>
  </conditionalFormatting>
  <conditionalFormatting sqref="AH35:AP36">
    <cfRule type="cellIs" dxfId="131" priority="111" stopIfTrue="1" operator="lessThan">
      <formula>$N$35</formula>
    </cfRule>
  </conditionalFormatting>
  <conditionalFormatting sqref="AH37:AP37">
    <cfRule type="cellIs" dxfId="130" priority="112" stopIfTrue="1" operator="lessThan">
      <formula>$N$37</formula>
    </cfRule>
  </conditionalFormatting>
  <conditionalFormatting sqref="AH7:AP7">
    <cfRule type="cellIs" dxfId="129" priority="113" stopIfTrue="1" operator="lessThan">
      <formula>$N$7</formula>
    </cfRule>
  </conditionalFormatting>
  <conditionalFormatting sqref="AH8:AP9">
    <cfRule type="cellIs" dxfId="128" priority="114" stopIfTrue="1" operator="lessThan">
      <formula>$N$8</formula>
    </cfRule>
  </conditionalFormatting>
  <conditionalFormatting sqref="AH38:AP39">
    <cfRule type="cellIs" dxfId="127" priority="128" stopIfTrue="1" operator="lessThanOrEqual">
      <formula>1</formula>
    </cfRule>
  </conditionalFormatting>
  <conditionalFormatting sqref="AH10:AP10">
    <cfRule type="cellIs" dxfId="126" priority="78" stopIfTrue="1" operator="between">
      <formula>$N$7</formula>
      <formula>$I$7</formula>
    </cfRule>
  </conditionalFormatting>
  <conditionalFormatting sqref="AH22:AP22">
    <cfRule type="cellIs" dxfId="125" priority="82" stopIfTrue="1" operator="between">
      <formula>$I$7</formula>
      <formula>$N$7</formula>
    </cfRule>
  </conditionalFormatting>
  <conditionalFormatting sqref="AH11:AP11">
    <cfRule type="cellIs" dxfId="124" priority="129" operator="greaterThan">
      <formula>$I$11</formula>
    </cfRule>
  </conditionalFormatting>
  <conditionalFormatting sqref="AH12:AP12">
    <cfRule type="cellIs" dxfId="123" priority="130" stopIfTrue="1" operator="greaterThan">
      <formula>$I$12</formula>
    </cfRule>
  </conditionalFormatting>
  <conditionalFormatting sqref="AH15:AP15">
    <cfRule type="cellIs" dxfId="122" priority="133" stopIfTrue="1" operator="greaterThan">
      <formula>$I$15</formula>
    </cfRule>
  </conditionalFormatting>
  <conditionalFormatting sqref="AH17:AP17">
    <cfRule type="cellIs" dxfId="121" priority="134" stopIfTrue="1" operator="greaterThan">
      <formula>$I$17</formula>
    </cfRule>
  </conditionalFormatting>
  <conditionalFormatting sqref="AH18:AP18">
    <cfRule type="cellIs" dxfId="120" priority="135" stopIfTrue="1" operator="greaterThan">
      <formula>$I$18</formula>
    </cfRule>
  </conditionalFormatting>
  <conditionalFormatting sqref="AH19:AP19">
    <cfRule type="cellIs" dxfId="119" priority="136" stopIfTrue="1" operator="greaterThan">
      <formula>$I$19</formula>
    </cfRule>
  </conditionalFormatting>
  <conditionalFormatting sqref="AH20:AP20">
    <cfRule type="cellIs" dxfId="118" priority="137" stopIfTrue="1" operator="greaterThan">
      <formula>$I$20</formula>
    </cfRule>
  </conditionalFormatting>
  <conditionalFormatting sqref="AH35:AP36">
    <cfRule type="cellIs" dxfId="117" priority="147" stopIfTrue="1" operator="greaterThan">
      <formula>$I$35</formula>
    </cfRule>
  </conditionalFormatting>
  <conditionalFormatting sqref="AH37:AP37">
    <cfRule type="cellIs" dxfId="116" priority="148" stopIfTrue="1" operator="greaterThan">
      <formula>$I$37</formula>
    </cfRule>
  </conditionalFormatting>
  <conditionalFormatting sqref="AH7:AP7">
    <cfRule type="cellIs" dxfId="115" priority="149" stopIfTrue="1" operator="greaterThan">
      <formula>$I$7</formula>
    </cfRule>
  </conditionalFormatting>
  <conditionalFormatting sqref="AH8:AP9">
    <cfRule type="cellIs" dxfId="114" priority="150" stopIfTrue="1" operator="greaterThan">
      <formula>$I$8</formula>
    </cfRule>
  </conditionalFormatting>
  <conditionalFormatting sqref="AH10:AP10">
    <cfRule type="cellIs" dxfId="113" priority="115" stopIfTrue="1" operator="greaterThan">
      <formula>$K$10</formula>
    </cfRule>
  </conditionalFormatting>
  <conditionalFormatting sqref="AH13:AP13">
    <cfRule type="cellIs" dxfId="112" priority="131" stopIfTrue="1" operator="greaterThan">
      <formula>$N$13</formula>
    </cfRule>
  </conditionalFormatting>
  <conditionalFormatting sqref="AH14:AP14">
    <cfRule type="cellIs" dxfId="111" priority="132" stopIfTrue="1" operator="greaterThan">
      <formula>$N$14</formula>
    </cfRule>
  </conditionalFormatting>
  <conditionalFormatting sqref="AH21:AP21">
    <cfRule type="cellIs" dxfId="110" priority="138" stopIfTrue="1" operator="greaterThan">
      <formula>$N$21</formula>
    </cfRule>
  </conditionalFormatting>
  <conditionalFormatting sqref="AH22:AP22">
    <cfRule type="cellIs" dxfId="109" priority="119" stopIfTrue="1" operator="greaterThan">
      <formula>$N$22</formula>
    </cfRule>
  </conditionalFormatting>
  <conditionalFormatting sqref="AH23:AP23">
    <cfRule type="cellIs" dxfId="108" priority="139" stopIfTrue="1" operator="greaterThan">
      <formula>$N$23</formula>
    </cfRule>
  </conditionalFormatting>
  <conditionalFormatting sqref="AH24:AP24">
    <cfRule type="cellIs" dxfId="107" priority="140" stopIfTrue="1" operator="greaterThan">
      <formula>$N$24</formula>
    </cfRule>
  </conditionalFormatting>
  <conditionalFormatting sqref="AH25:AP25">
    <cfRule type="cellIs" dxfId="106" priority="141" stopIfTrue="1" operator="greaterThan">
      <formula>$N$24</formula>
    </cfRule>
  </conditionalFormatting>
  <conditionalFormatting sqref="AH26:AP26">
    <cfRule type="cellIs" dxfId="105" priority="142" stopIfTrue="1" operator="greaterThan">
      <formula>$N$24</formula>
    </cfRule>
  </conditionalFormatting>
  <conditionalFormatting sqref="AH27:AP27">
    <cfRule type="cellIs" dxfId="104" priority="143" stopIfTrue="1" operator="greaterThan">
      <formula>$N$24</formula>
    </cfRule>
  </conditionalFormatting>
  <conditionalFormatting sqref="AH28:AP28">
    <cfRule type="cellIs" dxfId="103" priority="144" stopIfTrue="1" operator="greaterThan">
      <formula>$N$28</formula>
    </cfRule>
  </conditionalFormatting>
  <conditionalFormatting sqref="AH29:AP30">
    <cfRule type="cellIs" dxfId="102" priority="145" stopIfTrue="1" operator="greaterThan">
      <formula>$N$29</formula>
    </cfRule>
  </conditionalFormatting>
  <conditionalFormatting sqref="AH34:AP34">
    <cfRule type="cellIs" dxfId="101" priority="146" stopIfTrue="1" operator="greaterThan">
      <formula>$N$34</formula>
    </cfRule>
  </conditionalFormatting>
  <conditionalFormatting sqref="AH38:AP39">
    <cfRule type="cellIs" dxfId="100" priority="151" stopIfTrue="1" operator="greaterThanOrEqual">
      <formula>14</formula>
    </cfRule>
  </conditionalFormatting>
  <conditionalFormatting sqref="AH11:AP11">
    <cfRule type="cellIs" dxfId="99" priority="90" operator="between">
      <formula>$I$11</formula>
      <formula>$N$11</formula>
    </cfRule>
  </conditionalFormatting>
  <conditionalFormatting sqref="AH12:AP12">
    <cfRule type="cellIs" dxfId="98" priority="91" stopIfTrue="1" operator="between">
      <formula>$I$12</formula>
      <formula>$N$12</formula>
    </cfRule>
  </conditionalFormatting>
  <conditionalFormatting sqref="AH13:AP13">
    <cfRule type="cellIs" dxfId="97" priority="79" stopIfTrue="1" operator="between">
      <formula>$I$13</formula>
      <formula>$N$13</formula>
    </cfRule>
  </conditionalFormatting>
  <conditionalFormatting sqref="AH14:AP14">
    <cfRule type="cellIs" dxfId="96" priority="80" stopIfTrue="1" operator="between">
      <formula>$I$14</formula>
      <formula>$N$14</formula>
    </cfRule>
  </conditionalFormatting>
  <conditionalFormatting sqref="AH15:AP15">
    <cfRule type="cellIs" dxfId="95" priority="92" stopIfTrue="1" operator="between">
      <formula>$I$15</formula>
      <formula>$N$15</formula>
    </cfRule>
  </conditionalFormatting>
  <conditionalFormatting sqref="AH17:AP17">
    <cfRule type="cellIs" dxfId="94" priority="93" stopIfTrue="1" operator="between">
      <formula>$I$17</formula>
      <formula>$N$17</formula>
    </cfRule>
  </conditionalFormatting>
  <conditionalFormatting sqref="AH18:AP18">
    <cfRule type="cellIs" dxfId="93" priority="94" stopIfTrue="1" operator="between">
      <formula>$I$18</formula>
      <formula>$N$18</formula>
    </cfRule>
  </conditionalFormatting>
  <conditionalFormatting sqref="AH19:AP19">
    <cfRule type="cellIs" dxfId="92" priority="95" stopIfTrue="1" operator="between">
      <formula>$I$19</formula>
      <formula>$N$19</formula>
    </cfRule>
  </conditionalFormatting>
  <conditionalFormatting sqref="AH20:AP20">
    <cfRule type="cellIs" dxfId="91" priority="96" stopIfTrue="1" operator="between">
      <formula>$I$20</formula>
      <formula>$N$20</formula>
    </cfRule>
  </conditionalFormatting>
  <conditionalFormatting sqref="AH21:AP21">
    <cfRule type="cellIs" dxfId="90" priority="81" stopIfTrue="1" operator="between">
      <formula>$I$21</formula>
      <formula>$N$21</formula>
    </cfRule>
  </conditionalFormatting>
  <conditionalFormatting sqref="AH23:AP23">
    <cfRule type="cellIs" dxfId="89" priority="83" stopIfTrue="1" operator="between">
      <formula>$I$23</formula>
      <formula>$N$23</formula>
    </cfRule>
  </conditionalFormatting>
  <conditionalFormatting sqref="AH24:AP24">
    <cfRule type="cellIs" dxfId="88" priority="84" stopIfTrue="1" operator="between">
      <formula>$I$24</formula>
      <formula>$N$24</formula>
    </cfRule>
  </conditionalFormatting>
  <conditionalFormatting sqref="AH25:AP25">
    <cfRule type="cellIs" dxfId="87" priority="85" stopIfTrue="1" operator="between">
      <formula>$I$25</formula>
      <formula>$N$25</formula>
    </cfRule>
  </conditionalFormatting>
  <conditionalFormatting sqref="AH26:AP26">
    <cfRule type="cellIs" dxfId="86" priority="122" stopIfTrue="1" operator="between">
      <formula>$I$26</formula>
      <formula>$N$26</formula>
    </cfRule>
  </conditionalFormatting>
  <conditionalFormatting sqref="AH27:AP27">
    <cfRule type="cellIs" dxfId="85" priority="86" stopIfTrue="1" operator="between">
      <formula>$I$27</formula>
      <formula>$N$27</formula>
    </cfRule>
  </conditionalFormatting>
  <conditionalFormatting sqref="AH28:AP28">
    <cfRule type="cellIs" dxfId="84" priority="87" stopIfTrue="1" operator="between">
      <formula>$I$28</formula>
      <formula>$N$28</formula>
    </cfRule>
  </conditionalFormatting>
  <conditionalFormatting sqref="AH29:AP30">
    <cfRule type="cellIs" dxfId="83" priority="88" stopIfTrue="1" operator="between">
      <formula>$I$29</formula>
      <formula>$N$29</formula>
    </cfRule>
  </conditionalFormatting>
  <conditionalFormatting sqref="AH34:AP34">
    <cfRule type="cellIs" dxfId="82" priority="89" stopIfTrue="1" operator="between">
      <formula>$I$34</formula>
      <formula>$N$34</formula>
    </cfRule>
  </conditionalFormatting>
  <conditionalFormatting sqref="AH35:AP36">
    <cfRule type="cellIs" dxfId="81" priority="97" stopIfTrue="1" operator="between">
      <formula>$I$35</formula>
      <formula>$N$35</formula>
    </cfRule>
  </conditionalFormatting>
  <conditionalFormatting sqref="AH37:AP37">
    <cfRule type="cellIs" dxfId="80" priority="98" stopIfTrue="1" operator="between">
      <formula>$I$37</formula>
      <formula>$N$37</formula>
    </cfRule>
  </conditionalFormatting>
  <conditionalFormatting sqref="AH7:AP7">
    <cfRule type="cellIs" dxfId="79" priority="99" stopIfTrue="1" operator="between">
      <formula>$I$7</formula>
      <formula>$N$7</formula>
    </cfRule>
  </conditionalFormatting>
  <conditionalFormatting sqref="AH8:AP9">
    <cfRule type="cellIs" dxfId="78" priority="100" stopIfTrue="1" operator="between">
      <formula>$I$8</formula>
      <formula>$N$8</formula>
    </cfRule>
  </conditionalFormatting>
  <conditionalFormatting sqref="AH38:AP39">
    <cfRule type="cellIs" dxfId="77" priority="101" stopIfTrue="1" operator="between">
      <formula>2</formula>
      <formula>13</formula>
    </cfRule>
  </conditionalFormatting>
  <conditionalFormatting sqref="AI16:AP16">
    <cfRule type="expression" dxfId="76" priority="77">
      <formula>2008</formula>
    </cfRule>
  </conditionalFormatting>
  <conditionalFormatting sqref="AQ10:AR10">
    <cfRule type="cellIs" dxfId="75" priority="3" operator="lessThan">
      <formula>$I$10</formula>
    </cfRule>
  </conditionalFormatting>
  <conditionalFormatting sqref="AQ13:AR13">
    <cfRule type="cellIs" dxfId="74" priority="4" operator="lessThan">
      <formula>$I$13</formula>
    </cfRule>
  </conditionalFormatting>
  <conditionalFormatting sqref="AQ14:AR14">
    <cfRule type="cellIs" dxfId="73" priority="5" operator="lessThan">
      <formula>$I$14</formula>
    </cfRule>
  </conditionalFormatting>
  <conditionalFormatting sqref="AQ21:AR21">
    <cfRule type="cellIs" dxfId="72" priority="6" operator="lessThan">
      <formula>$I$21</formula>
    </cfRule>
  </conditionalFormatting>
  <conditionalFormatting sqref="AQ22:AR22">
    <cfRule type="cellIs" dxfId="71" priority="7" operator="lessThan">
      <formula>$I$22</formula>
    </cfRule>
  </conditionalFormatting>
  <conditionalFormatting sqref="AQ23:AR23">
    <cfRule type="cellIs" dxfId="70" priority="8" operator="lessThan">
      <formula>$I$23</formula>
    </cfRule>
  </conditionalFormatting>
  <conditionalFormatting sqref="AQ24:AR24">
    <cfRule type="cellIs" dxfId="69" priority="9" operator="lessThan">
      <formula>$I$24</formula>
    </cfRule>
  </conditionalFormatting>
  <conditionalFormatting sqref="AQ25:AR26">
    <cfRule type="cellIs" dxfId="68" priority="10" operator="lessThan">
      <formula>$I$24</formula>
    </cfRule>
  </conditionalFormatting>
  <conditionalFormatting sqref="AQ27:AR27">
    <cfRule type="cellIs" dxfId="67" priority="11" operator="lessThan">
      <formula>$I$24</formula>
    </cfRule>
  </conditionalFormatting>
  <conditionalFormatting sqref="AQ28:AR28">
    <cfRule type="cellIs" dxfId="66" priority="12" operator="lessThan">
      <formula>$I$28</formula>
    </cfRule>
  </conditionalFormatting>
  <conditionalFormatting sqref="AQ29:AR30">
    <cfRule type="cellIs" dxfId="65" priority="13" operator="lessThan">
      <formula>$I$29</formula>
    </cfRule>
  </conditionalFormatting>
  <conditionalFormatting sqref="AQ34:AR34">
    <cfRule type="cellIs" dxfId="64" priority="14" operator="lessThan">
      <formula>$I$34</formula>
    </cfRule>
  </conditionalFormatting>
  <conditionalFormatting sqref="AQ11:AR11">
    <cfRule type="cellIs" dxfId="63" priority="15" operator="lessThan">
      <formula>$N$11</formula>
    </cfRule>
  </conditionalFormatting>
  <conditionalFormatting sqref="AQ12:AR12">
    <cfRule type="cellIs" dxfId="62" priority="16" operator="lessThan">
      <formula>$N$12</formula>
    </cfRule>
  </conditionalFormatting>
  <conditionalFormatting sqref="AQ15:AR15">
    <cfRule type="cellIs" dxfId="61" priority="17" operator="lessThan">
      <formula>$N$15</formula>
    </cfRule>
  </conditionalFormatting>
  <conditionalFormatting sqref="AQ17:AR17">
    <cfRule type="cellIs" dxfId="60" priority="18" operator="lessThan">
      <formula>$N$17</formula>
    </cfRule>
  </conditionalFormatting>
  <conditionalFormatting sqref="AQ18:AR18">
    <cfRule type="cellIs" dxfId="59" priority="19" operator="lessThan">
      <formula>$N$18</formula>
    </cfRule>
  </conditionalFormatting>
  <conditionalFormatting sqref="AQ19:AR19">
    <cfRule type="cellIs" dxfId="58" priority="20" operator="lessThan">
      <formula>$N$19</formula>
    </cfRule>
  </conditionalFormatting>
  <conditionalFormatting sqref="AQ20:AR20">
    <cfRule type="cellIs" dxfId="57" priority="21" operator="lessThan">
      <formula>$N$20</formula>
    </cfRule>
  </conditionalFormatting>
  <conditionalFormatting sqref="AQ35:AR36">
    <cfRule type="cellIs" dxfId="56" priority="22" operator="lessThan">
      <formula>$N$35</formula>
    </cfRule>
  </conditionalFormatting>
  <conditionalFormatting sqref="AQ37:AR37">
    <cfRule type="cellIs" dxfId="55" priority="23" operator="lessThan">
      <formula>$N$37</formula>
    </cfRule>
  </conditionalFormatting>
  <conditionalFormatting sqref="AQ7:AR7">
    <cfRule type="cellIs" dxfId="54" priority="24" operator="lessThan">
      <formula>$N$7</formula>
    </cfRule>
  </conditionalFormatting>
  <conditionalFormatting sqref="AQ8:AR9">
    <cfRule type="cellIs" dxfId="53" priority="25" operator="lessThan">
      <formula>$N$8</formula>
    </cfRule>
  </conditionalFormatting>
  <conditionalFormatting sqref="AQ38:AR39">
    <cfRule type="cellIs" dxfId="52" priority="26" operator="lessThanOrEqual">
      <formula>1</formula>
    </cfRule>
  </conditionalFormatting>
  <conditionalFormatting sqref="AQ10:AR10">
    <cfRule type="cellIs" dxfId="51" priority="27" operator="equal">
      <formula>$K$10</formula>
    </cfRule>
  </conditionalFormatting>
  <conditionalFormatting sqref="AQ22:AR22">
    <cfRule type="cellIs" dxfId="50" priority="28" operator="equal">
      <formula>$K$25</formula>
    </cfRule>
  </conditionalFormatting>
  <conditionalFormatting sqref="AQ11:AR11">
    <cfRule type="cellIs" dxfId="49" priority="29" operator="greaterThan">
      <formula>$I$11</formula>
    </cfRule>
  </conditionalFormatting>
  <conditionalFormatting sqref="AQ12:AR12">
    <cfRule type="cellIs" dxfId="48" priority="30" operator="greaterThan">
      <formula>$I$12</formula>
    </cfRule>
  </conditionalFormatting>
  <conditionalFormatting sqref="AQ15:AR15">
    <cfRule type="cellIs" dxfId="47" priority="31" operator="greaterThan">
      <formula>$I$15</formula>
    </cfRule>
  </conditionalFormatting>
  <conditionalFormatting sqref="AQ17:AR17">
    <cfRule type="cellIs" dxfId="46" priority="32" operator="greaterThan">
      <formula>$I$17</formula>
    </cfRule>
  </conditionalFormatting>
  <conditionalFormatting sqref="AQ18:AR18">
    <cfRule type="cellIs" dxfId="45" priority="33" operator="greaterThan">
      <formula>$I$18</formula>
    </cfRule>
  </conditionalFormatting>
  <conditionalFormatting sqref="AQ19:AR19">
    <cfRule type="cellIs" dxfId="44" priority="34" operator="greaterThan">
      <formula>$I$19</formula>
    </cfRule>
  </conditionalFormatting>
  <conditionalFormatting sqref="AQ20:AR20">
    <cfRule type="cellIs" dxfId="43" priority="35" operator="greaterThan">
      <formula>$I$20</formula>
    </cfRule>
  </conditionalFormatting>
  <conditionalFormatting sqref="AQ35:AR36">
    <cfRule type="cellIs" dxfId="42" priority="36" operator="greaterThan">
      <formula>$I$35</formula>
    </cfRule>
  </conditionalFormatting>
  <conditionalFormatting sqref="AQ37:AR37">
    <cfRule type="cellIs" dxfId="41" priority="37" operator="greaterThan">
      <formula>$I$37</formula>
    </cfRule>
  </conditionalFormatting>
  <conditionalFormatting sqref="AQ7:AR7">
    <cfRule type="cellIs" dxfId="40" priority="38" operator="greaterThan">
      <formula>$I$7</formula>
    </cfRule>
  </conditionalFormatting>
  <conditionalFormatting sqref="AQ8:AR9">
    <cfRule type="cellIs" dxfId="39" priority="39" operator="greaterThan">
      <formula>$I$8</formula>
    </cfRule>
  </conditionalFormatting>
  <conditionalFormatting sqref="AQ10:AR10">
    <cfRule type="cellIs" dxfId="38" priority="40" operator="greaterThan">
      <formula>$K$10</formula>
    </cfRule>
  </conditionalFormatting>
  <conditionalFormatting sqref="AQ13:AR13">
    <cfRule type="cellIs" dxfId="37" priority="41" operator="greaterThan">
      <formula>$N$13</formula>
    </cfRule>
  </conditionalFormatting>
  <conditionalFormatting sqref="AQ14:AR14">
    <cfRule type="cellIs" dxfId="36" priority="42" operator="greaterThan">
      <formula>$N$14</formula>
    </cfRule>
  </conditionalFormatting>
  <conditionalFormatting sqref="AQ21:AR21">
    <cfRule type="cellIs" dxfId="35" priority="43" operator="greaterThan">
      <formula>$N$21</formula>
    </cfRule>
  </conditionalFormatting>
  <conditionalFormatting sqref="AQ22:AR22">
    <cfRule type="cellIs" dxfId="34" priority="44" operator="greaterThan">
      <formula>$N$22</formula>
    </cfRule>
  </conditionalFormatting>
  <conditionalFormatting sqref="AQ23:AR23">
    <cfRule type="cellIs" dxfId="33" priority="45" operator="greaterThan">
      <formula>$N$23</formula>
    </cfRule>
  </conditionalFormatting>
  <conditionalFormatting sqref="AQ24:AR24">
    <cfRule type="cellIs" dxfId="32" priority="46" operator="greaterThan">
      <formula>$N$24</formula>
    </cfRule>
  </conditionalFormatting>
  <conditionalFormatting sqref="AQ25:AR25">
    <cfRule type="cellIs" dxfId="31" priority="47" operator="greaterThan">
      <formula>$N$24</formula>
    </cfRule>
  </conditionalFormatting>
  <conditionalFormatting sqref="AQ26:AR26">
    <cfRule type="cellIs" dxfId="30" priority="48" operator="greaterThan">
      <formula>$N$24</formula>
    </cfRule>
  </conditionalFormatting>
  <conditionalFormatting sqref="AQ27:AR27">
    <cfRule type="cellIs" dxfId="29" priority="49" operator="greaterThan">
      <formula>$N$24</formula>
    </cfRule>
  </conditionalFormatting>
  <conditionalFormatting sqref="AQ28:AR28">
    <cfRule type="cellIs" dxfId="28" priority="50" operator="greaterThan">
      <formula>$N$28</formula>
    </cfRule>
  </conditionalFormatting>
  <conditionalFormatting sqref="AQ29:AR30">
    <cfRule type="cellIs" dxfId="27" priority="51" operator="greaterThan">
      <formula>$N$29</formula>
    </cfRule>
  </conditionalFormatting>
  <conditionalFormatting sqref="AQ34:AR34">
    <cfRule type="cellIs" dxfId="26" priority="52" operator="greaterThan">
      <formula>$N$34</formula>
    </cfRule>
  </conditionalFormatting>
  <conditionalFormatting sqref="AQ38:AR39">
    <cfRule type="cellIs" dxfId="25" priority="53" operator="greaterThanOrEqual">
      <formula>14</formula>
    </cfRule>
  </conditionalFormatting>
  <conditionalFormatting sqref="AQ11:AR11">
    <cfRule type="cellIs" dxfId="24" priority="54" operator="between">
      <formula>$I$11</formula>
      <formula>$N$11</formula>
    </cfRule>
  </conditionalFormatting>
  <conditionalFormatting sqref="AQ12:AR12">
    <cfRule type="cellIs" dxfId="23" priority="55" operator="between">
      <formula>$I$12</formula>
      <formula>$N$12</formula>
    </cfRule>
  </conditionalFormatting>
  <conditionalFormatting sqref="AQ13:AR13">
    <cfRule type="cellIs" dxfId="22" priority="56" operator="between">
      <formula>$I$13</formula>
      <formula>$N$13</formula>
    </cfRule>
  </conditionalFormatting>
  <conditionalFormatting sqref="AQ14:AR14">
    <cfRule type="cellIs" dxfId="21" priority="57" operator="between">
      <formula>$I$14</formula>
      <formula>$N$14</formula>
    </cfRule>
  </conditionalFormatting>
  <conditionalFormatting sqref="AQ15:AR15">
    <cfRule type="cellIs" dxfId="20" priority="58" operator="between">
      <formula>$I$15</formula>
      <formula>$N$15</formula>
    </cfRule>
  </conditionalFormatting>
  <conditionalFormatting sqref="AQ17:AR17">
    <cfRule type="cellIs" dxfId="19" priority="59" operator="between">
      <formula>$I$17</formula>
      <formula>$N$17</formula>
    </cfRule>
  </conditionalFormatting>
  <conditionalFormatting sqref="AQ18:AR18">
    <cfRule type="cellIs" dxfId="18" priority="60" operator="between">
      <formula>$I$18</formula>
      <formula>$N$18</formula>
    </cfRule>
  </conditionalFormatting>
  <conditionalFormatting sqref="AQ19:AR19">
    <cfRule type="cellIs" dxfId="17" priority="61" operator="between">
      <formula>$I$19</formula>
      <formula>$N$19</formula>
    </cfRule>
  </conditionalFormatting>
  <conditionalFormatting sqref="AQ20:AR20">
    <cfRule type="cellIs" dxfId="16" priority="62" operator="between">
      <formula>$I$20</formula>
      <formula>$N$20</formula>
    </cfRule>
  </conditionalFormatting>
  <conditionalFormatting sqref="AQ21:AR21">
    <cfRule type="cellIs" dxfId="15" priority="63" operator="between">
      <formula>$I$21</formula>
      <formula>$N$21</formula>
    </cfRule>
  </conditionalFormatting>
  <conditionalFormatting sqref="AQ23:AR23">
    <cfRule type="cellIs" dxfId="14" priority="64" operator="between">
      <formula>$I$23</formula>
      <formula>$N$23</formula>
    </cfRule>
  </conditionalFormatting>
  <conditionalFormatting sqref="AQ24:AR24">
    <cfRule type="cellIs" dxfId="13" priority="65" operator="between">
      <formula>$I$24</formula>
      <formula>$N$24</formula>
    </cfRule>
  </conditionalFormatting>
  <conditionalFormatting sqref="AQ25:AR25">
    <cfRule type="cellIs" dxfId="12" priority="66" operator="between">
      <formula>$I$25</formula>
      <formula>$N$25</formula>
    </cfRule>
  </conditionalFormatting>
  <conditionalFormatting sqref="AQ26:AR26">
    <cfRule type="cellIs" dxfId="11" priority="67" operator="between">
      <formula>$I$26</formula>
      <formula>$N$26</formula>
    </cfRule>
  </conditionalFormatting>
  <conditionalFormatting sqref="AQ27:AR27">
    <cfRule type="cellIs" dxfId="10" priority="68" operator="between">
      <formula>$I$27</formula>
      <formula>$N$27</formula>
    </cfRule>
  </conditionalFormatting>
  <conditionalFormatting sqref="AQ28:AR28">
    <cfRule type="cellIs" dxfId="9" priority="69" operator="between">
      <formula>$I$28</formula>
      <formula>$N$28</formula>
    </cfRule>
  </conditionalFormatting>
  <conditionalFormatting sqref="AQ29:AR30">
    <cfRule type="cellIs" dxfId="8" priority="70" operator="between">
      <formula>$I$29</formula>
      <formula>$N$29</formula>
    </cfRule>
  </conditionalFormatting>
  <conditionalFormatting sqref="AQ34:AR34">
    <cfRule type="cellIs" dxfId="7" priority="71" operator="between">
      <formula>$I$34</formula>
      <formula>$N$34</formula>
    </cfRule>
  </conditionalFormatting>
  <conditionalFormatting sqref="AQ35:AR36">
    <cfRule type="cellIs" dxfId="6" priority="72" operator="between">
      <formula>$I$35</formula>
      <formula>$N$35</formula>
    </cfRule>
  </conditionalFormatting>
  <conditionalFormatting sqref="AQ37:AR37">
    <cfRule type="cellIs" dxfId="5" priority="73" operator="between">
      <formula>$I$37</formula>
      <formula>$N$37</formula>
    </cfRule>
  </conditionalFormatting>
  <conditionalFormatting sqref="AQ7:AR7">
    <cfRule type="cellIs" dxfId="4" priority="74" operator="between">
      <formula>$I$7</formula>
      <formula>$N$7</formula>
    </cfRule>
  </conditionalFormatting>
  <conditionalFormatting sqref="AQ8:AR9">
    <cfRule type="cellIs" dxfId="3" priority="75" operator="between">
      <formula>$I$8</formula>
      <formula>$N$8</formula>
    </cfRule>
  </conditionalFormatting>
  <conditionalFormatting sqref="AQ38:AR39">
    <cfRule type="cellIs" dxfId="2" priority="76" operator="between">
      <formula>2</formula>
      <formula>13</formula>
    </cfRule>
  </conditionalFormatting>
  <conditionalFormatting sqref="AQ16:AR16">
    <cfRule type="expression" dxfId="1" priority="2">
      <formula>2008</formula>
    </cfRule>
  </conditionalFormatting>
  <conditionalFormatting sqref="AH16">
    <cfRule type="expression" dxfId="0" priority="1">
      <formula>2008</formula>
    </cfRule>
  </conditionalFormatting>
  <printOptions horizontalCentered="1" verticalCentered="1"/>
  <pageMargins left="0.118055555555556" right="0.118055555555556" top="0.41319444444444398" bottom="1.2305555555555601" header="0.51180555555555496" footer="0.51180555555555496"/>
  <pageSetup firstPageNumber="0" pageOrder="overThenDown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20"/>
  <sheetViews>
    <sheetView zoomScaleNormal="100" workbookViewId="0"/>
  </sheetViews>
  <sheetFormatPr baseColWidth="10" defaultColWidth="9.140625" defaultRowHeight="16.5"/>
  <cols>
    <col min="1" max="1" width="22.7109375" style="155" customWidth="1"/>
    <col min="2" max="5" width="8.85546875" style="155" customWidth="1"/>
    <col min="6" max="6" width="4.5703125" style="155" customWidth="1"/>
    <col min="7" max="10" width="8.85546875" style="155" customWidth="1"/>
    <col min="11" max="14" width="8.85546875" style="156" customWidth="1"/>
    <col min="15" max="1025" width="8.85546875" style="155" customWidth="1"/>
  </cols>
  <sheetData>
    <row r="1" spans="1:256" ht="15" customHeight="1"/>
    <row r="2" spans="1:256" ht="32.450000000000003" customHeight="1">
      <c r="A2" s="157" t="s">
        <v>163</v>
      </c>
      <c r="B2" s="157">
        <v>2015</v>
      </c>
      <c r="C2" s="157">
        <v>2016</v>
      </c>
      <c r="D2" s="157">
        <v>2017</v>
      </c>
      <c r="E2" s="158">
        <v>43160</v>
      </c>
      <c r="G2" s="248" t="s">
        <v>145</v>
      </c>
      <c r="H2" s="248"/>
      <c r="I2" s="248"/>
      <c r="J2" s="248"/>
      <c r="K2" s="248"/>
      <c r="L2" s="248"/>
      <c r="M2" s="248"/>
      <c r="N2" s="248"/>
    </row>
    <row r="3" spans="1:256" ht="16.350000000000001" customHeight="1">
      <c r="A3" s="159" t="s">
        <v>164</v>
      </c>
      <c r="B3" s="160">
        <v>5705</v>
      </c>
      <c r="C3" s="160">
        <v>6851</v>
      </c>
      <c r="D3" s="160">
        <v>8323</v>
      </c>
      <c r="E3" s="160">
        <v>10730</v>
      </c>
      <c r="F3" s="161"/>
      <c r="G3" s="162">
        <v>2015</v>
      </c>
      <c r="H3" s="162">
        <v>2016</v>
      </c>
      <c r="I3" s="162">
        <v>2017</v>
      </c>
      <c r="J3" s="163">
        <v>43160</v>
      </c>
      <c r="K3" s="162" t="s">
        <v>165</v>
      </c>
      <c r="L3" s="164">
        <v>0.05</v>
      </c>
      <c r="M3" s="165" t="s">
        <v>166</v>
      </c>
      <c r="N3" s="165" t="s">
        <v>167</v>
      </c>
    </row>
    <row r="4" spans="1:256" s="173" customFormat="1" ht="15.6" customHeight="1">
      <c r="A4" s="166" t="s">
        <v>168</v>
      </c>
      <c r="B4" s="167">
        <v>2816</v>
      </c>
      <c r="C4" s="167">
        <v>3001</v>
      </c>
      <c r="D4" s="167">
        <v>3795</v>
      </c>
      <c r="E4" s="167">
        <v>1033</v>
      </c>
      <c r="F4" s="168"/>
      <c r="G4" s="169">
        <f t="shared" ref="G4:I9" si="0">B4/11.25</f>
        <v>250.3111111111111</v>
      </c>
      <c r="H4" s="169">
        <f t="shared" si="0"/>
        <v>266.75555555555553</v>
      </c>
      <c r="I4" s="169">
        <f t="shared" si="0"/>
        <v>337.33333333333331</v>
      </c>
      <c r="J4" s="169">
        <f>E4/2.5</f>
        <v>413.2</v>
      </c>
      <c r="K4" s="170">
        <f t="shared" ref="K4:K9" si="1">AVERAGE(G4:J4)</f>
        <v>316.89999999999998</v>
      </c>
      <c r="L4" s="169">
        <f t="shared" ref="L4:L9" si="2">K4*0.05</f>
        <v>15.844999999999999</v>
      </c>
      <c r="M4" s="169">
        <f t="shared" ref="M4:M9" si="3">K4+L4</f>
        <v>332.745</v>
      </c>
      <c r="N4" s="171">
        <f t="shared" ref="N4:N9" si="4">K4-L4</f>
        <v>301.05499999999995</v>
      </c>
      <c r="O4" s="172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5"/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55"/>
      <c r="BP4" s="155"/>
      <c r="BQ4" s="155"/>
      <c r="BR4" s="155"/>
      <c r="BS4" s="155"/>
      <c r="BT4" s="155"/>
      <c r="BU4" s="155"/>
      <c r="BV4" s="155"/>
      <c r="BW4" s="155"/>
      <c r="BX4" s="155"/>
      <c r="BY4" s="155"/>
      <c r="BZ4" s="155"/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5"/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/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/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55"/>
      <c r="DS4" s="155"/>
      <c r="DT4" s="155"/>
      <c r="DU4" s="155"/>
      <c r="DV4" s="155"/>
      <c r="DW4" s="155"/>
      <c r="DX4" s="155"/>
      <c r="DY4" s="155"/>
      <c r="DZ4" s="155"/>
      <c r="EA4" s="155"/>
      <c r="EB4" s="155"/>
      <c r="EC4" s="155"/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/>
      <c r="EO4" s="155"/>
      <c r="EP4" s="155"/>
      <c r="EQ4" s="155"/>
      <c r="ER4" s="155"/>
      <c r="ES4" s="155"/>
      <c r="ET4" s="155"/>
      <c r="EU4" s="155"/>
      <c r="EV4" s="155"/>
      <c r="EW4" s="155"/>
      <c r="EX4" s="155"/>
      <c r="EY4" s="155"/>
      <c r="EZ4" s="155"/>
      <c r="FA4" s="155"/>
      <c r="FB4" s="155"/>
      <c r="FC4" s="155"/>
      <c r="FD4" s="155"/>
      <c r="FE4" s="155"/>
      <c r="FF4" s="155"/>
      <c r="FG4" s="155"/>
      <c r="FH4" s="155"/>
      <c r="FI4" s="155"/>
      <c r="FJ4" s="155"/>
      <c r="FK4" s="155"/>
      <c r="FL4" s="155"/>
      <c r="FM4" s="155"/>
      <c r="FN4" s="155"/>
      <c r="FO4" s="155"/>
      <c r="FP4" s="155"/>
      <c r="FQ4" s="155"/>
      <c r="FR4" s="155"/>
      <c r="FS4" s="155"/>
      <c r="FT4" s="155"/>
      <c r="FU4" s="155"/>
      <c r="FV4" s="155"/>
      <c r="FW4" s="155"/>
      <c r="FX4" s="155"/>
      <c r="FY4" s="155"/>
      <c r="FZ4" s="155"/>
      <c r="GA4" s="155"/>
      <c r="GB4" s="155"/>
      <c r="GC4" s="155"/>
      <c r="GD4" s="155"/>
      <c r="GE4" s="155"/>
      <c r="GF4" s="155"/>
      <c r="GG4" s="155"/>
      <c r="GH4" s="155"/>
      <c r="GI4" s="155"/>
      <c r="GJ4" s="155"/>
      <c r="GK4" s="155"/>
      <c r="GL4" s="155"/>
      <c r="GM4" s="155"/>
      <c r="GN4" s="155"/>
      <c r="GO4" s="155"/>
      <c r="GP4" s="155"/>
      <c r="GQ4" s="155"/>
      <c r="GR4" s="155"/>
      <c r="GS4" s="155"/>
      <c r="GT4" s="155"/>
      <c r="GU4" s="155"/>
      <c r="GV4" s="155"/>
      <c r="GW4" s="155"/>
      <c r="GX4" s="155"/>
      <c r="GY4" s="155"/>
      <c r="GZ4" s="155"/>
      <c r="HA4" s="155"/>
      <c r="HB4" s="155"/>
      <c r="HC4" s="155"/>
      <c r="HD4" s="155"/>
      <c r="HE4" s="155"/>
      <c r="HF4" s="155"/>
      <c r="HG4" s="155"/>
      <c r="HH4" s="155"/>
      <c r="HI4" s="155"/>
      <c r="HJ4" s="155"/>
      <c r="HK4" s="155"/>
      <c r="HL4" s="155"/>
      <c r="HM4" s="155"/>
      <c r="HN4" s="155"/>
      <c r="HO4" s="155"/>
      <c r="HP4" s="155"/>
      <c r="HQ4" s="155"/>
      <c r="HR4" s="155"/>
      <c r="HS4" s="155"/>
      <c r="HT4" s="155"/>
      <c r="HU4" s="155"/>
      <c r="HV4" s="155"/>
      <c r="HW4" s="155"/>
      <c r="HX4" s="155"/>
      <c r="HY4" s="155"/>
      <c r="HZ4" s="155"/>
      <c r="IA4" s="155"/>
      <c r="IB4" s="155"/>
      <c r="IC4" s="155"/>
      <c r="ID4" s="155"/>
      <c r="IE4" s="155"/>
      <c r="IF4" s="155"/>
      <c r="IG4" s="155"/>
      <c r="IH4" s="155"/>
      <c r="II4" s="155"/>
      <c r="IJ4" s="155"/>
      <c r="IK4" s="155"/>
      <c r="IL4" s="155"/>
      <c r="IM4" s="155"/>
      <c r="IN4" s="155"/>
      <c r="IO4" s="155"/>
      <c r="IP4" s="155"/>
      <c r="IQ4" s="155"/>
      <c r="IR4" s="155"/>
      <c r="IS4" s="155"/>
      <c r="IT4" s="155"/>
      <c r="IU4" s="155"/>
      <c r="IV4" s="155"/>
    </row>
    <row r="5" spans="1:256" s="175" customFormat="1" ht="16.350000000000001" customHeight="1">
      <c r="A5" s="166" t="s">
        <v>169</v>
      </c>
      <c r="B5" s="174">
        <v>420</v>
      </c>
      <c r="C5" s="174">
        <v>319</v>
      </c>
      <c r="D5" s="174">
        <v>305</v>
      </c>
      <c r="E5" s="174">
        <v>67</v>
      </c>
      <c r="F5" s="168"/>
      <c r="G5" s="169">
        <f t="shared" si="0"/>
        <v>37.333333333333336</v>
      </c>
      <c r="H5" s="169">
        <f t="shared" si="0"/>
        <v>28.355555555555554</v>
      </c>
      <c r="I5" s="169">
        <f t="shared" si="0"/>
        <v>27.111111111111111</v>
      </c>
      <c r="J5" s="169">
        <f>E5/2.5</f>
        <v>26.8</v>
      </c>
      <c r="K5" s="170">
        <f t="shared" si="1"/>
        <v>29.900000000000002</v>
      </c>
      <c r="L5" s="169">
        <f t="shared" si="2"/>
        <v>1.4950000000000001</v>
      </c>
      <c r="M5" s="169">
        <f t="shared" si="3"/>
        <v>31.395000000000003</v>
      </c>
      <c r="N5" s="171">
        <f t="shared" si="4"/>
        <v>28.405000000000001</v>
      </c>
      <c r="O5" s="172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55"/>
      <c r="AY5" s="155"/>
      <c r="AZ5" s="155"/>
      <c r="BA5" s="155"/>
      <c r="BB5" s="155"/>
      <c r="BC5" s="155"/>
      <c r="BD5" s="155"/>
      <c r="BE5" s="155"/>
      <c r="BF5" s="155"/>
      <c r="BG5" s="155"/>
      <c r="BH5" s="155"/>
      <c r="BI5" s="155"/>
      <c r="BJ5" s="155"/>
      <c r="BK5" s="155"/>
      <c r="BL5" s="155"/>
      <c r="BM5" s="155"/>
      <c r="BN5" s="155"/>
      <c r="BO5" s="155"/>
      <c r="BP5" s="155"/>
      <c r="BQ5" s="155"/>
      <c r="BR5" s="155"/>
      <c r="BS5" s="155"/>
      <c r="BT5" s="155"/>
      <c r="BU5" s="155"/>
      <c r="BV5" s="155"/>
      <c r="BW5" s="155"/>
      <c r="BX5" s="155"/>
      <c r="BY5" s="155"/>
      <c r="BZ5" s="155"/>
      <c r="CA5" s="155"/>
      <c r="CB5" s="155"/>
      <c r="CC5" s="155"/>
      <c r="CD5" s="155"/>
      <c r="CE5" s="155"/>
      <c r="CF5" s="155"/>
      <c r="CG5" s="155"/>
      <c r="CH5" s="155"/>
      <c r="CI5" s="155"/>
      <c r="CJ5" s="155"/>
      <c r="CK5" s="155"/>
      <c r="CL5" s="155"/>
      <c r="CM5" s="155"/>
      <c r="CN5" s="155"/>
      <c r="CO5" s="155"/>
      <c r="CP5" s="155"/>
      <c r="CQ5" s="155"/>
      <c r="CR5" s="155"/>
      <c r="CS5" s="155"/>
      <c r="CT5" s="155"/>
      <c r="CU5" s="155"/>
      <c r="CV5" s="155"/>
      <c r="CW5" s="155"/>
      <c r="CX5" s="155"/>
      <c r="CY5" s="155"/>
      <c r="CZ5" s="155"/>
      <c r="DA5" s="155"/>
      <c r="DB5" s="155"/>
      <c r="DC5" s="155"/>
      <c r="DD5" s="155"/>
      <c r="DE5" s="155"/>
      <c r="DF5" s="155"/>
      <c r="DG5" s="155"/>
      <c r="DH5" s="155"/>
      <c r="DI5" s="155"/>
      <c r="DJ5" s="155"/>
      <c r="DK5" s="155"/>
      <c r="DL5" s="155"/>
      <c r="DM5" s="155"/>
      <c r="DN5" s="155"/>
      <c r="DO5" s="155"/>
      <c r="DP5" s="155"/>
      <c r="DQ5" s="155"/>
      <c r="DR5" s="155"/>
      <c r="DS5" s="155"/>
      <c r="DT5" s="155"/>
      <c r="DU5" s="155"/>
      <c r="DV5" s="155"/>
      <c r="DW5" s="155"/>
      <c r="DX5" s="155"/>
      <c r="DY5" s="155"/>
      <c r="DZ5" s="155"/>
      <c r="EA5" s="155"/>
      <c r="EB5" s="155"/>
      <c r="EC5" s="155"/>
      <c r="ED5" s="155"/>
      <c r="EE5" s="155"/>
      <c r="EF5" s="155"/>
      <c r="EG5" s="155"/>
      <c r="EH5" s="155"/>
      <c r="EI5" s="155"/>
      <c r="EJ5" s="155"/>
      <c r="EK5" s="155"/>
      <c r="EL5" s="155"/>
      <c r="EM5" s="155"/>
      <c r="EN5" s="155"/>
      <c r="EO5" s="155"/>
      <c r="EP5" s="155"/>
      <c r="EQ5" s="155"/>
      <c r="ER5" s="155"/>
      <c r="ES5" s="155"/>
      <c r="ET5" s="155"/>
      <c r="EU5" s="155"/>
      <c r="EV5" s="155"/>
      <c r="EW5" s="155"/>
      <c r="EX5" s="155"/>
      <c r="EY5" s="155"/>
      <c r="EZ5" s="155"/>
      <c r="FA5" s="155"/>
      <c r="FB5" s="155"/>
      <c r="FC5" s="155"/>
      <c r="FD5" s="155"/>
      <c r="FE5" s="155"/>
      <c r="FF5" s="155"/>
      <c r="FG5" s="155"/>
      <c r="FH5" s="155"/>
      <c r="FI5" s="155"/>
      <c r="FJ5" s="155"/>
      <c r="FK5" s="155"/>
      <c r="FL5" s="155"/>
      <c r="FM5" s="155"/>
      <c r="FN5" s="155"/>
      <c r="FO5" s="155"/>
      <c r="FP5" s="155"/>
      <c r="FQ5" s="155"/>
      <c r="FR5" s="155"/>
      <c r="FS5" s="155"/>
      <c r="FT5" s="155"/>
      <c r="FU5" s="155"/>
      <c r="FV5" s="155"/>
      <c r="FW5" s="155"/>
      <c r="FX5" s="155"/>
      <c r="FY5" s="155"/>
      <c r="FZ5" s="155"/>
      <c r="GA5" s="155"/>
      <c r="GB5" s="155"/>
      <c r="GC5" s="155"/>
      <c r="GD5" s="155"/>
      <c r="GE5" s="155"/>
      <c r="GF5" s="155"/>
      <c r="GG5" s="155"/>
      <c r="GH5" s="155"/>
      <c r="GI5" s="155"/>
      <c r="GJ5" s="155"/>
      <c r="GK5" s="155"/>
      <c r="GL5" s="155"/>
      <c r="GM5" s="155"/>
      <c r="GN5" s="155"/>
      <c r="GO5" s="155"/>
      <c r="GP5" s="155"/>
      <c r="GQ5" s="155"/>
      <c r="GR5" s="155"/>
      <c r="GS5" s="155"/>
      <c r="GT5" s="155"/>
      <c r="GU5" s="155"/>
      <c r="GV5" s="155"/>
      <c r="GW5" s="155"/>
      <c r="GX5" s="155"/>
      <c r="GY5" s="155"/>
      <c r="GZ5" s="155"/>
      <c r="HA5" s="155"/>
      <c r="HB5" s="155"/>
      <c r="HC5" s="155"/>
      <c r="HD5" s="155"/>
      <c r="HE5" s="155"/>
      <c r="HF5" s="155"/>
      <c r="HG5" s="155"/>
      <c r="HH5" s="155"/>
      <c r="HI5" s="155"/>
      <c r="HJ5" s="155"/>
      <c r="HK5" s="155"/>
      <c r="HL5" s="155"/>
      <c r="HM5" s="155"/>
      <c r="HN5" s="155"/>
      <c r="HO5" s="155"/>
      <c r="HP5" s="155"/>
      <c r="HQ5" s="155"/>
      <c r="HR5" s="155"/>
      <c r="HS5" s="155"/>
      <c r="HT5" s="155"/>
      <c r="HU5" s="155"/>
      <c r="HV5" s="155"/>
      <c r="HW5" s="155"/>
      <c r="HX5" s="155"/>
      <c r="HY5" s="155"/>
      <c r="HZ5" s="155"/>
      <c r="IA5" s="155"/>
      <c r="IB5" s="155"/>
      <c r="IC5" s="155"/>
      <c r="ID5" s="155"/>
      <c r="IE5" s="155"/>
      <c r="IF5" s="155"/>
      <c r="IG5" s="155"/>
      <c r="IH5" s="155"/>
      <c r="II5" s="155"/>
      <c r="IJ5" s="155"/>
      <c r="IK5" s="155"/>
      <c r="IL5" s="155"/>
      <c r="IM5" s="155"/>
      <c r="IN5" s="155"/>
      <c r="IO5" s="155"/>
      <c r="IP5" s="155"/>
      <c r="IQ5" s="155"/>
      <c r="IR5" s="155"/>
      <c r="IS5" s="155"/>
      <c r="IT5" s="155"/>
      <c r="IU5" s="155"/>
      <c r="IV5" s="155"/>
    </row>
    <row r="6" spans="1:256" ht="15.6" customHeight="1">
      <c r="A6" s="176" t="s">
        <v>170</v>
      </c>
      <c r="B6" s="177">
        <v>3236</v>
      </c>
      <c r="C6" s="177">
        <v>3320</v>
      </c>
      <c r="D6" s="177">
        <v>4100</v>
      </c>
      <c r="E6" s="177">
        <v>1100</v>
      </c>
      <c r="F6" s="168"/>
      <c r="G6" s="169">
        <f t="shared" si="0"/>
        <v>287.64444444444445</v>
      </c>
      <c r="H6" s="169">
        <f t="shared" si="0"/>
        <v>295.11111111111109</v>
      </c>
      <c r="I6" s="169">
        <f t="shared" si="0"/>
        <v>364.44444444444446</v>
      </c>
      <c r="J6" s="169">
        <f>E6/2.5</f>
        <v>440</v>
      </c>
      <c r="K6" s="170">
        <f t="shared" si="1"/>
        <v>346.79999999999995</v>
      </c>
      <c r="L6" s="169">
        <f t="shared" si="2"/>
        <v>17.34</v>
      </c>
      <c r="M6" s="169">
        <f t="shared" si="3"/>
        <v>364.13999999999993</v>
      </c>
      <c r="N6" s="171">
        <f t="shared" si="4"/>
        <v>329.46</v>
      </c>
      <c r="O6" s="172"/>
    </row>
    <row r="7" spans="1:256" s="175" customFormat="1" ht="16.350000000000001" customHeight="1">
      <c r="A7" s="166" t="s">
        <v>171</v>
      </c>
      <c r="B7" s="174">
        <v>1492</v>
      </c>
      <c r="C7" s="174">
        <v>1608</v>
      </c>
      <c r="D7" s="174">
        <v>1688</v>
      </c>
      <c r="E7" s="174">
        <v>363</v>
      </c>
      <c r="F7" s="168"/>
      <c r="G7" s="169">
        <f t="shared" si="0"/>
        <v>132.62222222222223</v>
      </c>
      <c r="H7" s="169">
        <f t="shared" si="0"/>
        <v>142.93333333333334</v>
      </c>
      <c r="I7" s="169">
        <f t="shared" si="0"/>
        <v>150.04444444444445</v>
      </c>
      <c r="J7" s="169">
        <f>E7/11.25</f>
        <v>32.266666666666666</v>
      </c>
      <c r="K7" s="170">
        <f t="shared" si="1"/>
        <v>114.46666666666667</v>
      </c>
      <c r="L7" s="169">
        <f t="shared" si="2"/>
        <v>5.7233333333333336</v>
      </c>
      <c r="M7" s="169">
        <f t="shared" si="3"/>
        <v>120.19</v>
      </c>
      <c r="N7" s="171">
        <f t="shared" si="4"/>
        <v>108.74333333333334</v>
      </c>
      <c r="O7" s="172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  <c r="AU7" s="155"/>
      <c r="AV7" s="155"/>
      <c r="AW7" s="155"/>
      <c r="AX7" s="155"/>
      <c r="AY7" s="155"/>
      <c r="AZ7" s="155"/>
      <c r="BA7" s="155"/>
      <c r="BB7" s="155"/>
      <c r="BC7" s="155"/>
      <c r="BD7" s="155"/>
      <c r="BE7" s="155"/>
      <c r="BF7" s="155"/>
      <c r="BG7" s="155"/>
      <c r="BH7" s="155"/>
      <c r="BI7" s="155"/>
      <c r="BJ7" s="155"/>
      <c r="BK7" s="155"/>
      <c r="BL7" s="155"/>
      <c r="BM7" s="155"/>
      <c r="BN7" s="155"/>
      <c r="BO7" s="155"/>
      <c r="BP7" s="155"/>
      <c r="BQ7" s="155"/>
      <c r="BR7" s="155"/>
      <c r="BS7" s="155"/>
      <c r="BT7" s="155"/>
      <c r="BU7" s="155"/>
      <c r="BV7" s="155"/>
      <c r="BW7" s="155"/>
      <c r="BX7" s="155"/>
      <c r="BY7" s="155"/>
      <c r="BZ7" s="155"/>
      <c r="CA7" s="155"/>
      <c r="CB7" s="155"/>
      <c r="CC7" s="155"/>
      <c r="CD7" s="155"/>
      <c r="CE7" s="155"/>
      <c r="CF7" s="155"/>
      <c r="CG7" s="155"/>
      <c r="CH7" s="155"/>
      <c r="CI7" s="155"/>
      <c r="CJ7" s="155"/>
      <c r="CK7" s="155"/>
      <c r="CL7" s="155"/>
      <c r="CM7" s="155"/>
      <c r="CN7" s="155"/>
      <c r="CO7" s="155"/>
      <c r="CP7" s="155"/>
      <c r="CQ7" s="155"/>
      <c r="CR7" s="155"/>
      <c r="CS7" s="155"/>
      <c r="CT7" s="155"/>
      <c r="CU7" s="155"/>
      <c r="CV7" s="155"/>
      <c r="CW7" s="155"/>
      <c r="CX7" s="155"/>
      <c r="CY7" s="155"/>
      <c r="CZ7" s="155"/>
      <c r="DA7" s="155"/>
      <c r="DB7" s="155"/>
      <c r="DC7" s="155"/>
      <c r="DD7" s="155"/>
      <c r="DE7" s="155"/>
      <c r="DF7" s="155"/>
      <c r="DG7" s="155"/>
      <c r="DH7" s="155"/>
      <c r="DI7" s="155"/>
      <c r="DJ7" s="155"/>
      <c r="DK7" s="155"/>
      <c r="DL7" s="155"/>
      <c r="DM7" s="155"/>
      <c r="DN7" s="155"/>
      <c r="DO7" s="155"/>
      <c r="DP7" s="155"/>
      <c r="DQ7" s="155"/>
      <c r="DR7" s="155"/>
      <c r="DS7" s="155"/>
      <c r="DT7" s="155"/>
      <c r="DU7" s="155"/>
      <c r="DV7" s="155"/>
      <c r="DW7" s="155"/>
      <c r="DX7" s="155"/>
      <c r="DY7" s="155"/>
      <c r="DZ7" s="155"/>
      <c r="EA7" s="155"/>
      <c r="EB7" s="155"/>
      <c r="EC7" s="155"/>
      <c r="ED7" s="155"/>
      <c r="EE7" s="155"/>
      <c r="EF7" s="155"/>
      <c r="EG7" s="155"/>
      <c r="EH7" s="155"/>
      <c r="EI7" s="155"/>
      <c r="EJ7" s="155"/>
      <c r="EK7" s="155"/>
      <c r="EL7" s="155"/>
      <c r="EM7" s="155"/>
      <c r="EN7" s="155"/>
      <c r="EO7" s="155"/>
      <c r="EP7" s="155"/>
      <c r="EQ7" s="155"/>
      <c r="ER7" s="155"/>
      <c r="ES7" s="155"/>
      <c r="ET7" s="155"/>
      <c r="EU7" s="155"/>
      <c r="EV7" s="155"/>
      <c r="EW7" s="155"/>
      <c r="EX7" s="155"/>
      <c r="EY7" s="155"/>
      <c r="EZ7" s="155"/>
      <c r="FA7" s="155"/>
      <c r="FB7" s="155"/>
      <c r="FC7" s="155"/>
      <c r="FD7" s="155"/>
      <c r="FE7" s="155"/>
      <c r="FF7" s="155"/>
      <c r="FG7" s="155"/>
      <c r="FH7" s="155"/>
      <c r="FI7" s="155"/>
      <c r="FJ7" s="155"/>
      <c r="FK7" s="155"/>
      <c r="FL7" s="155"/>
      <c r="FM7" s="155"/>
      <c r="FN7" s="155"/>
      <c r="FO7" s="155"/>
      <c r="FP7" s="155"/>
      <c r="FQ7" s="155"/>
      <c r="FR7" s="155"/>
      <c r="FS7" s="155"/>
      <c r="FT7" s="155"/>
      <c r="FU7" s="155"/>
      <c r="FV7" s="155"/>
      <c r="FW7" s="155"/>
      <c r="FX7" s="155"/>
      <c r="FY7" s="155"/>
      <c r="FZ7" s="155"/>
      <c r="GA7" s="155"/>
      <c r="GB7" s="155"/>
      <c r="GC7" s="155"/>
      <c r="GD7" s="155"/>
      <c r="GE7" s="155"/>
      <c r="GF7" s="155"/>
      <c r="GG7" s="155"/>
      <c r="GH7" s="155"/>
      <c r="GI7" s="155"/>
      <c r="GJ7" s="155"/>
      <c r="GK7" s="155"/>
      <c r="GL7" s="155"/>
      <c r="GM7" s="155"/>
      <c r="GN7" s="155"/>
      <c r="GO7" s="155"/>
      <c r="GP7" s="155"/>
      <c r="GQ7" s="155"/>
      <c r="GR7" s="155"/>
      <c r="GS7" s="155"/>
      <c r="GT7" s="155"/>
      <c r="GU7" s="155"/>
      <c r="GV7" s="155"/>
      <c r="GW7" s="155"/>
      <c r="GX7" s="155"/>
      <c r="GY7" s="155"/>
      <c r="GZ7" s="155"/>
      <c r="HA7" s="155"/>
      <c r="HB7" s="155"/>
      <c r="HC7" s="155"/>
      <c r="HD7" s="155"/>
      <c r="HE7" s="155"/>
      <c r="HF7" s="155"/>
      <c r="HG7" s="155"/>
      <c r="HH7" s="155"/>
      <c r="HI7" s="155"/>
      <c r="HJ7" s="155"/>
      <c r="HK7" s="155"/>
      <c r="HL7" s="155"/>
      <c r="HM7" s="155"/>
      <c r="HN7" s="155"/>
      <c r="HO7" s="155"/>
      <c r="HP7" s="155"/>
      <c r="HQ7" s="155"/>
      <c r="HR7" s="155"/>
      <c r="HS7" s="155"/>
      <c r="HT7" s="155"/>
      <c r="HU7" s="155"/>
      <c r="HV7" s="155"/>
      <c r="HW7" s="155"/>
      <c r="HX7" s="155"/>
      <c r="HY7" s="155"/>
      <c r="HZ7" s="155"/>
      <c r="IA7" s="155"/>
      <c r="IB7" s="155"/>
      <c r="IC7" s="155"/>
      <c r="ID7" s="155"/>
      <c r="IE7" s="155"/>
      <c r="IF7" s="155"/>
      <c r="IG7" s="155"/>
      <c r="IH7" s="155"/>
      <c r="II7" s="155"/>
      <c r="IJ7" s="155"/>
      <c r="IK7" s="155"/>
      <c r="IL7" s="155"/>
      <c r="IM7" s="155"/>
      <c r="IN7" s="155"/>
      <c r="IO7" s="155"/>
      <c r="IP7" s="155"/>
      <c r="IQ7" s="155"/>
      <c r="IR7" s="155"/>
      <c r="IS7" s="155"/>
      <c r="IT7" s="155"/>
      <c r="IU7" s="155"/>
      <c r="IV7" s="155"/>
    </row>
    <row r="8" spans="1:256" s="175" customFormat="1" ht="16.350000000000001" customHeight="1">
      <c r="A8" s="166" t="s">
        <v>172</v>
      </c>
      <c r="B8" s="167">
        <v>598</v>
      </c>
      <c r="C8" s="167">
        <v>240</v>
      </c>
      <c r="D8" s="167">
        <v>5</v>
      </c>
      <c r="E8" s="167">
        <v>99</v>
      </c>
      <c r="F8" s="168"/>
      <c r="G8" s="178">
        <f t="shared" si="0"/>
        <v>53.155555555555559</v>
      </c>
      <c r="H8" s="169">
        <f t="shared" si="0"/>
        <v>21.333333333333332</v>
      </c>
      <c r="I8" s="169">
        <f t="shared" si="0"/>
        <v>0.44444444444444442</v>
      </c>
      <c r="J8" s="169">
        <f>E8/11.25</f>
        <v>8.8000000000000007</v>
      </c>
      <c r="K8" s="170">
        <f t="shared" si="1"/>
        <v>20.933333333333334</v>
      </c>
      <c r="L8" s="169">
        <f t="shared" si="2"/>
        <v>1.0466666666666666</v>
      </c>
      <c r="M8" s="169">
        <f t="shared" si="3"/>
        <v>21.98</v>
      </c>
      <c r="N8" s="171">
        <f t="shared" si="4"/>
        <v>19.886666666666667</v>
      </c>
      <c r="O8" s="172">
        <f>G8*0.05</f>
        <v>2.657777777777778</v>
      </c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5"/>
      <c r="BR8" s="155"/>
      <c r="BS8" s="155"/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5"/>
      <c r="DA8" s="155"/>
      <c r="DB8" s="155"/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  <c r="DS8" s="155"/>
      <c r="DT8" s="155"/>
      <c r="DU8" s="155"/>
      <c r="DV8" s="155"/>
      <c r="DW8" s="155"/>
      <c r="DX8" s="155"/>
      <c r="DY8" s="155"/>
      <c r="DZ8" s="155"/>
      <c r="EA8" s="155"/>
      <c r="EB8" s="155"/>
      <c r="EC8" s="155"/>
      <c r="ED8" s="155"/>
      <c r="EE8" s="155"/>
      <c r="EF8" s="155"/>
      <c r="EG8" s="155"/>
      <c r="EH8" s="155"/>
      <c r="EI8" s="155"/>
      <c r="EJ8" s="155"/>
      <c r="EK8" s="155"/>
      <c r="EL8" s="155"/>
      <c r="EM8" s="155"/>
      <c r="EN8" s="155"/>
      <c r="EO8" s="155"/>
      <c r="EP8" s="155"/>
      <c r="EQ8" s="155"/>
      <c r="ER8" s="155"/>
      <c r="ES8" s="155"/>
      <c r="ET8" s="155"/>
      <c r="EU8" s="155"/>
      <c r="EV8" s="155"/>
      <c r="EW8" s="155"/>
      <c r="EX8" s="155"/>
      <c r="EY8" s="155"/>
      <c r="EZ8" s="155"/>
      <c r="FA8" s="155"/>
      <c r="FB8" s="155"/>
      <c r="FC8" s="155"/>
      <c r="FD8" s="155"/>
      <c r="FE8" s="155"/>
      <c r="FF8" s="155"/>
      <c r="FG8" s="155"/>
      <c r="FH8" s="155"/>
      <c r="FI8" s="155"/>
      <c r="FJ8" s="155"/>
      <c r="FK8" s="155"/>
      <c r="FL8" s="155"/>
      <c r="FM8" s="155"/>
      <c r="FN8" s="155"/>
      <c r="FO8" s="155"/>
      <c r="FP8" s="155"/>
      <c r="FQ8" s="155"/>
      <c r="FR8" s="155"/>
      <c r="FS8" s="155"/>
      <c r="FT8" s="155"/>
      <c r="FU8" s="155"/>
      <c r="FV8" s="155"/>
      <c r="FW8" s="155"/>
      <c r="FX8" s="155"/>
      <c r="FY8" s="155"/>
      <c r="FZ8" s="155"/>
      <c r="GA8" s="155"/>
      <c r="GB8" s="155"/>
      <c r="GC8" s="155"/>
      <c r="GD8" s="155"/>
      <c r="GE8" s="155"/>
      <c r="GF8" s="155"/>
      <c r="GG8" s="155"/>
      <c r="GH8" s="155"/>
      <c r="GI8" s="155"/>
      <c r="GJ8" s="155"/>
      <c r="GK8" s="155"/>
      <c r="GL8" s="155"/>
      <c r="GM8" s="155"/>
      <c r="GN8" s="155"/>
      <c r="GO8" s="155"/>
      <c r="GP8" s="155"/>
      <c r="GQ8" s="155"/>
      <c r="GR8" s="155"/>
      <c r="GS8" s="155"/>
      <c r="GT8" s="155"/>
      <c r="GU8" s="155"/>
      <c r="GV8" s="155"/>
      <c r="GW8" s="155"/>
      <c r="GX8" s="155"/>
      <c r="GY8" s="155"/>
      <c r="GZ8" s="155"/>
      <c r="HA8" s="155"/>
      <c r="HB8" s="155"/>
      <c r="HC8" s="155"/>
      <c r="HD8" s="155"/>
      <c r="HE8" s="155"/>
      <c r="HF8" s="155"/>
      <c r="HG8" s="155"/>
      <c r="HH8" s="155"/>
      <c r="HI8" s="155"/>
      <c r="HJ8" s="155"/>
      <c r="HK8" s="155"/>
      <c r="HL8" s="155"/>
      <c r="HM8" s="155"/>
      <c r="HN8" s="155"/>
      <c r="HO8" s="155"/>
      <c r="HP8" s="155"/>
      <c r="HQ8" s="155"/>
      <c r="HR8" s="155"/>
      <c r="HS8" s="155"/>
      <c r="HT8" s="155"/>
      <c r="HU8" s="155"/>
      <c r="HV8" s="155"/>
      <c r="HW8" s="155"/>
      <c r="HX8" s="155"/>
      <c r="HY8" s="155"/>
      <c r="HZ8" s="155"/>
      <c r="IA8" s="155"/>
      <c r="IB8" s="155"/>
      <c r="IC8" s="155"/>
      <c r="ID8" s="155"/>
      <c r="IE8" s="155"/>
      <c r="IF8" s="155"/>
      <c r="IG8" s="155"/>
      <c r="IH8" s="155"/>
      <c r="II8" s="155"/>
      <c r="IJ8" s="155"/>
      <c r="IK8" s="155"/>
      <c r="IL8" s="155"/>
      <c r="IM8" s="155"/>
      <c r="IN8" s="155"/>
      <c r="IO8" s="155"/>
      <c r="IP8" s="155"/>
      <c r="IQ8" s="155"/>
      <c r="IR8" s="155"/>
      <c r="IS8" s="155"/>
      <c r="IT8" s="155"/>
      <c r="IU8" s="155"/>
      <c r="IV8" s="155"/>
    </row>
    <row r="9" spans="1:256" s="179" customFormat="1" ht="16.350000000000001" customHeight="1">
      <c r="A9" s="176" t="s">
        <v>173</v>
      </c>
      <c r="B9" s="177">
        <v>2090</v>
      </c>
      <c r="C9" s="177">
        <v>1848</v>
      </c>
      <c r="D9" s="177">
        <v>1693</v>
      </c>
      <c r="E9" s="177">
        <v>462</v>
      </c>
      <c r="F9" s="168"/>
      <c r="G9" s="169">
        <f t="shared" si="0"/>
        <v>185.77777777777777</v>
      </c>
      <c r="H9" s="169">
        <f t="shared" si="0"/>
        <v>164.26666666666668</v>
      </c>
      <c r="I9" s="169">
        <f t="shared" si="0"/>
        <v>150.48888888888888</v>
      </c>
      <c r="J9" s="169">
        <f>E9/11.25</f>
        <v>41.06666666666667</v>
      </c>
      <c r="K9" s="170">
        <f t="shared" si="1"/>
        <v>135.4</v>
      </c>
      <c r="L9" s="169">
        <f t="shared" si="2"/>
        <v>6.7700000000000005</v>
      </c>
      <c r="M9" s="169">
        <f t="shared" si="3"/>
        <v>142.17000000000002</v>
      </c>
      <c r="N9" s="171">
        <f t="shared" si="4"/>
        <v>128.63</v>
      </c>
      <c r="O9" s="172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  <c r="BR9" s="155"/>
      <c r="BS9" s="155"/>
      <c r="BT9" s="155"/>
      <c r="BU9" s="155"/>
      <c r="BV9" s="155"/>
      <c r="BW9" s="155"/>
      <c r="BX9" s="155"/>
      <c r="BY9" s="155"/>
      <c r="BZ9" s="155"/>
      <c r="CA9" s="155"/>
      <c r="CB9" s="155"/>
      <c r="CC9" s="155"/>
      <c r="CD9" s="155"/>
      <c r="CE9" s="155"/>
      <c r="CF9" s="155"/>
      <c r="CG9" s="155"/>
      <c r="CH9" s="155"/>
      <c r="CI9" s="155"/>
      <c r="CJ9" s="155"/>
      <c r="CK9" s="155"/>
      <c r="CL9" s="155"/>
      <c r="CM9" s="155"/>
      <c r="CN9" s="155"/>
      <c r="CO9" s="155"/>
      <c r="CP9" s="155"/>
      <c r="CQ9" s="155"/>
      <c r="CR9" s="155"/>
      <c r="CS9" s="155"/>
      <c r="CT9" s="155"/>
      <c r="CU9" s="155"/>
      <c r="CV9" s="155"/>
      <c r="CW9" s="155"/>
      <c r="CX9" s="155"/>
      <c r="CY9" s="155"/>
      <c r="CZ9" s="155"/>
      <c r="DA9" s="155"/>
      <c r="DB9" s="155"/>
      <c r="DC9" s="155"/>
      <c r="DD9" s="155"/>
      <c r="DE9" s="155"/>
      <c r="DF9" s="155"/>
      <c r="DG9" s="155"/>
      <c r="DH9" s="155"/>
      <c r="DI9" s="155"/>
      <c r="DJ9" s="155"/>
      <c r="DK9" s="155"/>
      <c r="DL9" s="155"/>
      <c r="DM9" s="155"/>
      <c r="DN9" s="155"/>
      <c r="DO9" s="155"/>
      <c r="DP9" s="155"/>
      <c r="DQ9" s="155"/>
      <c r="DR9" s="155"/>
      <c r="DS9" s="155"/>
      <c r="DT9" s="155"/>
      <c r="DU9" s="155"/>
      <c r="DV9" s="155"/>
      <c r="DW9" s="155"/>
      <c r="DX9" s="155"/>
      <c r="DY9" s="155"/>
      <c r="DZ9" s="155"/>
      <c r="EA9" s="155"/>
      <c r="EB9" s="155"/>
      <c r="EC9" s="155"/>
      <c r="ED9" s="155"/>
      <c r="EE9" s="155"/>
      <c r="EF9" s="155"/>
      <c r="EG9" s="155"/>
      <c r="EH9" s="155"/>
      <c r="EI9" s="155"/>
      <c r="EJ9" s="155"/>
      <c r="EK9" s="155"/>
      <c r="EL9" s="155"/>
      <c r="EM9" s="155"/>
      <c r="EN9" s="155"/>
      <c r="EO9" s="155"/>
      <c r="EP9" s="155"/>
      <c r="EQ9" s="155"/>
      <c r="ER9" s="155"/>
      <c r="ES9" s="155"/>
      <c r="ET9" s="155"/>
      <c r="EU9" s="155"/>
      <c r="EV9" s="155"/>
      <c r="EW9" s="155"/>
      <c r="EX9" s="155"/>
      <c r="EY9" s="155"/>
      <c r="EZ9" s="155"/>
      <c r="FA9" s="155"/>
      <c r="FB9" s="155"/>
      <c r="FC9" s="155"/>
      <c r="FD9" s="155"/>
      <c r="FE9" s="155"/>
      <c r="FF9" s="155"/>
      <c r="FG9" s="155"/>
      <c r="FH9" s="155"/>
      <c r="FI9" s="155"/>
      <c r="FJ9" s="155"/>
      <c r="FK9" s="155"/>
      <c r="FL9" s="155"/>
      <c r="FM9" s="155"/>
      <c r="FN9" s="155"/>
      <c r="FO9" s="155"/>
      <c r="FP9" s="155"/>
      <c r="FQ9" s="155"/>
      <c r="FR9" s="155"/>
      <c r="FS9" s="155"/>
      <c r="FT9" s="155"/>
      <c r="FU9" s="155"/>
      <c r="FV9" s="155"/>
      <c r="FW9" s="155"/>
      <c r="FX9" s="155"/>
      <c r="FY9" s="155"/>
      <c r="FZ9" s="155"/>
      <c r="GA9" s="155"/>
      <c r="GB9" s="155"/>
      <c r="GC9" s="155"/>
      <c r="GD9" s="155"/>
      <c r="GE9" s="155"/>
      <c r="GF9" s="155"/>
      <c r="GG9" s="155"/>
      <c r="GH9" s="155"/>
      <c r="GI9" s="155"/>
      <c r="GJ9" s="155"/>
      <c r="GK9" s="155"/>
      <c r="GL9" s="155"/>
      <c r="GM9" s="155"/>
      <c r="GN9" s="155"/>
      <c r="GO9" s="155"/>
      <c r="GP9" s="155"/>
      <c r="GQ9" s="155"/>
      <c r="GR9" s="155"/>
      <c r="GS9" s="155"/>
      <c r="GT9" s="155"/>
      <c r="GU9" s="155"/>
      <c r="GV9" s="155"/>
      <c r="GW9" s="155"/>
      <c r="GX9" s="155"/>
      <c r="GY9" s="155"/>
      <c r="GZ9" s="155"/>
      <c r="HA9" s="155"/>
      <c r="HB9" s="155"/>
      <c r="HC9" s="155"/>
      <c r="HD9" s="155"/>
      <c r="HE9" s="155"/>
      <c r="HF9" s="155"/>
      <c r="HG9" s="155"/>
      <c r="HH9" s="155"/>
      <c r="HI9" s="155"/>
      <c r="HJ9" s="155"/>
      <c r="HK9" s="155"/>
      <c r="HL9" s="155"/>
      <c r="HM9" s="155"/>
      <c r="HN9" s="155"/>
      <c r="HO9" s="155"/>
      <c r="HP9" s="155"/>
      <c r="HQ9" s="155"/>
      <c r="HR9" s="155"/>
      <c r="HS9" s="155"/>
      <c r="HT9" s="155"/>
      <c r="HU9" s="155"/>
      <c r="HV9" s="155"/>
      <c r="HW9" s="155"/>
      <c r="HX9" s="155"/>
      <c r="HY9" s="155"/>
      <c r="HZ9" s="155"/>
      <c r="IA9" s="155"/>
      <c r="IB9" s="155"/>
      <c r="IC9" s="155"/>
      <c r="ID9" s="155"/>
      <c r="IE9" s="155"/>
      <c r="IF9" s="155"/>
      <c r="IG9" s="155"/>
      <c r="IH9" s="155"/>
      <c r="II9" s="155"/>
      <c r="IJ9" s="155"/>
      <c r="IK9" s="155"/>
      <c r="IL9" s="155"/>
      <c r="IM9" s="155"/>
      <c r="IN9" s="155"/>
      <c r="IO9" s="155"/>
      <c r="IP9" s="155"/>
      <c r="IQ9" s="155"/>
      <c r="IR9" s="155"/>
      <c r="IS9" s="155"/>
      <c r="IT9" s="155"/>
      <c r="IU9" s="155"/>
      <c r="IV9" s="155"/>
    </row>
    <row r="10" spans="1:256" ht="15.6" customHeight="1">
      <c r="A10" s="180" t="s">
        <v>174</v>
      </c>
      <c r="B10" s="181">
        <v>6851</v>
      </c>
      <c r="C10" s="181">
        <v>8323</v>
      </c>
      <c r="D10" s="181">
        <v>10730</v>
      </c>
      <c r="E10" s="181">
        <v>11368</v>
      </c>
      <c r="F10" s="182"/>
      <c r="G10" s="183"/>
      <c r="H10" s="183"/>
      <c r="I10" s="183"/>
      <c r="J10" s="183"/>
      <c r="K10" s="184"/>
      <c r="L10" s="182"/>
      <c r="M10" s="182"/>
      <c r="N10" s="185"/>
      <c r="O10" s="186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7"/>
      <c r="BF10" s="187"/>
      <c r="BG10" s="187"/>
      <c r="BH10" s="187"/>
      <c r="BI10" s="187"/>
      <c r="BJ10" s="187"/>
      <c r="BK10" s="187"/>
      <c r="BL10" s="187"/>
      <c r="BM10" s="187"/>
      <c r="BN10" s="187"/>
      <c r="BO10" s="187"/>
      <c r="BP10" s="187"/>
      <c r="BQ10" s="187"/>
      <c r="BR10" s="187"/>
      <c r="BS10" s="187"/>
      <c r="BT10" s="187"/>
      <c r="BU10" s="187"/>
      <c r="BV10" s="187"/>
      <c r="BW10" s="187"/>
      <c r="BX10" s="187"/>
      <c r="BY10" s="187"/>
      <c r="BZ10" s="187"/>
      <c r="CA10" s="187"/>
      <c r="CB10" s="187"/>
      <c r="CC10" s="187"/>
      <c r="CD10" s="187"/>
      <c r="CE10" s="187"/>
      <c r="CF10" s="187"/>
      <c r="CG10" s="187"/>
      <c r="CH10" s="187"/>
      <c r="CI10" s="187"/>
      <c r="CJ10" s="187"/>
      <c r="CK10" s="187"/>
      <c r="CL10" s="187"/>
      <c r="CM10" s="187"/>
      <c r="CN10" s="187"/>
      <c r="CO10" s="187"/>
      <c r="CP10" s="187"/>
      <c r="CQ10" s="187"/>
      <c r="CR10" s="187"/>
      <c r="CS10" s="187"/>
      <c r="CT10" s="187"/>
      <c r="CU10" s="187"/>
      <c r="CV10" s="187"/>
      <c r="CW10" s="187"/>
      <c r="CX10" s="187"/>
      <c r="CY10" s="187"/>
      <c r="CZ10" s="187"/>
      <c r="DA10" s="187"/>
      <c r="DB10" s="187"/>
      <c r="DC10" s="187"/>
      <c r="DD10" s="187"/>
      <c r="DE10" s="187"/>
      <c r="DF10" s="187"/>
      <c r="DG10" s="187"/>
      <c r="DH10" s="187"/>
      <c r="DI10" s="187"/>
      <c r="DJ10" s="187"/>
      <c r="DK10" s="187"/>
      <c r="DL10" s="187"/>
      <c r="DM10" s="187"/>
      <c r="DN10" s="187"/>
      <c r="DO10" s="187"/>
      <c r="DP10" s="187"/>
      <c r="DQ10" s="187"/>
      <c r="DR10" s="187"/>
      <c r="DS10" s="187"/>
      <c r="DT10" s="187"/>
      <c r="DU10" s="187"/>
      <c r="DV10" s="187"/>
      <c r="DW10" s="187"/>
      <c r="DX10" s="187"/>
      <c r="DY10" s="187"/>
      <c r="DZ10" s="187"/>
      <c r="EA10" s="187"/>
      <c r="EB10" s="187"/>
      <c r="EC10" s="187"/>
      <c r="ED10" s="187"/>
      <c r="EE10" s="187"/>
      <c r="EF10" s="187"/>
      <c r="EG10" s="187"/>
      <c r="EH10" s="187"/>
      <c r="EI10" s="187"/>
      <c r="EJ10" s="187"/>
      <c r="EK10" s="187"/>
      <c r="EL10" s="187"/>
      <c r="EM10" s="187"/>
      <c r="EN10" s="187"/>
      <c r="EO10" s="187"/>
      <c r="EP10" s="187"/>
      <c r="EQ10" s="187"/>
      <c r="ER10" s="187"/>
      <c r="ES10" s="187"/>
      <c r="ET10" s="187"/>
      <c r="EU10" s="187"/>
      <c r="EV10" s="187"/>
      <c r="EW10" s="187"/>
      <c r="EX10" s="187"/>
      <c r="EY10" s="187"/>
      <c r="EZ10" s="187"/>
      <c r="FA10" s="187"/>
      <c r="FB10" s="187"/>
      <c r="FC10" s="187"/>
      <c r="FD10" s="187"/>
      <c r="FE10" s="187"/>
      <c r="FF10" s="187"/>
      <c r="FG10" s="187"/>
      <c r="FH10" s="187"/>
      <c r="FI10" s="187"/>
      <c r="FJ10" s="187"/>
      <c r="FK10" s="187"/>
      <c r="FL10" s="187"/>
      <c r="FM10" s="187"/>
      <c r="FN10" s="187"/>
      <c r="FO10" s="187"/>
      <c r="FP10" s="187"/>
      <c r="FQ10" s="187"/>
      <c r="FR10" s="187"/>
      <c r="FS10" s="187"/>
      <c r="FT10" s="187"/>
      <c r="FU10" s="187"/>
      <c r="FV10" s="187"/>
      <c r="FW10" s="187"/>
      <c r="FX10" s="187"/>
      <c r="FY10" s="187"/>
      <c r="FZ10" s="187"/>
      <c r="GA10" s="187"/>
      <c r="GB10" s="187"/>
      <c r="GC10" s="187"/>
      <c r="GD10" s="187"/>
      <c r="GE10" s="187"/>
      <c r="GF10" s="187"/>
      <c r="GG10" s="187"/>
      <c r="GH10" s="187"/>
      <c r="GI10" s="187"/>
      <c r="GJ10" s="187"/>
      <c r="GK10" s="187"/>
      <c r="GL10" s="187"/>
      <c r="GM10" s="187"/>
      <c r="GN10" s="187"/>
      <c r="GO10" s="187"/>
      <c r="GP10" s="187"/>
      <c r="GQ10" s="187"/>
      <c r="GR10" s="187"/>
      <c r="GS10" s="187"/>
      <c r="GT10" s="187"/>
      <c r="GU10" s="187"/>
      <c r="GV10" s="187"/>
      <c r="GW10" s="187"/>
      <c r="GX10" s="187"/>
      <c r="GY10" s="187"/>
      <c r="GZ10" s="187"/>
      <c r="HA10" s="187"/>
      <c r="HB10" s="187"/>
      <c r="HC10" s="187"/>
      <c r="HD10" s="187"/>
      <c r="HE10" s="187"/>
      <c r="HF10" s="187"/>
      <c r="HG10" s="187"/>
      <c r="HH10" s="187"/>
      <c r="HI10" s="187"/>
      <c r="HJ10" s="187"/>
      <c r="HK10" s="187"/>
      <c r="HL10" s="187"/>
      <c r="HM10" s="187"/>
      <c r="HN10" s="187"/>
      <c r="HO10" s="187"/>
      <c r="HP10" s="187"/>
      <c r="HQ10" s="187"/>
      <c r="HR10" s="187"/>
      <c r="HS10" s="187"/>
      <c r="HT10" s="187"/>
      <c r="HU10" s="187"/>
      <c r="HV10" s="187"/>
      <c r="HW10" s="187"/>
      <c r="HX10" s="187"/>
      <c r="HY10" s="187"/>
      <c r="HZ10" s="187"/>
      <c r="IA10" s="187"/>
      <c r="IB10" s="187"/>
      <c r="IC10" s="187"/>
      <c r="ID10" s="187"/>
      <c r="IE10" s="187"/>
      <c r="IF10" s="187"/>
      <c r="IG10" s="187"/>
      <c r="IH10" s="187"/>
      <c r="II10" s="187"/>
      <c r="IJ10" s="187"/>
      <c r="IK10" s="187"/>
      <c r="IL10" s="187"/>
      <c r="IM10" s="187"/>
      <c r="IN10" s="187"/>
      <c r="IO10" s="187"/>
      <c r="IP10" s="187"/>
      <c r="IQ10" s="187"/>
      <c r="IR10" s="187"/>
      <c r="IS10" s="187"/>
      <c r="IT10" s="187"/>
      <c r="IU10" s="187"/>
      <c r="IV10" s="187"/>
    </row>
    <row r="11" spans="1:256" s="175" customFormat="1" ht="32.1" customHeight="1">
      <c r="A11" s="188"/>
      <c r="B11" s="188"/>
      <c r="C11" s="188"/>
      <c r="D11" s="188"/>
      <c r="E11" s="188"/>
      <c r="F11" s="188"/>
      <c r="G11" s="189"/>
      <c r="H11" s="189"/>
      <c r="I11" s="189"/>
      <c r="J11" s="189"/>
      <c r="K11" s="190"/>
      <c r="L11" s="188"/>
      <c r="M11" s="188"/>
      <c r="N11" s="188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  <c r="BR11" s="155"/>
      <c r="BS11" s="155"/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  <c r="CZ11" s="155"/>
      <c r="DA11" s="155"/>
      <c r="DB11" s="155"/>
      <c r="DC11" s="155"/>
      <c r="DD11" s="155"/>
      <c r="DE11" s="155"/>
      <c r="DF11" s="155"/>
      <c r="DG11" s="155"/>
      <c r="DH11" s="155"/>
      <c r="DI11" s="155"/>
      <c r="DJ11" s="155"/>
      <c r="DK11" s="155"/>
      <c r="DL11" s="155"/>
      <c r="DM11" s="155"/>
      <c r="DN11" s="155"/>
      <c r="DO11" s="155"/>
      <c r="DP11" s="155"/>
      <c r="DQ11" s="155"/>
      <c r="DR11" s="155"/>
      <c r="DS11" s="155"/>
      <c r="DT11" s="155"/>
      <c r="DU11" s="155"/>
      <c r="DV11" s="155"/>
      <c r="DW11" s="155"/>
      <c r="DX11" s="155"/>
      <c r="DY11" s="155"/>
      <c r="DZ11" s="155"/>
      <c r="EA11" s="155"/>
      <c r="EB11" s="155"/>
      <c r="EC11" s="155"/>
      <c r="ED11" s="155"/>
      <c r="EE11" s="155"/>
      <c r="EF11" s="155"/>
      <c r="EG11" s="155"/>
      <c r="EH11" s="155"/>
      <c r="EI11" s="155"/>
      <c r="EJ11" s="155"/>
      <c r="EK11" s="155"/>
      <c r="EL11" s="155"/>
      <c r="EM11" s="155"/>
      <c r="EN11" s="155"/>
      <c r="EO11" s="155"/>
      <c r="EP11" s="155"/>
      <c r="EQ11" s="155"/>
      <c r="ER11" s="155"/>
      <c r="ES11" s="155"/>
      <c r="ET11" s="155"/>
      <c r="EU11" s="155"/>
      <c r="EV11" s="155"/>
      <c r="EW11" s="155"/>
      <c r="EX11" s="155"/>
      <c r="EY11" s="155"/>
      <c r="EZ11" s="155"/>
      <c r="FA11" s="155"/>
      <c r="FB11" s="155"/>
      <c r="FC11" s="155"/>
      <c r="FD11" s="155"/>
      <c r="FE11" s="155"/>
      <c r="FF11" s="155"/>
      <c r="FG11" s="155"/>
      <c r="FH11" s="155"/>
      <c r="FI11" s="155"/>
      <c r="FJ11" s="155"/>
      <c r="FK11" s="155"/>
      <c r="FL11" s="155"/>
      <c r="FM11" s="155"/>
      <c r="FN11" s="155"/>
      <c r="FO11" s="155"/>
      <c r="FP11" s="155"/>
      <c r="FQ11" s="155"/>
      <c r="FR11" s="155"/>
      <c r="FS11" s="155"/>
      <c r="FT11" s="155"/>
      <c r="FU11" s="155"/>
      <c r="FV11" s="155"/>
      <c r="FW11" s="155"/>
      <c r="FX11" s="155"/>
      <c r="FY11" s="155"/>
      <c r="FZ11" s="155"/>
      <c r="GA11" s="155"/>
      <c r="GB11" s="155"/>
      <c r="GC11" s="155"/>
      <c r="GD11" s="155"/>
      <c r="GE11" s="155"/>
      <c r="GF11" s="155"/>
      <c r="GG11" s="155"/>
      <c r="GH11" s="155"/>
      <c r="GI11" s="155"/>
      <c r="GJ11" s="155"/>
      <c r="GK11" s="155"/>
      <c r="GL11" s="155"/>
      <c r="GM11" s="155"/>
      <c r="GN11" s="155"/>
      <c r="GO11" s="155"/>
      <c r="GP11" s="155"/>
      <c r="GQ11" s="155"/>
      <c r="GR11" s="155"/>
      <c r="GS11" s="155"/>
      <c r="GT11" s="155"/>
      <c r="GU11" s="155"/>
      <c r="GV11" s="155"/>
      <c r="GW11" s="155"/>
      <c r="GX11" s="155"/>
      <c r="GY11" s="155"/>
      <c r="GZ11" s="155"/>
      <c r="HA11" s="155"/>
      <c r="HB11" s="155"/>
      <c r="HC11" s="155"/>
      <c r="HD11" s="155"/>
      <c r="HE11" s="155"/>
      <c r="HF11" s="155"/>
      <c r="HG11" s="155"/>
      <c r="HH11" s="155"/>
      <c r="HI11" s="155"/>
      <c r="HJ11" s="155"/>
      <c r="HK11" s="155"/>
      <c r="HL11" s="155"/>
      <c r="HM11" s="155"/>
      <c r="HN11" s="155"/>
      <c r="HO11" s="155"/>
      <c r="HP11" s="155"/>
      <c r="HQ11" s="155"/>
      <c r="HR11" s="155"/>
      <c r="HS11" s="155"/>
      <c r="HT11" s="155"/>
      <c r="HU11" s="155"/>
      <c r="HV11" s="155"/>
      <c r="HW11" s="155"/>
      <c r="HX11" s="155"/>
      <c r="HY11" s="155"/>
      <c r="HZ11" s="155"/>
      <c r="IA11" s="155"/>
      <c r="IB11" s="155"/>
      <c r="IC11" s="155"/>
      <c r="ID11" s="155"/>
      <c r="IE11" s="155"/>
      <c r="IF11" s="155"/>
      <c r="IG11" s="155"/>
      <c r="IH11" s="155"/>
      <c r="II11" s="155"/>
      <c r="IJ11" s="155"/>
      <c r="IK11" s="155"/>
      <c r="IL11" s="155"/>
      <c r="IM11" s="155"/>
      <c r="IN11" s="155"/>
      <c r="IO11" s="155"/>
      <c r="IP11" s="155"/>
      <c r="IQ11" s="155"/>
      <c r="IR11" s="155"/>
      <c r="IS11" s="155"/>
      <c r="IT11" s="155"/>
      <c r="IU11" s="155"/>
      <c r="IV11" s="155"/>
    </row>
    <row r="12" spans="1:256" s="179" customFormat="1" ht="30">
      <c r="A12" s="191" t="s">
        <v>175</v>
      </c>
      <c r="B12" s="155"/>
      <c r="C12" s="155"/>
      <c r="D12" s="155"/>
      <c r="E12" s="155"/>
      <c r="F12" s="155"/>
      <c r="G12" s="156"/>
      <c r="H12" s="155"/>
      <c r="I12" s="155"/>
      <c r="J12" s="155"/>
      <c r="K12" s="192">
        <v>11745</v>
      </c>
      <c r="L12" s="193">
        <f>K12*0.05</f>
        <v>587.25</v>
      </c>
      <c r="M12" s="193">
        <f>K12+L12</f>
        <v>12332.25</v>
      </c>
      <c r="N12" s="193">
        <f>K12-L12</f>
        <v>11157.75</v>
      </c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55"/>
      <c r="BS12" s="155"/>
      <c r="BT12" s="155"/>
      <c r="BU12" s="155"/>
      <c r="BV12" s="155"/>
      <c r="BW12" s="155"/>
      <c r="BX12" s="155"/>
      <c r="BY12" s="155"/>
      <c r="BZ12" s="155"/>
      <c r="CA12" s="155"/>
      <c r="CB12" s="155"/>
      <c r="CC12" s="155"/>
      <c r="CD12" s="155"/>
      <c r="CE12" s="155"/>
      <c r="CF12" s="155"/>
      <c r="CG12" s="155"/>
      <c r="CH12" s="155"/>
      <c r="CI12" s="155"/>
      <c r="CJ12" s="155"/>
      <c r="CK12" s="155"/>
      <c r="CL12" s="155"/>
      <c r="CM12" s="155"/>
      <c r="CN12" s="155"/>
      <c r="CO12" s="155"/>
      <c r="CP12" s="155"/>
      <c r="CQ12" s="155"/>
      <c r="CR12" s="155"/>
      <c r="CS12" s="155"/>
      <c r="CT12" s="155"/>
      <c r="CU12" s="155"/>
      <c r="CV12" s="155"/>
      <c r="CW12" s="155"/>
      <c r="CX12" s="155"/>
      <c r="CY12" s="155"/>
      <c r="CZ12" s="155"/>
      <c r="DA12" s="155"/>
      <c r="DB12" s="155"/>
      <c r="DC12" s="155"/>
      <c r="DD12" s="155"/>
      <c r="DE12" s="155"/>
      <c r="DF12" s="155"/>
      <c r="DG12" s="155"/>
      <c r="DH12" s="155"/>
      <c r="DI12" s="155"/>
      <c r="DJ12" s="155"/>
      <c r="DK12" s="155"/>
      <c r="DL12" s="155"/>
      <c r="DM12" s="155"/>
      <c r="DN12" s="155"/>
      <c r="DO12" s="155"/>
      <c r="DP12" s="155"/>
      <c r="DQ12" s="155"/>
      <c r="DR12" s="155"/>
      <c r="DS12" s="155"/>
      <c r="DT12" s="155"/>
      <c r="DU12" s="155"/>
      <c r="DV12" s="155"/>
      <c r="DW12" s="155"/>
      <c r="DX12" s="155"/>
      <c r="DY12" s="155"/>
      <c r="DZ12" s="155"/>
      <c r="EA12" s="155"/>
      <c r="EB12" s="155"/>
      <c r="EC12" s="155"/>
      <c r="ED12" s="155"/>
      <c r="EE12" s="155"/>
      <c r="EF12" s="155"/>
      <c r="EG12" s="155"/>
      <c r="EH12" s="155"/>
      <c r="EI12" s="155"/>
      <c r="EJ12" s="155"/>
      <c r="EK12" s="155"/>
      <c r="EL12" s="155"/>
      <c r="EM12" s="155"/>
      <c r="EN12" s="155"/>
      <c r="EO12" s="155"/>
      <c r="EP12" s="155"/>
      <c r="EQ12" s="155"/>
      <c r="ER12" s="155"/>
      <c r="ES12" s="155"/>
      <c r="ET12" s="155"/>
      <c r="EU12" s="155"/>
      <c r="EV12" s="155"/>
      <c r="EW12" s="155"/>
      <c r="EX12" s="155"/>
      <c r="EY12" s="155"/>
      <c r="EZ12" s="155"/>
      <c r="FA12" s="155"/>
      <c r="FB12" s="155"/>
      <c r="FC12" s="155"/>
      <c r="FD12" s="155"/>
      <c r="FE12" s="155"/>
      <c r="FF12" s="155"/>
      <c r="FG12" s="155"/>
      <c r="FH12" s="155"/>
      <c r="FI12" s="155"/>
      <c r="FJ12" s="155"/>
      <c r="FK12" s="155"/>
      <c r="FL12" s="155"/>
      <c r="FM12" s="155"/>
      <c r="FN12" s="155"/>
      <c r="FO12" s="155"/>
      <c r="FP12" s="155"/>
      <c r="FQ12" s="155"/>
      <c r="FR12" s="155"/>
      <c r="FS12" s="155"/>
      <c r="FT12" s="155"/>
      <c r="FU12" s="155"/>
      <c r="FV12" s="155"/>
      <c r="FW12" s="155"/>
      <c r="FX12" s="155"/>
      <c r="FY12" s="155"/>
      <c r="FZ12" s="155"/>
      <c r="GA12" s="155"/>
      <c r="GB12" s="155"/>
      <c r="GC12" s="155"/>
      <c r="GD12" s="155"/>
      <c r="GE12" s="155"/>
      <c r="GF12" s="155"/>
      <c r="GG12" s="155"/>
      <c r="GH12" s="155"/>
      <c r="GI12" s="155"/>
      <c r="GJ12" s="155"/>
      <c r="GK12" s="155"/>
      <c r="GL12" s="155"/>
      <c r="GM12" s="155"/>
      <c r="GN12" s="155"/>
      <c r="GO12" s="155"/>
      <c r="GP12" s="155"/>
      <c r="GQ12" s="155"/>
      <c r="GR12" s="155"/>
      <c r="GS12" s="155"/>
      <c r="GT12" s="155"/>
      <c r="GU12" s="155"/>
      <c r="GV12" s="155"/>
      <c r="GW12" s="155"/>
      <c r="GX12" s="155"/>
      <c r="GY12" s="155"/>
      <c r="GZ12" s="155"/>
      <c r="HA12" s="155"/>
      <c r="HB12" s="155"/>
      <c r="HC12" s="155"/>
      <c r="HD12" s="155"/>
      <c r="HE12" s="155"/>
      <c r="HF12" s="155"/>
      <c r="HG12" s="155"/>
      <c r="HH12" s="155"/>
      <c r="HI12" s="155"/>
      <c r="HJ12" s="155"/>
      <c r="HK12" s="155"/>
      <c r="HL12" s="155"/>
      <c r="HM12" s="155"/>
      <c r="HN12" s="155"/>
      <c r="HO12" s="155"/>
      <c r="HP12" s="155"/>
      <c r="HQ12" s="155"/>
      <c r="HR12" s="155"/>
      <c r="HS12" s="155"/>
      <c r="HT12" s="155"/>
      <c r="HU12" s="155"/>
      <c r="HV12" s="155"/>
      <c r="HW12" s="155"/>
      <c r="HX12" s="155"/>
      <c r="HY12" s="155"/>
      <c r="HZ12" s="155"/>
      <c r="IA12" s="155"/>
      <c r="IB12" s="155"/>
      <c r="IC12" s="155"/>
      <c r="ID12" s="155"/>
      <c r="IE12" s="155"/>
      <c r="IF12" s="155"/>
      <c r="IG12" s="155"/>
      <c r="IH12" s="155"/>
      <c r="II12" s="155"/>
      <c r="IJ12" s="155"/>
      <c r="IK12" s="155"/>
      <c r="IL12" s="155"/>
      <c r="IM12" s="155"/>
      <c r="IN12" s="155"/>
      <c r="IO12" s="155"/>
      <c r="IP12" s="155"/>
      <c r="IQ12" s="155"/>
      <c r="IR12" s="155"/>
      <c r="IS12" s="155"/>
      <c r="IT12" s="155"/>
      <c r="IU12" s="155"/>
      <c r="IV12" s="155"/>
    </row>
    <row r="13" spans="1:256" s="175" customFormat="1" ht="45">
      <c r="A13" s="191" t="s">
        <v>176</v>
      </c>
      <c r="B13" s="155"/>
      <c r="C13" s="155"/>
      <c r="D13" s="155"/>
      <c r="E13" s="155"/>
      <c r="F13" s="155"/>
      <c r="G13" s="156"/>
      <c r="H13" s="155"/>
      <c r="I13" s="155"/>
      <c r="J13" s="155"/>
      <c r="K13" s="192">
        <v>11271</v>
      </c>
      <c r="L13" s="193">
        <f>K13*0.05</f>
        <v>563.55000000000007</v>
      </c>
      <c r="M13" s="193">
        <f>K13+L13</f>
        <v>11834.55</v>
      </c>
      <c r="N13" s="193">
        <f>K13-L13</f>
        <v>10707.45</v>
      </c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155"/>
      <c r="BS13" s="155"/>
      <c r="BT13" s="155"/>
      <c r="BU13" s="155"/>
      <c r="BV13" s="155"/>
      <c r="BW13" s="155"/>
      <c r="BX13" s="155"/>
      <c r="BY13" s="155"/>
      <c r="BZ13" s="155"/>
      <c r="CA13" s="155"/>
      <c r="CB13" s="155"/>
      <c r="CC13" s="155"/>
      <c r="CD13" s="155"/>
      <c r="CE13" s="155"/>
      <c r="CF13" s="155"/>
      <c r="CG13" s="155"/>
      <c r="CH13" s="155"/>
      <c r="CI13" s="155"/>
      <c r="CJ13" s="155"/>
      <c r="CK13" s="155"/>
      <c r="CL13" s="155"/>
      <c r="CM13" s="155"/>
      <c r="CN13" s="155"/>
      <c r="CO13" s="155"/>
      <c r="CP13" s="155"/>
      <c r="CQ13" s="155"/>
      <c r="CR13" s="155"/>
      <c r="CS13" s="155"/>
      <c r="CT13" s="155"/>
      <c r="CU13" s="155"/>
      <c r="CV13" s="155"/>
      <c r="CW13" s="155"/>
      <c r="CX13" s="155"/>
      <c r="CY13" s="155"/>
      <c r="CZ13" s="155"/>
      <c r="DA13" s="155"/>
      <c r="DB13" s="155"/>
      <c r="DC13" s="155"/>
      <c r="DD13" s="155"/>
      <c r="DE13" s="155"/>
      <c r="DF13" s="155"/>
      <c r="DG13" s="155"/>
      <c r="DH13" s="155"/>
      <c r="DI13" s="155"/>
      <c r="DJ13" s="155"/>
      <c r="DK13" s="155"/>
      <c r="DL13" s="155"/>
      <c r="DM13" s="155"/>
      <c r="DN13" s="155"/>
      <c r="DO13" s="155"/>
      <c r="DP13" s="155"/>
      <c r="DQ13" s="155"/>
      <c r="DR13" s="155"/>
      <c r="DS13" s="155"/>
      <c r="DT13" s="155"/>
      <c r="DU13" s="155"/>
      <c r="DV13" s="155"/>
      <c r="DW13" s="155"/>
      <c r="DX13" s="155"/>
      <c r="DY13" s="155"/>
      <c r="DZ13" s="155"/>
      <c r="EA13" s="155"/>
      <c r="EB13" s="155"/>
      <c r="EC13" s="155"/>
      <c r="ED13" s="155"/>
      <c r="EE13" s="155"/>
      <c r="EF13" s="155"/>
      <c r="EG13" s="155"/>
      <c r="EH13" s="155"/>
      <c r="EI13" s="155"/>
      <c r="EJ13" s="155"/>
      <c r="EK13" s="155"/>
      <c r="EL13" s="155"/>
      <c r="EM13" s="155"/>
      <c r="EN13" s="155"/>
      <c r="EO13" s="155"/>
      <c r="EP13" s="155"/>
      <c r="EQ13" s="155"/>
      <c r="ER13" s="155"/>
      <c r="ES13" s="155"/>
      <c r="ET13" s="155"/>
      <c r="EU13" s="155"/>
      <c r="EV13" s="155"/>
      <c r="EW13" s="155"/>
      <c r="EX13" s="155"/>
      <c r="EY13" s="155"/>
      <c r="EZ13" s="155"/>
      <c r="FA13" s="155"/>
      <c r="FB13" s="155"/>
      <c r="FC13" s="155"/>
      <c r="FD13" s="155"/>
      <c r="FE13" s="155"/>
      <c r="FF13" s="155"/>
      <c r="FG13" s="155"/>
      <c r="FH13" s="155"/>
      <c r="FI13" s="155"/>
      <c r="FJ13" s="155"/>
      <c r="FK13" s="155"/>
      <c r="FL13" s="155"/>
      <c r="FM13" s="155"/>
      <c r="FN13" s="155"/>
      <c r="FO13" s="155"/>
      <c r="FP13" s="155"/>
      <c r="FQ13" s="155"/>
      <c r="FR13" s="155"/>
      <c r="FS13" s="155"/>
      <c r="FT13" s="155"/>
      <c r="FU13" s="155"/>
      <c r="FV13" s="155"/>
      <c r="FW13" s="155"/>
      <c r="FX13" s="155"/>
      <c r="FY13" s="155"/>
      <c r="FZ13" s="155"/>
      <c r="GA13" s="155"/>
      <c r="GB13" s="155"/>
      <c r="GC13" s="155"/>
      <c r="GD13" s="155"/>
      <c r="GE13" s="155"/>
      <c r="GF13" s="155"/>
      <c r="GG13" s="155"/>
      <c r="GH13" s="155"/>
      <c r="GI13" s="155"/>
      <c r="GJ13" s="155"/>
      <c r="GK13" s="155"/>
      <c r="GL13" s="155"/>
      <c r="GM13" s="155"/>
      <c r="GN13" s="155"/>
      <c r="GO13" s="155"/>
      <c r="GP13" s="155"/>
      <c r="GQ13" s="155"/>
      <c r="GR13" s="155"/>
      <c r="GS13" s="155"/>
      <c r="GT13" s="155"/>
      <c r="GU13" s="155"/>
      <c r="GV13" s="155"/>
      <c r="GW13" s="155"/>
      <c r="GX13" s="155"/>
      <c r="GY13" s="155"/>
      <c r="GZ13" s="155"/>
      <c r="HA13" s="155"/>
      <c r="HB13" s="155"/>
      <c r="HC13" s="155"/>
      <c r="HD13" s="155"/>
      <c r="HE13" s="155"/>
      <c r="HF13" s="155"/>
      <c r="HG13" s="155"/>
      <c r="HH13" s="155"/>
      <c r="HI13" s="155"/>
      <c r="HJ13" s="155"/>
      <c r="HK13" s="155"/>
      <c r="HL13" s="155"/>
      <c r="HM13" s="155"/>
      <c r="HN13" s="155"/>
      <c r="HO13" s="155"/>
      <c r="HP13" s="155"/>
      <c r="HQ13" s="155"/>
      <c r="HR13" s="155"/>
      <c r="HS13" s="155"/>
      <c r="HT13" s="155"/>
      <c r="HU13" s="155"/>
      <c r="HV13" s="155"/>
      <c r="HW13" s="155"/>
      <c r="HX13" s="155"/>
      <c r="HY13" s="155"/>
      <c r="HZ13" s="155"/>
      <c r="IA13" s="155"/>
      <c r="IB13" s="155"/>
      <c r="IC13" s="155"/>
      <c r="ID13" s="155"/>
      <c r="IE13" s="155"/>
      <c r="IF13" s="155"/>
      <c r="IG13" s="155"/>
      <c r="IH13" s="155"/>
      <c r="II13" s="155"/>
      <c r="IJ13" s="155"/>
      <c r="IK13" s="155"/>
      <c r="IL13" s="155"/>
      <c r="IM13" s="155"/>
      <c r="IN13" s="155"/>
      <c r="IO13" s="155"/>
      <c r="IP13" s="155"/>
      <c r="IQ13" s="155"/>
      <c r="IR13" s="155"/>
      <c r="IS13" s="155"/>
      <c r="IT13" s="155"/>
      <c r="IU13" s="155"/>
      <c r="IV13" s="155"/>
    </row>
    <row r="14" spans="1:256" s="179" customFormat="1" ht="30">
      <c r="A14" s="191" t="s">
        <v>177</v>
      </c>
      <c r="B14" s="156">
        <f>76*0.3</f>
        <v>22.8</v>
      </c>
      <c r="C14" s="155" t="s">
        <v>178</v>
      </c>
      <c r="D14" s="155"/>
      <c r="E14" s="155"/>
      <c r="F14" s="155"/>
      <c r="G14" s="155"/>
      <c r="H14" s="155"/>
      <c r="I14" s="155"/>
      <c r="J14" s="155"/>
      <c r="K14" s="192">
        <f>B14*21</f>
        <v>478.8</v>
      </c>
      <c r="L14" s="193">
        <f>K14*0.05</f>
        <v>23.94</v>
      </c>
      <c r="M14" s="193">
        <f>K14+L14</f>
        <v>502.74</v>
      </c>
      <c r="N14" s="194">
        <f>K14-L14</f>
        <v>454.86</v>
      </c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155"/>
      <c r="BB14" s="155"/>
      <c r="BC14" s="155"/>
      <c r="BD14" s="155"/>
      <c r="BE14" s="155"/>
      <c r="BF14" s="155"/>
      <c r="BG14" s="155"/>
      <c r="BH14" s="155"/>
      <c r="BI14" s="155"/>
      <c r="BJ14" s="155"/>
      <c r="BK14" s="155"/>
      <c r="BL14" s="155"/>
      <c r="BM14" s="155"/>
      <c r="BN14" s="155"/>
      <c r="BO14" s="155"/>
      <c r="BP14" s="155"/>
      <c r="BQ14" s="155"/>
      <c r="BR14" s="155"/>
      <c r="BS14" s="155"/>
      <c r="BT14" s="155"/>
      <c r="BU14" s="155"/>
      <c r="BV14" s="155"/>
      <c r="BW14" s="155"/>
      <c r="BX14" s="155"/>
      <c r="BY14" s="155"/>
      <c r="BZ14" s="155"/>
      <c r="CA14" s="155"/>
      <c r="CB14" s="155"/>
      <c r="CC14" s="155"/>
      <c r="CD14" s="155"/>
      <c r="CE14" s="155"/>
      <c r="CF14" s="155"/>
      <c r="CG14" s="155"/>
      <c r="CH14" s="155"/>
      <c r="CI14" s="155"/>
      <c r="CJ14" s="155"/>
      <c r="CK14" s="155"/>
      <c r="CL14" s="155"/>
      <c r="CM14" s="155"/>
      <c r="CN14" s="155"/>
      <c r="CO14" s="155"/>
      <c r="CP14" s="155"/>
      <c r="CQ14" s="155"/>
      <c r="CR14" s="155"/>
      <c r="CS14" s="155"/>
      <c r="CT14" s="155"/>
      <c r="CU14" s="155"/>
      <c r="CV14" s="155"/>
      <c r="CW14" s="155"/>
      <c r="CX14" s="155"/>
      <c r="CY14" s="155"/>
      <c r="CZ14" s="155"/>
      <c r="DA14" s="155"/>
      <c r="DB14" s="155"/>
      <c r="DC14" s="155"/>
      <c r="DD14" s="155"/>
      <c r="DE14" s="155"/>
      <c r="DF14" s="155"/>
      <c r="DG14" s="155"/>
      <c r="DH14" s="155"/>
      <c r="DI14" s="155"/>
      <c r="DJ14" s="155"/>
      <c r="DK14" s="155"/>
      <c r="DL14" s="155"/>
      <c r="DM14" s="155"/>
      <c r="DN14" s="155"/>
      <c r="DO14" s="155"/>
      <c r="DP14" s="155"/>
      <c r="DQ14" s="155"/>
      <c r="DR14" s="155"/>
      <c r="DS14" s="155"/>
      <c r="DT14" s="155"/>
      <c r="DU14" s="155"/>
      <c r="DV14" s="155"/>
      <c r="DW14" s="155"/>
      <c r="DX14" s="155"/>
      <c r="DY14" s="155"/>
      <c r="DZ14" s="155"/>
      <c r="EA14" s="155"/>
      <c r="EB14" s="155"/>
      <c r="EC14" s="155"/>
      <c r="ED14" s="155"/>
      <c r="EE14" s="155"/>
      <c r="EF14" s="155"/>
      <c r="EG14" s="155"/>
      <c r="EH14" s="155"/>
      <c r="EI14" s="155"/>
      <c r="EJ14" s="155"/>
      <c r="EK14" s="155"/>
      <c r="EL14" s="155"/>
      <c r="EM14" s="155"/>
      <c r="EN14" s="155"/>
      <c r="EO14" s="155"/>
      <c r="EP14" s="155"/>
      <c r="EQ14" s="155"/>
      <c r="ER14" s="155"/>
      <c r="ES14" s="155"/>
      <c r="ET14" s="155"/>
      <c r="EU14" s="155"/>
      <c r="EV14" s="155"/>
      <c r="EW14" s="155"/>
      <c r="EX14" s="155"/>
      <c r="EY14" s="155"/>
      <c r="EZ14" s="155"/>
      <c r="FA14" s="155"/>
      <c r="FB14" s="155"/>
      <c r="FC14" s="155"/>
      <c r="FD14" s="155"/>
      <c r="FE14" s="155"/>
      <c r="FF14" s="155"/>
      <c r="FG14" s="155"/>
      <c r="FH14" s="155"/>
      <c r="FI14" s="155"/>
      <c r="FJ14" s="155"/>
      <c r="FK14" s="155"/>
      <c r="FL14" s="155"/>
      <c r="FM14" s="155"/>
      <c r="FN14" s="155"/>
      <c r="FO14" s="155"/>
      <c r="FP14" s="155"/>
      <c r="FQ14" s="155"/>
      <c r="FR14" s="155"/>
      <c r="FS14" s="155"/>
      <c r="FT14" s="155"/>
      <c r="FU14" s="155"/>
      <c r="FV14" s="155"/>
      <c r="FW14" s="155"/>
      <c r="FX14" s="155"/>
      <c r="FY14" s="155"/>
      <c r="FZ14" s="155"/>
      <c r="GA14" s="155"/>
      <c r="GB14" s="155"/>
      <c r="GC14" s="155"/>
      <c r="GD14" s="155"/>
      <c r="GE14" s="155"/>
      <c r="GF14" s="155"/>
      <c r="GG14" s="155"/>
      <c r="GH14" s="155"/>
      <c r="GI14" s="155"/>
      <c r="GJ14" s="155"/>
      <c r="GK14" s="155"/>
      <c r="GL14" s="155"/>
      <c r="GM14" s="155"/>
      <c r="GN14" s="155"/>
      <c r="GO14" s="155"/>
      <c r="GP14" s="155"/>
      <c r="GQ14" s="155"/>
      <c r="GR14" s="155"/>
      <c r="GS14" s="155"/>
      <c r="GT14" s="155"/>
      <c r="GU14" s="155"/>
      <c r="GV14" s="155"/>
      <c r="GW14" s="155"/>
      <c r="GX14" s="155"/>
      <c r="GY14" s="155"/>
      <c r="GZ14" s="155"/>
      <c r="HA14" s="155"/>
      <c r="HB14" s="155"/>
      <c r="HC14" s="155"/>
      <c r="HD14" s="155"/>
      <c r="HE14" s="155"/>
      <c r="HF14" s="155"/>
      <c r="HG14" s="155"/>
      <c r="HH14" s="155"/>
      <c r="HI14" s="155"/>
      <c r="HJ14" s="155"/>
      <c r="HK14" s="155"/>
      <c r="HL14" s="155"/>
      <c r="HM14" s="155"/>
      <c r="HN14" s="155"/>
      <c r="HO14" s="155"/>
      <c r="HP14" s="155"/>
      <c r="HQ14" s="155"/>
      <c r="HR14" s="155"/>
      <c r="HS14" s="155"/>
      <c r="HT14" s="155"/>
      <c r="HU14" s="155"/>
      <c r="HV14" s="155"/>
      <c r="HW14" s="155"/>
      <c r="HX14" s="155"/>
      <c r="HY14" s="155"/>
      <c r="HZ14" s="155"/>
      <c r="IA14" s="155"/>
      <c r="IB14" s="155"/>
      <c r="IC14" s="155"/>
      <c r="ID14" s="155"/>
      <c r="IE14" s="155"/>
      <c r="IF14" s="155"/>
      <c r="IG14" s="155"/>
      <c r="IH14" s="155"/>
      <c r="II14" s="155"/>
      <c r="IJ14" s="155"/>
      <c r="IK14" s="155"/>
      <c r="IL14" s="155"/>
      <c r="IM14" s="155"/>
      <c r="IN14" s="155"/>
      <c r="IO14" s="155"/>
      <c r="IP14" s="155"/>
      <c r="IQ14" s="155"/>
      <c r="IR14" s="155"/>
      <c r="IS14" s="155"/>
      <c r="IT14" s="155"/>
      <c r="IU14" s="155"/>
      <c r="IV14" s="155"/>
    </row>
    <row r="15" spans="1:256" s="179" customFormat="1" ht="30">
      <c r="A15" s="191" t="s">
        <v>179</v>
      </c>
      <c r="B15" s="156">
        <f>13*0.62</f>
        <v>8.06</v>
      </c>
      <c r="C15" s="155" t="s">
        <v>180</v>
      </c>
      <c r="D15" s="155"/>
      <c r="E15" s="155"/>
      <c r="F15" s="155"/>
      <c r="G15" s="155"/>
      <c r="H15" s="155"/>
      <c r="I15" s="155"/>
      <c r="J15" s="155"/>
      <c r="K15" s="192">
        <f>6*21</f>
        <v>126</v>
      </c>
      <c r="L15" s="156">
        <f>K15*0.05</f>
        <v>6.3000000000000007</v>
      </c>
      <c r="M15" s="193">
        <f>K15+L15</f>
        <v>132.30000000000001</v>
      </c>
      <c r="N15" s="194">
        <f>K15-L15</f>
        <v>119.7</v>
      </c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  <c r="BR15" s="155"/>
      <c r="BS15" s="155"/>
      <c r="BT15" s="155"/>
      <c r="BU15" s="155"/>
      <c r="BV15" s="155"/>
      <c r="BW15" s="155"/>
      <c r="BX15" s="155"/>
      <c r="BY15" s="155"/>
      <c r="BZ15" s="155"/>
      <c r="CA15" s="155"/>
      <c r="CB15" s="155"/>
      <c r="CC15" s="155"/>
      <c r="CD15" s="155"/>
      <c r="CE15" s="155"/>
      <c r="CF15" s="155"/>
      <c r="CG15" s="155"/>
      <c r="CH15" s="155"/>
      <c r="CI15" s="155"/>
      <c r="CJ15" s="155"/>
      <c r="CK15" s="155"/>
      <c r="CL15" s="155"/>
      <c r="CM15" s="155"/>
      <c r="CN15" s="155"/>
      <c r="CO15" s="155"/>
      <c r="CP15" s="155"/>
      <c r="CQ15" s="155"/>
      <c r="CR15" s="155"/>
      <c r="CS15" s="155"/>
      <c r="CT15" s="155"/>
      <c r="CU15" s="155"/>
      <c r="CV15" s="155"/>
      <c r="CW15" s="155"/>
      <c r="CX15" s="155"/>
      <c r="CY15" s="155"/>
      <c r="CZ15" s="155"/>
      <c r="DA15" s="155"/>
      <c r="DB15" s="155"/>
      <c r="DC15" s="155"/>
      <c r="DD15" s="155"/>
      <c r="DE15" s="155"/>
      <c r="DF15" s="155"/>
      <c r="DG15" s="155"/>
      <c r="DH15" s="155"/>
      <c r="DI15" s="155"/>
      <c r="DJ15" s="155"/>
      <c r="DK15" s="155"/>
      <c r="DL15" s="155"/>
      <c r="DM15" s="155"/>
      <c r="DN15" s="155"/>
      <c r="DO15" s="155"/>
      <c r="DP15" s="155"/>
      <c r="DQ15" s="155"/>
      <c r="DR15" s="155"/>
      <c r="DS15" s="155"/>
      <c r="DT15" s="155"/>
      <c r="DU15" s="155"/>
      <c r="DV15" s="155"/>
      <c r="DW15" s="155"/>
      <c r="DX15" s="155"/>
      <c r="DY15" s="155"/>
      <c r="DZ15" s="155"/>
      <c r="EA15" s="155"/>
      <c r="EB15" s="155"/>
      <c r="EC15" s="155"/>
      <c r="ED15" s="155"/>
      <c r="EE15" s="155"/>
      <c r="EF15" s="155"/>
      <c r="EG15" s="155"/>
      <c r="EH15" s="155"/>
      <c r="EI15" s="155"/>
      <c r="EJ15" s="155"/>
      <c r="EK15" s="155"/>
      <c r="EL15" s="155"/>
      <c r="EM15" s="155"/>
      <c r="EN15" s="155"/>
      <c r="EO15" s="155"/>
      <c r="EP15" s="155"/>
      <c r="EQ15" s="155"/>
      <c r="ER15" s="155"/>
      <c r="ES15" s="155"/>
      <c r="ET15" s="155"/>
      <c r="EU15" s="155"/>
      <c r="EV15" s="155"/>
      <c r="EW15" s="155"/>
      <c r="EX15" s="155"/>
      <c r="EY15" s="155"/>
      <c r="EZ15" s="155"/>
      <c r="FA15" s="155"/>
      <c r="FB15" s="155"/>
      <c r="FC15" s="155"/>
      <c r="FD15" s="155"/>
      <c r="FE15" s="155"/>
      <c r="FF15" s="155"/>
      <c r="FG15" s="155"/>
      <c r="FH15" s="155"/>
      <c r="FI15" s="155"/>
      <c r="FJ15" s="155"/>
      <c r="FK15" s="155"/>
      <c r="FL15" s="155"/>
      <c r="FM15" s="155"/>
      <c r="FN15" s="155"/>
      <c r="FO15" s="155"/>
      <c r="FP15" s="155"/>
      <c r="FQ15" s="155"/>
      <c r="FR15" s="155"/>
      <c r="FS15" s="155"/>
      <c r="FT15" s="155"/>
      <c r="FU15" s="155"/>
      <c r="FV15" s="155"/>
      <c r="FW15" s="155"/>
      <c r="FX15" s="155"/>
      <c r="FY15" s="155"/>
      <c r="FZ15" s="155"/>
      <c r="GA15" s="155"/>
      <c r="GB15" s="155"/>
      <c r="GC15" s="155"/>
      <c r="GD15" s="155"/>
      <c r="GE15" s="155"/>
      <c r="GF15" s="155"/>
      <c r="GG15" s="155"/>
      <c r="GH15" s="155"/>
      <c r="GI15" s="155"/>
      <c r="GJ15" s="155"/>
      <c r="GK15" s="155"/>
      <c r="GL15" s="155"/>
      <c r="GM15" s="155"/>
      <c r="GN15" s="155"/>
      <c r="GO15" s="155"/>
      <c r="GP15" s="155"/>
      <c r="GQ15" s="155"/>
      <c r="GR15" s="155"/>
      <c r="GS15" s="155"/>
      <c r="GT15" s="155"/>
      <c r="GU15" s="155"/>
      <c r="GV15" s="155"/>
      <c r="GW15" s="155"/>
      <c r="GX15" s="155"/>
      <c r="GY15" s="155"/>
      <c r="GZ15" s="155"/>
      <c r="HA15" s="155"/>
      <c r="HB15" s="155"/>
      <c r="HC15" s="155"/>
      <c r="HD15" s="155"/>
      <c r="HE15" s="155"/>
      <c r="HF15" s="155"/>
      <c r="HG15" s="155"/>
      <c r="HH15" s="155"/>
      <c r="HI15" s="155"/>
      <c r="HJ15" s="155"/>
      <c r="HK15" s="155"/>
      <c r="HL15" s="155"/>
      <c r="HM15" s="155"/>
      <c r="HN15" s="155"/>
      <c r="HO15" s="155"/>
      <c r="HP15" s="155"/>
      <c r="HQ15" s="155"/>
      <c r="HR15" s="155"/>
      <c r="HS15" s="155"/>
      <c r="HT15" s="155"/>
      <c r="HU15" s="155"/>
      <c r="HV15" s="155"/>
      <c r="HW15" s="155"/>
      <c r="HX15" s="155"/>
      <c r="HY15" s="155"/>
      <c r="HZ15" s="155"/>
      <c r="IA15" s="155"/>
      <c r="IB15" s="155"/>
      <c r="IC15" s="155"/>
      <c r="ID15" s="155"/>
      <c r="IE15" s="155"/>
      <c r="IF15" s="155"/>
      <c r="IG15" s="155"/>
      <c r="IH15" s="155"/>
      <c r="II15" s="155"/>
      <c r="IJ15" s="155"/>
      <c r="IK15" s="155"/>
      <c r="IL15" s="155"/>
      <c r="IM15" s="155"/>
      <c r="IN15" s="155"/>
      <c r="IO15" s="155"/>
      <c r="IP15" s="155"/>
      <c r="IQ15" s="155"/>
      <c r="IR15" s="155"/>
      <c r="IS15" s="155"/>
      <c r="IT15" s="155"/>
      <c r="IU15" s="155"/>
      <c r="IV15" s="155"/>
    </row>
    <row r="16" spans="1:256" ht="30">
      <c r="A16" s="191" t="s">
        <v>181</v>
      </c>
      <c r="B16" s="156">
        <f>32</f>
        <v>32</v>
      </c>
      <c r="K16" s="192">
        <f>B16*21</f>
        <v>672</v>
      </c>
      <c r="L16" s="156">
        <f>K16*0.05</f>
        <v>33.6</v>
      </c>
      <c r="M16" s="193">
        <f>K16+L16</f>
        <v>705.6</v>
      </c>
      <c r="N16" s="194">
        <f>K16-L16</f>
        <v>638.4</v>
      </c>
    </row>
    <row r="20" spans="1:1" ht="14.45" customHeight="1">
      <c r="A20" s="155">
        <f>114/2</f>
        <v>57</v>
      </c>
    </row>
  </sheetData>
  <mergeCells count="1">
    <mergeCell ref="G2:N2"/>
  </mergeCells>
  <pageMargins left="0.7" right="0.7" top="1.0451388888888899" bottom="1.0451388888888899" header="0.51180555555555496" footer="0.51180555555555496"/>
  <pageSetup firstPageNumber="0" pageOrder="overThenDown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AMK14"/>
  <sheetViews>
    <sheetView zoomScaleNormal="100" workbookViewId="0"/>
  </sheetViews>
  <sheetFormatPr baseColWidth="10" defaultColWidth="9.140625" defaultRowHeight="15"/>
  <cols>
    <col min="1" max="1" width="36.42578125" style="195" customWidth="1"/>
    <col min="2" max="1025" width="11.7109375" style="195" customWidth="1"/>
  </cols>
  <sheetData>
    <row r="3" spans="1:6" ht="14.45" customHeight="1">
      <c r="A3" s="196"/>
      <c r="B3" s="197" t="s">
        <v>182</v>
      </c>
      <c r="C3" s="249" t="s">
        <v>183</v>
      </c>
      <c r="D3" s="249"/>
    </row>
    <row r="4" spans="1:6" ht="30.6" customHeight="1">
      <c r="A4" s="198" t="s">
        <v>184</v>
      </c>
      <c r="B4" s="195">
        <v>875</v>
      </c>
      <c r="C4" s="195">
        <v>831</v>
      </c>
      <c r="D4" s="199">
        <v>919</v>
      </c>
    </row>
    <row r="5" spans="1:6" ht="30.6" customHeight="1">
      <c r="A5" s="200" t="s">
        <v>185</v>
      </c>
      <c r="B5" s="195">
        <v>158</v>
      </c>
      <c r="C5" s="195">
        <v>150</v>
      </c>
      <c r="D5" s="199">
        <v>166</v>
      </c>
    </row>
    <row r="6" spans="1:6" ht="15" customHeight="1">
      <c r="A6" s="201"/>
      <c r="D6" s="199"/>
    </row>
    <row r="7" spans="1:6" ht="14.45" customHeight="1">
      <c r="A7" s="202"/>
      <c r="B7" s="203"/>
      <c r="C7" s="203"/>
      <c r="D7" s="204"/>
    </row>
    <row r="8" spans="1:6" ht="14.45" customHeight="1">
      <c r="E8" s="195" t="s">
        <v>186</v>
      </c>
    </row>
    <row r="9" spans="1:6" ht="14.45" customHeight="1">
      <c r="A9" s="196"/>
      <c r="B9" s="197" t="s">
        <v>182</v>
      </c>
      <c r="C9" s="249" t="s">
        <v>183</v>
      </c>
      <c r="D9" s="249"/>
    </row>
    <row r="10" spans="1:6" ht="30.6" customHeight="1">
      <c r="A10" s="205" t="s">
        <v>187</v>
      </c>
      <c r="B10" s="195">
        <v>404</v>
      </c>
      <c r="C10" s="195">
        <v>384</v>
      </c>
      <c r="D10" s="199">
        <v>424</v>
      </c>
    </row>
    <row r="12" spans="1:6" ht="14.45" customHeight="1">
      <c r="A12" s="196"/>
      <c r="B12" s="197"/>
      <c r="C12" s="250" t="s">
        <v>183</v>
      </c>
      <c r="D12" s="250"/>
    </row>
    <row r="13" spans="1:6" ht="15.6" customHeight="1">
      <c r="A13" s="205" t="s">
        <v>188</v>
      </c>
      <c r="B13" s="206">
        <v>19530</v>
      </c>
      <c r="C13" s="195">
        <v>18553</v>
      </c>
      <c r="D13" s="195">
        <v>19530</v>
      </c>
      <c r="F13" s="195">
        <v>977</v>
      </c>
    </row>
    <row r="14" spans="1:6" ht="14.45" customHeight="1">
      <c r="A14" s="202"/>
      <c r="B14" s="203"/>
      <c r="C14" s="203">
        <f>SUM(C13:C13)</f>
        <v>18553</v>
      </c>
      <c r="D14" s="203">
        <f>SUM(D13:D13)</f>
        <v>19530</v>
      </c>
    </row>
  </sheetData>
  <mergeCells count="3">
    <mergeCell ref="C3:D3"/>
    <mergeCell ref="C9:D9"/>
    <mergeCell ref="C12:D12"/>
  </mergeCells>
  <pageMargins left="0.7" right="0.7" top="1.0451388888888899" bottom="1.0451388888888899" header="0.51180555555555496" footer="0.51180555555555496"/>
  <pageSetup paperSize="75" firstPageNumber="0" pageOrder="overThenDown" orientation="landscape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CFCCEAE351DB45BAE9B3DE15E4FE3F" ma:contentTypeVersion="13" ma:contentTypeDescription="Crear nuevo documento." ma:contentTypeScope="" ma:versionID="f445eaccfd3ba198c2db84814c88e94c">
  <xsd:schema xmlns:xsd="http://www.w3.org/2001/XMLSchema" xmlns:xs="http://www.w3.org/2001/XMLSchema" xmlns:p="http://schemas.microsoft.com/office/2006/metadata/properties" xmlns:ns3="3b8248ea-1d6b-4e5a-a195-4cdabc45d763" xmlns:ns4="edd0e9e5-5057-42a5-900c-97ed157dcc7d" targetNamespace="http://schemas.microsoft.com/office/2006/metadata/properties" ma:root="true" ma:fieldsID="fd91b68484906dc37a8ea79aa9e71a8e" ns3:_="" ns4:_="">
    <xsd:import namespace="3b8248ea-1d6b-4e5a-a195-4cdabc45d763"/>
    <xsd:import namespace="edd0e9e5-5057-42a5-900c-97ed157dcc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8248ea-1d6b-4e5a-a195-4cdabc45d7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d0e9e5-5057-42a5-900c-97ed157dcc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7D3E03-5B6A-4B51-A931-E78C451AB5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A1D23C-680E-4D97-9EEC-3C11CC8F8F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8248ea-1d6b-4e5a-a195-4cdabc45d763"/>
    <ds:schemaRef ds:uri="edd0e9e5-5057-42a5-900c-97ed157dcc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46DE78-6163-4D31-9A00-B7FF1041A6D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1112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Detalle_de_Indicadores</vt:lpstr>
      <vt:lpstr>Métricas</vt:lpstr>
      <vt:lpstr>Indicadores_de_Gestión</vt:lpstr>
      <vt:lpstr>Hoja1</vt:lpstr>
      <vt:lpstr>Param-hist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Priscilla Masís Alpízar</dc:creator>
  <dc:description/>
  <cp:lastModifiedBy>Denia Zuniga Rosales</cp:lastModifiedBy>
  <cp:revision>71</cp:revision>
  <dcterms:created xsi:type="dcterms:W3CDTF">2018-07-30T22:47:42Z</dcterms:created>
  <dcterms:modified xsi:type="dcterms:W3CDTF">2020-08-28T19:18:12Z</dcterms:modified>
  <dc:language>es-CR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0x010100DDCFCCEAE351DB45BAE9B3DE15E4FE3F</vt:lpwstr>
  </property>
</Properties>
</file>