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D:\Andrey\Evaluación\Indicadores\Indicadores por mes\2020\Materia de Pensiones\Juzgado Pensiones Alimentarias del Primer Circuito Judicial de San José\07. Julio\"/>
    </mc:Choice>
  </mc:AlternateContent>
  <xr:revisionPtr revIDLastSave="0" documentId="13_ncr:1_{900284D0-818A-4407-8443-C01C6C380DC8}" xr6:coauthVersionLast="45" xr6:coauthVersionMax="45" xr10:uidLastSave="{00000000-0000-0000-0000-000000000000}"/>
  <bookViews>
    <workbookView xWindow="-110" yWindow="-110" windowWidth="19420" windowHeight="10420" activeTab="3" xr2:uid="{00000000-000D-0000-FFFF-FFFF00000000}"/>
  </bookViews>
  <sheets>
    <sheet name="2018" sheetId="1" r:id="rId1"/>
    <sheet name="2019" sheetId="2" r:id="rId2"/>
    <sheet name="2020" sheetId="3" r:id="rId3"/>
    <sheet name="2020 (2)" sheetId="4" r:id="rId4"/>
  </sheets>
  <definedNames>
    <definedName name="_AtRisk_FitDataRange_FIT_BE877_718C7" localSheetId="1" hidden="1">#REF!</definedName>
    <definedName name="_AtRisk_FitDataRange_FIT_BE877_718C7" hidden="1">#REF!</definedName>
    <definedName name="_xlnm.Print_Area" localSheetId="0">'2018'!$A$1:$H$61</definedName>
    <definedName name="_xlnm.Print_Area" localSheetId="1">'2019'!$A$1:$H$61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7" i="4" l="1"/>
  <c r="N107" i="4"/>
  <c r="N102" i="4" l="1"/>
  <c r="N88" i="4"/>
  <c r="N122" i="4" l="1"/>
  <c r="O16" i="4" l="1"/>
  <c r="P16" i="4"/>
  <c r="Q16" i="4"/>
  <c r="R16" i="4"/>
  <c r="S16" i="4"/>
  <c r="T16" i="4"/>
  <c r="N16" i="4"/>
  <c r="O17" i="4"/>
  <c r="P17" i="4"/>
  <c r="Q17" i="4"/>
  <c r="R17" i="4"/>
  <c r="S17" i="4"/>
  <c r="T17" i="4"/>
  <c r="N17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T122" i="4"/>
  <c r="S122" i="4"/>
  <c r="R122" i="4"/>
  <c r="Q122" i="4"/>
  <c r="P122" i="4"/>
  <c r="O122" i="4"/>
  <c r="M122" i="4"/>
  <c r="L122" i="4"/>
  <c r="K122" i="4"/>
  <c r="J122" i="4"/>
  <c r="I122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T107" i="4"/>
  <c r="S107" i="4"/>
  <c r="Q107" i="4"/>
  <c r="P107" i="4"/>
  <c r="T102" i="4"/>
  <c r="S102" i="4"/>
  <c r="R102" i="4"/>
  <c r="Q102" i="4"/>
  <c r="P102" i="4"/>
  <c r="O102" i="4"/>
  <c r="M102" i="4"/>
  <c r="L102" i="4"/>
  <c r="K102" i="4"/>
  <c r="J102" i="4"/>
  <c r="I102" i="4"/>
  <c r="T95" i="4"/>
  <c r="T127" i="4" s="1"/>
  <c r="S95" i="4"/>
  <c r="S127" i="4" s="1"/>
  <c r="R95" i="4"/>
  <c r="R127" i="4" s="1"/>
  <c r="Q95" i="4"/>
  <c r="Q127" i="4" s="1"/>
  <c r="P95" i="4"/>
  <c r="P127" i="4" s="1"/>
  <c r="O95" i="4"/>
  <c r="N95" i="4"/>
  <c r="N127" i="4" s="1"/>
  <c r="M95" i="4"/>
  <c r="M127" i="4" s="1"/>
  <c r="L95" i="4"/>
  <c r="L127" i="4" s="1"/>
  <c r="K95" i="4"/>
  <c r="K127" i="4" s="1"/>
  <c r="J95" i="4"/>
  <c r="J127" i="4" s="1"/>
  <c r="I95" i="4"/>
  <c r="I127" i="4" s="1"/>
  <c r="T88" i="4"/>
  <c r="S88" i="4"/>
  <c r="R88" i="4"/>
  <c r="Q88" i="4"/>
  <c r="P88" i="4"/>
  <c r="O88" i="4"/>
  <c r="M88" i="4"/>
  <c r="L88" i="4"/>
  <c r="K88" i="4"/>
  <c r="J88" i="4"/>
  <c r="I88" i="4"/>
  <c r="T82" i="4"/>
  <c r="S82" i="4"/>
  <c r="R82" i="4"/>
  <c r="Q82" i="4"/>
  <c r="P82" i="4"/>
  <c r="O82" i="4"/>
  <c r="N82" i="4"/>
  <c r="M82" i="4"/>
  <c r="L82" i="4"/>
  <c r="K82" i="4"/>
  <c r="J82" i="4"/>
  <c r="I82" i="4"/>
  <c r="T81" i="4"/>
  <c r="S81" i="4"/>
  <c r="R81" i="4"/>
  <c r="Q81" i="4"/>
  <c r="P81" i="4"/>
  <c r="O81" i="4"/>
  <c r="N81" i="4"/>
  <c r="M81" i="4"/>
  <c r="L81" i="4"/>
  <c r="K81" i="4"/>
  <c r="J81" i="4"/>
  <c r="I81" i="4"/>
  <c r="T80" i="4"/>
  <c r="S80" i="4"/>
  <c r="R80" i="4"/>
  <c r="Q80" i="4"/>
  <c r="P80" i="4"/>
  <c r="O80" i="4"/>
  <c r="N80" i="4"/>
  <c r="M80" i="4"/>
  <c r="L80" i="4"/>
  <c r="K80" i="4"/>
  <c r="J80" i="4"/>
  <c r="I80" i="4"/>
  <c r="T79" i="4"/>
  <c r="S79" i="4"/>
  <c r="R79" i="4"/>
  <c r="Q79" i="4"/>
  <c r="P79" i="4"/>
  <c r="O79" i="4"/>
  <c r="N79" i="4"/>
  <c r="M79" i="4"/>
  <c r="L79" i="4"/>
  <c r="K79" i="4"/>
  <c r="J79" i="4"/>
  <c r="I79" i="4"/>
  <c r="T78" i="4"/>
  <c r="S78" i="4"/>
  <c r="R78" i="4"/>
  <c r="Q78" i="4"/>
  <c r="P78" i="4"/>
  <c r="O78" i="4"/>
  <c r="N78" i="4"/>
  <c r="M78" i="4"/>
  <c r="L78" i="4"/>
  <c r="K78" i="4"/>
  <c r="J78" i="4"/>
  <c r="I78" i="4"/>
  <c r="T77" i="4"/>
  <c r="S77" i="4"/>
  <c r="R77" i="4"/>
  <c r="Q77" i="4"/>
  <c r="P77" i="4"/>
  <c r="O77" i="4"/>
  <c r="N77" i="4"/>
  <c r="M77" i="4"/>
  <c r="L77" i="4"/>
  <c r="K77" i="4"/>
  <c r="J77" i="4"/>
  <c r="I77" i="4"/>
  <c r="T76" i="4"/>
  <c r="S76" i="4"/>
  <c r="R76" i="4"/>
  <c r="Q76" i="4"/>
  <c r="P76" i="4"/>
  <c r="O76" i="4"/>
  <c r="N76" i="4"/>
  <c r="M76" i="4"/>
  <c r="M75" i="4" s="1"/>
  <c r="L76" i="4"/>
  <c r="K76" i="4"/>
  <c r="J76" i="4"/>
  <c r="I76" i="4"/>
  <c r="T67" i="4"/>
  <c r="S67" i="4"/>
  <c r="R67" i="4"/>
  <c r="Q67" i="4"/>
  <c r="P67" i="4"/>
  <c r="O67" i="4"/>
  <c r="N67" i="4"/>
  <c r="M67" i="4"/>
  <c r="L67" i="4"/>
  <c r="K67" i="4"/>
  <c r="J67" i="4"/>
  <c r="I67" i="4"/>
  <c r="T64" i="4"/>
  <c r="S64" i="4"/>
  <c r="R64" i="4"/>
  <c r="Q64" i="4"/>
  <c r="P64" i="4"/>
  <c r="O64" i="4"/>
  <c r="N64" i="4"/>
  <c r="M64" i="4"/>
  <c r="L64" i="4"/>
  <c r="K64" i="4"/>
  <c r="J64" i="4"/>
  <c r="I64" i="4"/>
  <c r="T61" i="4"/>
  <c r="S61" i="4"/>
  <c r="R61" i="4"/>
  <c r="Q61" i="4"/>
  <c r="P61" i="4"/>
  <c r="O61" i="4"/>
  <c r="N61" i="4"/>
  <c r="M61" i="4"/>
  <c r="L61" i="4"/>
  <c r="K61" i="4"/>
  <c r="J61" i="4"/>
  <c r="I61" i="4"/>
  <c r="T58" i="4"/>
  <c r="S58" i="4"/>
  <c r="R58" i="4"/>
  <c r="Q58" i="4"/>
  <c r="P58" i="4"/>
  <c r="O58" i="4"/>
  <c r="N58" i="4"/>
  <c r="M58" i="4"/>
  <c r="L58" i="4"/>
  <c r="K58" i="4"/>
  <c r="J58" i="4"/>
  <c r="I58" i="4"/>
  <c r="T55" i="4"/>
  <c r="S55" i="4"/>
  <c r="R55" i="4"/>
  <c r="Q55" i="4"/>
  <c r="P55" i="4"/>
  <c r="O55" i="4"/>
  <c r="N55" i="4"/>
  <c r="M55" i="4"/>
  <c r="L55" i="4"/>
  <c r="K55" i="4"/>
  <c r="J55" i="4"/>
  <c r="I55" i="4"/>
  <c r="T52" i="4"/>
  <c r="S52" i="4"/>
  <c r="R52" i="4"/>
  <c r="Q52" i="4"/>
  <c r="P52" i="4"/>
  <c r="O52" i="4"/>
  <c r="N52" i="4"/>
  <c r="M52" i="4"/>
  <c r="L52" i="4"/>
  <c r="K52" i="4"/>
  <c r="J52" i="4"/>
  <c r="I52" i="4"/>
  <c r="T49" i="4"/>
  <c r="S49" i="4"/>
  <c r="R49" i="4"/>
  <c r="Q49" i="4"/>
  <c r="P49" i="4"/>
  <c r="O49" i="4"/>
  <c r="N49" i="4"/>
  <c r="M49" i="4"/>
  <c r="L49" i="4"/>
  <c r="K49" i="4"/>
  <c r="J49" i="4"/>
  <c r="I49" i="4"/>
  <c r="T46" i="4"/>
  <c r="S46" i="4"/>
  <c r="R46" i="4"/>
  <c r="Q46" i="4"/>
  <c r="P46" i="4"/>
  <c r="O46" i="4"/>
  <c r="N46" i="4"/>
  <c r="M46" i="4"/>
  <c r="L46" i="4"/>
  <c r="K46" i="4"/>
  <c r="J46" i="4"/>
  <c r="I46" i="4"/>
  <c r="T43" i="4"/>
  <c r="S43" i="4"/>
  <c r="R43" i="4"/>
  <c r="Q43" i="4"/>
  <c r="P43" i="4"/>
  <c r="O43" i="4"/>
  <c r="N43" i="4"/>
  <c r="M43" i="4"/>
  <c r="L43" i="4"/>
  <c r="K43" i="4"/>
  <c r="J43" i="4"/>
  <c r="I43" i="4"/>
  <c r="T38" i="4"/>
  <c r="S38" i="4"/>
  <c r="R38" i="4"/>
  <c r="Q38" i="4"/>
  <c r="P38" i="4"/>
  <c r="O38" i="4"/>
  <c r="N38" i="4"/>
  <c r="M38" i="4"/>
  <c r="L38" i="4"/>
  <c r="K38" i="4"/>
  <c r="J38" i="4"/>
  <c r="I38" i="4"/>
  <c r="T33" i="4"/>
  <c r="S33" i="4"/>
  <c r="R33" i="4"/>
  <c r="Q33" i="4"/>
  <c r="P33" i="4"/>
  <c r="O33" i="4"/>
  <c r="N33" i="4"/>
  <c r="M33" i="4"/>
  <c r="L33" i="4"/>
  <c r="K33" i="4"/>
  <c r="J33" i="4"/>
  <c r="I33" i="4"/>
  <c r="T32" i="4"/>
  <c r="S32" i="4"/>
  <c r="R32" i="4"/>
  <c r="Q32" i="4"/>
  <c r="P32" i="4"/>
  <c r="O32" i="4"/>
  <c r="N30" i="4"/>
  <c r="L32" i="4"/>
  <c r="K32" i="4"/>
  <c r="J32" i="4"/>
  <c r="T31" i="4"/>
  <c r="S31" i="4"/>
  <c r="R31" i="4"/>
  <c r="Q31" i="4"/>
  <c r="P31" i="4"/>
  <c r="O31" i="4"/>
  <c r="L31" i="4"/>
  <c r="K31" i="4"/>
  <c r="J31" i="4"/>
  <c r="M30" i="4"/>
  <c r="I30" i="4"/>
  <c r="T25" i="4"/>
  <c r="S25" i="4"/>
  <c r="R25" i="4"/>
  <c r="Q25" i="4"/>
  <c r="P25" i="4"/>
  <c r="O25" i="4"/>
  <c r="N25" i="4"/>
  <c r="M25" i="4"/>
  <c r="L25" i="4"/>
  <c r="K25" i="4"/>
  <c r="J25" i="4"/>
  <c r="I25" i="4"/>
  <c r="I23" i="4"/>
  <c r="I22" i="4" s="1"/>
  <c r="T22" i="4"/>
  <c r="S22" i="4"/>
  <c r="R22" i="4"/>
  <c r="Q22" i="4"/>
  <c r="P22" i="4"/>
  <c r="O22" i="4"/>
  <c r="N22" i="4"/>
  <c r="M22" i="4"/>
  <c r="L22" i="4"/>
  <c r="K22" i="4"/>
  <c r="J22" i="4"/>
  <c r="T19" i="4"/>
  <c r="S19" i="4"/>
  <c r="R19" i="4"/>
  <c r="Q19" i="4"/>
  <c r="P19" i="4"/>
  <c r="O19" i="4"/>
  <c r="N19" i="4"/>
  <c r="M19" i="4"/>
  <c r="L19" i="4"/>
  <c r="K19" i="4"/>
  <c r="J19" i="4"/>
  <c r="I19" i="4"/>
  <c r="M17" i="4"/>
  <c r="L17" i="4"/>
  <c r="K17" i="4"/>
  <c r="J17" i="4"/>
  <c r="I17" i="4"/>
  <c r="T13" i="4"/>
  <c r="S13" i="4"/>
  <c r="R13" i="4"/>
  <c r="Q13" i="4"/>
  <c r="P13" i="4"/>
  <c r="O13" i="4"/>
  <c r="L13" i="4"/>
  <c r="K13" i="4"/>
  <c r="J13" i="4"/>
  <c r="I13" i="4"/>
  <c r="T7" i="4"/>
  <c r="S7" i="4"/>
  <c r="R7" i="4"/>
  <c r="Q7" i="4"/>
  <c r="P7" i="4"/>
  <c r="O7" i="4"/>
  <c r="N7" i="4"/>
  <c r="M7" i="4"/>
  <c r="L7" i="4"/>
  <c r="K7" i="4"/>
  <c r="J7" i="4"/>
  <c r="I7" i="4"/>
  <c r="I87" i="4" l="1"/>
  <c r="S75" i="4"/>
  <c r="T75" i="4"/>
  <c r="M124" i="4"/>
  <c r="N87" i="4"/>
  <c r="I119" i="4"/>
  <c r="Q119" i="4"/>
  <c r="J87" i="4"/>
  <c r="N119" i="4"/>
  <c r="J119" i="4"/>
  <c r="R119" i="4"/>
  <c r="O75" i="4"/>
  <c r="O119" i="4"/>
  <c r="T87" i="4"/>
  <c r="P119" i="4"/>
  <c r="P75" i="4"/>
  <c r="J30" i="4"/>
  <c r="R124" i="4"/>
  <c r="R75" i="4"/>
  <c r="J124" i="4"/>
  <c r="O30" i="4"/>
  <c r="P87" i="4"/>
  <c r="Q87" i="4"/>
  <c r="L75" i="4"/>
  <c r="S30" i="4"/>
  <c r="Q30" i="4"/>
  <c r="R30" i="4"/>
  <c r="K124" i="4"/>
  <c r="R87" i="4"/>
  <c r="K87" i="4"/>
  <c r="S87" i="4"/>
  <c r="O87" i="4"/>
  <c r="P30" i="4"/>
  <c r="K75" i="4"/>
  <c r="K119" i="4"/>
  <c r="L119" i="4"/>
  <c r="T119" i="4"/>
  <c r="I75" i="4"/>
  <c r="Q75" i="4"/>
  <c r="N124" i="4"/>
  <c r="M119" i="4"/>
  <c r="P124" i="4"/>
  <c r="M87" i="4"/>
  <c r="K30" i="4"/>
  <c r="I124" i="4"/>
  <c r="Q124" i="4"/>
  <c r="T30" i="4"/>
  <c r="L30" i="4"/>
  <c r="N75" i="4"/>
  <c r="J75" i="4"/>
  <c r="S124" i="4"/>
  <c r="L124" i="4"/>
  <c r="T124" i="4"/>
  <c r="S119" i="4"/>
  <c r="O127" i="4"/>
  <c r="O124" i="4" s="1"/>
  <c r="K31" i="3"/>
  <c r="J32" i="3"/>
  <c r="J31" i="3"/>
  <c r="T32" i="3"/>
  <c r="T30" i="3" s="1"/>
  <c r="S32" i="3"/>
  <c r="R32" i="3"/>
  <c r="Q32" i="3"/>
  <c r="P32" i="3"/>
  <c r="O32" i="3"/>
  <c r="N32" i="3"/>
  <c r="L32" i="3"/>
  <c r="K32" i="3"/>
  <c r="T31" i="3"/>
  <c r="S31" i="3"/>
  <c r="R31" i="3"/>
  <c r="Q31" i="3"/>
  <c r="P31" i="3"/>
  <c r="O31" i="3"/>
  <c r="N31" i="3"/>
  <c r="M30" i="3"/>
  <c r="L31" i="3"/>
  <c r="I67" i="3"/>
  <c r="J67" i="3"/>
  <c r="K67" i="3"/>
  <c r="L67" i="3"/>
  <c r="M67" i="3"/>
  <c r="N67" i="3"/>
  <c r="O67" i="3"/>
  <c r="P67" i="3"/>
  <c r="Q67" i="3"/>
  <c r="R67" i="3"/>
  <c r="S67" i="3"/>
  <c r="T67" i="3"/>
  <c r="I33" i="3"/>
  <c r="J13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T129" i="3"/>
  <c r="S129" i="3"/>
  <c r="R129" i="3"/>
  <c r="Q129" i="3"/>
  <c r="Q128" i="3" s="1"/>
  <c r="P129" i="3"/>
  <c r="P128" i="3" s="1"/>
  <c r="O129" i="3"/>
  <c r="O128" i="3" s="1"/>
  <c r="N129" i="3"/>
  <c r="N128" i="3" s="1"/>
  <c r="M129" i="3"/>
  <c r="L129" i="3"/>
  <c r="K129" i="3"/>
  <c r="J129" i="3"/>
  <c r="I129" i="3"/>
  <c r="R128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T116" i="3"/>
  <c r="S116" i="3"/>
  <c r="Q116" i="3"/>
  <c r="P116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T104" i="3"/>
  <c r="T136" i="3" s="1"/>
  <c r="S104" i="3"/>
  <c r="S136" i="3" s="1"/>
  <c r="R104" i="3"/>
  <c r="R136" i="3" s="1"/>
  <c r="Q104" i="3"/>
  <c r="Q136" i="3" s="1"/>
  <c r="P104" i="3"/>
  <c r="P136" i="3" s="1"/>
  <c r="O104" i="3"/>
  <c r="O136" i="3" s="1"/>
  <c r="N104" i="3"/>
  <c r="N136" i="3" s="1"/>
  <c r="N133" i="3" s="1"/>
  <c r="M104" i="3"/>
  <c r="M136" i="3" s="1"/>
  <c r="L104" i="3"/>
  <c r="L136" i="3" s="1"/>
  <c r="K104" i="3"/>
  <c r="K136" i="3" s="1"/>
  <c r="J104" i="3"/>
  <c r="J136" i="3" s="1"/>
  <c r="I104" i="3"/>
  <c r="I136" i="3" s="1"/>
  <c r="T97" i="3"/>
  <c r="T96" i="3" s="1"/>
  <c r="S97" i="3"/>
  <c r="R97" i="3"/>
  <c r="Q97" i="3"/>
  <c r="Q96" i="3" s="1"/>
  <c r="P97" i="3"/>
  <c r="O97" i="3"/>
  <c r="N97" i="3"/>
  <c r="M97" i="3"/>
  <c r="L97" i="3"/>
  <c r="K97" i="3"/>
  <c r="J97" i="3"/>
  <c r="I97" i="3"/>
  <c r="I96" i="3" s="1"/>
  <c r="T91" i="3"/>
  <c r="S91" i="3"/>
  <c r="R91" i="3"/>
  <c r="Q91" i="3"/>
  <c r="P91" i="3"/>
  <c r="O91" i="3"/>
  <c r="N91" i="3"/>
  <c r="M91" i="3"/>
  <c r="L91" i="3"/>
  <c r="K91" i="3"/>
  <c r="J91" i="3"/>
  <c r="I91" i="3"/>
  <c r="T90" i="3"/>
  <c r="S90" i="3"/>
  <c r="R90" i="3"/>
  <c r="Q90" i="3"/>
  <c r="P90" i="3"/>
  <c r="O90" i="3"/>
  <c r="N90" i="3"/>
  <c r="M90" i="3"/>
  <c r="L90" i="3"/>
  <c r="K90" i="3"/>
  <c r="J90" i="3"/>
  <c r="I90" i="3"/>
  <c r="T89" i="3"/>
  <c r="S89" i="3"/>
  <c r="R89" i="3"/>
  <c r="Q89" i="3"/>
  <c r="P89" i="3"/>
  <c r="O89" i="3"/>
  <c r="N89" i="3"/>
  <c r="M89" i="3"/>
  <c r="L89" i="3"/>
  <c r="K89" i="3"/>
  <c r="J89" i="3"/>
  <c r="I89" i="3"/>
  <c r="T88" i="3"/>
  <c r="S88" i="3"/>
  <c r="R88" i="3"/>
  <c r="Q88" i="3"/>
  <c r="P88" i="3"/>
  <c r="O88" i="3"/>
  <c r="N88" i="3"/>
  <c r="M88" i="3"/>
  <c r="L88" i="3"/>
  <c r="K88" i="3"/>
  <c r="J88" i="3"/>
  <c r="I88" i="3"/>
  <c r="T87" i="3"/>
  <c r="S87" i="3"/>
  <c r="R87" i="3"/>
  <c r="Q87" i="3"/>
  <c r="P87" i="3"/>
  <c r="O87" i="3"/>
  <c r="N87" i="3"/>
  <c r="M87" i="3"/>
  <c r="L87" i="3"/>
  <c r="K87" i="3"/>
  <c r="J87" i="3"/>
  <c r="I87" i="3"/>
  <c r="T86" i="3"/>
  <c r="S86" i="3"/>
  <c r="R86" i="3"/>
  <c r="Q86" i="3"/>
  <c r="P86" i="3"/>
  <c r="O86" i="3"/>
  <c r="N86" i="3"/>
  <c r="M86" i="3"/>
  <c r="L86" i="3"/>
  <c r="K86" i="3"/>
  <c r="J86" i="3"/>
  <c r="I86" i="3"/>
  <c r="T85" i="3"/>
  <c r="S85" i="3"/>
  <c r="R85" i="3"/>
  <c r="Q85" i="3"/>
  <c r="P85" i="3"/>
  <c r="O85" i="3"/>
  <c r="N85" i="3"/>
  <c r="M85" i="3"/>
  <c r="L85" i="3"/>
  <c r="K85" i="3"/>
  <c r="J85" i="3"/>
  <c r="I85" i="3"/>
  <c r="T84" i="3"/>
  <c r="S84" i="3"/>
  <c r="R84" i="3"/>
  <c r="Q84" i="3"/>
  <c r="P84" i="3"/>
  <c r="O84" i="3"/>
  <c r="N84" i="3"/>
  <c r="M84" i="3"/>
  <c r="L84" i="3"/>
  <c r="K84" i="3"/>
  <c r="J84" i="3"/>
  <c r="I84" i="3"/>
  <c r="T83" i="3"/>
  <c r="S83" i="3"/>
  <c r="R83" i="3"/>
  <c r="Q83" i="3"/>
  <c r="P83" i="3"/>
  <c r="O83" i="3"/>
  <c r="N83" i="3"/>
  <c r="M83" i="3"/>
  <c r="L83" i="3"/>
  <c r="K83" i="3"/>
  <c r="J83" i="3"/>
  <c r="I83" i="3"/>
  <c r="T82" i="3"/>
  <c r="S82" i="3"/>
  <c r="R82" i="3"/>
  <c r="Q82" i="3"/>
  <c r="P82" i="3"/>
  <c r="O82" i="3"/>
  <c r="N82" i="3"/>
  <c r="M82" i="3"/>
  <c r="L82" i="3"/>
  <c r="K82" i="3"/>
  <c r="J82" i="3"/>
  <c r="I82" i="3"/>
  <c r="T81" i="3"/>
  <c r="S81" i="3"/>
  <c r="S79" i="3" s="1"/>
  <c r="R81" i="3"/>
  <c r="R79" i="3" s="1"/>
  <c r="Q81" i="3"/>
  <c r="P81" i="3"/>
  <c r="O81" i="3"/>
  <c r="N81" i="3"/>
  <c r="M81" i="3"/>
  <c r="L81" i="3"/>
  <c r="K81" i="3"/>
  <c r="J81" i="3"/>
  <c r="I81" i="3"/>
  <c r="T80" i="3"/>
  <c r="T79" i="3" s="1"/>
  <c r="S80" i="3"/>
  <c r="R80" i="3"/>
  <c r="Q80" i="3"/>
  <c r="P80" i="3"/>
  <c r="O80" i="3"/>
  <c r="O79" i="3" s="1"/>
  <c r="N80" i="3"/>
  <c r="N79" i="3" s="1"/>
  <c r="M80" i="3"/>
  <c r="L80" i="3"/>
  <c r="K80" i="3"/>
  <c r="J80" i="3"/>
  <c r="I80" i="3"/>
  <c r="Q79" i="3"/>
  <c r="T64" i="3"/>
  <c r="S64" i="3"/>
  <c r="R64" i="3"/>
  <c r="Q64" i="3"/>
  <c r="P64" i="3"/>
  <c r="O64" i="3"/>
  <c r="N64" i="3"/>
  <c r="M64" i="3"/>
  <c r="L64" i="3"/>
  <c r="K64" i="3"/>
  <c r="J64" i="3"/>
  <c r="I64" i="3"/>
  <c r="T61" i="3"/>
  <c r="S61" i="3"/>
  <c r="R61" i="3"/>
  <c r="Q61" i="3"/>
  <c r="P61" i="3"/>
  <c r="O61" i="3"/>
  <c r="N61" i="3"/>
  <c r="M61" i="3"/>
  <c r="L61" i="3"/>
  <c r="K61" i="3"/>
  <c r="J61" i="3"/>
  <c r="I61" i="3"/>
  <c r="T58" i="3"/>
  <c r="S58" i="3"/>
  <c r="R58" i="3"/>
  <c r="Q58" i="3"/>
  <c r="P58" i="3"/>
  <c r="O58" i="3"/>
  <c r="N58" i="3"/>
  <c r="M58" i="3"/>
  <c r="L58" i="3"/>
  <c r="K58" i="3"/>
  <c r="J58" i="3"/>
  <c r="I58" i="3"/>
  <c r="T55" i="3"/>
  <c r="S55" i="3"/>
  <c r="R55" i="3"/>
  <c r="Q55" i="3"/>
  <c r="P55" i="3"/>
  <c r="O55" i="3"/>
  <c r="N55" i="3"/>
  <c r="M55" i="3"/>
  <c r="L55" i="3"/>
  <c r="K55" i="3"/>
  <c r="J55" i="3"/>
  <c r="I55" i="3"/>
  <c r="T52" i="3"/>
  <c r="S52" i="3"/>
  <c r="R52" i="3"/>
  <c r="Q52" i="3"/>
  <c r="P52" i="3"/>
  <c r="O52" i="3"/>
  <c r="N52" i="3"/>
  <c r="M52" i="3"/>
  <c r="L52" i="3"/>
  <c r="K52" i="3"/>
  <c r="J52" i="3"/>
  <c r="I52" i="3"/>
  <c r="T49" i="3"/>
  <c r="S49" i="3"/>
  <c r="R49" i="3"/>
  <c r="Q49" i="3"/>
  <c r="P49" i="3"/>
  <c r="O49" i="3"/>
  <c r="N49" i="3"/>
  <c r="M49" i="3"/>
  <c r="L49" i="3"/>
  <c r="K49" i="3"/>
  <c r="J49" i="3"/>
  <c r="I49" i="3"/>
  <c r="T46" i="3"/>
  <c r="S46" i="3"/>
  <c r="R46" i="3"/>
  <c r="Q46" i="3"/>
  <c r="P46" i="3"/>
  <c r="O46" i="3"/>
  <c r="N46" i="3"/>
  <c r="M46" i="3"/>
  <c r="L46" i="3"/>
  <c r="K46" i="3"/>
  <c r="J46" i="3"/>
  <c r="I46" i="3"/>
  <c r="T43" i="3"/>
  <c r="S43" i="3"/>
  <c r="R43" i="3"/>
  <c r="Q43" i="3"/>
  <c r="P43" i="3"/>
  <c r="O43" i="3"/>
  <c r="N43" i="3"/>
  <c r="M43" i="3"/>
  <c r="L43" i="3"/>
  <c r="K43" i="3"/>
  <c r="J43" i="3"/>
  <c r="I43" i="3"/>
  <c r="T38" i="3"/>
  <c r="S38" i="3"/>
  <c r="R38" i="3"/>
  <c r="Q38" i="3"/>
  <c r="P38" i="3"/>
  <c r="O38" i="3"/>
  <c r="N38" i="3"/>
  <c r="M38" i="3"/>
  <c r="L38" i="3"/>
  <c r="K38" i="3"/>
  <c r="J38" i="3"/>
  <c r="I38" i="3"/>
  <c r="T33" i="3"/>
  <c r="S33" i="3"/>
  <c r="R33" i="3"/>
  <c r="Q33" i="3"/>
  <c r="P33" i="3"/>
  <c r="O33" i="3"/>
  <c r="N33" i="3"/>
  <c r="M33" i="3"/>
  <c r="L33" i="3"/>
  <c r="K33" i="3"/>
  <c r="J33" i="3"/>
  <c r="Q30" i="3"/>
  <c r="J30" i="3"/>
  <c r="I30" i="3"/>
  <c r="T25" i="3"/>
  <c r="S25" i="3"/>
  <c r="R25" i="3"/>
  <c r="Q25" i="3"/>
  <c r="P25" i="3"/>
  <c r="O25" i="3"/>
  <c r="N25" i="3"/>
  <c r="M25" i="3"/>
  <c r="L25" i="3"/>
  <c r="K25" i="3"/>
  <c r="J25" i="3"/>
  <c r="I25" i="3"/>
  <c r="I23" i="3"/>
  <c r="I22" i="3" s="1"/>
  <c r="T22" i="3"/>
  <c r="S22" i="3"/>
  <c r="R22" i="3"/>
  <c r="Q22" i="3"/>
  <c r="P22" i="3"/>
  <c r="O22" i="3"/>
  <c r="N22" i="3"/>
  <c r="M22" i="3"/>
  <c r="L22" i="3"/>
  <c r="K22" i="3"/>
  <c r="J22" i="3"/>
  <c r="T19" i="3"/>
  <c r="S19" i="3"/>
  <c r="R19" i="3"/>
  <c r="Q19" i="3"/>
  <c r="P19" i="3"/>
  <c r="O19" i="3"/>
  <c r="N19" i="3"/>
  <c r="M19" i="3"/>
  <c r="L19" i="3"/>
  <c r="K19" i="3"/>
  <c r="J19" i="3"/>
  <c r="I19" i="3"/>
  <c r="T17" i="3"/>
  <c r="S17" i="3"/>
  <c r="R17" i="3"/>
  <c r="Q17" i="3"/>
  <c r="P17" i="3"/>
  <c r="O17" i="3"/>
  <c r="N17" i="3"/>
  <c r="M17" i="3"/>
  <c r="L17" i="3"/>
  <c r="K17" i="3"/>
  <c r="J17" i="3"/>
  <c r="I17" i="3"/>
  <c r="T13" i="3"/>
  <c r="S13" i="3"/>
  <c r="R13" i="3"/>
  <c r="Q13" i="3"/>
  <c r="P13" i="3"/>
  <c r="O13" i="3"/>
  <c r="N13" i="3"/>
  <c r="L13" i="3"/>
  <c r="K13" i="3"/>
  <c r="I13" i="3"/>
  <c r="T7" i="3"/>
  <c r="S7" i="3"/>
  <c r="R7" i="3"/>
  <c r="Q7" i="3"/>
  <c r="P7" i="3"/>
  <c r="O7" i="3"/>
  <c r="N7" i="3"/>
  <c r="M7" i="3"/>
  <c r="L7" i="3"/>
  <c r="K7" i="3"/>
  <c r="J7" i="3"/>
  <c r="I7" i="3"/>
  <c r="J138" i="2"/>
  <c r="K138" i="2"/>
  <c r="L138" i="2"/>
  <c r="M138" i="2"/>
  <c r="N138" i="2"/>
  <c r="O138" i="2"/>
  <c r="P138" i="2"/>
  <c r="Q138" i="2"/>
  <c r="R138" i="2"/>
  <c r="S138" i="2"/>
  <c r="T138" i="2"/>
  <c r="I138" i="2"/>
  <c r="J136" i="2"/>
  <c r="K136" i="2"/>
  <c r="L136" i="2"/>
  <c r="M136" i="2"/>
  <c r="N136" i="2"/>
  <c r="O136" i="2"/>
  <c r="P136" i="2"/>
  <c r="Q136" i="2"/>
  <c r="R136" i="2"/>
  <c r="S136" i="2"/>
  <c r="T136" i="2"/>
  <c r="I136" i="2"/>
  <c r="J135" i="2"/>
  <c r="K135" i="2"/>
  <c r="L135" i="2"/>
  <c r="M135" i="2"/>
  <c r="N135" i="2"/>
  <c r="O135" i="2"/>
  <c r="P135" i="2"/>
  <c r="Q135" i="2"/>
  <c r="R135" i="2"/>
  <c r="S135" i="2"/>
  <c r="T135" i="2"/>
  <c r="I135" i="2"/>
  <c r="J133" i="2"/>
  <c r="K133" i="2"/>
  <c r="L133" i="2"/>
  <c r="M133" i="2"/>
  <c r="N133" i="2"/>
  <c r="O133" i="2"/>
  <c r="P133" i="2"/>
  <c r="Q133" i="2"/>
  <c r="R133" i="2"/>
  <c r="S133" i="2"/>
  <c r="T133" i="2"/>
  <c r="I133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J131" i="2"/>
  <c r="K131" i="2"/>
  <c r="L131" i="2"/>
  <c r="M131" i="2"/>
  <c r="M129" i="2" s="1"/>
  <c r="N131" i="2"/>
  <c r="O131" i="2"/>
  <c r="P131" i="2"/>
  <c r="Q131" i="2"/>
  <c r="R131" i="2"/>
  <c r="S131" i="2"/>
  <c r="T131" i="2"/>
  <c r="I131" i="2"/>
  <c r="J130" i="2"/>
  <c r="K130" i="2"/>
  <c r="L130" i="2"/>
  <c r="M130" i="2"/>
  <c r="N130" i="2"/>
  <c r="O130" i="2"/>
  <c r="P130" i="2"/>
  <c r="Q130" i="2"/>
  <c r="Q129" i="2" s="1"/>
  <c r="R130" i="2"/>
  <c r="S130" i="2"/>
  <c r="T130" i="2"/>
  <c r="I130" i="2"/>
  <c r="J91" i="2"/>
  <c r="K91" i="2"/>
  <c r="L91" i="2"/>
  <c r="M91" i="2"/>
  <c r="N91" i="2"/>
  <c r="O91" i="2"/>
  <c r="P91" i="2"/>
  <c r="Q91" i="2"/>
  <c r="R91" i="2"/>
  <c r="S91" i="2"/>
  <c r="T91" i="2"/>
  <c r="I91" i="2"/>
  <c r="I82" i="2"/>
  <c r="J82" i="2"/>
  <c r="K82" i="2"/>
  <c r="L82" i="2"/>
  <c r="M82" i="2"/>
  <c r="N82" i="2"/>
  <c r="O82" i="2"/>
  <c r="P82" i="2"/>
  <c r="Q82" i="2"/>
  <c r="R82" i="2"/>
  <c r="S82" i="2"/>
  <c r="T82" i="2"/>
  <c r="I83" i="2"/>
  <c r="J83" i="2"/>
  <c r="K83" i="2"/>
  <c r="L83" i="2"/>
  <c r="M83" i="2"/>
  <c r="N83" i="2"/>
  <c r="O83" i="2"/>
  <c r="P83" i="2"/>
  <c r="Q83" i="2"/>
  <c r="R83" i="2"/>
  <c r="S83" i="2"/>
  <c r="T83" i="2"/>
  <c r="I84" i="2"/>
  <c r="J84" i="2"/>
  <c r="K84" i="2"/>
  <c r="L84" i="2"/>
  <c r="M84" i="2"/>
  <c r="N84" i="2"/>
  <c r="O84" i="2"/>
  <c r="P84" i="2"/>
  <c r="Q84" i="2"/>
  <c r="R84" i="2"/>
  <c r="S84" i="2"/>
  <c r="T84" i="2"/>
  <c r="I85" i="2"/>
  <c r="J85" i="2"/>
  <c r="K85" i="2"/>
  <c r="L85" i="2"/>
  <c r="M85" i="2"/>
  <c r="N85" i="2"/>
  <c r="O85" i="2"/>
  <c r="P85" i="2"/>
  <c r="Q85" i="2"/>
  <c r="R85" i="2"/>
  <c r="S85" i="2"/>
  <c r="T85" i="2"/>
  <c r="I86" i="2"/>
  <c r="J86" i="2"/>
  <c r="K86" i="2"/>
  <c r="L86" i="2"/>
  <c r="M86" i="2"/>
  <c r="N86" i="2"/>
  <c r="O86" i="2"/>
  <c r="P86" i="2"/>
  <c r="Q86" i="2"/>
  <c r="R86" i="2"/>
  <c r="S86" i="2"/>
  <c r="T86" i="2"/>
  <c r="I87" i="2"/>
  <c r="J87" i="2"/>
  <c r="K87" i="2"/>
  <c r="L87" i="2"/>
  <c r="M87" i="2"/>
  <c r="N87" i="2"/>
  <c r="O87" i="2"/>
  <c r="P87" i="2"/>
  <c r="Q87" i="2"/>
  <c r="R87" i="2"/>
  <c r="S87" i="2"/>
  <c r="T87" i="2"/>
  <c r="I88" i="2"/>
  <c r="J88" i="2"/>
  <c r="K88" i="2"/>
  <c r="L88" i="2"/>
  <c r="M88" i="2"/>
  <c r="N88" i="2"/>
  <c r="O88" i="2"/>
  <c r="P88" i="2"/>
  <c r="Q88" i="2"/>
  <c r="R88" i="2"/>
  <c r="S88" i="2"/>
  <c r="T88" i="2"/>
  <c r="I89" i="2"/>
  <c r="J89" i="2"/>
  <c r="K89" i="2"/>
  <c r="L89" i="2"/>
  <c r="M89" i="2"/>
  <c r="N89" i="2"/>
  <c r="O89" i="2"/>
  <c r="P89" i="2"/>
  <c r="Q89" i="2"/>
  <c r="R89" i="2"/>
  <c r="S89" i="2"/>
  <c r="T89" i="2"/>
  <c r="I90" i="2"/>
  <c r="J90" i="2"/>
  <c r="K90" i="2"/>
  <c r="L90" i="2"/>
  <c r="M90" i="2"/>
  <c r="N90" i="2"/>
  <c r="O90" i="2"/>
  <c r="P90" i="2"/>
  <c r="Q90" i="2"/>
  <c r="R90" i="2"/>
  <c r="S90" i="2"/>
  <c r="T90" i="2"/>
  <c r="J81" i="2"/>
  <c r="K81" i="2"/>
  <c r="L81" i="2"/>
  <c r="M81" i="2"/>
  <c r="N81" i="2"/>
  <c r="O81" i="2"/>
  <c r="P81" i="2"/>
  <c r="Q81" i="2"/>
  <c r="R81" i="2"/>
  <c r="S81" i="2"/>
  <c r="T81" i="2"/>
  <c r="I81" i="2"/>
  <c r="J39" i="2"/>
  <c r="K39" i="2"/>
  <c r="L39" i="2"/>
  <c r="M39" i="2"/>
  <c r="N39" i="2"/>
  <c r="O39" i="2"/>
  <c r="P39" i="2"/>
  <c r="Q39" i="2"/>
  <c r="R39" i="2"/>
  <c r="S39" i="2"/>
  <c r="T39" i="2"/>
  <c r="I39" i="2"/>
  <c r="J34" i="2"/>
  <c r="K34" i="2"/>
  <c r="L34" i="2"/>
  <c r="M34" i="2"/>
  <c r="N34" i="2"/>
  <c r="O34" i="2"/>
  <c r="P34" i="2"/>
  <c r="Q34" i="2"/>
  <c r="R34" i="2"/>
  <c r="S34" i="2"/>
  <c r="T34" i="2"/>
  <c r="I34" i="2"/>
  <c r="J26" i="2"/>
  <c r="K26" i="2"/>
  <c r="L26" i="2"/>
  <c r="M26" i="2"/>
  <c r="N26" i="2"/>
  <c r="O26" i="2"/>
  <c r="P26" i="2"/>
  <c r="Q26" i="2"/>
  <c r="R26" i="2"/>
  <c r="S26" i="2"/>
  <c r="T26" i="2"/>
  <c r="I26" i="2"/>
  <c r="J20" i="2"/>
  <c r="K20" i="2"/>
  <c r="L20" i="2"/>
  <c r="M20" i="2"/>
  <c r="N20" i="2"/>
  <c r="O20" i="2"/>
  <c r="P20" i="2"/>
  <c r="Q20" i="2"/>
  <c r="R20" i="2"/>
  <c r="S20" i="2"/>
  <c r="T20" i="2"/>
  <c r="I20" i="2"/>
  <c r="J18" i="2"/>
  <c r="K18" i="2"/>
  <c r="L18" i="2"/>
  <c r="M18" i="2"/>
  <c r="N18" i="2"/>
  <c r="O18" i="2"/>
  <c r="P18" i="2"/>
  <c r="Q18" i="2"/>
  <c r="R18" i="2"/>
  <c r="S18" i="2"/>
  <c r="T18" i="2"/>
  <c r="I18" i="2"/>
  <c r="J8" i="2"/>
  <c r="K8" i="2"/>
  <c r="L8" i="2"/>
  <c r="M8" i="2"/>
  <c r="N8" i="2"/>
  <c r="O8" i="2"/>
  <c r="P8" i="2"/>
  <c r="Q8" i="2"/>
  <c r="R8" i="2"/>
  <c r="S8" i="2"/>
  <c r="T8" i="2"/>
  <c r="I8" i="2"/>
  <c r="J138" i="1"/>
  <c r="K138" i="1"/>
  <c r="L138" i="1"/>
  <c r="I138" i="1"/>
  <c r="J136" i="1"/>
  <c r="K136" i="1"/>
  <c r="L136" i="1"/>
  <c r="I136" i="1"/>
  <c r="J135" i="1"/>
  <c r="K135" i="1"/>
  <c r="L135" i="1"/>
  <c r="I135" i="1"/>
  <c r="J133" i="1"/>
  <c r="K133" i="1"/>
  <c r="L133" i="1"/>
  <c r="I133" i="1"/>
  <c r="I132" i="1"/>
  <c r="J132" i="1"/>
  <c r="K132" i="1"/>
  <c r="L132" i="1"/>
  <c r="J131" i="1"/>
  <c r="K131" i="1"/>
  <c r="L131" i="1"/>
  <c r="I131" i="1"/>
  <c r="J130" i="1"/>
  <c r="K130" i="1"/>
  <c r="L130" i="1"/>
  <c r="I130" i="1"/>
  <c r="J91" i="1"/>
  <c r="K91" i="1"/>
  <c r="L91" i="1"/>
  <c r="I91" i="1"/>
  <c r="I82" i="1"/>
  <c r="J82" i="1"/>
  <c r="K82" i="1"/>
  <c r="L82" i="1"/>
  <c r="I83" i="1"/>
  <c r="J83" i="1"/>
  <c r="K83" i="1"/>
  <c r="L83" i="1"/>
  <c r="I84" i="1"/>
  <c r="J84" i="1"/>
  <c r="K84" i="1"/>
  <c r="L84" i="1"/>
  <c r="I85" i="1"/>
  <c r="J85" i="1"/>
  <c r="K85" i="1"/>
  <c r="L85" i="1"/>
  <c r="I86" i="1"/>
  <c r="J86" i="1"/>
  <c r="K86" i="1"/>
  <c r="L86" i="1"/>
  <c r="I87" i="1"/>
  <c r="J87" i="1"/>
  <c r="K87" i="1"/>
  <c r="L87" i="1"/>
  <c r="I88" i="1"/>
  <c r="J88" i="1"/>
  <c r="K88" i="1"/>
  <c r="L88" i="1"/>
  <c r="I89" i="1"/>
  <c r="J89" i="1"/>
  <c r="K89" i="1"/>
  <c r="L89" i="1"/>
  <c r="I90" i="1"/>
  <c r="J90" i="1"/>
  <c r="K90" i="1"/>
  <c r="L90" i="1"/>
  <c r="J81" i="1"/>
  <c r="K81" i="1"/>
  <c r="L81" i="1"/>
  <c r="I81" i="1"/>
  <c r="J39" i="1"/>
  <c r="K39" i="1"/>
  <c r="L39" i="1"/>
  <c r="I39" i="1"/>
  <c r="J34" i="1"/>
  <c r="K34" i="1"/>
  <c r="L34" i="1"/>
  <c r="I34" i="1"/>
  <c r="J26" i="1"/>
  <c r="K26" i="1"/>
  <c r="L26" i="1"/>
  <c r="I26" i="1"/>
  <c r="J20" i="1"/>
  <c r="K20" i="1"/>
  <c r="L20" i="1"/>
  <c r="I20" i="1"/>
  <c r="J18" i="1"/>
  <c r="K18" i="1"/>
  <c r="L18" i="1"/>
  <c r="I18" i="1"/>
  <c r="J8" i="1"/>
  <c r="K8" i="1"/>
  <c r="L8" i="1"/>
  <c r="I8" i="1"/>
  <c r="M14" i="2"/>
  <c r="N14" i="2"/>
  <c r="O14" i="2"/>
  <c r="P14" i="2"/>
  <c r="Q14" i="2"/>
  <c r="R14" i="2"/>
  <c r="S14" i="2"/>
  <c r="T14" i="2"/>
  <c r="M24" i="2"/>
  <c r="N24" i="2"/>
  <c r="O24" i="2"/>
  <c r="P24" i="2"/>
  <c r="Q24" i="2"/>
  <c r="R24" i="2"/>
  <c r="S24" i="2"/>
  <c r="T24" i="2"/>
  <c r="M25" i="2"/>
  <c r="N25" i="2"/>
  <c r="O25" i="2"/>
  <c r="P25" i="2"/>
  <c r="Q25" i="2"/>
  <c r="R25" i="2"/>
  <c r="S25" i="2"/>
  <c r="T25" i="2"/>
  <c r="M32" i="2"/>
  <c r="N32" i="2"/>
  <c r="O32" i="2"/>
  <c r="P32" i="2"/>
  <c r="Q32" i="2"/>
  <c r="R32" i="2"/>
  <c r="S32" i="2"/>
  <c r="T32" i="2"/>
  <c r="M33" i="2"/>
  <c r="N33" i="2"/>
  <c r="N31" i="2" s="1"/>
  <c r="O33" i="2"/>
  <c r="P33" i="2"/>
  <c r="Q33" i="2"/>
  <c r="Q31" i="2" s="1"/>
  <c r="R33" i="2"/>
  <c r="S33" i="2"/>
  <c r="T33" i="2"/>
  <c r="M44" i="2"/>
  <c r="N44" i="2"/>
  <c r="O44" i="2"/>
  <c r="P44" i="2"/>
  <c r="Q44" i="2"/>
  <c r="R44" i="2"/>
  <c r="S44" i="2"/>
  <c r="T44" i="2"/>
  <c r="M47" i="2"/>
  <c r="N47" i="2"/>
  <c r="O47" i="2"/>
  <c r="P47" i="2"/>
  <c r="Q47" i="2"/>
  <c r="R47" i="2"/>
  <c r="S47" i="2"/>
  <c r="T47" i="2"/>
  <c r="M50" i="2"/>
  <c r="N50" i="2"/>
  <c r="O50" i="2"/>
  <c r="P50" i="2"/>
  <c r="Q50" i="2"/>
  <c r="R50" i="2"/>
  <c r="S50" i="2"/>
  <c r="T50" i="2"/>
  <c r="M53" i="2"/>
  <c r="N53" i="2"/>
  <c r="O53" i="2"/>
  <c r="P53" i="2"/>
  <c r="Q53" i="2"/>
  <c r="R53" i="2"/>
  <c r="S53" i="2"/>
  <c r="T53" i="2"/>
  <c r="M56" i="2"/>
  <c r="N56" i="2"/>
  <c r="O56" i="2"/>
  <c r="P56" i="2"/>
  <c r="Q56" i="2"/>
  <c r="R56" i="2"/>
  <c r="S56" i="2"/>
  <c r="T56" i="2"/>
  <c r="M59" i="2"/>
  <c r="N59" i="2"/>
  <c r="O59" i="2"/>
  <c r="P59" i="2"/>
  <c r="Q59" i="2"/>
  <c r="R59" i="2"/>
  <c r="S59" i="2"/>
  <c r="T59" i="2"/>
  <c r="M62" i="2"/>
  <c r="N62" i="2"/>
  <c r="O62" i="2"/>
  <c r="P62" i="2"/>
  <c r="Q62" i="2"/>
  <c r="R62" i="2"/>
  <c r="S62" i="2"/>
  <c r="T62" i="2"/>
  <c r="M65" i="2"/>
  <c r="N65" i="2"/>
  <c r="O65" i="2"/>
  <c r="P65" i="2"/>
  <c r="Q65" i="2"/>
  <c r="R65" i="2"/>
  <c r="S65" i="2"/>
  <c r="T65" i="2"/>
  <c r="M68" i="2"/>
  <c r="N68" i="2"/>
  <c r="O68" i="2"/>
  <c r="P68" i="2"/>
  <c r="Q68" i="2"/>
  <c r="R68" i="2"/>
  <c r="S68" i="2"/>
  <c r="T68" i="2"/>
  <c r="M92" i="2"/>
  <c r="N92" i="2"/>
  <c r="O92" i="2"/>
  <c r="P92" i="2"/>
  <c r="Q92" i="2"/>
  <c r="R92" i="2"/>
  <c r="S92" i="2"/>
  <c r="T92" i="2"/>
  <c r="M98" i="2"/>
  <c r="N98" i="2"/>
  <c r="O98" i="2"/>
  <c r="P98" i="2"/>
  <c r="Q98" i="2"/>
  <c r="R98" i="2"/>
  <c r="S98" i="2"/>
  <c r="T98" i="2"/>
  <c r="M105" i="2"/>
  <c r="M137" i="2" s="1"/>
  <c r="N105" i="2"/>
  <c r="N137" i="2" s="1"/>
  <c r="O105" i="2"/>
  <c r="O137" i="2" s="1"/>
  <c r="P105" i="2"/>
  <c r="P137" i="2" s="1"/>
  <c r="Q105" i="2"/>
  <c r="Q137" i="2" s="1"/>
  <c r="R105" i="2"/>
  <c r="R137" i="2" s="1"/>
  <c r="S105" i="2"/>
  <c r="S137" i="2" s="1"/>
  <c r="T105" i="2"/>
  <c r="T137" i="2" s="1"/>
  <c r="M112" i="2"/>
  <c r="N112" i="2"/>
  <c r="O112" i="2"/>
  <c r="P112" i="2"/>
  <c r="Q112" i="2"/>
  <c r="R112" i="2"/>
  <c r="S112" i="2"/>
  <c r="T112" i="2"/>
  <c r="P117" i="2"/>
  <c r="Q117" i="2"/>
  <c r="S117" i="2"/>
  <c r="T117" i="2"/>
  <c r="M120" i="2"/>
  <c r="N120" i="2"/>
  <c r="O120" i="2"/>
  <c r="P120" i="2"/>
  <c r="Q120" i="2"/>
  <c r="R120" i="2"/>
  <c r="S120" i="2"/>
  <c r="T120" i="2"/>
  <c r="L120" i="2"/>
  <c r="K120" i="2"/>
  <c r="J120" i="2"/>
  <c r="I120" i="2"/>
  <c r="L112" i="2"/>
  <c r="K112" i="2"/>
  <c r="J112" i="2"/>
  <c r="I112" i="2"/>
  <c r="L105" i="2"/>
  <c r="L137" i="2" s="1"/>
  <c r="K105" i="2"/>
  <c r="K137" i="2" s="1"/>
  <c r="J105" i="2"/>
  <c r="J137" i="2" s="1"/>
  <c r="I105" i="2"/>
  <c r="I137" i="2" s="1"/>
  <c r="L98" i="2"/>
  <c r="K98" i="2"/>
  <c r="J98" i="2"/>
  <c r="I98" i="2"/>
  <c r="L92" i="2"/>
  <c r="K92" i="2"/>
  <c r="J92" i="2"/>
  <c r="I92" i="2"/>
  <c r="L68" i="2"/>
  <c r="K68" i="2"/>
  <c r="J68" i="2"/>
  <c r="I68" i="2"/>
  <c r="L65" i="2"/>
  <c r="K65" i="2"/>
  <c r="J65" i="2"/>
  <c r="I65" i="2"/>
  <c r="L62" i="2"/>
  <c r="K62" i="2"/>
  <c r="J62" i="2"/>
  <c r="I62" i="2"/>
  <c r="L59" i="2"/>
  <c r="K59" i="2"/>
  <c r="J59" i="2"/>
  <c r="I59" i="2"/>
  <c r="L56" i="2"/>
  <c r="K56" i="2"/>
  <c r="J56" i="2"/>
  <c r="I56" i="2"/>
  <c r="L53" i="2"/>
  <c r="K53" i="2"/>
  <c r="J53" i="2"/>
  <c r="I53" i="2"/>
  <c r="L50" i="2"/>
  <c r="K50" i="2"/>
  <c r="J50" i="2"/>
  <c r="I50" i="2"/>
  <c r="L47" i="2"/>
  <c r="K47" i="2"/>
  <c r="J47" i="2"/>
  <c r="I47" i="2"/>
  <c r="L44" i="2"/>
  <c r="K44" i="2"/>
  <c r="J44" i="2"/>
  <c r="I44" i="2"/>
  <c r="L33" i="2"/>
  <c r="K33" i="2"/>
  <c r="J33" i="2"/>
  <c r="I33" i="2"/>
  <c r="L32" i="2"/>
  <c r="K32" i="2"/>
  <c r="J32" i="2"/>
  <c r="I32" i="2"/>
  <c r="L25" i="2"/>
  <c r="K25" i="2"/>
  <c r="J25" i="2"/>
  <c r="I25" i="2"/>
  <c r="L24" i="2"/>
  <c r="K24" i="2"/>
  <c r="J24" i="2"/>
  <c r="I24" i="2"/>
  <c r="L14" i="2"/>
  <c r="K14" i="2"/>
  <c r="J14" i="2"/>
  <c r="I14" i="2"/>
  <c r="S128" i="3" l="1"/>
  <c r="P30" i="3"/>
  <c r="L80" i="2"/>
  <c r="Q134" i="2"/>
  <c r="K134" i="2"/>
  <c r="I133" i="3"/>
  <c r="Q133" i="3"/>
  <c r="J128" i="3"/>
  <c r="R30" i="3"/>
  <c r="J96" i="3"/>
  <c r="R96" i="3"/>
  <c r="J129" i="2"/>
  <c r="S96" i="3"/>
  <c r="L128" i="3"/>
  <c r="T128" i="3"/>
  <c r="P133" i="3"/>
  <c r="I79" i="3"/>
  <c r="N96" i="3"/>
  <c r="I128" i="3"/>
  <c r="K79" i="3"/>
  <c r="O96" i="3"/>
  <c r="K133" i="3"/>
  <c r="P96" i="3"/>
  <c r="T133" i="3"/>
  <c r="O23" i="2"/>
  <c r="K30" i="3"/>
  <c r="N30" i="3"/>
  <c r="O133" i="3"/>
  <c r="M79" i="3"/>
  <c r="M96" i="3"/>
  <c r="M128" i="3"/>
  <c r="R133" i="3"/>
  <c r="M134" i="2"/>
  <c r="M31" i="2"/>
  <c r="M133" i="3"/>
  <c r="S133" i="3"/>
  <c r="S30" i="3"/>
  <c r="L133" i="3"/>
  <c r="S134" i="2"/>
  <c r="S31" i="2"/>
  <c r="R31" i="2"/>
  <c r="P23" i="2"/>
  <c r="L30" i="3"/>
  <c r="O30" i="3"/>
  <c r="J79" i="3"/>
  <c r="T23" i="2"/>
  <c r="O134" i="2"/>
  <c r="O31" i="2"/>
  <c r="S23" i="2"/>
  <c r="M23" i="2"/>
  <c r="L79" i="3"/>
  <c r="K96" i="3"/>
  <c r="K128" i="3"/>
  <c r="J133" i="3"/>
  <c r="P79" i="3"/>
  <c r="T80" i="2"/>
  <c r="T31" i="2"/>
  <c r="R23" i="2"/>
  <c r="Q23" i="2"/>
  <c r="Q80" i="2"/>
  <c r="P31" i="2"/>
  <c r="P80" i="2"/>
  <c r="O80" i="2"/>
  <c r="N23" i="2"/>
  <c r="M80" i="2"/>
  <c r="L129" i="2"/>
  <c r="L23" i="2"/>
  <c r="K23" i="2"/>
  <c r="K97" i="2"/>
  <c r="J97" i="2"/>
  <c r="J80" i="2"/>
  <c r="L97" i="2"/>
  <c r="I97" i="2"/>
  <c r="I80" i="2"/>
  <c r="L31" i="2"/>
  <c r="S80" i="2"/>
  <c r="K80" i="2"/>
  <c r="S129" i="2"/>
  <c r="O129" i="2"/>
  <c r="K129" i="2"/>
  <c r="K31" i="2"/>
  <c r="J23" i="2"/>
  <c r="J31" i="2"/>
  <c r="I23" i="2"/>
  <c r="I31" i="2"/>
  <c r="R80" i="2"/>
  <c r="N80" i="2"/>
  <c r="L134" i="2"/>
  <c r="N97" i="2"/>
  <c r="T129" i="2"/>
  <c r="P134" i="2"/>
  <c r="T97" i="2"/>
  <c r="P97" i="2"/>
  <c r="R129" i="2"/>
  <c r="N129" i="2"/>
  <c r="R134" i="2"/>
  <c r="N134" i="2"/>
  <c r="J134" i="2"/>
  <c r="P129" i="2"/>
  <c r="T134" i="2"/>
  <c r="Q97" i="2"/>
  <c r="M97" i="2"/>
  <c r="R97" i="2"/>
  <c r="S97" i="2"/>
  <c r="O97" i="2"/>
  <c r="I134" i="2"/>
  <c r="I129" i="2"/>
  <c r="K117" i="1"/>
  <c r="I68" i="1" l="1"/>
  <c r="J68" i="1"/>
  <c r="K68" i="1"/>
  <c r="L68" i="1"/>
  <c r="I33" i="1" l="1"/>
  <c r="J33" i="1"/>
  <c r="K33" i="1"/>
  <c r="L33" i="1"/>
  <c r="I32" i="1"/>
  <c r="I31" i="1" s="1"/>
  <c r="J32" i="1"/>
  <c r="J31" i="1" s="1"/>
  <c r="K32" i="1"/>
  <c r="L32" i="1"/>
  <c r="I25" i="1"/>
  <c r="J25" i="1"/>
  <c r="K25" i="1"/>
  <c r="L25" i="1"/>
  <c r="I24" i="1"/>
  <c r="J24" i="1"/>
  <c r="K24" i="1"/>
  <c r="L24" i="1"/>
  <c r="I23" i="1" l="1"/>
  <c r="L23" i="1"/>
  <c r="L31" i="1"/>
  <c r="K23" i="1"/>
  <c r="K31" i="1"/>
  <c r="J23" i="1"/>
  <c r="I105" i="1"/>
  <c r="I137" i="1" s="1"/>
  <c r="J105" i="1"/>
  <c r="J137" i="1" s="1"/>
  <c r="K105" i="1"/>
  <c r="K137" i="1" s="1"/>
  <c r="L105" i="1"/>
  <c r="L137" i="1" s="1"/>
  <c r="I129" i="1"/>
  <c r="J129" i="1"/>
  <c r="K129" i="1"/>
  <c r="L129" i="1"/>
  <c r="I112" i="1"/>
  <c r="J112" i="1"/>
  <c r="K112" i="1"/>
  <c r="L112" i="1"/>
  <c r="I92" i="1"/>
  <c r="J92" i="1"/>
  <c r="K92" i="1"/>
  <c r="L92" i="1"/>
  <c r="I80" i="1"/>
  <c r="J80" i="1"/>
  <c r="K80" i="1"/>
  <c r="L80" i="1"/>
  <c r="I98" i="1" l="1"/>
  <c r="I97" i="1" s="1"/>
  <c r="J98" i="1"/>
  <c r="J97" i="1" s="1"/>
  <c r="K98" i="1"/>
  <c r="K97" i="1" s="1"/>
  <c r="L98" i="1"/>
  <c r="L97" i="1" s="1"/>
  <c r="I134" i="1" l="1"/>
  <c r="J134" i="1"/>
  <c r="K134" i="1"/>
  <c r="L134" i="1"/>
  <c r="I120" i="1"/>
  <c r="J120" i="1"/>
  <c r="K120" i="1"/>
  <c r="L120" i="1"/>
  <c r="I65" i="1" l="1"/>
  <c r="J65" i="1"/>
  <c r="K65" i="1"/>
  <c r="L65" i="1"/>
  <c r="I62" i="1"/>
  <c r="K62" i="1"/>
  <c r="L62" i="1"/>
  <c r="I59" i="1"/>
  <c r="J59" i="1"/>
  <c r="K59" i="1"/>
  <c r="L59" i="1"/>
  <c r="I56" i="1"/>
  <c r="J56" i="1"/>
  <c r="K56" i="1"/>
  <c r="L56" i="1"/>
  <c r="I53" i="1"/>
  <c r="J53" i="1"/>
  <c r="K53" i="1"/>
  <c r="L53" i="1"/>
  <c r="K50" i="1"/>
  <c r="I50" i="1"/>
  <c r="J50" i="1"/>
  <c r="L50" i="1"/>
  <c r="I47" i="1"/>
  <c r="J47" i="1"/>
  <c r="K47" i="1"/>
  <c r="L47" i="1"/>
  <c r="I44" i="1"/>
  <c r="J44" i="1"/>
  <c r="K44" i="1"/>
  <c r="L44" i="1"/>
  <c r="I14" i="1"/>
  <c r="J14" i="1"/>
  <c r="K14" i="1"/>
  <c r="L14" i="1"/>
  <c r="J62" i="1"/>
</calcChain>
</file>

<file path=xl/sharedStrings.xml><?xml version="1.0" encoding="utf-8"?>
<sst xmlns="http://schemas.openxmlformats.org/spreadsheetml/2006/main" count="1720" uniqueCount="291">
  <si>
    <t>Rangos</t>
  </si>
  <si>
    <t>Indicadores</t>
  </si>
  <si>
    <t>N°</t>
  </si>
  <si>
    <t>A mejorar</t>
  </si>
  <si>
    <t>Estándar</t>
  </si>
  <si>
    <t>Métricas</t>
  </si>
  <si>
    <t>Categoría</t>
  </si>
  <si>
    <t>Rendimiento Estadístico</t>
  </si>
  <si>
    <t>Plazos</t>
  </si>
  <si>
    <t>Operacional</t>
  </si>
  <si>
    <t>Porcentaje de rendimiento por Juez o Jueza</t>
  </si>
  <si>
    <t>Porcentaje de rendimiento por Técnico o Técnica</t>
  </si>
  <si>
    <t>Entrada</t>
  </si>
  <si>
    <t>Este dato se obtiene del escritorio virtual</t>
  </si>
  <si>
    <t>Fecha actual</t>
  </si>
  <si>
    <t>Plazo para resolver escritos</t>
  </si>
  <si>
    <t>Fecha escrito más antiguo pendiente de resolver</t>
  </si>
  <si>
    <t>Días laborados por técnico durante el mes</t>
  </si>
  <si>
    <t>Detalle</t>
  </si>
  <si>
    <t xml:space="preserve">Fecha actual - fecha del escrito más antiguo pendiente de resolver </t>
  </si>
  <si>
    <t>Cantidad de expedientes pasados a firmar por técnico o tecnica</t>
  </si>
  <si>
    <t>Cantidad de resoluciones firmadas</t>
  </si>
  <si>
    <t>Cantidad de días laborados por técnico</t>
  </si>
  <si>
    <t>Total de sentencias al mes</t>
  </si>
  <si>
    <t>Cantidad de apremios corporales pendientes</t>
  </si>
  <si>
    <t>Plazo señalamientos de audiencias tempranas</t>
  </si>
  <si>
    <t>Cantidad de audiencias tempranas señaladas</t>
  </si>
  <si>
    <t>Porcentaje de efectividad de audiencias tempranas</t>
  </si>
  <si>
    <t>Porcentaje de resolución de apremios corporales</t>
  </si>
  <si>
    <t>Plazo resolución de apremios corporales</t>
  </si>
  <si>
    <t>Fecha actual  - fecha de apremio corporal más antiguo pendiente de resolver</t>
  </si>
  <si>
    <t>Fecha apremio más antiguo pendiente resolver</t>
  </si>
  <si>
    <t xml:space="preserve">Fecha actual -Fecha del expediente más antiguo pendiente de fallo </t>
  </si>
  <si>
    <t>Plazo de fijación de provisionales</t>
  </si>
  <si>
    <t xml:space="preserve">Fecha expediente más antiguo colocado en la tarea de fijación de provisional </t>
  </si>
  <si>
    <t>Cantidad de días laborados por juez o jueza</t>
  </si>
  <si>
    <t>Juez (a) Fondo 1</t>
  </si>
  <si>
    <t>Juez (a) Fondo 2</t>
  </si>
  <si>
    <r>
      <t>Cantidad de sentencias dictadas</t>
    </r>
    <r>
      <rPr>
        <b/>
        <sz val="8"/>
        <rFont val="Arial"/>
        <family val="2"/>
      </rPr>
      <t xml:space="preserve"> por juez o jueza </t>
    </r>
  </si>
  <si>
    <t>Cantidad de audiencias tempranas realizadas</t>
  </si>
  <si>
    <t>&gt;3</t>
  </si>
  <si>
    <t>&gt;75</t>
  </si>
  <si>
    <t xml:space="preserve">Plazo espera para dictado de sentencia </t>
  </si>
  <si>
    <t>Plazo espera para dictado de sentencia 2da intancia - Familia</t>
  </si>
  <si>
    <t>Fecha expediente más antiguo itinerado a Jdo Famila</t>
  </si>
  <si>
    <t xml:space="preserve">Fecha de ultimo señalamiento de audiencia temprana </t>
  </si>
  <si>
    <t>&gt;15</t>
  </si>
  <si>
    <t>Juez (a) Conciliación 1</t>
  </si>
  <si>
    <t xml:space="preserve">Cantidad de audiencias de recepción de prueba realizadas por Jueza o Juez  </t>
  </si>
  <si>
    <t>Porcentaje de concilación en  audiencias tempranas</t>
  </si>
  <si>
    <t>Cantidad de audiencias tempranas conciliadas</t>
  </si>
  <si>
    <t>&lt;70%</t>
  </si>
  <si>
    <t>&gt;=70%; &lt;80%</t>
  </si>
  <si>
    <t>Cantidad de audiencias de recepción de prueba señaladas</t>
  </si>
  <si>
    <t>&lt;40%</t>
  </si>
  <si>
    <t>&lt;40% a &gt;=50%</t>
  </si>
  <si>
    <t>Cantidad de apremios corporales ingresados</t>
  </si>
  <si>
    <t>Cantidad de apremios corporales resueltos</t>
  </si>
  <si>
    <t>&lt;60%</t>
  </si>
  <si>
    <t>Fijaciones provisionales</t>
  </si>
  <si>
    <t>Recursos</t>
  </si>
  <si>
    <t>Cantidad de apremios resueltos / por técnico o tecnica</t>
  </si>
  <si>
    <t>Cantidad de demandas ingresadas durante el mes</t>
  </si>
  <si>
    <t>Cantidad de apremios corporales resueltos / Cantidad de apremios corporales ingresados</t>
  </si>
  <si>
    <t>Audiencias de Recepción de Prueba</t>
  </si>
  <si>
    <t>Procentaje de rendimiento técnico (a) giros</t>
  </si>
  <si>
    <t>Plazo de resolución de recursos</t>
  </si>
  <si>
    <t>Plazo de resolución de beneficios</t>
  </si>
  <si>
    <t xml:space="preserve">Fecha de pase a fallo más antiguo </t>
  </si>
  <si>
    <t>Juez o jueza de fondo 1</t>
  </si>
  <si>
    <t>Juez o jueza de fondo 2</t>
  </si>
  <si>
    <t>Total general</t>
  </si>
  <si>
    <t xml:space="preserve">Porcentaje de efectividad de audiencias de recepción de prueba </t>
  </si>
  <si>
    <t>Total de audiencias de recepción de prueba señaladas</t>
  </si>
  <si>
    <t>Total de audiencias de recepción de prueba realizadas</t>
  </si>
  <si>
    <t>Cantidad de audiencias tempranas conciliadas / Cantidad de audiencias tempranas realizadas</t>
  </si>
  <si>
    <t>Fecha actual en que se genera el indicador</t>
  </si>
  <si>
    <t xml:space="preserve">Fecha actual - fecha del expediente más antiguo colocado en la tarea de resolver de beneficios </t>
  </si>
  <si>
    <t>Fecha actual - fecha del expediente más antiguo colocado en la tarea de resolver recurso</t>
  </si>
  <si>
    <t>Cantidad de expedientes pendiente de fallo</t>
  </si>
  <si>
    <t xml:space="preserve">Principales </t>
  </si>
  <si>
    <t>Fecha expediente más antiguo colocado en la tarea de resolver beneficio</t>
  </si>
  <si>
    <t>Fecha expediente más antiguo colocado en la tarea de resolver recurso</t>
  </si>
  <si>
    <t>TOTAL SENTENCIAS JUEZ 2</t>
  </si>
  <si>
    <t>TOTAL SENTENCIAS JUEZ 1</t>
  </si>
  <si>
    <t>Cantidad de expedientes pasados a fallo</t>
  </si>
  <si>
    <t>Total de expedientes pasados a la tarea de fallo durante el mes</t>
  </si>
  <si>
    <t>Juez (a) Sustituto-Fondo 1</t>
  </si>
  <si>
    <t>Juez (a) Sustituto-Fondo 2</t>
  </si>
  <si>
    <t>Juez (a) Sustituto-Conciliación 1</t>
  </si>
  <si>
    <t>Juez o jueza Sustituto de Fondo 1</t>
  </si>
  <si>
    <t>Cantidad de personas Usuarias atendidas</t>
  </si>
  <si>
    <t>Cantidad de apremios Corporales Recibidos</t>
  </si>
  <si>
    <t>Porcentaje de rendimiento por Técnico o Técnica de apremio</t>
  </si>
  <si>
    <t>(Cantidad de apremios resueltos / Cantidad de apremios a realizar)</t>
  </si>
  <si>
    <t>TOTAL GENERAL</t>
  </si>
  <si>
    <t>Juez o jueza Sustituto de Fondo 2</t>
  </si>
  <si>
    <t>Juez (a) sustituto Fondo 1</t>
  </si>
  <si>
    <t>Juez (a) sustituto Fondo 2</t>
  </si>
  <si>
    <t>Manifestador 1</t>
  </si>
  <si>
    <t>Manifestador 2</t>
  </si>
  <si>
    <t>&gt;21</t>
  </si>
  <si>
    <t xml:space="preserve">INDICADORES DE GESTIÓN / DIRECCIÓN DE PLANIFICACIÓN
</t>
  </si>
  <si>
    <t>Muy bueno</t>
  </si>
  <si>
    <t>&gt;=80%</t>
  </si>
  <si>
    <t>&gt;50%</t>
  </si>
  <si>
    <t>&gt;16</t>
  </si>
  <si>
    <t>&lt;2</t>
  </si>
  <si>
    <t>&lt;10</t>
  </si>
  <si>
    <t>&lt;60</t>
  </si>
  <si>
    <t>Promedio General</t>
  </si>
  <si>
    <t>Cantidad General</t>
  </si>
  <si>
    <t>Audiencias tempranas</t>
  </si>
  <si>
    <t>Juez sustituto (a) Fondo 1</t>
  </si>
  <si>
    <t>Juez sustituto (a) Fondo 2</t>
  </si>
  <si>
    <t>Promedio Geneeral</t>
  </si>
  <si>
    <t>Total Pendiente de fallo</t>
  </si>
  <si>
    <t>&gt;100%</t>
  </si>
  <si>
    <t xml:space="preserve">Cantidad de giros </t>
  </si>
  <si>
    <t>Total pendiente de fallo por Juez</t>
  </si>
  <si>
    <t>Procesos de Modificación</t>
  </si>
  <si>
    <t>Cantidad de escritos pendientes por resolver</t>
  </si>
  <si>
    <t>Cantidad total de  personas usuarias atendidas durante el mes</t>
  </si>
  <si>
    <t>Cantidad de apremios Corporales Recibidos en el despacho durante el mes</t>
  </si>
  <si>
    <t>Cantida de escritos pendientes por resolver durante el mes</t>
  </si>
  <si>
    <t>Conciliación</t>
  </si>
  <si>
    <t>Fecha actual - fecha del expediente más antiguo colocado en la tarea de fijación de provisional (desde que se pasó al Juez para la fijación de provicional)</t>
  </si>
  <si>
    <t>Fecha de ultimo señalamiento de audiencia temprana 
- fecha actual</t>
  </si>
  <si>
    <t>(Cuota realizada/Cuota establecida)</t>
  </si>
  <si>
    <t>Proceso de Modificación</t>
  </si>
  <si>
    <t>Versión:</t>
  </si>
  <si>
    <t>Mes de actualización:</t>
  </si>
  <si>
    <t>Realizado por:</t>
  </si>
  <si>
    <t># 2</t>
  </si>
  <si>
    <t>Lic. Andrey Rojas Monge</t>
  </si>
  <si>
    <t>&gt;=80%; &lt;=90%</t>
  </si>
  <si>
    <t>&lt;90%</t>
  </si>
  <si>
    <t>&gt;=91%;&lt;=100%</t>
  </si>
  <si>
    <t>&gt;65%</t>
  </si>
  <si>
    <t>&gt;=60%; &lt;=65%</t>
  </si>
  <si>
    <t>&lt;=21;&gt;=7</t>
  </si>
  <si>
    <t>&lt;7</t>
  </si>
  <si>
    <t>&gt;=10;&lt;=15</t>
  </si>
  <si>
    <t>&gt;=90%;&lt;=100%</t>
  </si>
  <si>
    <t>Juez fondo</t>
  </si>
  <si>
    <t>Juez trámite</t>
  </si>
  <si>
    <t>Juez conciliación</t>
  </si>
  <si>
    <t>Técnico trámite</t>
  </si>
  <si>
    <t>Técnicos apremios</t>
  </si>
  <si>
    <t>Tecnico giros</t>
  </si>
  <si>
    <t>Personas atendidas</t>
  </si>
  <si>
    <t>Apremios</t>
  </si>
  <si>
    <t>señalamientos / día</t>
  </si>
  <si>
    <t>expedientes / día</t>
  </si>
  <si>
    <t>apremios / día</t>
  </si>
  <si>
    <t>giros / día</t>
  </si>
  <si>
    <t>por mes</t>
  </si>
  <si>
    <t>Estructura del Juzgado</t>
  </si>
  <si>
    <t>Juez Trámite</t>
  </si>
  <si>
    <t>Juez de fondo</t>
  </si>
  <si>
    <t>Técnico apremio</t>
  </si>
  <si>
    <t>Manifestadores</t>
  </si>
  <si>
    <t>Cajero</t>
  </si>
  <si>
    <t>DATOS ADICIONALES</t>
  </si>
  <si>
    <t>Aprobado por:</t>
  </si>
  <si>
    <t>Lic. Erick Monge Sandí</t>
  </si>
  <si>
    <t>Técnico Trámite</t>
  </si>
  <si>
    <t>&lt;79%</t>
  </si>
  <si>
    <t>&gt;91%</t>
  </si>
  <si>
    <t>Rendimiento técnico (a) giros 1</t>
  </si>
  <si>
    <t>Tecnicos de giros 1</t>
  </si>
  <si>
    <t>&lt;=45;&gt;=15</t>
  </si>
  <si>
    <t>&gt;45</t>
  </si>
  <si>
    <t>&gt;=60; &lt;=75</t>
  </si>
  <si>
    <t>&lt;15</t>
  </si>
  <si>
    <t>Tecnicos de apremios 1</t>
  </si>
  <si>
    <t>Juez de trámite 1</t>
  </si>
  <si>
    <t>Juez (a) Sustituto Tramite 1</t>
  </si>
  <si>
    <t>Juez (a) Sustituto de trámite 1</t>
  </si>
  <si>
    <t xml:space="preserve">Suma de los apremios pendientes de los buzones de los Técnicos (as)  </t>
  </si>
  <si>
    <t>JUZGADO DE PENSIONES ALIMENTARIAS DEL PRIMER CIRCUITO JUDICIAL DE SAN JOSÉ</t>
  </si>
  <si>
    <t>&lt;25</t>
  </si>
  <si>
    <t>sentencias por mes</t>
  </si>
  <si>
    <t>exp por mes</t>
  </si>
  <si>
    <t xml:space="preserve">TOTAL JUEZ (A) CONCILIACIÓN </t>
  </si>
  <si>
    <t xml:space="preserve">Juez o jueza de Conciliación </t>
  </si>
  <si>
    <t xml:space="preserve">Juez o jueza Sustituto de Conciliación </t>
  </si>
  <si>
    <t>Técnica (o) Judicial 1 (0)</t>
  </si>
  <si>
    <t>Técnica (o) Judicial 2 (1)</t>
  </si>
  <si>
    <t>Técnica (o) Judicial 3 (2)</t>
  </si>
  <si>
    <t>Técnica (o) Judicial 4 (3)</t>
  </si>
  <si>
    <t>Técnica (o) Judicial 5 (4)</t>
  </si>
  <si>
    <t>Técnica (o) Judicial 6 (5)</t>
  </si>
  <si>
    <t>Técnica (o) Judicial 7 (6)</t>
  </si>
  <si>
    <t>Técnica (o) Judicial 8 (7)</t>
  </si>
  <si>
    <t>Técnica (o) Judicial 9 (8)</t>
  </si>
  <si>
    <t>Técnica (o) Judicial 10 (9)</t>
  </si>
  <si>
    <t>Tecnico (a) Cajero</t>
  </si>
  <si>
    <t>&lt;50</t>
  </si>
  <si>
    <t xml:space="preserve">Juez (a) Conciliación </t>
  </si>
  <si>
    <t xml:space="preserve">Juez o Jueza Conciliación </t>
  </si>
  <si>
    <t xml:space="preserve">Juez o Jueza Sustituto Conciliación </t>
  </si>
  <si>
    <t xml:space="preserve">Cantidad de resoluciones realizadas Juez o Jueza de Conciliación </t>
  </si>
  <si>
    <t>Recursos de revocatoria</t>
  </si>
  <si>
    <t>Cantidad de Beneficios</t>
  </si>
  <si>
    <t>Juez de trámite</t>
  </si>
  <si>
    <t>Total de Beneficios</t>
  </si>
  <si>
    <t xml:space="preserve">Juez de Trámite </t>
  </si>
  <si>
    <t xml:space="preserve">Juez Sustituto de trámite </t>
  </si>
  <si>
    <t>&gt;=64; &lt;=70</t>
  </si>
  <si>
    <t>&lt; 64</t>
  </si>
  <si>
    <t>&gt; 70</t>
  </si>
  <si>
    <t>&gt;=1257, &lt;=1389</t>
  </si>
  <si>
    <t>&gt;1389</t>
  </si>
  <si>
    <t>&lt; 1257</t>
  </si>
  <si>
    <t>&gt;=16; &lt;=14</t>
  </si>
  <si>
    <t>&gt;14</t>
  </si>
  <si>
    <t>&gt;=20; &lt;=21</t>
  </si>
  <si>
    <t>&lt;20</t>
  </si>
  <si>
    <t>&gt; 21</t>
  </si>
  <si>
    <t>Juez (a) Conciliación</t>
  </si>
  <si>
    <t>Juez (a) Sustituto Conciliación</t>
  </si>
  <si>
    <t>(Cantidad de expedientes pasadas a firmar / Cantidad de expedientes a realizar)</t>
  </si>
  <si>
    <t xml:space="preserve">Cantidad de expedientes firmadas por juez </t>
  </si>
  <si>
    <t>&gt;24</t>
  </si>
  <si>
    <t>&gt; 50</t>
  </si>
  <si>
    <t>&gt;2</t>
  </si>
  <si>
    <t>&lt;1</t>
  </si>
  <si>
    <t>&gt;=200;&lt;=220</t>
  </si>
  <si>
    <t>&lt;200</t>
  </si>
  <si>
    <t>&gt;220</t>
  </si>
  <si>
    <t>&gt;=26; &lt;=76</t>
  </si>
  <si>
    <t>&gt;76</t>
  </si>
  <si>
    <t>&lt;26</t>
  </si>
  <si>
    <t>&gt;50</t>
  </si>
  <si>
    <t>&gt;25</t>
  </si>
  <si>
    <t xml:space="preserve">Juez deTrámite </t>
  </si>
  <si>
    <t xml:space="preserve">Juez (a) Sustituto (a) Conciliación </t>
  </si>
  <si>
    <t>&gt;=107; &lt;=119</t>
  </si>
  <si>
    <t>&gt;119</t>
  </si>
  <si>
    <t>&lt;107</t>
  </si>
  <si>
    <t>&gt;=27; &lt;=31</t>
  </si>
  <si>
    <t>&lt;27</t>
  </si>
  <si>
    <t>&gt;31</t>
  </si>
  <si>
    <t>&gt;=23; &lt;=24</t>
  </si>
  <si>
    <t>&lt;23</t>
  </si>
  <si>
    <t>293&gt;=; &lt;=323</t>
  </si>
  <si>
    <t>&gt;323</t>
  </si>
  <si>
    <t>&lt; 293</t>
  </si>
  <si>
    <t>&gt;=482, &lt;=532</t>
  </si>
  <si>
    <t>&gt; 482</t>
  </si>
  <si>
    <t>&lt;532</t>
  </si>
  <si>
    <t>&gt;=798, &lt;=840</t>
  </si>
  <si>
    <t>&lt;798</t>
  </si>
  <si>
    <t>&gt;840</t>
  </si>
  <si>
    <t>&gt;=499;&lt;=551</t>
  </si>
  <si>
    <t>&lt;499</t>
  </si>
  <si>
    <t>&gt;551</t>
  </si>
  <si>
    <t>&gt;=950, &lt;=1050</t>
  </si>
  <si>
    <t>&lt;950</t>
  </si>
  <si>
    <t>&gt;1050</t>
  </si>
  <si>
    <t>Meses analizados</t>
  </si>
  <si>
    <t>&lt;18</t>
  </si>
  <si>
    <t xml:space="preserve">  </t>
  </si>
  <si>
    <t>Técnica (o) Judicial 1 Lorena Rojas Vargas (7 y 6)</t>
  </si>
  <si>
    <t>Técnica (o) Judicial 2 Nathaly Monge Quesada (9 y 0)</t>
  </si>
  <si>
    <t>Técnica (o) Judicial 3 Jessenia Rojas León (8 y 1)</t>
  </si>
  <si>
    <t>Técnica (o) Judicial 4 Marvin Villalobos Calvo (2 y 3)</t>
  </si>
  <si>
    <t>Técnica (o) Judicial 5 Wendy Segura Pérez (4 y 5)</t>
  </si>
  <si>
    <t xml:space="preserve">Técnica (o) Judicial 1 Lorena Rojas Vargas </t>
  </si>
  <si>
    <t xml:space="preserve">Técnica (o) Judicial 2 Nathaly Monge Quesada </t>
  </si>
  <si>
    <t>Técnica (o) Judicial 3 Jessenia Rojas León</t>
  </si>
  <si>
    <t xml:space="preserve">Técnica (o) Judicial 4 Marvin Villalobos Calvo </t>
  </si>
  <si>
    <t>Técnica (o) Judicial 5 Wendy Segura Pérez</t>
  </si>
  <si>
    <t>Tecnicos de giros 2</t>
  </si>
  <si>
    <t>Tecnico (a) Cajero 1</t>
  </si>
  <si>
    <t>Tecnico (a) Cajero 2</t>
  </si>
  <si>
    <t>1257&gt;=; &lt;=1389</t>
  </si>
  <si>
    <t>&gt;18</t>
  </si>
  <si>
    <t>&lt;43</t>
  </si>
  <si>
    <t>&gt;43</t>
  </si>
  <si>
    <t>&gt;=674, &lt;=746</t>
  </si>
  <si>
    <t>&lt;674</t>
  </si>
  <si>
    <t>&gt;746</t>
  </si>
  <si>
    <t>Modificaciones en la Matriz.</t>
  </si>
  <si>
    <t xml:space="preserve">El mes de junio el Lic. Andrey Rojas Modifica la estructura de los Técnicos de Apremio y los </t>
  </si>
  <si>
    <t>Técnicos de Trámite.</t>
  </si>
  <si>
    <t>El mes de setiembre el Lic. Andrey Rojas modifica el párametro del indicador denominado</t>
  </si>
  <si>
    <t>cantidad de apremios recibidos por mes.</t>
  </si>
  <si>
    <t>El mes de setiembre el Lic. Andrey Rojas Modifica la cantidad de cajeros ya que el despacho</t>
  </si>
  <si>
    <t>solo cuenta con un cajero que realiza los giros.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</si>
</sst>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0"/>
      <name val="Verdana"/>
    </font>
    <font>
      <sz val="11"/>
      <color indexed="8"/>
      <name val="Calibri"/>
      <family val="2"/>
    </font>
    <font>
      <sz val="10"/>
      <name val="Verdana"/>
      <family val="2"/>
    </font>
    <font>
      <sz val="8"/>
      <name val="Verdana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  <charset val="1"/>
    </font>
    <font>
      <sz val="8"/>
      <name val="Verdana"/>
    </font>
    <font>
      <b/>
      <u/>
      <sz val="10"/>
      <name val="Verdana"/>
      <family val="2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25"/>
      </patternFill>
    </fill>
    <fill>
      <patternFill patternType="solid">
        <fgColor indexed="13"/>
        <bgColor indexed="51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49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rgb="FFFF3333"/>
      </patternFill>
    </fill>
    <fill>
      <patternFill patternType="solid">
        <fgColor rgb="FFFFFF00"/>
        <bgColor rgb="FFFFFF66"/>
      </patternFill>
    </fill>
    <fill>
      <patternFill patternType="solid">
        <fgColor rgb="FFFFFFFF"/>
        <b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25"/>
      </patternFill>
    </fill>
    <fill>
      <patternFill patternType="solid">
        <fgColor rgb="FF00B050"/>
        <bgColor rgb="FF33FF99"/>
      </patternFill>
    </fill>
    <fill>
      <patternFill patternType="solid">
        <fgColor theme="0"/>
        <bgColor indexed="13"/>
      </patternFill>
    </fill>
    <fill>
      <patternFill patternType="solid">
        <fgColor rgb="FF00B050"/>
        <bgColor indexed="2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13" fillId="7" borderId="1" applyNumberFormat="0" applyAlignment="0" applyProtection="0"/>
    <xf numFmtId="0" fontId="11" fillId="3" borderId="0" applyNumberFormat="0" applyBorder="0" applyAlignment="0" applyProtection="0"/>
    <xf numFmtId="0" fontId="12" fillId="2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ill="0" applyBorder="0" applyAlignment="0" applyProtection="0"/>
    <xf numFmtId="0" fontId="14" fillId="16" borderId="3" applyNumberFormat="0" applyAlignment="0" applyProtection="0"/>
    <xf numFmtId="0" fontId="9" fillId="0" borderId="0" applyNumberFormat="0" applyFill="0" applyBorder="0" applyAlignment="0" applyProtection="0"/>
    <xf numFmtId="0" fontId="16" fillId="0" borderId="4" applyNumberFormat="0" applyFill="0" applyAlignment="0" applyProtection="0"/>
    <xf numFmtId="9" fontId="25" fillId="0" borderId="0" applyBorder="0" applyProtection="0"/>
  </cellStyleXfs>
  <cellXfs count="233">
    <xf numFmtId="0" fontId="0" fillId="0" borderId="0" xfId="0"/>
    <xf numFmtId="0" fontId="19" fillId="29" borderId="0" xfId="0" applyFont="1" applyFill="1" applyProtection="1">
      <protection locked="0"/>
    </xf>
    <xf numFmtId="0" fontId="19" fillId="22" borderId="0" xfId="0" applyFont="1" applyFill="1" applyProtection="1">
      <protection locked="0"/>
    </xf>
    <xf numFmtId="0" fontId="6" fillId="40" borderId="13" xfId="0" applyFont="1" applyFill="1" applyBorder="1" applyAlignment="1" applyProtection="1">
      <alignment horizontal="center" vertical="center"/>
      <protection locked="0"/>
    </xf>
    <xf numFmtId="0" fontId="7" fillId="26" borderId="13" xfId="0" applyFont="1" applyFill="1" applyBorder="1" applyAlignment="1" applyProtection="1">
      <alignment horizontal="center" vertical="center" wrapText="1"/>
      <protection locked="0"/>
    </xf>
    <xf numFmtId="0" fontId="6" fillId="23" borderId="13" xfId="0" applyFont="1" applyFill="1" applyBorder="1" applyAlignment="1" applyProtection="1">
      <alignment horizontal="center" vertical="center"/>
      <protection locked="0"/>
    </xf>
    <xf numFmtId="0" fontId="7" fillId="28" borderId="13" xfId="0" applyFont="1" applyFill="1" applyBorder="1" applyAlignment="1" applyProtection="1">
      <alignment horizontal="center" vertical="center"/>
      <protection locked="0"/>
    </xf>
    <xf numFmtId="9" fontId="8" fillId="33" borderId="13" xfId="32" applyFont="1" applyFill="1" applyBorder="1" applyAlignment="1" applyProtection="1">
      <alignment horizontal="center" vertical="center" wrapText="1"/>
      <protection locked="0"/>
    </xf>
    <xf numFmtId="9" fontId="8" fillId="25" borderId="13" xfId="32" applyFont="1" applyFill="1" applyBorder="1" applyAlignment="1" applyProtection="1">
      <alignment horizontal="center" vertical="center" wrapText="1"/>
      <protection locked="0"/>
    </xf>
    <xf numFmtId="9" fontId="8" fillId="27" borderId="13" xfId="32" applyFont="1" applyFill="1" applyBorder="1" applyAlignment="1" applyProtection="1">
      <alignment horizontal="center" vertical="center" wrapText="1"/>
      <protection locked="0"/>
    </xf>
    <xf numFmtId="0" fontId="20" fillId="29" borderId="13" xfId="0" applyFont="1" applyFill="1" applyBorder="1" applyAlignment="1" applyProtection="1">
      <alignment horizontal="center" vertical="center"/>
      <protection locked="0"/>
    </xf>
    <xf numFmtId="9" fontId="8" fillId="41" borderId="13" xfId="32" applyFont="1" applyFill="1" applyBorder="1" applyAlignment="1" applyProtection="1">
      <alignment horizontal="center" vertical="center" wrapText="1"/>
      <protection locked="0"/>
    </xf>
    <xf numFmtId="0" fontId="19" fillId="29" borderId="13" xfId="0" applyFont="1" applyFill="1" applyBorder="1" applyAlignment="1" applyProtection="1">
      <alignment horizontal="center" vertical="center"/>
      <protection locked="0"/>
    </xf>
    <xf numFmtId="9" fontId="8" fillId="31" borderId="13" xfId="31" applyFont="1" applyFill="1" applyBorder="1" applyAlignment="1" applyProtection="1">
      <alignment horizontal="center" vertical="center" wrapText="1"/>
      <protection locked="0"/>
    </xf>
    <xf numFmtId="0" fontId="8" fillId="34" borderId="13" xfId="0" applyFont="1" applyFill="1" applyBorder="1" applyAlignment="1" applyProtection="1">
      <alignment horizontal="center" vertical="center"/>
      <protection locked="0"/>
    </xf>
    <xf numFmtId="9" fontId="8" fillId="32" borderId="13" xfId="31" applyFont="1" applyFill="1" applyBorder="1" applyAlignment="1" applyProtection="1">
      <alignment horizontal="center" vertical="center" wrapText="1"/>
      <protection locked="0"/>
    </xf>
    <xf numFmtId="9" fontId="8" fillId="34" borderId="13" xfId="31" applyFont="1" applyFill="1" applyBorder="1" applyAlignment="1" applyProtection="1">
      <alignment horizontal="center" vertical="center" wrapText="1"/>
      <protection locked="0"/>
    </xf>
    <xf numFmtId="1" fontId="8" fillId="31" borderId="13" xfId="31" applyNumberFormat="1" applyFont="1" applyFill="1" applyBorder="1" applyAlignment="1" applyProtection="1">
      <alignment horizontal="center" vertical="center" wrapText="1"/>
      <protection locked="0"/>
    </xf>
    <xf numFmtId="1" fontId="8" fillId="32" borderId="13" xfId="31" applyNumberFormat="1" applyFont="1" applyFill="1" applyBorder="1" applyAlignment="1" applyProtection="1">
      <alignment horizontal="center" vertical="center" wrapText="1"/>
      <protection locked="0"/>
    </xf>
    <xf numFmtId="1" fontId="8" fillId="34" borderId="13" xfId="31" applyNumberFormat="1" applyFont="1" applyFill="1" applyBorder="1" applyAlignment="1" applyProtection="1">
      <alignment horizontal="center" vertical="center" wrapText="1"/>
      <protection locked="0"/>
    </xf>
    <xf numFmtId="9" fontId="8" fillId="24" borderId="13" xfId="32" applyFont="1" applyFill="1" applyBorder="1" applyAlignment="1" applyProtection="1">
      <alignment horizontal="center" vertical="center" wrapText="1"/>
      <protection locked="0"/>
    </xf>
    <xf numFmtId="1" fontId="8" fillId="31" borderId="16" xfId="31" applyNumberFormat="1" applyFont="1" applyFill="1" applyBorder="1" applyAlignment="1" applyProtection="1">
      <alignment horizontal="center" vertical="center" wrapText="1"/>
      <protection locked="0"/>
    </xf>
    <xf numFmtId="1" fontId="8" fillId="32" borderId="16" xfId="31" applyNumberFormat="1" applyFont="1" applyFill="1" applyBorder="1" applyAlignment="1" applyProtection="1">
      <alignment horizontal="center" vertical="center" wrapText="1"/>
      <protection locked="0"/>
    </xf>
    <xf numFmtId="1" fontId="8" fillId="34" borderId="16" xfId="31" applyNumberFormat="1" applyFont="1" applyFill="1" applyBorder="1" applyAlignment="1" applyProtection="1">
      <alignment horizontal="center" vertical="center" wrapText="1"/>
      <protection locked="0"/>
    </xf>
    <xf numFmtId="1" fontId="8" fillId="31" borderId="14" xfId="31" applyNumberFormat="1" applyFont="1" applyFill="1" applyBorder="1" applyAlignment="1" applyProtection="1">
      <alignment horizontal="center" vertical="center" wrapText="1"/>
      <protection locked="0"/>
    </xf>
    <xf numFmtId="1" fontId="8" fillId="32" borderId="14" xfId="31" applyNumberFormat="1" applyFont="1" applyFill="1" applyBorder="1" applyAlignment="1" applyProtection="1">
      <alignment horizontal="center" vertical="center" wrapText="1"/>
      <protection locked="0"/>
    </xf>
    <xf numFmtId="1" fontId="8" fillId="34" borderId="14" xfId="31" applyNumberFormat="1" applyFont="1" applyFill="1" applyBorder="1" applyAlignment="1" applyProtection="1">
      <alignment horizontal="center" vertical="center" wrapText="1"/>
      <protection locked="0"/>
    </xf>
    <xf numFmtId="1" fontId="8" fillId="31" borderId="13" xfId="30" applyNumberFormat="1" applyFont="1" applyFill="1" applyBorder="1" applyAlignment="1" applyProtection="1">
      <alignment horizontal="center" vertical="center" wrapText="1"/>
      <protection locked="0"/>
    </xf>
    <xf numFmtId="1" fontId="8" fillId="34" borderId="13" xfId="30" applyNumberFormat="1" applyFont="1" applyFill="1" applyBorder="1" applyAlignment="1" applyProtection="1">
      <alignment horizontal="center" vertical="center" wrapText="1"/>
      <protection locked="0"/>
    </xf>
    <xf numFmtId="164" fontId="6" fillId="29" borderId="13" xfId="0" applyNumberFormat="1" applyFont="1" applyFill="1" applyBorder="1" applyAlignment="1" applyProtection="1">
      <alignment horizontal="center" vertical="center" wrapText="1"/>
      <protection locked="0"/>
    </xf>
    <xf numFmtId="9" fontId="6" fillId="29" borderId="15" xfId="31" applyFont="1" applyFill="1" applyBorder="1" applyAlignment="1" applyProtection="1">
      <alignment horizontal="center" vertical="center" wrapText="1"/>
      <protection locked="0"/>
    </xf>
    <xf numFmtId="9" fontId="6" fillId="29" borderId="15" xfId="31" applyFont="1" applyFill="1" applyBorder="1" applyAlignment="1" applyProtection="1">
      <alignment vertical="center" wrapText="1"/>
      <protection locked="0"/>
    </xf>
    <xf numFmtId="0" fontId="19" fillId="30" borderId="0" xfId="0" applyFont="1" applyFill="1" applyProtection="1">
      <protection locked="0"/>
    </xf>
    <xf numFmtId="9" fontId="6" fillId="29" borderId="13" xfId="31" applyFont="1" applyFill="1" applyBorder="1" applyAlignment="1" applyProtection="1">
      <alignment horizontal="center" vertical="center" wrapText="1"/>
      <protection locked="0"/>
    </xf>
    <xf numFmtId="0" fontId="6" fillId="29" borderId="8" xfId="0" applyFont="1" applyFill="1" applyBorder="1" applyAlignment="1" applyProtection="1">
      <alignment horizontal="center" vertical="center" wrapText="1"/>
      <protection locked="0"/>
    </xf>
    <xf numFmtId="0" fontId="19" fillId="29" borderId="0" xfId="0" applyFont="1" applyFill="1" applyAlignment="1" applyProtection="1">
      <alignment vertical="center"/>
      <protection locked="0"/>
    </xf>
    <xf numFmtId="0" fontId="19" fillId="22" borderId="0" xfId="0" applyFont="1" applyFill="1" applyAlignment="1" applyProtection="1">
      <alignment vertical="center"/>
      <protection locked="0"/>
    </xf>
    <xf numFmtId="0" fontId="19" fillId="22" borderId="0" xfId="0" applyFont="1" applyFill="1" applyAlignment="1" applyProtection="1">
      <alignment horizontal="center" vertical="center" wrapText="1"/>
      <protection locked="0"/>
    </xf>
    <xf numFmtId="0" fontId="4" fillId="22" borderId="0" xfId="0" applyFont="1" applyFill="1" applyProtection="1">
      <protection locked="0"/>
    </xf>
    <xf numFmtId="0" fontId="19" fillId="29" borderId="0" xfId="0" applyFont="1" applyFill="1" applyAlignment="1" applyProtection="1">
      <alignment horizontal="center"/>
      <protection locked="0"/>
    </xf>
    <xf numFmtId="0" fontId="19" fillId="22" borderId="0" xfId="0" applyFont="1" applyFill="1" applyAlignment="1" applyProtection="1">
      <alignment horizontal="center"/>
      <protection locked="0"/>
    </xf>
    <xf numFmtId="9" fontId="8" fillId="29" borderId="15" xfId="31" applyFont="1" applyFill="1" applyBorder="1" applyAlignment="1" applyProtection="1">
      <alignment horizontal="center" vertical="center" wrapText="1"/>
      <protection locked="0"/>
    </xf>
    <xf numFmtId="0" fontId="8" fillId="29" borderId="13" xfId="0" applyFont="1" applyFill="1" applyBorder="1" applyAlignment="1" applyProtection="1">
      <alignment horizontal="center" vertical="center" wrapText="1"/>
      <protection locked="0"/>
    </xf>
    <xf numFmtId="14" fontId="19" fillId="29" borderId="13" xfId="0" applyNumberFormat="1" applyFont="1" applyFill="1" applyBorder="1" applyAlignment="1" applyProtection="1">
      <alignment horizontal="center" vertical="center"/>
      <protection locked="0"/>
    </xf>
    <xf numFmtId="0" fontId="19" fillId="29" borderId="13" xfId="0" applyFont="1" applyFill="1" applyBorder="1" applyAlignment="1" applyProtection="1">
      <alignment horizontal="center" vertical="center"/>
    </xf>
    <xf numFmtId="0" fontId="5" fillId="29" borderId="13" xfId="0" applyFont="1" applyFill="1" applyBorder="1" applyAlignment="1" applyProtection="1">
      <alignment horizontal="center" vertical="center"/>
    </xf>
    <xf numFmtId="9" fontId="5" fillId="29" borderId="13" xfId="0" applyNumberFormat="1" applyFont="1" applyFill="1" applyBorder="1" applyAlignment="1" applyProtection="1">
      <alignment horizontal="center" vertical="center"/>
    </xf>
    <xf numFmtId="0" fontId="8" fillId="29" borderId="16" xfId="0" applyFont="1" applyFill="1" applyBorder="1" applyAlignment="1" applyProtection="1">
      <alignment horizontal="center" vertical="center" wrapText="1"/>
      <protection locked="0"/>
    </xf>
    <xf numFmtId="0" fontId="20" fillId="29" borderId="13" xfId="0" applyFont="1" applyFill="1" applyBorder="1" applyAlignment="1" applyProtection="1">
      <alignment horizontal="center" vertical="center"/>
    </xf>
    <xf numFmtId="9" fontId="19" fillId="29" borderId="13" xfId="31" applyFont="1" applyFill="1" applyBorder="1" applyAlignment="1" applyProtection="1">
      <alignment horizontal="center" vertical="center"/>
    </xf>
    <xf numFmtId="9" fontId="19" fillId="29" borderId="13" xfId="0" applyNumberFormat="1" applyFont="1" applyFill="1" applyBorder="1" applyAlignment="1" applyProtection="1">
      <alignment horizontal="center" vertical="center"/>
    </xf>
    <xf numFmtId="0" fontId="8" fillId="22" borderId="13" xfId="0" applyFont="1" applyFill="1" applyBorder="1" applyAlignment="1">
      <alignment horizontal="center"/>
    </xf>
    <xf numFmtId="0" fontId="8" fillId="22" borderId="13" xfId="0" applyFont="1" applyFill="1" applyBorder="1" applyAlignment="1">
      <alignment horizontal="center" vertical="center" wrapText="1"/>
    </xf>
    <xf numFmtId="0" fontId="8" fillId="22" borderId="13" xfId="0" applyFont="1" applyFill="1" applyBorder="1"/>
    <xf numFmtId="0" fontId="8" fillId="29" borderId="0" xfId="0" applyFont="1" applyFill="1" applyAlignment="1" applyProtection="1">
      <alignment horizontal="center"/>
      <protection locked="0"/>
    </xf>
    <xf numFmtId="0" fontId="8" fillId="22" borderId="0" xfId="0" applyFont="1" applyFill="1" applyAlignment="1" applyProtection="1">
      <alignment horizontal="center"/>
      <protection locked="0"/>
    </xf>
    <xf numFmtId="0" fontId="8" fillId="22" borderId="0" xfId="0" applyFont="1" applyFill="1" applyProtection="1">
      <protection locked="0"/>
    </xf>
    <xf numFmtId="0" fontId="8" fillId="29" borderId="13" xfId="0" applyFont="1" applyFill="1" applyBorder="1" applyAlignment="1">
      <alignment horizontal="center" vertical="center" wrapText="1"/>
    </xf>
    <xf numFmtId="0" fontId="8" fillId="29" borderId="13" xfId="0" applyFont="1" applyFill="1" applyBorder="1" applyAlignment="1">
      <alignment horizontal="center"/>
    </xf>
    <xf numFmtId="9" fontId="8" fillId="29" borderId="15" xfId="31" applyFont="1" applyFill="1" applyBorder="1" applyAlignment="1" applyProtection="1">
      <alignment horizontal="center" vertical="center" wrapText="1"/>
      <protection locked="0"/>
    </xf>
    <xf numFmtId="9" fontId="8" fillId="29" borderId="15" xfId="31" applyFont="1" applyFill="1" applyBorder="1" applyAlignment="1" applyProtection="1">
      <alignment horizontal="center" vertical="center" wrapText="1"/>
      <protection locked="0"/>
    </xf>
    <xf numFmtId="9" fontId="20" fillId="29" borderId="13" xfId="0" applyNumberFormat="1" applyFont="1" applyFill="1" applyBorder="1" applyAlignment="1" applyProtection="1">
      <alignment horizontal="center" vertical="center"/>
    </xf>
    <xf numFmtId="9" fontId="22" fillId="35" borderId="13" xfId="31" applyNumberFormat="1" applyFont="1" applyFill="1" applyBorder="1" applyAlignment="1" applyProtection="1">
      <alignment horizontal="center" vertical="center" wrapText="1"/>
    </xf>
    <xf numFmtId="1" fontId="20" fillId="29" borderId="13" xfId="0" applyNumberFormat="1" applyFont="1" applyFill="1" applyBorder="1" applyAlignment="1" applyProtection="1">
      <alignment horizontal="center" vertical="center"/>
    </xf>
    <xf numFmtId="1" fontId="20" fillId="43" borderId="13" xfId="0" applyNumberFormat="1" applyFont="1" applyFill="1" applyBorder="1" applyAlignment="1" applyProtection="1">
      <alignment horizontal="center" vertical="center"/>
    </xf>
    <xf numFmtId="0" fontId="20" fillId="43" borderId="13" xfId="0" applyFont="1" applyFill="1" applyBorder="1" applyAlignment="1" applyProtection="1">
      <alignment horizontal="center" vertical="center"/>
    </xf>
    <xf numFmtId="1" fontId="21" fillId="29" borderId="13" xfId="0" applyNumberFormat="1" applyFont="1" applyFill="1" applyBorder="1" applyAlignment="1" applyProtection="1">
      <alignment horizontal="center" vertical="center"/>
    </xf>
    <xf numFmtId="9" fontId="21" fillId="29" borderId="13" xfId="31" applyFont="1" applyFill="1" applyBorder="1" applyAlignment="1" applyProtection="1">
      <alignment horizontal="center" vertical="center"/>
    </xf>
    <xf numFmtId="0" fontId="8" fillId="29" borderId="16" xfId="0" applyFont="1" applyFill="1" applyBorder="1" applyAlignment="1" applyProtection="1">
      <alignment horizontal="center" vertical="center" wrapText="1"/>
      <protection locked="0"/>
    </xf>
    <xf numFmtId="9" fontId="8" fillId="29" borderId="15" xfId="31" applyFont="1" applyFill="1" applyBorder="1" applyAlignment="1" applyProtection="1">
      <alignment horizontal="center" vertical="center" wrapText="1"/>
      <protection locked="0"/>
    </xf>
    <xf numFmtId="0" fontId="8" fillId="29" borderId="16" xfId="0" applyFont="1" applyFill="1" applyBorder="1" applyAlignment="1" applyProtection="1">
      <alignment vertical="center" wrapText="1"/>
    </xf>
    <xf numFmtId="9" fontId="8" fillId="44" borderId="13" xfId="32" applyFont="1" applyFill="1" applyBorder="1" applyAlignment="1" applyProtection="1">
      <alignment horizontal="center" vertical="center" wrapText="1"/>
      <protection locked="0"/>
    </xf>
    <xf numFmtId="1" fontId="8" fillId="29" borderId="13" xfId="0" applyNumberFormat="1" applyFont="1" applyFill="1" applyBorder="1" applyAlignment="1" applyProtection="1">
      <alignment horizontal="center" vertical="center"/>
      <protection locked="0"/>
    </xf>
    <xf numFmtId="1" fontId="6" fillId="29" borderId="13" xfId="31" applyNumberFormat="1" applyFont="1" applyFill="1" applyBorder="1" applyAlignment="1" applyProtection="1">
      <alignment horizontal="center" vertical="center" wrapText="1"/>
      <protection locked="0"/>
    </xf>
    <xf numFmtId="1" fontId="23" fillId="36" borderId="13" xfId="31" applyNumberFormat="1" applyFont="1" applyFill="1" applyBorder="1" applyAlignment="1" applyProtection="1">
      <alignment horizontal="center" vertical="center" wrapText="1"/>
      <protection locked="0"/>
    </xf>
    <xf numFmtId="1" fontId="23" fillId="42" borderId="13" xfId="31" applyNumberFormat="1" applyFont="1" applyFill="1" applyBorder="1" applyAlignment="1" applyProtection="1">
      <alignment horizontal="center" vertical="center" wrapText="1"/>
      <protection locked="0"/>
    </xf>
    <xf numFmtId="1" fontId="23" fillId="37" borderId="13" xfId="31" applyNumberFormat="1" applyFont="1" applyFill="1" applyBorder="1" applyAlignment="1" applyProtection="1">
      <alignment horizontal="center" vertical="center" wrapText="1"/>
      <protection locked="0"/>
    </xf>
    <xf numFmtId="0" fontId="6" fillId="29" borderId="13" xfId="0" applyFont="1" applyFill="1" applyBorder="1" applyAlignment="1" applyProtection="1">
      <alignment horizontal="center" vertical="center" wrapText="1"/>
      <protection locked="0"/>
    </xf>
    <xf numFmtId="0" fontId="6" fillId="29" borderId="16" xfId="0" applyFont="1" applyFill="1" applyBorder="1" applyAlignment="1" applyProtection="1">
      <alignment horizontal="center" vertical="center" wrapText="1"/>
      <protection locked="0"/>
    </xf>
    <xf numFmtId="3" fontId="6" fillId="29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29" borderId="17" xfId="0" applyNumberFormat="1" applyFont="1" applyFill="1" applyBorder="1" applyAlignment="1" applyProtection="1">
      <alignment horizontal="center" vertical="center" wrapText="1"/>
      <protection locked="0"/>
    </xf>
    <xf numFmtId="9" fontId="8" fillId="29" borderId="15" xfId="31" applyFont="1" applyFill="1" applyBorder="1" applyAlignment="1" applyProtection="1">
      <alignment horizontal="center" vertical="center" wrapText="1"/>
      <protection locked="0"/>
    </xf>
    <xf numFmtId="0" fontId="8" fillId="29" borderId="16" xfId="0" applyFont="1" applyFill="1" applyBorder="1" applyAlignment="1" applyProtection="1">
      <alignment horizontal="center" vertical="center" wrapText="1"/>
      <protection locked="0"/>
    </xf>
    <xf numFmtId="9" fontId="8" fillId="29" borderId="15" xfId="31" applyFont="1" applyFill="1" applyBorder="1" applyAlignment="1" applyProtection="1">
      <alignment horizontal="center" vertical="center" wrapText="1"/>
      <protection locked="0"/>
    </xf>
    <xf numFmtId="3" fontId="6" fillId="29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29" borderId="17" xfId="0" applyNumberFormat="1" applyFont="1" applyFill="1" applyBorder="1" applyAlignment="1" applyProtection="1">
      <alignment horizontal="center" vertical="center" wrapText="1"/>
      <protection locked="0"/>
    </xf>
    <xf numFmtId="1" fontId="8" fillId="29" borderId="13" xfId="0" applyNumberFormat="1" applyFont="1" applyFill="1" applyBorder="1" applyAlignment="1" applyProtection="1">
      <alignment horizontal="center" vertical="center"/>
      <protection locked="0"/>
    </xf>
    <xf numFmtId="0" fontId="8" fillId="29" borderId="13" xfId="0" applyFont="1" applyFill="1" applyBorder="1" applyAlignment="1" applyProtection="1">
      <alignment horizontal="center" vertical="center" wrapText="1"/>
      <protection locked="0"/>
    </xf>
    <xf numFmtId="0" fontId="6" fillId="29" borderId="16" xfId="0" applyFont="1" applyFill="1" applyBorder="1" applyAlignment="1" applyProtection="1">
      <alignment horizontal="center" vertical="center" wrapText="1"/>
      <protection locked="0"/>
    </xf>
    <xf numFmtId="0" fontId="23" fillId="38" borderId="16" xfId="0" applyFont="1" applyFill="1" applyBorder="1" applyAlignment="1" applyProtection="1">
      <alignment horizontal="center" vertical="center" wrapText="1"/>
      <protection locked="0"/>
    </xf>
    <xf numFmtId="0" fontId="6" fillId="29" borderId="13" xfId="0" applyFont="1" applyFill="1" applyBorder="1" applyAlignment="1" applyProtection="1">
      <alignment horizontal="center" vertical="center" wrapText="1"/>
      <protection locked="0"/>
    </xf>
    <xf numFmtId="0" fontId="8" fillId="29" borderId="16" xfId="0" applyFont="1" applyFill="1" applyBorder="1" applyAlignment="1" applyProtection="1">
      <alignment horizontal="center" vertical="center" wrapText="1"/>
    </xf>
    <xf numFmtId="1" fontId="8" fillId="25" borderId="13" xfId="32" applyNumberFormat="1" applyFont="1" applyFill="1" applyBorder="1" applyAlignment="1" applyProtection="1">
      <alignment horizontal="center" vertical="center" wrapText="1"/>
      <protection locked="0"/>
    </xf>
    <xf numFmtId="9" fontId="8" fillId="29" borderId="15" xfId="31" applyFont="1" applyFill="1" applyBorder="1" applyAlignment="1" applyProtection="1">
      <alignment horizontal="center" vertical="center" wrapText="1"/>
      <protection locked="0"/>
    </xf>
    <xf numFmtId="0" fontId="6" fillId="29" borderId="16" xfId="0" applyFont="1" applyFill="1" applyBorder="1" applyAlignment="1" applyProtection="1">
      <alignment horizontal="center" vertical="center" wrapText="1"/>
      <protection locked="0"/>
    </xf>
    <xf numFmtId="0" fontId="6" fillId="29" borderId="13" xfId="0" applyFont="1" applyFill="1" applyBorder="1" applyAlignment="1" applyProtection="1">
      <alignment horizontal="center" vertical="center" wrapText="1"/>
      <protection locked="0"/>
    </xf>
    <xf numFmtId="0" fontId="8" fillId="29" borderId="13" xfId="0" applyFont="1" applyFill="1" applyBorder="1" applyAlignment="1" applyProtection="1">
      <alignment horizontal="center" vertical="center" wrapText="1"/>
      <protection locked="0"/>
    </xf>
    <xf numFmtId="1" fontId="8" fillId="29" borderId="13" xfId="0" applyNumberFormat="1" applyFont="1" applyFill="1" applyBorder="1" applyAlignment="1" applyProtection="1">
      <alignment horizontal="center" vertical="center"/>
      <protection locked="0"/>
    </xf>
    <xf numFmtId="0" fontId="8" fillId="29" borderId="16" xfId="0" applyFont="1" applyFill="1" applyBorder="1" applyAlignment="1" applyProtection="1">
      <alignment horizontal="center" vertical="center" wrapText="1"/>
      <protection locked="0"/>
    </xf>
    <xf numFmtId="3" fontId="6" fillId="29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29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38" borderId="16" xfId="0" applyFont="1" applyFill="1" applyBorder="1" applyAlignment="1" applyProtection="1">
      <alignment horizontal="center" vertical="center" wrapText="1"/>
      <protection locked="0"/>
    </xf>
    <xf numFmtId="9" fontId="19" fillId="31" borderId="13" xfId="31" applyFont="1" applyFill="1" applyBorder="1" applyAlignment="1" applyProtection="1">
      <alignment horizontal="center" vertical="center"/>
    </xf>
    <xf numFmtId="9" fontId="19" fillId="34" borderId="13" xfId="31" applyFont="1" applyFill="1" applyBorder="1" applyAlignment="1" applyProtection="1">
      <alignment horizontal="center" vertical="center"/>
    </xf>
    <xf numFmtId="9" fontId="8" fillId="29" borderId="15" xfId="31" applyFont="1" applyFill="1" applyBorder="1" applyAlignment="1" applyProtection="1">
      <alignment horizontal="center" vertical="center" wrapText="1"/>
      <protection locked="0"/>
    </xf>
    <xf numFmtId="0" fontId="6" fillId="29" borderId="16" xfId="0" applyFont="1" applyFill="1" applyBorder="1" applyAlignment="1" applyProtection="1">
      <alignment horizontal="center" vertical="center" wrapText="1"/>
      <protection locked="0"/>
    </xf>
    <xf numFmtId="0" fontId="6" fillId="29" borderId="13" xfId="0" applyFont="1" applyFill="1" applyBorder="1" applyAlignment="1" applyProtection="1">
      <alignment horizontal="center" vertical="center" wrapText="1"/>
      <protection locked="0"/>
    </xf>
    <xf numFmtId="0" fontId="8" fillId="29" borderId="13" xfId="0" applyFont="1" applyFill="1" applyBorder="1" applyAlignment="1" applyProtection="1">
      <alignment horizontal="center" vertical="center" wrapText="1"/>
      <protection locked="0"/>
    </xf>
    <xf numFmtId="1" fontId="8" fillId="29" borderId="13" xfId="0" applyNumberFormat="1" applyFont="1" applyFill="1" applyBorder="1" applyAlignment="1" applyProtection="1">
      <alignment horizontal="center" vertical="center"/>
      <protection locked="0"/>
    </xf>
    <xf numFmtId="0" fontId="8" fillId="29" borderId="16" xfId="0" applyFont="1" applyFill="1" applyBorder="1" applyAlignment="1" applyProtection="1">
      <alignment horizontal="center" vertical="center" wrapText="1"/>
      <protection locked="0"/>
    </xf>
    <xf numFmtId="3" fontId="6" fillId="29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38" borderId="16" xfId="0" applyFont="1" applyFill="1" applyBorder="1" applyAlignment="1" applyProtection="1">
      <alignment horizontal="center" vertical="center" wrapText="1"/>
      <protection locked="0"/>
    </xf>
    <xf numFmtId="0" fontId="5" fillId="34" borderId="13" xfId="0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0" fontId="8" fillId="22" borderId="0" xfId="0" applyFont="1" applyFill="1" applyBorder="1" applyAlignment="1">
      <alignment horizontal="center"/>
    </xf>
    <xf numFmtId="0" fontId="24" fillId="39" borderId="9" xfId="0" applyFont="1" applyFill="1" applyBorder="1" applyAlignment="1" applyProtection="1">
      <alignment horizontal="center" vertical="center" wrapText="1"/>
      <protection locked="0"/>
    </xf>
    <xf numFmtId="0" fontId="24" fillId="39" borderId="0" xfId="0" applyFont="1" applyFill="1" applyBorder="1" applyAlignment="1" applyProtection="1">
      <alignment horizontal="center" vertical="center" wrapText="1"/>
      <protection locked="0"/>
    </xf>
    <xf numFmtId="0" fontId="24" fillId="39" borderId="6" xfId="0" applyFont="1" applyFill="1" applyBorder="1" applyAlignment="1" applyProtection="1">
      <alignment horizontal="center" vertical="center" wrapText="1"/>
      <protection locked="0"/>
    </xf>
    <xf numFmtId="0" fontId="24" fillId="39" borderId="11" xfId="0" applyFont="1" applyFill="1" applyBorder="1" applyAlignment="1" applyProtection="1">
      <alignment horizontal="center" vertical="center" wrapText="1"/>
      <protection locked="0"/>
    </xf>
    <xf numFmtId="0" fontId="6" fillId="22" borderId="13" xfId="0" applyFont="1" applyFill="1" applyBorder="1" applyAlignment="1" applyProtection="1">
      <alignment horizontal="center"/>
      <protection locked="0"/>
    </xf>
    <xf numFmtId="1" fontId="8" fillId="29" borderId="15" xfId="31" applyNumberFormat="1" applyFont="1" applyFill="1" applyBorder="1" applyAlignment="1" applyProtection="1">
      <alignment horizontal="center" vertical="center" wrapText="1"/>
      <protection locked="0"/>
    </xf>
    <xf numFmtId="1" fontId="8" fillId="29" borderId="18" xfId="31" applyNumberFormat="1" applyFont="1" applyFill="1" applyBorder="1" applyAlignment="1" applyProtection="1">
      <alignment horizontal="center" vertical="center" wrapText="1"/>
      <protection locked="0"/>
    </xf>
    <xf numFmtId="1" fontId="8" fillId="29" borderId="19" xfId="31" applyNumberFormat="1" applyFont="1" applyFill="1" applyBorder="1" applyAlignment="1" applyProtection="1">
      <alignment horizontal="center" vertical="center" wrapText="1"/>
      <protection locked="0"/>
    </xf>
    <xf numFmtId="4" fontId="6" fillId="22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22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22" borderId="9" xfId="0" applyNumberFormat="1" applyFont="1" applyFill="1" applyBorder="1" applyAlignment="1" applyProtection="1">
      <alignment horizontal="center" vertical="center" wrapText="1"/>
      <protection locked="0"/>
    </xf>
    <xf numFmtId="4" fontId="6" fillId="22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22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22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22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2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22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22" borderId="10" xfId="0" applyNumberFormat="1" applyFont="1" applyFill="1" applyBorder="1" applyAlignment="1" applyProtection="1">
      <alignment horizontal="center" vertical="center" wrapText="1"/>
      <protection locked="0"/>
    </xf>
    <xf numFmtId="4" fontId="8" fillId="2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2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9" borderId="16" xfId="0" applyFont="1" applyFill="1" applyBorder="1" applyAlignment="1" applyProtection="1">
      <alignment horizontal="center" vertical="center" wrapText="1"/>
      <protection locked="0"/>
    </xf>
    <xf numFmtId="0" fontId="8" fillId="29" borderId="17" xfId="0" applyFont="1" applyFill="1" applyBorder="1" applyAlignment="1" applyProtection="1">
      <alignment horizontal="center" vertical="center" wrapText="1"/>
      <protection locked="0"/>
    </xf>
    <xf numFmtId="0" fontId="8" fillId="29" borderId="14" xfId="0" applyFont="1" applyFill="1" applyBorder="1" applyAlignment="1" applyProtection="1">
      <alignment horizontal="center" vertical="center" wrapText="1"/>
      <protection locked="0"/>
    </xf>
    <xf numFmtId="1" fontId="8" fillId="29" borderId="13" xfId="31" applyNumberFormat="1" applyFont="1" applyFill="1" applyBorder="1" applyAlignment="1" applyProtection="1">
      <alignment horizontal="center" vertical="center" wrapText="1"/>
      <protection locked="0"/>
    </xf>
    <xf numFmtId="0" fontId="8" fillId="29" borderId="5" xfId="0" applyFont="1" applyFill="1" applyBorder="1" applyAlignment="1" applyProtection="1">
      <alignment horizontal="center" vertical="center" wrapText="1"/>
      <protection locked="0"/>
    </xf>
    <xf numFmtId="0" fontId="8" fillId="29" borderId="8" xfId="0" applyFont="1" applyFill="1" applyBorder="1" applyAlignment="1" applyProtection="1">
      <alignment horizontal="center" vertical="center" wrapText="1"/>
      <protection locked="0"/>
    </xf>
    <xf numFmtId="0" fontId="8" fillId="29" borderId="9" xfId="0" applyFont="1" applyFill="1" applyBorder="1" applyAlignment="1" applyProtection="1">
      <alignment horizontal="center" vertical="center" wrapText="1"/>
      <protection locked="0"/>
    </xf>
    <xf numFmtId="0" fontId="8" fillId="29" borderId="10" xfId="0" applyFont="1" applyFill="1" applyBorder="1" applyAlignment="1" applyProtection="1">
      <alignment horizontal="center" vertical="center" wrapText="1"/>
      <protection locked="0"/>
    </xf>
    <xf numFmtId="0" fontId="8" fillId="29" borderId="6" xfId="0" applyFont="1" applyFill="1" applyBorder="1" applyAlignment="1" applyProtection="1">
      <alignment horizontal="center" vertical="center" wrapText="1"/>
      <protection locked="0"/>
    </xf>
    <xf numFmtId="0" fontId="8" fillId="29" borderId="12" xfId="0" applyFont="1" applyFill="1" applyBorder="1" applyAlignment="1" applyProtection="1">
      <alignment horizontal="center" vertical="center" wrapText="1"/>
      <protection locked="0"/>
    </xf>
    <xf numFmtId="9" fontId="8" fillId="29" borderId="15" xfId="31" applyFont="1" applyFill="1" applyBorder="1" applyAlignment="1" applyProtection="1">
      <alignment horizontal="center" vertical="center" wrapText="1"/>
      <protection locked="0"/>
    </xf>
    <xf numFmtId="9" fontId="8" fillId="29" borderId="18" xfId="31" applyFont="1" applyFill="1" applyBorder="1" applyAlignment="1" applyProtection="1">
      <alignment horizontal="center" vertical="center" wrapText="1"/>
      <protection locked="0"/>
    </xf>
    <xf numFmtId="9" fontId="8" fillId="29" borderId="19" xfId="31" applyFont="1" applyFill="1" applyBorder="1" applyAlignment="1" applyProtection="1">
      <alignment horizontal="center" vertical="center" wrapText="1"/>
      <protection locked="0"/>
    </xf>
    <xf numFmtId="3" fontId="6" fillId="29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29" borderId="17" xfId="0" applyNumberFormat="1" applyFont="1" applyFill="1" applyBorder="1" applyAlignment="1" applyProtection="1">
      <alignment horizontal="center" vertical="center" wrapText="1"/>
      <protection locked="0"/>
    </xf>
    <xf numFmtId="1" fontId="8" fillId="29" borderId="13" xfId="0" applyNumberFormat="1" applyFont="1" applyFill="1" applyBorder="1" applyAlignment="1" applyProtection="1">
      <alignment horizontal="center" vertical="center"/>
      <protection locked="0"/>
    </xf>
    <xf numFmtId="0" fontId="8" fillId="29" borderId="13" xfId="0" applyFont="1" applyFill="1" applyBorder="1" applyAlignment="1" applyProtection="1">
      <alignment horizontal="center" vertical="center" wrapText="1"/>
      <protection locked="0"/>
    </xf>
    <xf numFmtId="1" fontId="8" fillId="29" borderId="15" xfId="0" applyNumberFormat="1" applyFont="1" applyFill="1" applyBorder="1" applyAlignment="1" applyProtection="1">
      <alignment horizontal="center" vertical="center"/>
      <protection locked="0"/>
    </xf>
    <xf numFmtId="1" fontId="8" fillId="29" borderId="18" xfId="0" applyNumberFormat="1" applyFont="1" applyFill="1" applyBorder="1" applyAlignment="1" applyProtection="1">
      <alignment horizontal="center" vertical="center"/>
      <protection locked="0"/>
    </xf>
    <xf numFmtId="1" fontId="8" fillId="29" borderId="19" xfId="0" applyNumberFormat="1" applyFont="1" applyFill="1" applyBorder="1" applyAlignment="1" applyProtection="1">
      <alignment horizontal="center" vertical="center"/>
      <protection locked="0"/>
    </xf>
    <xf numFmtId="3" fontId="6" fillId="29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40" borderId="18" xfId="0" applyFont="1" applyFill="1" applyBorder="1" applyAlignment="1" applyProtection="1">
      <alignment horizontal="center" vertical="center"/>
      <protection locked="0"/>
    </xf>
    <xf numFmtId="0" fontId="6" fillId="29" borderId="16" xfId="0" applyFont="1" applyFill="1" applyBorder="1" applyAlignment="1" applyProtection="1">
      <alignment horizontal="center" vertical="center" wrapText="1"/>
      <protection locked="0"/>
    </xf>
    <xf numFmtId="0" fontId="6" fillId="29" borderId="17" xfId="0" applyFont="1" applyFill="1" applyBorder="1" applyAlignment="1" applyProtection="1">
      <alignment horizontal="center" vertical="center" wrapText="1"/>
      <protection locked="0"/>
    </xf>
    <xf numFmtId="0" fontId="6" fillId="29" borderId="14" xfId="0" applyFont="1" applyFill="1" applyBorder="1" applyAlignment="1" applyProtection="1">
      <alignment horizontal="center" vertical="center" wrapText="1"/>
      <protection locked="0"/>
    </xf>
    <xf numFmtId="4" fontId="8" fillId="22" borderId="15" xfId="0" applyNumberFormat="1" applyFont="1" applyFill="1" applyBorder="1" applyAlignment="1" applyProtection="1">
      <alignment horizontal="center" vertical="center" wrapText="1"/>
      <protection locked="0"/>
    </xf>
    <xf numFmtId="4" fontId="8" fillId="22" borderId="18" xfId="0" applyNumberFormat="1" applyFont="1" applyFill="1" applyBorder="1" applyAlignment="1" applyProtection="1">
      <alignment horizontal="center" vertical="center" wrapText="1"/>
      <protection locked="0"/>
    </xf>
    <xf numFmtId="4" fontId="8" fillId="22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9" fontId="8" fillId="29" borderId="13" xfId="31" applyFont="1" applyFill="1" applyBorder="1" applyAlignment="1" applyProtection="1">
      <alignment horizontal="center" vertical="center" wrapText="1"/>
      <protection locked="0"/>
    </xf>
    <xf numFmtId="0" fontId="6" fillId="29" borderId="15" xfId="0" applyFont="1" applyFill="1" applyBorder="1" applyAlignment="1" applyProtection="1">
      <alignment horizontal="center" vertical="center" wrapText="1"/>
      <protection locked="0"/>
    </xf>
    <xf numFmtId="0" fontId="6" fillId="29" borderId="19" xfId="0" applyFont="1" applyFill="1" applyBorder="1" applyAlignment="1" applyProtection="1">
      <alignment horizontal="center" vertical="center" wrapText="1"/>
      <protection locked="0"/>
    </xf>
    <xf numFmtId="3" fontId="6" fillId="22" borderId="13" xfId="0" applyNumberFormat="1" applyFont="1" applyFill="1" applyBorder="1" applyAlignment="1" applyProtection="1">
      <alignment horizontal="center" vertical="center" textRotation="90" wrapText="1"/>
      <protection locked="0"/>
    </xf>
    <xf numFmtId="3" fontId="6" fillId="22" borderId="16" xfId="0" applyNumberFormat="1" applyFont="1" applyFill="1" applyBorder="1" applyAlignment="1" applyProtection="1">
      <alignment horizontal="center" vertical="center" textRotation="90" wrapText="1"/>
      <protection locked="0"/>
    </xf>
    <xf numFmtId="3" fontId="6" fillId="22" borderId="17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9" borderId="13" xfId="0" applyFont="1" applyFill="1" applyBorder="1" applyAlignment="1" applyProtection="1">
      <alignment horizontal="center" vertical="center"/>
      <protection locked="0"/>
    </xf>
    <xf numFmtId="0" fontId="8" fillId="29" borderId="15" xfId="0" applyFont="1" applyFill="1" applyBorder="1" applyAlignment="1" applyProtection="1">
      <alignment horizontal="center" vertical="center" wrapText="1"/>
      <protection locked="0"/>
    </xf>
    <xf numFmtId="0" fontId="8" fillId="29" borderId="19" xfId="0" applyFont="1" applyFill="1" applyBorder="1" applyAlignment="1" applyProtection="1">
      <alignment horizontal="center" vertical="center" wrapText="1"/>
      <protection locked="0"/>
    </xf>
    <xf numFmtId="0" fontId="23" fillId="38" borderId="5" xfId="0" applyFont="1" applyFill="1" applyBorder="1" applyAlignment="1" applyProtection="1">
      <alignment horizontal="center" vertical="center" wrapText="1"/>
      <protection locked="0"/>
    </xf>
    <xf numFmtId="0" fontId="23" fillId="38" borderId="8" xfId="0" applyFont="1" applyFill="1" applyBorder="1" applyAlignment="1" applyProtection="1">
      <alignment horizontal="center" vertical="center" wrapText="1"/>
      <protection locked="0"/>
    </xf>
    <xf numFmtId="0" fontId="23" fillId="38" borderId="9" xfId="0" applyFont="1" applyFill="1" applyBorder="1" applyAlignment="1" applyProtection="1">
      <alignment horizontal="center" vertical="center" wrapText="1"/>
      <protection locked="0"/>
    </xf>
    <xf numFmtId="0" fontId="23" fillId="38" borderId="10" xfId="0" applyFont="1" applyFill="1" applyBorder="1" applyAlignment="1" applyProtection="1">
      <alignment horizontal="center" vertical="center" wrapText="1"/>
      <protection locked="0"/>
    </xf>
    <xf numFmtId="1" fontId="6" fillId="29" borderId="5" xfId="31" applyNumberFormat="1" applyFont="1" applyFill="1" applyBorder="1" applyAlignment="1" applyProtection="1">
      <alignment horizontal="center" vertical="center" wrapText="1"/>
      <protection locked="0"/>
    </xf>
    <xf numFmtId="1" fontId="6" fillId="29" borderId="8" xfId="31" applyNumberFormat="1" applyFont="1" applyFill="1" applyBorder="1" applyAlignment="1" applyProtection="1">
      <alignment horizontal="center" vertical="center" wrapText="1"/>
      <protection locked="0"/>
    </xf>
    <xf numFmtId="1" fontId="6" fillId="29" borderId="9" xfId="31" applyNumberFormat="1" applyFont="1" applyFill="1" applyBorder="1" applyAlignment="1" applyProtection="1">
      <alignment horizontal="center" vertical="center" wrapText="1"/>
      <protection locked="0"/>
    </xf>
    <xf numFmtId="1" fontId="6" fillId="29" borderId="10" xfId="31" applyNumberFormat="1" applyFont="1" applyFill="1" applyBorder="1" applyAlignment="1" applyProtection="1">
      <alignment horizontal="center" vertical="center" wrapText="1"/>
      <protection locked="0"/>
    </xf>
    <xf numFmtId="1" fontId="6" fillId="29" borderId="6" xfId="31" applyNumberFormat="1" applyFont="1" applyFill="1" applyBorder="1" applyAlignment="1" applyProtection="1">
      <alignment horizontal="center" vertical="center" wrapText="1"/>
      <protection locked="0"/>
    </xf>
    <xf numFmtId="1" fontId="6" fillId="29" borderId="12" xfId="31" applyNumberFormat="1" applyFont="1" applyFill="1" applyBorder="1" applyAlignment="1" applyProtection="1">
      <alignment horizontal="center" vertical="center" wrapText="1"/>
      <protection locked="0"/>
    </xf>
    <xf numFmtId="9" fontId="23" fillId="38" borderId="15" xfId="31" applyFont="1" applyFill="1" applyBorder="1" applyAlignment="1" applyProtection="1">
      <alignment horizontal="center" vertical="center" wrapText="1"/>
      <protection locked="0"/>
    </xf>
    <xf numFmtId="9" fontId="23" fillId="38" borderId="18" xfId="31" applyFont="1" applyFill="1" applyBorder="1" applyAlignment="1" applyProtection="1">
      <alignment horizontal="center" vertical="center" wrapText="1"/>
      <protection locked="0"/>
    </xf>
    <xf numFmtId="9" fontId="23" fillId="38" borderId="19" xfId="31" applyFont="1" applyFill="1" applyBorder="1" applyAlignment="1" applyProtection="1">
      <alignment horizontal="center" vertical="center" wrapText="1"/>
      <protection locked="0"/>
    </xf>
    <xf numFmtId="1" fontId="8" fillId="29" borderId="16" xfId="31" applyNumberFormat="1" applyFont="1" applyFill="1" applyBorder="1" applyAlignment="1" applyProtection="1">
      <alignment horizontal="center" vertical="center" wrapText="1"/>
      <protection locked="0"/>
    </xf>
    <xf numFmtId="1" fontId="8" fillId="29" borderId="17" xfId="31" applyNumberFormat="1" applyFont="1" applyFill="1" applyBorder="1" applyAlignment="1" applyProtection="1">
      <alignment horizontal="center" vertical="center" wrapText="1"/>
      <protection locked="0"/>
    </xf>
    <xf numFmtId="0" fontId="5" fillId="40" borderId="13" xfId="0" applyFont="1" applyFill="1" applyBorder="1" applyAlignment="1" applyProtection="1">
      <alignment horizontal="center" vertical="center" wrapText="1"/>
      <protection locked="0"/>
    </xf>
    <xf numFmtId="0" fontId="23" fillId="38" borderId="16" xfId="0" applyFont="1" applyFill="1" applyBorder="1" applyAlignment="1" applyProtection="1">
      <alignment horizontal="center" vertical="center" wrapText="1"/>
      <protection locked="0"/>
    </xf>
    <xf numFmtId="0" fontId="23" fillId="38" borderId="17" xfId="0" applyFont="1" applyFill="1" applyBorder="1" applyAlignment="1" applyProtection="1">
      <alignment horizontal="center" vertical="center" wrapText="1"/>
      <protection locked="0"/>
    </xf>
    <xf numFmtId="0" fontId="8" fillId="40" borderId="13" xfId="0" applyFont="1" applyFill="1" applyBorder="1" applyAlignment="1">
      <alignment horizontal="center"/>
    </xf>
    <xf numFmtId="0" fontId="8" fillId="40" borderId="15" xfId="0" applyFont="1" applyFill="1" applyBorder="1" applyAlignment="1" applyProtection="1">
      <alignment horizontal="center"/>
      <protection locked="0"/>
    </xf>
    <xf numFmtId="0" fontId="8" fillId="40" borderId="18" xfId="0" applyFont="1" applyFill="1" applyBorder="1" applyAlignment="1" applyProtection="1">
      <alignment horizontal="center"/>
      <protection locked="0"/>
    </xf>
    <xf numFmtId="0" fontId="8" fillId="40" borderId="19" xfId="0" applyFont="1" applyFill="1" applyBorder="1" applyAlignment="1" applyProtection="1">
      <alignment horizontal="center"/>
      <protection locked="0"/>
    </xf>
    <xf numFmtId="0" fontId="8" fillId="22" borderId="15" xfId="0" applyFont="1" applyFill="1" applyBorder="1" applyAlignment="1" applyProtection="1">
      <alignment horizontal="center"/>
      <protection locked="0"/>
    </xf>
    <xf numFmtId="0" fontId="8" fillId="22" borderId="19" xfId="0" applyFont="1" applyFill="1" applyBorder="1" applyAlignment="1" applyProtection="1">
      <alignment horizontal="center"/>
      <protection locked="0"/>
    </xf>
    <xf numFmtId="0" fontId="6" fillId="22" borderId="13" xfId="0" applyFont="1" applyFill="1" applyBorder="1" applyAlignment="1" applyProtection="1">
      <alignment horizontal="center" vertical="center" textRotation="90"/>
      <protection locked="0"/>
    </xf>
    <xf numFmtId="0" fontId="8" fillId="22" borderId="15" xfId="0" applyFont="1" applyFill="1" applyBorder="1" applyAlignment="1" applyProtection="1">
      <alignment horizontal="center" vertical="center"/>
      <protection locked="0"/>
    </xf>
    <xf numFmtId="0" fontId="8" fillId="22" borderId="19" xfId="0" applyFont="1" applyFill="1" applyBorder="1" applyAlignment="1" applyProtection="1">
      <alignment horizontal="center" vertical="center"/>
      <protection locked="0"/>
    </xf>
    <xf numFmtId="17" fontId="8" fillId="22" borderId="15" xfId="0" applyNumberFormat="1" applyFont="1" applyFill="1" applyBorder="1" applyAlignment="1" applyProtection="1">
      <alignment horizontal="center" vertical="center"/>
      <protection locked="0"/>
    </xf>
    <xf numFmtId="17" fontId="5" fillId="40" borderId="16" xfId="0" applyNumberFormat="1" applyFont="1" applyFill="1" applyBorder="1" applyAlignment="1" applyProtection="1">
      <alignment horizontal="center" vertical="center"/>
      <protection locked="0"/>
    </xf>
    <xf numFmtId="17" fontId="5" fillId="40" borderId="14" xfId="0" applyNumberFormat="1" applyFont="1" applyFill="1" applyBorder="1" applyAlignment="1" applyProtection="1">
      <alignment horizontal="center" vertical="center"/>
      <protection locked="0"/>
    </xf>
    <xf numFmtId="0" fontId="5" fillId="40" borderId="5" xfId="0" applyFont="1" applyFill="1" applyBorder="1" applyAlignment="1" applyProtection="1">
      <alignment horizontal="center" vertical="center"/>
      <protection locked="0"/>
    </xf>
    <xf numFmtId="0" fontId="5" fillId="40" borderId="7" xfId="0" applyFont="1" applyFill="1" applyBorder="1" applyAlignment="1" applyProtection="1">
      <alignment horizontal="center" vertical="center"/>
      <protection locked="0"/>
    </xf>
    <xf numFmtId="0" fontId="5" fillId="40" borderId="8" xfId="0" applyFont="1" applyFill="1" applyBorder="1" applyAlignment="1" applyProtection="1">
      <alignment horizontal="center" vertical="center"/>
      <protection locked="0"/>
    </xf>
    <xf numFmtId="0" fontId="5" fillId="40" borderId="6" xfId="0" applyFont="1" applyFill="1" applyBorder="1" applyAlignment="1" applyProtection="1">
      <alignment horizontal="center" vertical="center"/>
      <protection locked="0"/>
    </xf>
    <xf numFmtId="0" fontId="5" fillId="40" borderId="11" xfId="0" applyFont="1" applyFill="1" applyBorder="1" applyAlignment="1" applyProtection="1">
      <alignment horizontal="center" vertical="center"/>
      <protection locked="0"/>
    </xf>
    <xf numFmtId="0" fontId="5" fillId="40" borderId="12" xfId="0" applyFont="1" applyFill="1" applyBorder="1" applyAlignment="1" applyProtection="1">
      <alignment horizontal="center" vertical="center"/>
      <protection locked="0"/>
    </xf>
    <xf numFmtId="0" fontId="6" fillId="40" borderId="15" xfId="0" applyFont="1" applyFill="1" applyBorder="1" applyAlignment="1" applyProtection="1">
      <alignment horizontal="center" vertical="center"/>
      <protection locked="0"/>
    </xf>
    <xf numFmtId="0" fontId="6" fillId="40" borderId="19" xfId="0" applyFont="1" applyFill="1" applyBorder="1" applyAlignment="1" applyProtection="1">
      <alignment horizontal="center" vertical="center"/>
      <protection locked="0"/>
    </xf>
    <xf numFmtId="1" fontId="6" fillId="29" borderId="16" xfId="31" applyNumberFormat="1" applyFont="1" applyFill="1" applyBorder="1" applyAlignment="1" applyProtection="1">
      <alignment horizontal="center" vertical="center" wrapText="1"/>
      <protection locked="0"/>
    </xf>
    <xf numFmtId="1" fontId="6" fillId="29" borderId="17" xfId="31" applyNumberFormat="1" applyFont="1" applyFill="1" applyBorder="1" applyAlignment="1" applyProtection="1">
      <alignment horizontal="center" vertical="center" wrapText="1"/>
      <protection locked="0"/>
    </xf>
    <xf numFmtId="0" fontId="6" fillId="29" borderId="13" xfId="0" applyFont="1" applyFill="1" applyBorder="1" applyAlignment="1" applyProtection="1">
      <alignment horizontal="center" vertical="center" wrapText="1"/>
      <protection locked="0"/>
    </xf>
    <xf numFmtId="9" fontId="8" fillId="29" borderId="5" xfId="31" applyFont="1" applyFill="1" applyBorder="1" applyAlignment="1" applyProtection="1">
      <alignment horizontal="center" vertical="center" wrapText="1"/>
      <protection locked="0"/>
    </xf>
    <xf numFmtId="9" fontId="8" fillId="29" borderId="9" xfId="31" applyFont="1" applyFill="1" applyBorder="1" applyAlignment="1" applyProtection="1">
      <alignment horizontal="center" vertical="center" wrapText="1"/>
      <protection locked="0"/>
    </xf>
    <xf numFmtId="1" fontId="8" fillId="40" borderId="15" xfId="0" applyNumberFormat="1" applyFont="1" applyFill="1" applyBorder="1" applyAlignment="1" applyProtection="1">
      <alignment horizontal="center" vertical="center"/>
      <protection locked="0"/>
    </xf>
    <xf numFmtId="1" fontId="8" fillId="40" borderId="19" xfId="0" applyNumberFormat="1" applyFont="1" applyFill="1" applyBorder="1" applyAlignment="1" applyProtection="1">
      <alignment horizontal="center" vertical="center"/>
      <protection locked="0"/>
    </xf>
    <xf numFmtId="1" fontId="8" fillId="29" borderId="16" xfId="0" applyNumberFormat="1" applyFont="1" applyFill="1" applyBorder="1" applyAlignment="1" applyProtection="1">
      <alignment horizontal="center" vertical="center"/>
      <protection locked="0"/>
    </xf>
    <xf numFmtId="1" fontId="8" fillId="29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7" fillId="0" borderId="20" xfId="0" applyFont="1" applyBorder="1" applyAlignment="1">
      <alignment horizontal="center" vertical="top"/>
    </xf>
    <xf numFmtId="0" fontId="27" fillId="0" borderId="21" xfId="0" applyFont="1" applyBorder="1" applyAlignment="1">
      <alignment horizontal="center" vertical="top"/>
    </xf>
    <xf numFmtId="0" fontId="27" fillId="0" borderId="22" xfId="0" applyFont="1" applyBorder="1" applyAlignment="1">
      <alignment horizontal="center" vertical="top"/>
    </xf>
    <xf numFmtId="0" fontId="0" fillId="0" borderId="23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</cellXfs>
  <cellStyles count="3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Incorrecto" xfId="28" builtinId="27" customBuiltin="1"/>
    <cellStyle name="Neutral" xfId="29" builtinId="28" customBuiltin="1"/>
    <cellStyle name="Normal" xfId="0" builtinId="0"/>
    <cellStyle name="Normal_Indicadores de Gestión" xfId="30" xr:uid="{00000000-0005-0000-0000-00001E000000}"/>
    <cellStyle name="Porcentaje" xfId="31" builtinId="5"/>
    <cellStyle name="Porcentual_Hoja de cálculo en C: Users apowhing Documents 8.PROYECTOS DE REDISEÑO 2013 FAMILIA Y PENAL JUVENIL II CJ ALAJUELA 3.Propuestas de Solución 14.Proceso de mejora continua e indicadores de gestión" xfId="32" xr:uid="{00000000-0005-0000-0000-000020000000}"/>
    <cellStyle name="Salida" xfId="33" builtinId="21" customBuiltin="1"/>
    <cellStyle name="TableStyleLight1" xfId="36" xr:uid="{00000000-0005-0000-0000-000022000000}"/>
    <cellStyle name="Título" xfId="34" builtinId="15" customBuiltin="1"/>
    <cellStyle name="Total" xfId="35" builtinId="25" customBuiltin="1"/>
  </cellStyles>
  <dxfs count="465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DR182"/>
  <sheetViews>
    <sheetView topLeftCell="D4" zoomScaleSheetLayoutView="85" workbookViewId="0">
      <selection activeCell="I17" sqref="I17:L17"/>
    </sheetView>
  </sheetViews>
  <sheetFormatPr baseColWidth="10" defaultColWidth="11" defaultRowHeight="12.5" x14ac:dyDescent="0.25"/>
  <cols>
    <col min="1" max="1" width="8.15234375" style="38" customWidth="1"/>
    <col min="2" max="2" width="4.23046875" style="38" customWidth="1"/>
    <col min="3" max="3" width="18" style="39" customWidth="1"/>
    <col min="4" max="4" width="24" style="40" customWidth="1"/>
    <col min="5" max="5" width="19" style="2" customWidth="1"/>
    <col min="6" max="6" width="7.765625" style="37" bestFit="1" customWidth="1"/>
    <col min="7" max="7" width="10.3828125" style="37" customWidth="1"/>
    <col min="8" max="8" width="8.4609375" style="2" bestFit="1" customWidth="1"/>
    <col min="9" max="122" width="11" style="1"/>
    <col min="123" max="16384" width="11" style="2"/>
  </cols>
  <sheetData>
    <row r="1" spans="1:12" ht="15.75" customHeight="1" x14ac:dyDescent="0.25">
      <c r="A1" s="115" t="s">
        <v>102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24" customHeight="1" x14ac:dyDescent="0.25">
      <c r="A2" s="117" t="s">
        <v>180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13" x14ac:dyDescent="0.25">
      <c r="A3" s="204" t="s">
        <v>18</v>
      </c>
      <c r="B3" s="205"/>
      <c r="C3" s="205"/>
      <c r="D3" s="206"/>
      <c r="E3" s="189" t="s">
        <v>0</v>
      </c>
      <c r="F3" s="189"/>
      <c r="G3" s="189"/>
      <c r="H3" s="189"/>
      <c r="I3" s="156"/>
      <c r="J3" s="156"/>
      <c r="K3" s="156"/>
      <c r="L3" s="156"/>
    </row>
    <row r="4" spans="1:12" x14ac:dyDescent="0.25">
      <c r="A4" s="207"/>
      <c r="B4" s="208"/>
      <c r="C4" s="208"/>
      <c r="D4" s="209"/>
      <c r="E4" s="189"/>
      <c r="F4" s="189"/>
      <c r="G4" s="189"/>
      <c r="H4" s="189"/>
      <c r="I4" s="202">
        <v>43344</v>
      </c>
      <c r="J4" s="202">
        <v>43374</v>
      </c>
      <c r="K4" s="202">
        <v>43405</v>
      </c>
      <c r="L4" s="202">
        <v>43435</v>
      </c>
    </row>
    <row r="5" spans="1:12" x14ac:dyDescent="0.25">
      <c r="A5" s="3" t="s">
        <v>6</v>
      </c>
      <c r="B5" s="3" t="s">
        <v>2</v>
      </c>
      <c r="C5" s="3" t="s">
        <v>1</v>
      </c>
      <c r="D5" s="210" t="s">
        <v>5</v>
      </c>
      <c r="E5" s="211"/>
      <c r="F5" s="4" t="s">
        <v>3</v>
      </c>
      <c r="G5" s="5" t="s">
        <v>4</v>
      </c>
      <c r="H5" s="6" t="s">
        <v>103</v>
      </c>
      <c r="I5" s="203"/>
      <c r="J5" s="203"/>
      <c r="K5" s="203"/>
      <c r="L5" s="203"/>
    </row>
    <row r="6" spans="1:12" ht="12.75" customHeight="1" x14ac:dyDescent="0.25">
      <c r="A6" s="169" t="s">
        <v>7</v>
      </c>
      <c r="B6" s="148">
        <v>1</v>
      </c>
      <c r="C6" s="135" t="s">
        <v>12</v>
      </c>
      <c r="D6" s="160" t="s">
        <v>62</v>
      </c>
      <c r="E6" s="162"/>
      <c r="F6" s="7" t="s">
        <v>239</v>
      </c>
      <c r="G6" s="8" t="s">
        <v>238</v>
      </c>
      <c r="H6" s="9" t="s">
        <v>240</v>
      </c>
      <c r="I6" s="10">
        <v>109</v>
      </c>
      <c r="J6" s="10">
        <v>132</v>
      </c>
      <c r="K6" s="10">
        <v>130</v>
      </c>
      <c r="L6" s="10">
        <v>67</v>
      </c>
    </row>
    <row r="7" spans="1:12" x14ac:dyDescent="0.25">
      <c r="A7" s="170"/>
      <c r="B7" s="155"/>
      <c r="C7" s="137"/>
      <c r="D7" s="160" t="s">
        <v>120</v>
      </c>
      <c r="E7" s="162"/>
      <c r="F7" s="7" t="s">
        <v>243</v>
      </c>
      <c r="G7" s="8" t="s">
        <v>241</v>
      </c>
      <c r="H7" s="9" t="s">
        <v>242</v>
      </c>
      <c r="I7" s="10">
        <v>16</v>
      </c>
      <c r="J7" s="10">
        <v>24</v>
      </c>
      <c r="K7" s="10">
        <v>35</v>
      </c>
      <c r="L7" s="10">
        <v>12</v>
      </c>
    </row>
    <row r="8" spans="1:12" x14ac:dyDescent="0.25">
      <c r="A8" s="170"/>
      <c r="B8" s="157">
        <v>2</v>
      </c>
      <c r="C8" s="135" t="s">
        <v>28</v>
      </c>
      <c r="D8" s="129" t="s">
        <v>63</v>
      </c>
      <c r="E8" s="130"/>
      <c r="F8" s="11" t="s">
        <v>167</v>
      </c>
      <c r="G8" s="8" t="s">
        <v>135</v>
      </c>
      <c r="H8" s="9" t="s">
        <v>168</v>
      </c>
      <c r="I8" s="61">
        <f>IFERROR(I10/I9,0)</f>
        <v>0.99256505576208176</v>
      </c>
      <c r="J8" s="61">
        <f>IFERROR(J10/J9,0)</f>
        <v>1</v>
      </c>
      <c r="K8" s="61">
        <f>IFERROR(K10/K9,0)</f>
        <v>1</v>
      </c>
      <c r="L8" s="61">
        <f>IFERROR(L10/L9,0)</f>
        <v>1</v>
      </c>
    </row>
    <row r="9" spans="1:12" x14ac:dyDescent="0.25">
      <c r="A9" s="170"/>
      <c r="B9" s="158"/>
      <c r="C9" s="136"/>
      <c r="D9" s="131"/>
      <c r="E9" s="132"/>
      <c r="F9" s="160" t="s">
        <v>56</v>
      </c>
      <c r="G9" s="161"/>
      <c r="H9" s="162"/>
      <c r="I9" s="12">
        <v>538</v>
      </c>
      <c r="J9" s="12">
        <v>617</v>
      </c>
      <c r="K9" s="12">
        <v>561</v>
      </c>
      <c r="L9" s="12">
        <v>752</v>
      </c>
    </row>
    <row r="10" spans="1:12" x14ac:dyDescent="0.25">
      <c r="A10" s="170"/>
      <c r="B10" s="159"/>
      <c r="C10" s="137"/>
      <c r="D10" s="133"/>
      <c r="E10" s="134"/>
      <c r="F10" s="160" t="s">
        <v>57</v>
      </c>
      <c r="G10" s="161"/>
      <c r="H10" s="162"/>
      <c r="I10" s="12">
        <v>534</v>
      </c>
      <c r="J10" s="12">
        <v>617</v>
      </c>
      <c r="K10" s="12">
        <v>561</v>
      </c>
      <c r="L10" s="12">
        <v>752</v>
      </c>
    </row>
    <row r="11" spans="1:12" ht="20" x14ac:dyDescent="0.25">
      <c r="A11" s="170"/>
      <c r="B11" s="73">
        <v>3</v>
      </c>
      <c r="C11" s="42" t="s">
        <v>24</v>
      </c>
      <c r="D11" s="160" t="s">
        <v>179</v>
      </c>
      <c r="E11" s="162"/>
      <c r="F11" s="11" t="s">
        <v>224</v>
      </c>
      <c r="G11" s="8" t="s">
        <v>244</v>
      </c>
      <c r="H11" s="9" t="s">
        <v>245</v>
      </c>
      <c r="I11" s="12">
        <v>2</v>
      </c>
      <c r="J11" s="12">
        <v>0</v>
      </c>
      <c r="K11" s="12">
        <v>0</v>
      </c>
      <c r="L11" s="12">
        <v>0</v>
      </c>
    </row>
    <row r="12" spans="1:12" ht="20" x14ac:dyDescent="0.25">
      <c r="A12" s="170"/>
      <c r="B12" s="77">
        <v>4</v>
      </c>
      <c r="C12" s="42" t="s">
        <v>85</v>
      </c>
      <c r="D12" s="172" t="s">
        <v>86</v>
      </c>
      <c r="E12" s="173"/>
      <c r="F12" s="74" t="s">
        <v>198</v>
      </c>
      <c r="G12" s="76">
        <v>50</v>
      </c>
      <c r="H12" s="75" t="s">
        <v>225</v>
      </c>
      <c r="I12" s="12">
        <v>36</v>
      </c>
      <c r="J12" s="12">
        <v>49</v>
      </c>
      <c r="K12" s="12">
        <v>35</v>
      </c>
      <c r="L12" s="12">
        <v>19</v>
      </c>
    </row>
    <row r="13" spans="1:12" ht="22.5" customHeight="1" x14ac:dyDescent="0.25">
      <c r="A13" s="170"/>
      <c r="B13" s="78">
        <v>5</v>
      </c>
      <c r="C13" s="47" t="s">
        <v>121</v>
      </c>
      <c r="D13" s="172" t="s">
        <v>124</v>
      </c>
      <c r="E13" s="173"/>
      <c r="F13" s="13" t="s">
        <v>247</v>
      </c>
      <c r="G13" s="8" t="s">
        <v>246</v>
      </c>
      <c r="H13" s="14" t="s">
        <v>248</v>
      </c>
      <c r="I13" s="12">
        <v>58</v>
      </c>
      <c r="J13" s="12">
        <v>70</v>
      </c>
      <c r="K13" s="12">
        <v>134</v>
      </c>
      <c r="L13" s="12">
        <v>203</v>
      </c>
    </row>
    <row r="14" spans="1:12" x14ac:dyDescent="0.25">
      <c r="A14" s="170"/>
      <c r="B14" s="157">
        <v>6</v>
      </c>
      <c r="C14" s="190" t="s">
        <v>91</v>
      </c>
      <c r="D14" s="174" t="s">
        <v>122</v>
      </c>
      <c r="E14" s="175"/>
      <c r="F14" s="13" t="s">
        <v>213</v>
      </c>
      <c r="G14" s="8" t="s">
        <v>212</v>
      </c>
      <c r="H14" s="14" t="s">
        <v>214</v>
      </c>
      <c r="I14" s="44">
        <f>SUM(I15:I16)</f>
        <v>1167</v>
      </c>
      <c r="J14" s="44">
        <f>SUM(J15:J16)</f>
        <v>1254</v>
      </c>
      <c r="K14" s="44">
        <f>SUM(K15:K16)</f>
        <v>1299</v>
      </c>
      <c r="L14" s="44">
        <f>SUM(L15:L16)</f>
        <v>1479</v>
      </c>
    </row>
    <row r="15" spans="1:12" x14ac:dyDescent="0.25">
      <c r="A15" s="170"/>
      <c r="B15" s="158"/>
      <c r="C15" s="191"/>
      <c r="D15" s="176"/>
      <c r="E15" s="177"/>
      <c r="F15" s="184" t="s">
        <v>99</v>
      </c>
      <c r="G15" s="185"/>
      <c r="H15" s="186"/>
      <c r="I15" s="12">
        <v>595</v>
      </c>
      <c r="J15" s="12">
        <v>620</v>
      </c>
      <c r="K15" s="12">
        <v>629</v>
      </c>
      <c r="L15" s="12">
        <v>721</v>
      </c>
    </row>
    <row r="16" spans="1:12" x14ac:dyDescent="0.25">
      <c r="A16" s="170"/>
      <c r="B16" s="158"/>
      <c r="C16" s="191"/>
      <c r="D16" s="176"/>
      <c r="E16" s="177"/>
      <c r="F16" s="184" t="s">
        <v>100</v>
      </c>
      <c r="G16" s="185"/>
      <c r="H16" s="186"/>
      <c r="I16" s="12">
        <v>572</v>
      </c>
      <c r="J16" s="12">
        <v>634</v>
      </c>
      <c r="K16" s="12">
        <v>670</v>
      </c>
      <c r="L16" s="12">
        <v>758</v>
      </c>
    </row>
    <row r="17" spans="1:12" ht="33.75" customHeight="1" x14ac:dyDescent="0.25">
      <c r="A17" s="170"/>
      <c r="B17" s="88">
        <v>7</v>
      </c>
      <c r="C17" s="89" t="s">
        <v>92</v>
      </c>
      <c r="D17" s="174" t="s">
        <v>123</v>
      </c>
      <c r="E17" s="175"/>
      <c r="F17" s="74" t="s">
        <v>251</v>
      </c>
      <c r="G17" s="76" t="s">
        <v>249</v>
      </c>
      <c r="H17" s="75" t="s">
        <v>250</v>
      </c>
      <c r="I17" s="12">
        <v>534</v>
      </c>
      <c r="J17" s="12">
        <v>617</v>
      </c>
      <c r="K17" s="12">
        <v>561</v>
      </c>
      <c r="L17" s="12">
        <v>1309</v>
      </c>
    </row>
    <row r="18" spans="1:12" x14ac:dyDescent="0.25">
      <c r="A18" s="170"/>
      <c r="B18" s="212">
        <v>8</v>
      </c>
      <c r="C18" s="187" t="s">
        <v>65</v>
      </c>
      <c r="D18" s="120" t="s">
        <v>169</v>
      </c>
      <c r="E18" s="122"/>
      <c r="F18" s="13" t="s">
        <v>136</v>
      </c>
      <c r="G18" s="15" t="s">
        <v>137</v>
      </c>
      <c r="H18" s="16" t="s">
        <v>117</v>
      </c>
      <c r="I18" s="62">
        <f>IFERROR(I19/(I149*40),0)</f>
        <v>4.1362500000000004</v>
      </c>
      <c r="J18" s="62">
        <f>IFERROR(J19/(J149*40),0)</f>
        <v>5.45</v>
      </c>
      <c r="K18" s="62">
        <f>IFERROR(K19/(K149*40),0)</f>
        <v>5.0421052631578949</v>
      </c>
      <c r="L18" s="62">
        <f>IFERROR(L19/(L149*40),0)</f>
        <v>8.0574999999999992</v>
      </c>
    </row>
    <row r="19" spans="1:12" x14ac:dyDescent="0.25">
      <c r="A19" s="170"/>
      <c r="B19" s="213"/>
      <c r="C19" s="188"/>
      <c r="D19" s="120" t="s">
        <v>118</v>
      </c>
      <c r="E19" s="122"/>
      <c r="F19" s="17" t="s">
        <v>253</v>
      </c>
      <c r="G19" s="15" t="s">
        <v>252</v>
      </c>
      <c r="H19" s="19" t="s">
        <v>254</v>
      </c>
      <c r="I19" s="12">
        <v>3309</v>
      </c>
      <c r="J19" s="12">
        <v>4360</v>
      </c>
      <c r="K19" s="12">
        <v>3832</v>
      </c>
      <c r="L19" s="12">
        <v>6446</v>
      </c>
    </row>
    <row r="20" spans="1:12" x14ac:dyDescent="0.25">
      <c r="A20" s="168" t="s">
        <v>112</v>
      </c>
      <c r="B20" s="157">
        <v>9</v>
      </c>
      <c r="C20" s="135" t="s">
        <v>49</v>
      </c>
      <c r="D20" s="129" t="s">
        <v>75</v>
      </c>
      <c r="E20" s="130"/>
      <c r="F20" s="20" t="s">
        <v>51</v>
      </c>
      <c r="G20" s="8" t="s">
        <v>52</v>
      </c>
      <c r="H20" s="9" t="s">
        <v>104</v>
      </c>
      <c r="I20" s="61">
        <f>IFERROR(I22/I21,0)</f>
        <v>1.4</v>
      </c>
      <c r="J20" s="61">
        <f>IFERROR(J22/J21,0)</f>
        <v>1.2820512820512822</v>
      </c>
      <c r="K20" s="61">
        <f>IFERROR(K22/K21,0)</f>
        <v>1.32</v>
      </c>
      <c r="L20" s="61">
        <f>IFERROR(L22/L21,0)</f>
        <v>1.48</v>
      </c>
    </row>
    <row r="21" spans="1:12" x14ac:dyDescent="0.25">
      <c r="A21" s="168"/>
      <c r="B21" s="158"/>
      <c r="C21" s="136"/>
      <c r="D21" s="131"/>
      <c r="E21" s="132"/>
      <c r="F21" s="120" t="s">
        <v>50</v>
      </c>
      <c r="G21" s="121"/>
      <c r="H21" s="122"/>
      <c r="I21" s="12">
        <v>25</v>
      </c>
      <c r="J21" s="12">
        <v>39</v>
      </c>
      <c r="K21" s="12">
        <v>25</v>
      </c>
      <c r="L21" s="12">
        <v>25</v>
      </c>
    </row>
    <row r="22" spans="1:12" x14ac:dyDescent="0.25">
      <c r="A22" s="168"/>
      <c r="B22" s="159"/>
      <c r="C22" s="137"/>
      <c r="D22" s="133"/>
      <c r="E22" s="134"/>
      <c r="F22" s="120" t="s">
        <v>39</v>
      </c>
      <c r="G22" s="121"/>
      <c r="H22" s="122"/>
      <c r="I22" s="12">
        <v>35</v>
      </c>
      <c r="J22" s="12">
        <v>50</v>
      </c>
      <c r="K22" s="12">
        <v>33</v>
      </c>
      <c r="L22" s="12">
        <v>37</v>
      </c>
    </row>
    <row r="23" spans="1:12" ht="12.75" customHeight="1" x14ac:dyDescent="0.25">
      <c r="A23" s="168"/>
      <c r="B23" s="157">
        <v>10</v>
      </c>
      <c r="C23" s="135" t="s">
        <v>27</v>
      </c>
      <c r="D23" s="123" t="s">
        <v>95</v>
      </c>
      <c r="E23" s="124"/>
      <c r="F23" s="20" t="s">
        <v>58</v>
      </c>
      <c r="G23" s="8" t="s">
        <v>139</v>
      </c>
      <c r="H23" s="9" t="s">
        <v>138</v>
      </c>
      <c r="I23" s="61">
        <f>IFERROR(I25/I24,0)</f>
        <v>0.625</v>
      </c>
      <c r="J23" s="61">
        <f>IFERROR(J25/J24,0)</f>
        <v>0.64102564102564108</v>
      </c>
      <c r="K23" s="61">
        <f>IFERROR(K25/K24,0)</f>
        <v>0.45833333333333331</v>
      </c>
      <c r="L23" s="61">
        <f>IFERROR(L25/L24,0)</f>
        <v>0.54411764705882348</v>
      </c>
    </row>
    <row r="24" spans="1:12" ht="12.75" customHeight="1" x14ac:dyDescent="0.25">
      <c r="A24" s="168"/>
      <c r="B24" s="158"/>
      <c r="C24" s="136"/>
      <c r="D24" s="125"/>
      <c r="E24" s="126"/>
      <c r="F24" s="120" t="s">
        <v>26</v>
      </c>
      <c r="G24" s="121"/>
      <c r="H24" s="122"/>
      <c r="I24" s="48">
        <f t="shared" ref="I24:L25" si="0">I27+I29</f>
        <v>56</v>
      </c>
      <c r="J24" s="48">
        <f t="shared" si="0"/>
        <v>78</v>
      </c>
      <c r="K24" s="48">
        <f t="shared" si="0"/>
        <v>72</v>
      </c>
      <c r="L24" s="48">
        <f t="shared" si="0"/>
        <v>68</v>
      </c>
    </row>
    <row r="25" spans="1:12" ht="12.75" customHeight="1" x14ac:dyDescent="0.25">
      <c r="A25" s="168"/>
      <c r="B25" s="158"/>
      <c r="C25" s="136"/>
      <c r="D25" s="127"/>
      <c r="E25" s="128"/>
      <c r="F25" s="120" t="s">
        <v>39</v>
      </c>
      <c r="G25" s="121"/>
      <c r="H25" s="122"/>
      <c r="I25" s="48">
        <f t="shared" si="0"/>
        <v>35</v>
      </c>
      <c r="J25" s="48">
        <f t="shared" si="0"/>
        <v>50</v>
      </c>
      <c r="K25" s="48">
        <f t="shared" si="0"/>
        <v>33</v>
      </c>
      <c r="L25" s="48">
        <f t="shared" si="0"/>
        <v>37</v>
      </c>
    </row>
    <row r="26" spans="1:12" x14ac:dyDescent="0.25">
      <c r="A26" s="168"/>
      <c r="B26" s="158"/>
      <c r="C26" s="136"/>
      <c r="D26" s="166" t="s">
        <v>184</v>
      </c>
      <c r="E26" s="167"/>
      <c r="F26" s="20" t="s">
        <v>58</v>
      </c>
      <c r="G26" s="8" t="s">
        <v>139</v>
      </c>
      <c r="H26" s="9" t="s">
        <v>138</v>
      </c>
      <c r="I26" s="61">
        <f>IFERROR((I28+I30)/(I27+I29),0)</f>
        <v>0.625</v>
      </c>
      <c r="J26" s="61">
        <f>IFERROR((J28+J30)/(J27+J29),0)</f>
        <v>0.64102564102564108</v>
      </c>
      <c r="K26" s="61">
        <f>IFERROR((K28+K30)/(K27+K29),0)</f>
        <v>0.45833333333333331</v>
      </c>
      <c r="L26" s="61">
        <f>IFERROR((L28+L30)/(L27+L29),0)</f>
        <v>0.54411764705882348</v>
      </c>
    </row>
    <row r="27" spans="1:12" ht="24" customHeight="1" x14ac:dyDescent="0.25">
      <c r="A27" s="168"/>
      <c r="B27" s="158"/>
      <c r="C27" s="136"/>
      <c r="D27" s="139" t="s">
        <v>185</v>
      </c>
      <c r="E27" s="140"/>
      <c r="F27" s="120" t="s">
        <v>26</v>
      </c>
      <c r="G27" s="121"/>
      <c r="H27" s="122"/>
      <c r="I27" s="12">
        <v>56</v>
      </c>
      <c r="J27" s="12">
        <v>78</v>
      </c>
      <c r="K27" s="12">
        <v>72</v>
      </c>
      <c r="L27" s="12">
        <v>68</v>
      </c>
    </row>
    <row r="28" spans="1:12" ht="27.75" customHeight="1" x14ac:dyDescent="0.25">
      <c r="A28" s="168"/>
      <c r="B28" s="158"/>
      <c r="C28" s="136"/>
      <c r="D28" s="143"/>
      <c r="E28" s="144"/>
      <c r="F28" s="120" t="s">
        <v>39</v>
      </c>
      <c r="G28" s="121"/>
      <c r="H28" s="122"/>
      <c r="I28" s="12">
        <v>35</v>
      </c>
      <c r="J28" s="12">
        <v>50</v>
      </c>
      <c r="K28" s="12">
        <v>33</v>
      </c>
      <c r="L28" s="12">
        <v>37</v>
      </c>
    </row>
    <row r="29" spans="1:12" x14ac:dyDescent="0.25">
      <c r="A29" s="168"/>
      <c r="B29" s="158"/>
      <c r="C29" s="136"/>
      <c r="D29" s="139" t="s">
        <v>186</v>
      </c>
      <c r="E29" s="140"/>
      <c r="F29" s="120" t="s">
        <v>26</v>
      </c>
      <c r="G29" s="121"/>
      <c r="H29" s="122"/>
      <c r="I29" s="12">
        <v>0</v>
      </c>
      <c r="J29" s="12">
        <v>0</v>
      </c>
      <c r="K29" s="12">
        <v>0</v>
      </c>
      <c r="L29" s="12">
        <v>0</v>
      </c>
    </row>
    <row r="30" spans="1:12" ht="21.75" customHeight="1" x14ac:dyDescent="0.25">
      <c r="A30" s="168"/>
      <c r="B30" s="158"/>
      <c r="C30" s="136"/>
      <c r="D30" s="143"/>
      <c r="E30" s="144"/>
      <c r="F30" s="120" t="s">
        <v>39</v>
      </c>
      <c r="G30" s="121"/>
      <c r="H30" s="122"/>
      <c r="I30" s="12">
        <v>0</v>
      </c>
      <c r="J30" s="12">
        <v>0</v>
      </c>
      <c r="K30" s="12">
        <v>0</v>
      </c>
      <c r="L30" s="12">
        <v>0</v>
      </c>
    </row>
    <row r="31" spans="1:12" x14ac:dyDescent="0.25">
      <c r="A31" s="169" t="s">
        <v>64</v>
      </c>
      <c r="B31" s="157">
        <v>11</v>
      </c>
      <c r="C31" s="135" t="s">
        <v>72</v>
      </c>
      <c r="D31" s="178" t="s">
        <v>71</v>
      </c>
      <c r="E31" s="179"/>
      <c r="F31" s="20" t="s">
        <v>54</v>
      </c>
      <c r="G31" s="8" t="s">
        <v>55</v>
      </c>
      <c r="H31" s="9" t="s">
        <v>105</v>
      </c>
      <c r="I31" s="61">
        <f>IFERROR(I33/I32,0)</f>
        <v>0.58536585365853655</v>
      </c>
      <c r="J31" s="61">
        <f>IFERROR(J33/J32,0)</f>
        <v>0.70731707317073167</v>
      </c>
      <c r="K31" s="61">
        <f>IFERROR(K33/K32,0)</f>
        <v>0.65217391304347827</v>
      </c>
      <c r="L31" s="61">
        <f>IFERROR(L33/L32,0)</f>
        <v>0.45833333333333331</v>
      </c>
    </row>
    <row r="32" spans="1:12" ht="27" customHeight="1" x14ac:dyDescent="0.25">
      <c r="A32" s="170"/>
      <c r="B32" s="158"/>
      <c r="C32" s="136"/>
      <c r="D32" s="180"/>
      <c r="E32" s="181"/>
      <c r="F32" s="120" t="s">
        <v>73</v>
      </c>
      <c r="G32" s="121"/>
      <c r="H32" s="122"/>
      <c r="I32" s="48">
        <f t="shared" ref="I32:L33" si="1">I35+I37+I40+I42</f>
        <v>41</v>
      </c>
      <c r="J32" s="48">
        <f t="shared" si="1"/>
        <v>41</v>
      </c>
      <c r="K32" s="48">
        <f t="shared" si="1"/>
        <v>23</v>
      </c>
      <c r="L32" s="48">
        <f t="shared" si="1"/>
        <v>24</v>
      </c>
    </row>
    <row r="33" spans="1:12" ht="27" customHeight="1" x14ac:dyDescent="0.25">
      <c r="A33" s="170"/>
      <c r="B33" s="158"/>
      <c r="C33" s="136"/>
      <c r="D33" s="182"/>
      <c r="E33" s="183"/>
      <c r="F33" s="120" t="s">
        <v>74</v>
      </c>
      <c r="G33" s="121"/>
      <c r="H33" s="122"/>
      <c r="I33" s="48">
        <f t="shared" si="1"/>
        <v>24</v>
      </c>
      <c r="J33" s="48">
        <f t="shared" si="1"/>
        <v>29</v>
      </c>
      <c r="K33" s="48">
        <f t="shared" si="1"/>
        <v>15</v>
      </c>
      <c r="L33" s="48">
        <f t="shared" si="1"/>
        <v>11</v>
      </c>
    </row>
    <row r="34" spans="1:12" ht="17.25" customHeight="1" x14ac:dyDescent="0.25">
      <c r="A34" s="170"/>
      <c r="B34" s="158"/>
      <c r="C34" s="136"/>
      <c r="D34" s="139" t="s">
        <v>69</v>
      </c>
      <c r="E34" s="140"/>
      <c r="F34" s="20" t="s">
        <v>54</v>
      </c>
      <c r="G34" s="8" t="s">
        <v>55</v>
      </c>
      <c r="H34" s="9" t="s">
        <v>105</v>
      </c>
      <c r="I34" s="61">
        <f>IFERROR((I36+I38)/(I35+I37),0)</f>
        <v>0.68421052631578949</v>
      </c>
      <c r="J34" s="61">
        <f>IFERROR((J36+J38)/(J35+J37),0)</f>
        <v>0.59090909090909094</v>
      </c>
      <c r="K34" s="61">
        <f>IFERROR((K36+K38)/(K35+K37),0)</f>
        <v>0.7857142857142857</v>
      </c>
      <c r="L34" s="61">
        <f>IFERROR((L36+L38)/(L35+L37),0)</f>
        <v>0.69230769230769229</v>
      </c>
    </row>
    <row r="35" spans="1:12" ht="27.75" customHeight="1" x14ac:dyDescent="0.25">
      <c r="A35" s="170"/>
      <c r="B35" s="158"/>
      <c r="C35" s="136"/>
      <c r="D35" s="141"/>
      <c r="E35" s="142"/>
      <c r="F35" s="120" t="s">
        <v>53</v>
      </c>
      <c r="G35" s="121"/>
      <c r="H35" s="122"/>
      <c r="I35" s="12">
        <v>19</v>
      </c>
      <c r="J35" s="12">
        <v>22</v>
      </c>
      <c r="K35" s="12">
        <v>14</v>
      </c>
      <c r="L35" s="12">
        <v>13</v>
      </c>
    </row>
    <row r="36" spans="1:12" ht="30" customHeight="1" x14ac:dyDescent="0.25">
      <c r="A36" s="170"/>
      <c r="B36" s="158"/>
      <c r="C36" s="136"/>
      <c r="D36" s="143"/>
      <c r="E36" s="144"/>
      <c r="F36" s="120" t="s">
        <v>48</v>
      </c>
      <c r="G36" s="121"/>
      <c r="H36" s="122"/>
      <c r="I36" s="12">
        <v>13</v>
      </c>
      <c r="J36" s="12">
        <v>13</v>
      </c>
      <c r="K36" s="12">
        <v>11</v>
      </c>
      <c r="L36" s="12">
        <v>9</v>
      </c>
    </row>
    <row r="37" spans="1:12" ht="26.25" customHeight="1" x14ac:dyDescent="0.25">
      <c r="A37" s="170"/>
      <c r="B37" s="158"/>
      <c r="C37" s="136"/>
      <c r="D37" s="139" t="s">
        <v>90</v>
      </c>
      <c r="E37" s="140"/>
      <c r="F37" s="120" t="s">
        <v>53</v>
      </c>
      <c r="G37" s="121"/>
      <c r="H37" s="122"/>
      <c r="I37" s="12">
        <v>0</v>
      </c>
      <c r="J37" s="12">
        <v>0</v>
      </c>
      <c r="K37" s="12"/>
      <c r="L37" s="12">
        <v>0</v>
      </c>
    </row>
    <row r="38" spans="1:12" ht="26.25" customHeight="1" x14ac:dyDescent="0.25">
      <c r="A38" s="170"/>
      <c r="B38" s="158"/>
      <c r="C38" s="136"/>
      <c r="D38" s="143"/>
      <c r="E38" s="144"/>
      <c r="F38" s="120" t="s">
        <v>48</v>
      </c>
      <c r="G38" s="121"/>
      <c r="H38" s="122"/>
      <c r="I38" s="12">
        <v>0</v>
      </c>
      <c r="J38" s="12">
        <v>0</v>
      </c>
      <c r="K38" s="12"/>
      <c r="L38" s="12">
        <v>0</v>
      </c>
    </row>
    <row r="39" spans="1:12" ht="26.25" customHeight="1" x14ac:dyDescent="0.25">
      <c r="A39" s="170"/>
      <c r="B39" s="158"/>
      <c r="C39" s="136"/>
      <c r="D39" s="139" t="s">
        <v>70</v>
      </c>
      <c r="E39" s="140"/>
      <c r="F39" s="20" t="s">
        <v>54</v>
      </c>
      <c r="G39" s="8" t="s">
        <v>55</v>
      </c>
      <c r="H39" s="9" t="s">
        <v>105</v>
      </c>
      <c r="I39" s="61">
        <f>IFERROR((I41+I43)/(I40+I42),0)</f>
        <v>0.5</v>
      </c>
      <c r="J39" s="61">
        <f>IFERROR((J41+J43)/(J40+J42),0)</f>
        <v>0.84210526315789469</v>
      </c>
      <c r="K39" s="61">
        <f>IFERROR((K41+K43)/(K40+K42),0)</f>
        <v>0.44444444444444442</v>
      </c>
      <c r="L39" s="61">
        <f>IFERROR((L41+L43)/(L40+L42),0)</f>
        <v>0.18181818181818182</v>
      </c>
    </row>
    <row r="40" spans="1:12" ht="26.25" customHeight="1" x14ac:dyDescent="0.25">
      <c r="A40" s="170"/>
      <c r="B40" s="158"/>
      <c r="C40" s="136"/>
      <c r="D40" s="141"/>
      <c r="E40" s="142"/>
      <c r="F40" s="120" t="s">
        <v>53</v>
      </c>
      <c r="G40" s="121"/>
      <c r="H40" s="122"/>
      <c r="I40" s="12">
        <v>22</v>
      </c>
      <c r="J40" s="12">
        <v>19</v>
      </c>
      <c r="K40" s="12">
        <v>9</v>
      </c>
      <c r="L40" s="12">
        <v>11</v>
      </c>
    </row>
    <row r="41" spans="1:12" ht="26.25" customHeight="1" x14ac:dyDescent="0.25">
      <c r="A41" s="170"/>
      <c r="B41" s="158"/>
      <c r="C41" s="136"/>
      <c r="D41" s="143"/>
      <c r="E41" s="144"/>
      <c r="F41" s="120" t="s">
        <v>48</v>
      </c>
      <c r="G41" s="121"/>
      <c r="H41" s="122"/>
      <c r="I41" s="12">
        <v>11</v>
      </c>
      <c r="J41" s="12">
        <v>16</v>
      </c>
      <c r="K41" s="12">
        <v>4</v>
      </c>
      <c r="L41" s="12">
        <v>2</v>
      </c>
    </row>
    <row r="42" spans="1:12" ht="26.25" customHeight="1" x14ac:dyDescent="0.25">
      <c r="A42" s="170"/>
      <c r="B42" s="158"/>
      <c r="C42" s="136"/>
      <c r="D42" s="139" t="s">
        <v>96</v>
      </c>
      <c r="E42" s="140"/>
      <c r="F42" s="120" t="s">
        <v>53</v>
      </c>
      <c r="G42" s="121"/>
      <c r="H42" s="122"/>
      <c r="I42" s="12">
        <v>0</v>
      </c>
      <c r="J42" s="12">
        <v>0</v>
      </c>
      <c r="K42" s="12">
        <v>0</v>
      </c>
      <c r="L42" s="12">
        <v>0</v>
      </c>
    </row>
    <row r="43" spans="1:12" ht="26.25" customHeight="1" x14ac:dyDescent="0.25">
      <c r="A43" s="170"/>
      <c r="B43" s="158"/>
      <c r="C43" s="136"/>
      <c r="D43" s="143"/>
      <c r="E43" s="144"/>
      <c r="F43" s="120" t="s">
        <v>48</v>
      </c>
      <c r="G43" s="121"/>
      <c r="H43" s="122"/>
      <c r="I43" s="12">
        <v>0</v>
      </c>
      <c r="J43" s="12">
        <v>0</v>
      </c>
      <c r="K43" s="12">
        <v>0</v>
      </c>
      <c r="L43" s="12">
        <v>0</v>
      </c>
    </row>
    <row r="44" spans="1:12" x14ac:dyDescent="0.25">
      <c r="A44" s="168" t="s">
        <v>8</v>
      </c>
      <c r="B44" s="148">
        <v>12</v>
      </c>
      <c r="C44" s="135" t="s">
        <v>25</v>
      </c>
      <c r="D44" s="129" t="s">
        <v>127</v>
      </c>
      <c r="E44" s="130"/>
      <c r="F44" s="21" t="s">
        <v>106</v>
      </c>
      <c r="G44" s="22" t="s">
        <v>215</v>
      </c>
      <c r="H44" s="23" t="s">
        <v>216</v>
      </c>
      <c r="I44" s="63">
        <f>+I46-I45</f>
        <v>4</v>
      </c>
      <c r="J44" s="63">
        <f>+J46-J45</f>
        <v>5</v>
      </c>
      <c r="K44" s="63">
        <f>+K46-K45</f>
        <v>9</v>
      </c>
      <c r="L44" s="63">
        <f>+L46-L45</f>
        <v>8</v>
      </c>
    </row>
    <row r="45" spans="1:12" ht="21.75" customHeight="1" x14ac:dyDescent="0.25">
      <c r="A45" s="168"/>
      <c r="B45" s="149"/>
      <c r="C45" s="136"/>
      <c r="D45" s="131"/>
      <c r="E45" s="132"/>
      <c r="F45" s="138" t="s">
        <v>76</v>
      </c>
      <c r="G45" s="138"/>
      <c r="H45" s="138"/>
      <c r="I45" s="43">
        <v>43371</v>
      </c>
      <c r="J45" s="43">
        <v>43404</v>
      </c>
      <c r="K45" s="43">
        <v>43430</v>
      </c>
      <c r="L45" s="43">
        <v>43114</v>
      </c>
    </row>
    <row r="46" spans="1:12" ht="21" customHeight="1" x14ac:dyDescent="0.25">
      <c r="A46" s="168"/>
      <c r="B46" s="155"/>
      <c r="C46" s="137"/>
      <c r="D46" s="133"/>
      <c r="E46" s="134"/>
      <c r="F46" s="138" t="s">
        <v>45</v>
      </c>
      <c r="G46" s="138"/>
      <c r="H46" s="138"/>
      <c r="I46" s="43">
        <v>43375</v>
      </c>
      <c r="J46" s="43">
        <v>43409</v>
      </c>
      <c r="K46" s="43">
        <v>43439</v>
      </c>
      <c r="L46" s="43">
        <v>43122</v>
      </c>
    </row>
    <row r="47" spans="1:12" x14ac:dyDescent="0.25">
      <c r="A47" s="168"/>
      <c r="B47" s="148">
        <v>13</v>
      </c>
      <c r="C47" s="135" t="s">
        <v>29</v>
      </c>
      <c r="D47" s="139" t="s">
        <v>30</v>
      </c>
      <c r="E47" s="140"/>
      <c r="F47" s="24" t="s">
        <v>226</v>
      </c>
      <c r="G47" s="25">
        <v>1</v>
      </c>
      <c r="H47" s="26" t="s">
        <v>227</v>
      </c>
      <c r="I47" s="63">
        <f>+I48-I49</f>
        <v>0</v>
      </c>
      <c r="J47" s="63">
        <f>+J48-J49</f>
        <v>0</v>
      </c>
      <c r="K47" s="63">
        <f>+K48-K49</f>
        <v>0</v>
      </c>
      <c r="L47" s="63">
        <f>+L48-L49</f>
        <v>0</v>
      </c>
    </row>
    <row r="48" spans="1:12" x14ac:dyDescent="0.25">
      <c r="A48" s="168"/>
      <c r="B48" s="149"/>
      <c r="C48" s="136"/>
      <c r="D48" s="141"/>
      <c r="E48" s="142"/>
      <c r="F48" s="120" t="s">
        <v>76</v>
      </c>
      <c r="G48" s="121"/>
      <c r="H48" s="122"/>
      <c r="I48" s="43">
        <v>43375</v>
      </c>
      <c r="J48" s="43">
        <v>43409</v>
      </c>
      <c r="K48" s="43">
        <v>43439</v>
      </c>
      <c r="L48" s="43">
        <v>43479</v>
      </c>
    </row>
    <row r="49" spans="1:12" x14ac:dyDescent="0.25">
      <c r="A49" s="168"/>
      <c r="B49" s="155"/>
      <c r="C49" s="137"/>
      <c r="D49" s="143"/>
      <c r="E49" s="144"/>
      <c r="F49" s="120" t="s">
        <v>31</v>
      </c>
      <c r="G49" s="121"/>
      <c r="H49" s="122"/>
      <c r="I49" s="43">
        <v>43375</v>
      </c>
      <c r="J49" s="43">
        <v>43409</v>
      </c>
      <c r="K49" s="43">
        <v>43439</v>
      </c>
      <c r="L49" s="43">
        <v>43479</v>
      </c>
    </row>
    <row r="50" spans="1:12" x14ac:dyDescent="0.25">
      <c r="A50" s="168"/>
      <c r="B50" s="148">
        <v>14</v>
      </c>
      <c r="C50" s="135" t="s">
        <v>15</v>
      </c>
      <c r="D50" s="139" t="s">
        <v>19</v>
      </c>
      <c r="E50" s="140"/>
      <c r="F50" s="17" t="s">
        <v>101</v>
      </c>
      <c r="G50" s="18" t="s">
        <v>140</v>
      </c>
      <c r="H50" s="19" t="s">
        <v>141</v>
      </c>
      <c r="I50" s="64">
        <f>+I51-I52</f>
        <v>1343</v>
      </c>
      <c r="J50" s="64">
        <f>+J51-J52</f>
        <v>1377</v>
      </c>
      <c r="K50" s="64">
        <f>+K51-K52</f>
        <v>398</v>
      </c>
      <c r="L50" s="64">
        <f>+L51-L52</f>
        <v>256</v>
      </c>
    </row>
    <row r="51" spans="1:12" x14ac:dyDescent="0.25">
      <c r="A51" s="168"/>
      <c r="B51" s="149"/>
      <c r="C51" s="136"/>
      <c r="D51" s="141"/>
      <c r="E51" s="142"/>
      <c r="F51" s="120" t="s">
        <v>76</v>
      </c>
      <c r="G51" s="121"/>
      <c r="H51" s="122"/>
      <c r="I51" s="43">
        <v>43375</v>
      </c>
      <c r="J51" s="43">
        <v>43409</v>
      </c>
      <c r="K51" s="43">
        <v>43439</v>
      </c>
      <c r="L51" s="43">
        <v>43479</v>
      </c>
    </row>
    <row r="52" spans="1:12" x14ac:dyDescent="0.25">
      <c r="A52" s="168"/>
      <c r="B52" s="155"/>
      <c r="C52" s="137"/>
      <c r="D52" s="143"/>
      <c r="E52" s="144"/>
      <c r="F52" s="120" t="s">
        <v>16</v>
      </c>
      <c r="G52" s="121"/>
      <c r="H52" s="122"/>
      <c r="I52" s="43">
        <v>42032</v>
      </c>
      <c r="J52" s="43">
        <v>42032</v>
      </c>
      <c r="K52" s="43">
        <v>43041</v>
      </c>
      <c r="L52" s="43">
        <v>43223</v>
      </c>
    </row>
    <row r="53" spans="1:12" ht="12.75" customHeight="1" x14ac:dyDescent="0.25">
      <c r="A53" s="168"/>
      <c r="B53" s="148">
        <v>15</v>
      </c>
      <c r="C53" s="135" t="s">
        <v>42</v>
      </c>
      <c r="D53" s="139" t="s">
        <v>32</v>
      </c>
      <c r="E53" s="140"/>
      <c r="F53" s="17" t="s">
        <v>172</v>
      </c>
      <c r="G53" s="18" t="s">
        <v>171</v>
      </c>
      <c r="H53" s="19" t="s">
        <v>174</v>
      </c>
      <c r="I53" s="64">
        <f>+I54-I55</f>
        <v>35</v>
      </c>
      <c r="J53" s="64">
        <f>+J54-J55</f>
        <v>28</v>
      </c>
      <c r="K53" s="64">
        <f>+K54-K55</f>
        <v>7</v>
      </c>
      <c r="L53" s="64">
        <f>+L54-L55</f>
        <v>0</v>
      </c>
    </row>
    <row r="54" spans="1:12" x14ac:dyDescent="0.25">
      <c r="A54" s="168"/>
      <c r="B54" s="149"/>
      <c r="C54" s="136"/>
      <c r="D54" s="141"/>
      <c r="E54" s="142"/>
      <c r="F54" s="120" t="s">
        <v>76</v>
      </c>
      <c r="G54" s="121"/>
      <c r="H54" s="122"/>
      <c r="I54" s="43">
        <v>43375</v>
      </c>
      <c r="J54" s="43">
        <v>43409</v>
      </c>
      <c r="K54" s="43">
        <v>43439</v>
      </c>
      <c r="L54" s="43">
        <v>43479</v>
      </c>
    </row>
    <row r="55" spans="1:12" x14ac:dyDescent="0.25">
      <c r="A55" s="168"/>
      <c r="B55" s="155"/>
      <c r="C55" s="137"/>
      <c r="D55" s="143"/>
      <c r="E55" s="144"/>
      <c r="F55" s="120" t="s">
        <v>68</v>
      </c>
      <c r="G55" s="121"/>
      <c r="H55" s="122"/>
      <c r="I55" s="43">
        <v>43340</v>
      </c>
      <c r="J55" s="43">
        <v>43381</v>
      </c>
      <c r="K55" s="43">
        <v>43432</v>
      </c>
      <c r="L55" s="43">
        <v>43479</v>
      </c>
    </row>
    <row r="56" spans="1:12" x14ac:dyDescent="0.25">
      <c r="A56" s="168"/>
      <c r="B56" s="148">
        <v>16</v>
      </c>
      <c r="C56" s="135" t="s">
        <v>43</v>
      </c>
      <c r="D56" s="139" t="s">
        <v>32</v>
      </c>
      <c r="E56" s="140"/>
      <c r="F56" s="27" t="s">
        <v>41</v>
      </c>
      <c r="G56" s="15" t="s">
        <v>173</v>
      </c>
      <c r="H56" s="28" t="s">
        <v>109</v>
      </c>
      <c r="I56" s="64">
        <f>+I57-I58</f>
        <v>774</v>
      </c>
      <c r="J56" s="64">
        <f>+J57-J58</f>
        <v>417</v>
      </c>
      <c r="K56" s="64">
        <f>+K57-K58</f>
        <v>386</v>
      </c>
      <c r="L56" s="64">
        <f>+L57-L58</f>
        <v>426</v>
      </c>
    </row>
    <row r="57" spans="1:12" x14ac:dyDescent="0.25">
      <c r="A57" s="168"/>
      <c r="B57" s="149"/>
      <c r="C57" s="136"/>
      <c r="D57" s="141"/>
      <c r="E57" s="142"/>
      <c r="F57" s="120" t="s">
        <v>14</v>
      </c>
      <c r="G57" s="121"/>
      <c r="H57" s="122"/>
      <c r="I57" s="43">
        <v>43375</v>
      </c>
      <c r="J57" s="43">
        <v>43409</v>
      </c>
      <c r="K57" s="43">
        <v>43439</v>
      </c>
      <c r="L57" s="43">
        <v>43479</v>
      </c>
    </row>
    <row r="58" spans="1:12" x14ac:dyDescent="0.25">
      <c r="A58" s="168"/>
      <c r="B58" s="155"/>
      <c r="C58" s="137"/>
      <c r="D58" s="143"/>
      <c r="E58" s="144"/>
      <c r="F58" s="120" t="s">
        <v>44</v>
      </c>
      <c r="G58" s="121"/>
      <c r="H58" s="122"/>
      <c r="I58" s="43">
        <v>42601</v>
      </c>
      <c r="J58" s="43">
        <v>42992</v>
      </c>
      <c r="K58" s="43">
        <v>43053</v>
      </c>
      <c r="L58" s="43">
        <v>43053</v>
      </c>
    </row>
    <row r="59" spans="1:12" x14ac:dyDescent="0.25">
      <c r="A59" s="168"/>
      <c r="B59" s="148">
        <v>17</v>
      </c>
      <c r="C59" s="135" t="s">
        <v>33</v>
      </c>
      <c r="D59" s="129" t="s">
        <v>126</v>
      </c>
      <c r="E59" s="130"/>
      <c r="F59" s="24" t="s">
        <v>40</v>
      </c>
      <c r="G59" s="25">
        <v>2</v>
      </c>
      <c r="H59" s="26" t="s">
        <v>107</v>
      </c>
      <c r="I59" s="63">
        <f>+I60-I61</f>
        <v>1</v>
      </c>
      <c r="J59" s="63">
        <f>+J60-J61</f>
        <v>0</v>
      </c>
      <c r="K59" s="63">
        <f>+K60-K61</f>
        <v>1</v>
      </c>
      <c r="L59" s="63">
        <f>+L60-L61</f>
        <v>0</v>
      </c>
    </row>
    <row r="60" spans="1:12" x14ac:dyDescent="0.25">
      <c r="A60" s="168"/>
      <c r="B60" s="149"/>
      <c r="C60" s="136"/>
      <c r="D60" s="131"/>
      <c r="E60" s="132"/>
      <c r="F60" s="120" t="s">
        <v>76</v>
      </c>
      <c r="G60" s="121"/>
      <c r="H60" s="122"/>
      <c r="I60" s="43">
        <v>43375</v>
      </c>
      <c r="J60" s="43">
        <v>43409</v>
      </c>
      <c r="K60" s="43">
        <v>43439</v>
      </c>
      <c r="L60" s="43">
        <v>43479</v>
      </c>
    </row>
    <row r="61" spans="1:12" ht="23.25" customHeight="1" x14ac:dyDescent="0.25">
      <c r="A61" s="168"/>
      <c r="B61" s="155"/>
      <c r="C61" s="137"/>
      <c r="D61" s="133"/>
      <c r="E61" s="134"/>
      <c r="F61" s="120" t="s">
        <v>34</v>
      </c>
      <c r="G61" s="121"/>
      <c r="H61" s="122"/>
      <c r="I61" s="43">
        <v>43374</v>
      </c>
      <c r="J61" s="43">
        <v>43409</v>
      </c>
      <c r="K61" s="43">
        <v>43438</v>
      </c>
      <c r="L61" s="43">
        <v>43479</v>
      </c>
    </row>
    <row r="62" spans="1:12" x14ac:dyDescent="0.25">
      <c r="A62" s="168"/>
      <c r="B62" s="148">
        <v>18</v>
      </c>
      <c r="C62" s="135" t="s">
        <v>67</v>
      </c>
      <c r="D62" s="129" t="s">
        <v>77</v>
      </c>
      <c r="E62" s="130"/>
      <c r="F62" s="24" t="s">
        <v>40</v>
      </c>
      <c r="G62" s="25">
        <v>2</v>
      </c>
      <c r="H62" s="26" t="s">
        <v>107</v>
      </c>
      <c r="I62" s="63">
        <f>+I63-I64</f>
        <v>1</v>
      </c>
      <c r="J62" s="63">
        <f>+J63-J64</f>
        <v>0</v>
      </c>
      <c r="K62" s="63">
        <f>+K63-K64</f>
        <v>0</v>
      </c>
      <c r="L62" s="63">
        <f>+L63-L64</f>
        <v>0</v>
      </c>
    </row>
    <row r="63" spans="1:12" x14ac:dyDescent="0.25">
      <c r="A63" s="168"/>
      <c r="B63" s="149"/>
      <c r="C63" s="136"/>
      <c r="D63" s="131"/>
      <c r="E63" s="132"/>
      <c r="F63" s="120" t="s">
        <v>76</v>
      </c>
      <c r="G63" s="121"/>
      <c r="H63" s="122"/>
      <c r="I63" s="43">
        <v>43375</v>
      </c>
      <c r="J63" s="43">
        <v>43409</v>
      </c>
      <c r="K63" s="43">
        <v>43439</v>
      </c>
      <c r="L63" s="43">
        <v>43479</v>
      </c>
    </row>
    <row r="64" spans="1:12" ht="24.75" customHeight="1" x14ac:dyDescent="0.25">
      <c r="A64" s="168"/>
      <c r="B64" s="155"/>
      <c r="C64" s="137"/>
      <c r="D64" s="133"/>
      <c r="E64" s="134"/>
      <c r="F64" s="120" t="s">
        <v>81</v>
      </c>
      <c r="G64" s="121"/>
      <c r="H64" s="122"/>
      <c r="I64" s="43">
        <v>43374</v>
      </c>
      <c r="J64" s="43">
        <v>43409</v>
      </c>
      <c r="K64" s="43">
        <v>43439</v>
      </c>
      <c r="L64" s="43">
        <v>43479</v>
      </c>
    </row>
    <row r="65" spans="1:12" x14ac:dyDescent="0.25">
      <c r="A65" s="168"/>
      <c r="B65" s="148">
        <v>19</v>
      </c>
      <c r="C65" s="135" t="s">
        <v>66</v>
      </c>
      <c r="D65" s="129" t="s">
        <v>78</v>
      </c>
      <c r="E65" s="130"/>
      <c r="F65" s="20" t="s">
        <v>46</v>
      </c>
      <c r="G65" s="8" t="s">
        <v>142</v>
      </c>
      <c r="H65" s="9" t="s">
        <v>108</v>
      </c>
      <c r="I65" s="65">
        <f>+I66-I67</f>
        <v>13</v>
      </c>
      <c r="J65" s="65">
        <f>+J66-J67</f>
        <v>28</v>
      </c>
      <c r="K65" s="65">
        <f>+K66-K67</f>
        <v>8</v>
      </c>
      <c r="L65" s="65">
        <f>+L66-L67</f>
        <v>0</v>
      </c>
    </row>
    <row r="66" spans="1:12" x14ac:dyDescent="0.25">
      <c r="A66" s="168"/>
      <c r="B66" s="149"/>
      <c r="C66" s="136"/>
      <c r="D66" s="131"/>
      <c r="E66" s="132"/>
      <c r="F66" s="120" t="s">
        <v>76</v>
      </c>
      <c r="G66" s="121"/>
      <c r="H66" s="122"/>
      <c r="I66" s="43">
        <v>43375</v>
      </c>
      <c r="J66" s="43">
        <v>43409</v>
      </c>
      <c r="K66" s="43">
        <v>43439</v>
      </c>
      <c r="L66" s="43">
        <v>43479</v>
      </c>
    </row>
    <row r="67" spans="1:12" ht="24.75" customHeight="1" x14ac:dyDescent="0.25">
      <c r="A67" s="168"/>
      <c r="B67" s="155"/>
      <c r="C67" s="137"/>
      <c r="D67" s="133"/>
      <c r="E67" s="134"/>
      <c r="F67" s="120" t="s">
        <v>82</v>
      </c>
      <c r="G67" s="121"/>
      <c r="H67" s="122"/>
      <c r="I67" s="43">
        <v>43362</v>
      </c>
      <c r="J67" s="43">
        <v>43381</v>
      </c>
      <c r="K67" s="43">
        <v>43431</v>
      </c>
      <c r="L67" s="43">
        <v>43479</v>
      </c>
    </row>
    <row r="68" spans="1:12" ht="12.75" customHeight="1" x14ac:dyDescent="0.25">
      <c r="A68" s="198" t="s">
        <v>9</v>
      </c>
      <c r="B68" s="148">
        <v>20</v>
      </c>
      <c r="C68" s="135" t="s">
        <v>20</v>
      </c>
      <c r="D68" s="135" t="s">
        <v>13</v>
      </c>
      <c r="E68" s="29" t="s">
        <v>110</v>
      </c>
      <c r="F68" s="13" t="s">
        <v>229</v>
      </c>
      <c r="G68" s="18" t="s">
        <v>228</v>
      </c>
      <c r="H68" s="16" t="s">
        <v>230</v>
      </c>
      <c r="I68" s="66">
        <f>AVERAGE(I69:I78)</f>
        <v>102.4</v>
      </c>
      <c r="J68" s="66">
        <f>AVERAGE(J69:J78)</f>
        <v>115.8</v>
      </c>
      <c r="K68" s="66">
        <f>AVERAGE(K69:K78)</f>
        <v>159.80000000000001</v>
      </c>
      <c r="L68" s="66">
        <f>AVERAGE(L69:L78)</f>
        <v>110</v>
      </c>
    </row>
    <row r="69" spans="1:12" ht="12.75" customHeight="1" x14ac:dyDescent="0.25">
      <c r="A69" s="198"/>
      <c r="B69" s="149"/>
      <c r="C69" s="136"/>
      <c r="D69" s="136"/>
      <c r="E69" s="69" t="s">
        <v>187</v>
      </c>
      <c r="F69" s="13" t="s">
        <v>229</v>
      </c>
      <c r="G69" s="18" t="s">
        <v>228</v>
      </c>
      <c r="H69" s="16" t="s">
        <v>230</v>
      </c>
      <c r="I69" s="12">
        <v>116</v>
      </c>
      <c r="J69" s="12">
        <v>94</v>
      </c>
      <c r="K69" s="12">
        <v>135</v>
      </c>
      <c r="L69" s="12">
        <v>94</v>
      </c>
    </row>
    <row r="70" spans="1:12" ht="12.75" customHeight="1" x14ac:dyDescent="0.25">
      <c r="A70" s="198"/>
      <c r="B70" s="149"/>
      <c r="C70" s="136"/>
      <c r="D70" s="136"/>
      <c r="E70" s="69" t="s">
        <v>188</v>
      </c>
      <c r="F70" s="13" t="s">
        <v>229</v>
      </c>
      <c r="G70" s="18" t="s">
        <v>228</v>
      </c>
      <c r="H70" s="16" t="s">
        <v>230</v>
      </c>
      <c r="I70" s="12">
        <v>90</v>
      </c>
      <c r="J70" s="12">
        <v>84</v>
      </c>
      <c r="K70" s="12">
        <v>142</v>
      </c>
      <c r="L70" s="12">
        <v>148</v>
      </c>
    </row>
    <row r="71" spans="1:12" ht="12.75" customHeight="1" x14ac:dyDescent="0.25">
      <c r="A71" s="198"/>
      <c r="B71" s="149"/>
      <c r="C71" s="136"/>
      <c r="D71" s="136"/>
      <c r="E71" s="69" t="s">
        <v>189</v>
      </c>
      <c r="F71" s="13" t="s">
        <v>229</v>
      </c>
      <c r="G71" s="18" t="s">
        <v>228</v>
      </c>
      <c r="H71" s="16" t="s">
        <v>230</v>
      </c>
      <c r="I71" s="12">
        <v>100</v>
      </c>
      <c r="J71" s="12">
        <v>126</v>
      </c>
      <c r="K71" s="12">
        <v>162</v>
      </c>
      <c r="L71" s="12">
        <v>67</v>
      </c>
    </row>
    <row r="72" spans="1:12" ht="12.75" customHeight="1" x14ac:dyDescent="0.25">
      <c r="A72" s="198"/>
      <c r="B72" s="149"/>
      <c r="C72" s="136"/>
      <c r="D72" s="136"/>
      <c r="E72" s="69" t="s">
        <v>190</v>
      </c>
      <c r="F72" s="13" t="s">
        <v>229</v>
      </c>
      <c r="G72" s="18" t="s">
        <v>228</v>
      </c>
      <c r="H72" s="16" t="s">
        <v>230</v>
      </c>
      <c r="I72" s="12">
        <v>69</v>
      </c>
      <c r="J72" s="12">
        <v>147</v>
      </c>
      <c r="K72" s="12">
        <v>157</v>
      </c>
      <c r="L72" s="12">
        <v>113</v>
      </c>
    </row>
    <row r="73" spans="1:12" ht="12.75" customHeight="1" x14ac:dyDescent="0.25">
      <c r="A73" s="198"/>
      <c r="B73" s="149"/>
      <c r="C73" s="136"/>
      <c r="D73" s="136"/>
      <c r="E73" s="69" t="s">
        <v>191</v>
      </c>
      <c r="F73" s="13" t="s">
        <v>229</v>
      </c>
      <c r="G73" s="18" t="s">
        <v>228</v>
      </c>
      <c r="H73" s="16" t="s">
        <v>230</v>
      </c>
      <c r="I73" s="12">
        <v>121</v>
      </c>
      <c r="J73" s="12">
        <v>133</v>
      </c>
      <c r="K73" s="12">
        <v>189</v>
      </c>
      <c r="L73" s="12">
        <v>120</v>
      </c>
    </row>
    <row r="74" spans="1:12" x14ac:dyDescent="0.25">
      <c r="A74" s="198"/>
      <c r="B74" s="149"/>
      <c r="C74" s="136"/>
      <c r="D74" s="136"/>
      <c r="E74" s="69" t="s">
        <v>192</v>
      </c>
      <c r="F74" s="13" t="s">
        <v>229</v>
      </c>
      <c r="G74" s="18" t="s">
        <v>228</v>
      </c>
      <c r="H74" s="16" t="s">
        <v>230</v>
      </c>
      <c r="I74" s="12">
        <v>113</v>
      </c>
      <c r="J74" s="12">
        <v>81</v>
      </c>
      <c r="K74" s="12">
        <v>131</v>
      </c>
      <c r="L74" s="12">
        <v>77</v>
      </c>
    </row>
    <row r="75" spans="1:12" x14ac:dyDescent="0.25">
      <c r="A75" s="198"/>
      <c r="B75" s="149"/>
      <c r="C75" s="136"/>
      <c r="D75" s="136"/>
      <c r="E75" s="69" t="s">
        <v>193</v>
      </c>
      <c r="F75" s="13" t="s">
        <v>229</v>
      </c>
      <c r="G75" s="18" t="s">
        <v>228</v>
      </c>
      <c r="H75" s="16" t="s">
        <v>230</v>
      </c>
      <c r="I75" s="12">
        <v>86</v>
      </c>
      <c r="J75" s="12">
        <v>109</v>
      </c>
      <c r="K75" s="12">
        <v>136</v>
      </c>
      <c r="L75" s="12">
        <v>122</v>
      </c>
    </row>
    <row r="76" spans="1:12" x14ac:dyDescent="0.25">
      <c r="A76" s="198"/>
      <c r="B76" s="149"/>
      <c r="C76" s="136"/>
      <c r="D76" s="136"/>
      <c r="E76" s="69" t="s">
        <v>194</v>
      </c>
      <c r="F76" s="13" t="s">
        <v>229</v>
      </c>
      <c r="G76" s="18" t="s">
        <v>228</v>
      </c>
      <c r="H76" s="16" t="s">
        <v>230</v>
      </c>
      <c r="I76" s="12">
        <v>115</v>
      </c>
      <c r="J76" s="12">
        <v>126</v>
      </c>
      <c r="K76" s="12">
        <v>178</v>
      </c>
      <c r="L76" s="12">
        <v>146</v>
      </c>
    </row>
    <row r="77" spans="1:12" x14ac:dyDescent="0.25">
      <c r="A77" s="198"/>
      <c r="B77" s="149"/>
      <c r="C77" s="136"/>
      <c r="D77" s="136"/>
      <c r="E77" s="69" t="s">
        <v>195</v>
      </c>
      <c r="F77" s="13" t="s">
        <v>229</v>
      </c>
      <c r="G77" s="18" t="s">
        <v>228</v>
      </c>
      <c r="H77" s="16" t="s">
        <v>230</v>
      </c>
      <c r="I77" s="12">
        <v>98</v>
      </c>
      <c r="J77" s="12">
        <v>120</v>
      </c>
      <c r="K77" s="12">
        <v>172</v>
      </c>
      <c r="L77" s="12">
        <v>112</v>
      </c>
    </row>
    <row r="78" spans="1:12" x14ac:dyDescent="0.25">
      <c r="A78" s="198"/>
      <c r="B78" s="155"/>
      <c r="C78" s="137"/>
      <c r="D78" s="137"/>
      <c r="E78" s="69" t="s">
        <v>196</v>
      </c>
      <c r="F78" s="13" t="s">
        <v>229</v>
      </c>
      <c r="G78" s="18" t="s">
        <v>228</v>
      </c>
      <c r="H78" s="16" t="s">
        <v>230</v>
      </c>
      <c r="I78" s="12">
        <v>116</v>
      </c>
      <c r="J78" s="12">
        <v>138</v>
      </c>
      <c r="K78" s="12">
        <v>196</v>
      </c>
      <c r="L78" s="12">
        <v>101</v>
      </c>
    </row>
    <row r="79" spans="1:12" ht="20" x14ac:dyDescent="0.25">
      <c r="A79" s="198"/>
      <c r="B79" s="79">
        <v>21</v>
      </c>
      <c r="C79" s="68" t="s">
        <v>61</v>
      </c>
      <c r="D79" s="68" t="s">
        <v>13</v>
      </c>
      <c r="E79" s="69" t="s">
        <v>197</v>
      </c>
      <c r="F79" s="13" t="s">
        <v>256</v>
      </c>
      <c r="G79" s="18" t="s">
        <v>255</v>
      </c>
      <c r="H79" s="16" t="s">
        <v>257</v>
      </c>
      <c r="I79" s="12">
        <v>536</v>
      </c>
      <c r="J79" s="12">
        <v>617</v>
      </c>
      <c r="K79" s="12">
        <v>561</v>
      </c>
      <c r="L79" s="12">
        <v>752</v>
      </c>
    </row>
    <row r="80" spans="1:12" x14ac:dyDescent="0.25">
      <c r="A80" s="198"/>
      <c r="B80" s="148">
        <v>22</v>
      </c>
      <c r="C80" s="151" t="s">
        <v>11</v>
      </c>
      <c r="D80" s="151" t="s">
        <v>222</v>
      </c>
      <c r="E80" s="29" t="s">
        <v>115</v>
      </c>
      <c r="F80" s="13" t="s">
        <v>136</v>
      </c>
      <c r="G80" s="15" t="s">
        <v>143</v>
      </c>
      <c r="H80" s="16" t="s">
        <v>117</v>
      </c>
      <c r="I80" s="67">
        <f>AVERAGE(I81:I90)</f>
        <v>0.52239473684210525</v>
      </c>
      <c r="J80" s="67">
        <f>AVERAGE(J81:J90)</f>
        <v>0.60449466804265573</v>
      </c>
      <c r="K80" s="67">
        <f>AVERAGE(K81:K90)</f>
        <v>0.85986038011695898</v>
      </c>
      <c r="L80" s="67">
        <f>AVERAGE(L81:L90)</f>
        <v>0.68160784313725498</v>
      </c>
    </row>
    <row r="81" spans="1:12" x14ac:dyDescent="0.25">
      <c r="A81" s="198"/>
      <c r="B81" s="149"/>
      <c r="C81" s="151"/>
      <c r="D81" s="151"/>
      <c r="E81" s="69" t="s">
        <v>187</v>
      </c>
      <c r="F81" s="13" t="s">
        <v>136</v>
      </c>
      <c r="G81" s="15" t="s">
        <v>143</v>
      </c>
      <c r="H81" s="16" t="s">
        <v>117</v>
      </c>
      <c r="I81" s="49">
        <f t="shared" ref="I81:L90" si="2">IFERROR(I69/(10*I139),0)</f>
        <v>0.57999999999999996</v>
      </c>
      <c r="J81" s="49">
        <f t="shared" si="2"/>
        <v>0.52222222222222225</v>
      </c>
      <c r="K81" s="49">
        <f t="shared" si="2"/>
        <v>0.67500000000000004</v>
      </c>
      <c r="L81" s="49">
        <f t="shared" si="2"/>
        <v>0.62666666666666671</v>
      </c>
    </row>
    <row r="82" spans="1:12" x14ac:dyDescent="0.25">
      <c r="A82" s="198"/>
      <c r="B82" s="149"/>
      <c r="C82" s="151"/>
      <c r="D82" s="151"/>
      <c r="E82" s="69" t="s">
        <v>188</v>
      </c>
      <c r="F82" s="13" t="s">
        <v>136</v>
      </c>
      <c r="G82" s="15" t="s">
        <v>143</v>
      </c>
      <c r="H82" s="16" t="s">
        <v>117</v>
      </c>
      <c r="I82" s="49">
        <f t="shared" si="2"/>
        <v>0.47368421052631576</v>
      </c>
      <c r="J82" s="49">
        <f t="shared" si="2"/>
        <v>0.42</v>
      </c>
      <c r="K82" s="49">
        <f t="shared" si="2"/>
        <v>0.71</v>
      </c>
      <c r="L82" s="49">
        <f t="shared" si="2"/>
        <v>0.74</v>
      </c>
    </row>
    <row r="83" spans="1:12" x14ac:dyDescent="0.25">
      <c r="A83" s="198"/>
      <c r="B83" s="149"/>
      <c r="C83" s="151"/>
      <c r="D83" s="151"/>
      <c r="E83" s="69" t="s">
        <v>189</v>
      </c>
      <c r="F83" s="13" t="s">
        <v>136</v>
      </c>
      <c r="G83" s="15" t="s">
        <v>143</v>
      </c>
      <c r="H83" s="16" t="s">
        <v>117</v>
      </c>
      <c r="I83" s="49">
        <f t="shared" si="2"/>
        <v>0.5</v>
      </c>
      <c r="J83" s="49">
        <f t="shared" si="2"/>
        <v>0.63</v>
      </c>
      <c r="K83" s="49">
        <f t="shared" si="2"/>
        <v>0.85263157894736841</v>
      </c>
      <c r="L83" s="49">
        <f t="shared" si="2"/>
        <v>0.44666666666666666</v>
      </c>
    </row>
    <row r="84" spans="1:12" x14ac:dyDescent="0.25">
      <c r="A84" s="198"/>
      <c r="B84" s="149"/>
      <c r="C84" s="151"/>
      <c r="D84" s="151"/>
      <c r="E84" s="69" t="s">
        <v>190</v>
      </c>
      <c r="F84" s="13" t="s">
        <v>136</v>
      </c>
      <c r="G84" s="15" t="s">
        <v>143</v>
      </c>
      <c r="H84" s="16" t="s">
        <v>117</v>
      </c>
      <c r="I84" s="49">
        <f t="shared" si="2"/>
        <v>0.34499999999999997</v>
      </c>
      <c r="J84" s="49">
        <f t="shared" si="2"/>
        <v>0.73499999999999999</v>
      </c>
      <c r="K84" s="49">
        <f t="shared" si="2"/>
        <v>0.87222222222222223</v>
      </c>
      <c r="L84" s="49">
        <f t="shared" si="2"/>
        <v>0.7533333333333333</v>
      </c>
    </row>
    <row r="85" spans="1:12" x14ac:dyDescent="0.25">
      <c r="A85" s="198"/>
      <c r="B85" s="149"/>
      <c r="C85" s="151"/>
      <c r="D85" s="151"/>
      <c r="E85" s="69" t="s">
        <v>191</v>
      </c>
      <c r="F85" s="13" t="s">
        <v>136</v>
      </c>
      <c r="G85" s="15" t="s">
        <v>143</v>
      </c>
      <c r="H85" s="16" t="s">
        <v>117</v>
      </c>
      <c r="I85" s="49">
        <f t="shared" si="2"/>
        <v>0.63684210526315788</v>
      </c>
      <c r="J85" s="49">
        <f t="shared" si="2"/>
        <v>0.7</v>
      </c>
      <c r="K85" s="49">
        <f t="shared" si="2"/>
        <v>1.26</v>
      </c>
      <c r="L85" s="49">
        <f t="shared" si="2"/>
        <v>0.8</v>
      </c>
    </row>
    <row r="86" spans="1:12" x14ac:dyDescent="0.25">
      <c r="A86" s="198"/>
      <c r="B86" s="149"/>
      <c r="C86" s="151"/>
      <c r="D86" s="151"/>
      <c r="E86" s="69" t="s">
        <v>192</v>
      </c>
      <c r="F86" s="13" t="s">
        <v>136</v>
      </c>
      <c r="G86" s="15" t="s">
        <v>143</v>
      </c>
      <c r="H86" s="16" t="s">
        <v>117</v>
      </c>
      <c r="I86" s="49">
        <f t="shared" si="2"/>
        <v>0.56499999999999995</v>
      </c>
      <c r="J86" s="49">
        <f t="shared" si="2"/>
        <v>0.40500000000000003</v>
      </c>
      <c r="K86" s="49">
        <f t="shared" si="2"/>
        <v>0.81874999999999998</v>
      </c>
      <c r="L86" s="49">
        <f t="shared" si="2"/>
        <v>0.45294117647058824</v>
      </c>
    </row>
    <row r="87" spans="1:12" x14ac:dyDescent="0.25">
      <c r="A87" s="198"/>
      <c r="B87" s="149"/>
      <c r="C87" s="151"/>
      <c r="D87" s="151"/>
      <c r="E87" s="69" t="s">
        <v>193</v>
      </c>
      <c r="F87" s="13" t="s">
        <v>136</v>
      </c>
      <c r="G87" s="15" t="s">
        <v>143</v>
      </c>
      <c r="H87" s="16" t="s">
        <v>117</v>
      </c>
      <c r="I87" s="49">
        <f t="shared" si="2"/>
        <v>0.45263157894736844</v>
      </c>
      <c r="J87" s="49">
        <f t="shared" si="2"/>
        <v>0.5736842105263158</v>
      </c>
      <c r="K87" s="49">
        <f t="shared" si="2"/>
        <v>0.68</v>
      </c>
      <c r="L87" s="49">
        <f t="shared" si="2"/>
        <v>0.71764705882352942</v>
      </c>
    </row>
    <row r="88" spans="1:12" x14ac:dyDescent="0.25">
      <c r="A88" s="198"/>
      <c r="B88" s="149"/>
      <c r="C88" s="151"/>
      <c r="D88" s="151"/>
      <c r="E88" s="69" t="s">
        <v>194</v>
      </c>
      <c r="F88" s="13" t="s">
        <v>136</v>
      </c>
      <c r="G88" s="15" t="s">
        <v>143</v>
      </c>
      <c r="H88" s="16" t="s">
        <v>117</v>
      </c>
      <c r="I88" s="49">
        <f t="shared" si="2"/>
        <v>0.57499999999999996</v>
      </c>
      <c r="J88" s="49">
        <f t="shared" si="2"/>
        <v>0.66315789473684206</v>
      </c>
      <c r="K88" s="49">
        <f t="shared" si="2"/>
        <v>0.89</v>
      </c>
      <c r="L88" s="49">
        <f t="shared" si="2"/>
        <v>0.85882352941176465</v>
      </c>
    </row>
    <row r="89" spans="1:12" x14ac:dyDescent="0.25">
      <c r="A89" s="198"/>
      <c r="B89" s="149"/>
      <c r="C89" s="151"/>
      <c r="D89" s="151"/>
      <c r="E89" s="69" t="s">
        <v>195</v>
      </c>
      <c r="F89" s="13" t="s">
        <v>136</v>
      </c>
      <c r="G89" s="15" t="s">
        <v>143</v>
      </c>
      <c r="H89" s="16" t="s">
        <v>117</v>
      </c>
      <c r="I89" s="49">
        <f t="shared" si="2"/>
        <v>0.51578947368421058</v>
      </c>
      <c r="J89" s="49">
        <f t="shared" si="2"/>
        <v>0.70588235294117652</v>
      </c>
      <c r="K89" s="49">
        <f t="shared" si="2"/>
        <v>0.86</v>
      </c>
      <c r="L89" s="49">
        <f t="shared" si="2"/>
        <v>0.7466666666666667</v>
      </c>
    </row>
    <row r="90" spans="1:12" x14ac:dyDescent="0.25">
      <c r="A90" s="198"/>
      <c r="B90" s="155"/>
      <c r="C90" s="151"/>
      <c r="D90" s="151"/>
      <c r="E90" s="69" t="s">
        <v>196</v>
      </c>
      <c r="F90" s="13" t="s">
        <v>136</v>
      </c>
      <c r="G90" s="15" t="s">
        <v>143</v>
      </c>
      <c r="H90" s="16" t="s">
        <v>117</v>
      </c>
      <c r="I90" s="49">
        <f t="shared" si="2"/>
        <v>0.57999999999999996</v>
      </c>
      <c r="J90" s="49">
        <f t="shared" si="2"/>
        <v>0.69</v>
      </c>
      <c r="K90" s="49">
        <f t="shared" si="2"/>
        <v>0.98</v>
      </c>
      <c r="L90" s="49">
        <f t="shared" si="2"/>
        <v>0.67333333333333334</v>
      </c>
    </row>
    <row r="91" spans="1:12" ht="20" x14ac:dyDescent="0.25">
      <c r="A91" s="198"/>
      <c r="B91" s="80">
        <v>23</v>
      </c>
      <c r="C91" s="91" t="s">
        <v>93</v>
      </c>
      <c r="D91" s="70" t="s">
        <v>94</v>
      </c>
      <c r="E91" s="59" t="s">
        <v>175</v>
      </c>
      <c r="F91" s="13" t="s">
        <v>136</v>
      </c>
      <c r="G91" s="15" t="s">
        <v>143</v>
      </c>
      <c r="H91" s="16" t="s">
        <v>117</v>
      </c>
      <c r="I91" s="49">
        <f>IFERROR(I79/(25*I149),0)</f>
        <v>1.0720000000000001</v>
      </c>
      <c r="J91" s="49">
        <f>IFERROR(J79/(25*J149),0)</f>
        <v>1.234</v>
      </c>
      <c r="K91" s="49">
        <f>IFERROR(K79/(25*K149),0)</f>
        <v>1.1810526315789474</v>
      </c>
      <c r="L91" s="49">
        <f>IFERROR(L79/(25*L149),0)</f>
        <v>1.504</v>
      </c>
    </row>
    <row r="92" spans="1:12" ht="12.75" customHeight="1" x14ac:dyDescent="0.25">
      <c r="A92" s="198"/>
      <c r="B92" s="148">
        <v>24</v>
      </c>
      <c r="C92" s="135" t="s">
        <v>79</v>
      </c>
      <c r="D92" s="139" t="s">
        <v>119</v>
      </c>
      <c r="E92" s="30" t="s">
        <v>116</v>
      </c>
      <c r="F92" s="7" t="s">
        <v>232</v>
      </c>
      <c r="G92" s="8" t="s">
        <v>231</v>
      </c>
      <c r="H92" s="71" t="s">
        <v>233</v>
      </c>
      <c r="I92" s="45">
        <f>SUM(I93:I96)</f>
        <v>12</v>
      </c>
      <c r="J92" s="45">
        <f>SUM(J93:J96)</f>
        <v>14</v>
      </c>
      <c r="K92" s="45">
        <f>SUM(K93:K96)</f>
        <v>6</v>
      </c>
      <c r="L92" s="45">
        <f>SUM(L93:L96)</f>
        <v>0</v>
      </c>
    </row>
    <row r="93" spans="1:12" ht="12.75" customHeight="1" x14ac:dyDescent="0.25">
      <c r="A93" s="198"/>
      <c r="B93" s="149"/>
      <c r="C93" s="136"/>
      <c r="D93" s="141"/>
      <c r="E93" s="145" t="s">
        <v>36</v>
      </c>
      <c r="F93" s="146"/>
      <c r="G93" s="146"/>
      <c r="H93" s="147"/>
      <c r="I93" s="12">
        <v>11</v>
      </c>
      <c r="J93" s="12">
        <v>5</v>
      </c>
      <c r="K93" s="12">
        <v>1</v>
      </c>
      <c r="L93" s="12">
        <v>0</v>
      </c>
    </row>
    <row r="94" spans="1:12" ht="12.75" customHeight="1" x14ac:dyDescent="0.25">
      <c r="A94" s="198"/>
      <c r="B94" s="149"/>
      <c r="C94" s="136"/>
      <c r="D94" s="141"/>
      <c r="E94" s="145" t="s">
        <v>113</v>
      </c>
      <c r="F94" s="146"/>
      <c r="G94" s="146"/>
      <c r="H94" s="147"/>
      <c r="I94" s="12">
        <v>0</v>
      </c>
      <c r="J94" s="12">
        <v>0</v>
      </c>
      <c r="K94" s="12">
        <v>0</v>
      </c>
      <c r="L94" s="12">
        <v>0</v>
      </c>
    </row>
    <row r="95" spans="1:12" ht="12.75" customHeight="1" x14ac:dyDescent="0.25">
      <c r="A95" s="198"/>
      <c r="B95" s="149"/>
      <c r="C95" s="136"/>
      <c r="D95" s="141"/>
      <c r="E95" s="145" t="s">
        <v>37</v>
      </c>
      <c r="F95" s="146"/>
      <c r="G95" s="146"/>
      <c r="H95" s="147"/>
      <c r="I95" s="12">
        <v>1</v>
      </c>
      <c r="J95" s="12">
        <v>9</v>
      </c>
      <c r="K95" s="12">
        <v>5</v>
      </c>
      <c r="L95" s="12">
        <v>0</v>
      </c>
    </row>
    <row r="96" spans="1:12" ht="12.75" customHeight="1" x14ac:dyDescent="0.25">
      <c r="A96" s="198"/>
      <c r="B96" s="149"/>
      <c r="C96" s="136"/>
      <c r="D96" s="141"/>
      <c r="E96" s="145" t="s">
        <v>114</v>
      </c>
      <c r="F96" s="146"/>
      <c r="G96" s="146"/>
      <c r="H96" s="147"/>
      <c r="I96" s="12">
        <v>0</v>
      </c>
      <c r="J96" s="12">
        <v>0</v>
      </c>
      <c r="K96" s="12">
        <v>0</v>
      </c>
      <c r="L96" s="12">
        <v>0</v>
      </c>
    </row>
    <row r="97" spans="1:122" ht="13" x14ac:dyDescent="0.25">
      <c r="A97" s="198"/>
      <c r="B97" s="148">
        <v>25</v>
      </c>
      <c r="C97" s="151" t="s">
        <v>38</v>
      </c>
      <c r="D97" s="166" t="s">
        <v>23</v>
      </c>
      <c r="E97" s="167"/>
      <c r="F97" s="20" t="s">
        <v>198</v>
      </c>
      <c r="G97" s="92">
        <v>50</v>
      </c>
      <c r="H97" s="9" t="s">
        <v>234</v>
      </c>
      <c r="I97" s="45">
        <f>SUM(I98+I105)</f>
        <v>45</v>
      </c>
      <c r="J97" s="45">
        <f>SUM(J98+J105)</f>
        <v>45</v>
      </c>
      <c r="K97" s="45">
        <f>SUM(K98+K105)</f>
        <v>32</v>
      </c>
      <c r="L97" s="45">
        <f>SUM(L98+L105)</f>
        <v>19</v>
      </c>
    </row>
    <row r="98" spans="1:122" ht="13" x14ac:dyDescent="0.25">
      <c r="A98" s="198"/>
      <c r="B98" s="149"/>
      <c r="C98" s="151"/>
      <c r="D98" s="165" t="s">
        <v>36</v>
      </c>
      <c r="E98" s="31" t="s">
        <v>84</v>
      </c>
      <c r="F98" s="20" t="s">
        <v>263</v>
      </c>
      <c r="G98" s="92">
        <v>18</v>
      </c>
      <c r="H98" s="9" t="s">
        <v>262</v>
      </c>
      <c r="I98" s="45">
        <f>SUM(I99:I104)</f>
        <v>29</v>
      </c>
      <c r="J98" s="45">
        <f>SUM(J99:J104)</f>
        <v>21</v>
      </c>
      <c r="K98" s="45">
        <f>SUM(K99:K104)</f>
        <v>13</v>
      </c>
      <c r="L98" s="45">
        <f>SUM(L99:L104)</f>
        <v>9</v>
      </c>
    </row>
    <row r="99" spans="1:122" x14ac:dyDescent="0.25">
      <c r="A99" s="198"/>
      <c r="B99" s="149"/>
      <c r="C99" s="151"/>
      <c r="D99" s="165"/>
      <c r="E99" s="145" t="s">
        <v>129</v>
      </c>
      <c r="F99" s="146"/>
      <c r="G99" s="146"/>
      <c r="H99" s="147"/>
      <c r="I99" s="12">
        <v>7</v>
      </c>
      <c r="J99" s="12">
        <v>4</v>
      </c>
      <c r="K99" s="12">
        <v>3</v>
      </c>
      <c r="L99" s="12">
        <v>5</v>
      </c>
    </row>
    <row r="100" spans="1:122" x14ac:dyDescent="0.25">
      <c r="A100" s="198"/>
      <c r="B100" s="149"/>
      <c r="C100" s="151"/>
      <c r="D100" s="165"/>
      <c r="E100" s="145" t="s">
        <v>80</v>
      </c>
      <c r="F100" s="146"/>
      <c r="G100" s="146"/>
      <c r="H100" s="147"/>
      <c r="I100" s="12">
        <v>7</v>
      </c>
      <c r="J100" s="12">
        <v>13</v>
      </c>
      <c r="K100" s="12">
        <v>6</v>
      </c>
      <c r="L100" s="12">
        <v>4</v>
      </c>
    </row>
    <row r="101" spans="1:122" x14ac:dyDescent="0.25">
      <c r="A101" s="198"/>
      <c r="B101" s="149"/>
      <c r="C101" s="151"/>
      <c r="D101" s="165"/>
      <c r="E101" s="145" t="s">
        <v>125</v>
      </c>
      <c r="F101" s="146"/>
      <c r="G101" s="146"/>
      <c r="H101" s="147"/>
      <c r="I101" s="12">
        <v>5</v>
      </c>
      <c r="J101" s="12">
        <v>4</v>
      </c>
      <c r="K101" s="12">
        <v>4</v>
      </c>
      <c r="L101" s="12">
        <v>0</v>
      </c>
    </row>
    <row r="102" spans="1:122" x14ac:dyDescent="0.25">
      <c r="A102" s="198"/>
      <c r="B102" s="149"/>
      <c r="C102" s="151"/>
      <c r="D102" s="151" t="s">
        <v>90</v>
      </c>
      <c r="E102" s="145" t="s">
        <v>129</v>
      </c>
      <c r="F102" s="146"/>
      <c r="G102" s="146"/>
      <c r="H102" s="147"/>
      <c r="I102" s="12">
        <v>3</v>
      </c>
      <c r="J102" s="12">
        <v>0</v>
      </c>
      <c r="K102" s="12">
        <v>0</v>
      </c>
      <c r="L102" s="12">
        <v>0</v>
      </c>
    </row>
    <row r="103" spans="1:122" x14ac:dyDescent="0.25">
      <c r="A103" s="198"/>
      <c r="B103" s="149"/>
      <c r="C103" s="151"/>
      <c r="D103" s="151"/>
      <c r="E103" s="145" t="s">
        <v>80</v>
      </c>
      <c r="F103" s="146"/>
      <c r="G103" s="146"/>
      <c r="H103" s="147"/>
      <c r="I103" s="12">
        <v>5</v>
      </c>
      <c r="J103" s="12">
        <v>0</v>
      </c>
      <c r="K103" s="12">
        <v>0</v>
      </c>
      <c r="L103" s="12">
        <v>0</v>
      </c>
    </row>
    <row r="104" spans="1:122" x14ac:dyDescent="0.25">
      <c r="A104" s="198"/>
      <c r="B104" s="149"/>
      <c r="C104" s="151"/>
      <c r="D104" s="151"/>
      <c r="E104" s="145" t="s">
        <v>125</v>
      </c>
      <c r="F104" s="146"/>
      <c r="G104" s="146"/>
      <c r="H104" s="147"/>
      <c r="I104" s="12">
        <v>2</v>
      </c>
      <c r="J104" s="12">
        <v>0</v>
      </c>
      <c r="K104" s="12">
        <v>0</v>
      </c>
      <c r="L104" s="12">
        <v>0</v>
      </c>
    </row>
    <row r="105" spans="1:122" ht="13" x14ac:dyDescent="0.25">
      <c r="A105" s="198"/>
      <c r="B105" s="149"/>
      <c r="C105" s="151"/>
      <c r="D105" s="165" t="s">
        <v>37</v>
      </c>
      <c r="E105" s="31" t="s">
        <v>83</v>
      </c>
      <c r="F105" s="20" t="s">
        <v>181</v>
      </c>
      <c r="G105" s="92">
        <v>25</v>
      </c>
      <c r="H105" s="9" t="s">
        <v>235</v>
      </c>
      <c r="I105" s="45">
        <f>SUM(I106:I111)</f>
        <v>16</v>
      </c>
      <c r="J105" s="45">
        <f>SUM(J106:J111)</f>
        <v>24</v>
      </c>
      <c r="K105" s="45">
        <f>SUM(K106:K111)</f>
        <v>19</v>
      </c>
      <c r="L105" s="45">
        <f>SUM(L106:L111)</f>
        <v>10</v>
      </c>
    </row>
    <row r="106" spans="1:122" x14ac:dyDescent="0.25">
      <c r="A106" s="198"/>
      <c r="B106" s="149"/>
      <c r="C106" s="151"/>
      <c r="D106" s="165"/>
      <c r="E106" s="145" t="s">
        <v>129</v>
      </c>
      <c r="F106" s="146"/>
      <c r="G106" s="146"/>
      <c r="H106" s="147"/>
      <c r="I106" s="12">
        <v>6</v>
      </c>
      <c r="J106" s="12">
        <v>5</v>
      </c>
      <c r="K106" s="12">
        <v>6</v>
      </c>
      <c r="L106" s="12">
        <v>1</v>
      </c>
    </row>
    <row r="107" spans="1:122" x14ac:dyDescent="0.25">
      <c r="A107" s="198"/>
      <c r="B107" s="149"/>
      <c r="C107" s="151"/>
      <c r="D107" s="165"/>
      <c r="E107" s="145" t="s">
        <v>80</v>
      </c>
      <c r="F107" s="146"/>
      <c r="G107" s="146"/>
      <c r="H107" s="147"/>
      <c r="I107" s="12">
        <v>6</v>
      </c>
      <c r="J107" s="12">
        <v>18</v>
      </c>
      <c r="K107" s="12">
        <v>12</v>
      </c>
      <c r="L107" s="12">
        <v>8</v>
      </c>
    </row>
    <row r="108" spans="1:122" x14ac:dyDescent="0.25">
      <c r="A108" s="198"/>
      <c r="B108" s="149"/>
      <c r="C108" s="151"/>
      <c r="D108" s="165"/>
      <c r="E108" s="145" t="s">
        <v>125</v>
      </c>
      <c r="F108" s="146"/>
      <c r="G108" s="146"/>
      <c r="H108" s="147"/>
      <c r="I108" s="12">
        <v>4</v>
      </c>
      <c r="J108" s="12">
        <v>1</v>
      </c>
      <c r="K108" s="12">
        <v>1</v>
      </c>
      <c r="L108" s="12">
        <v>0</v>
      </c>
    </row>
    <row r="109" spans="1:122" x14ac:dyDescent="0.25">
      <c r="A109" s="198"/>
      <c r="B109" s="149"/>
      <c r="C109" s="151"/>
      <c r="D109" s="151" t="s">
        <v>96</v>
      </c>
      <c r="E109" s="145" t="s">
        <v>129</v>
      </c>
      <c r="F109" s="146"/>
      <c r="G109" s="146"/>
      <c r="H109" s="147"/>
      <c r="I109" s="12">
        <v>0</v>
      </c>
      <c r="J109" s="12">
        <v>0</v>
      </c>
      <c r="K109" s="12">
        <v>0</v>
      </c>
      <c r="L109" s="12">
        <v>0</v>
      </c>
    </row>
    <row r="110" spans="1:122" x14ac:dyDescent="0.25">
      <c r="A110" s="198"/>
      <c r="B110" s="149"/>
      <c r="C110" s="151"/>
      <c r="D110" s="151"/>
      <c r="E110" s="145" t="s">
        <v>80</v>
      </c>
      <c r="F110" s="146"/>
      <c r="G110" s="146"/>
      <c r="H110" s="147"/>
      <c r="I110" s="12">
        <v>0</v>
      </c>
      <c r="J110" s="12">
        <v>0</v>
      </c>
      <c r="K110" s="12">
        <v>0</v>
      </c>
      <c r="L110" s="12">
        <v>1</v>
      </c>
    </row>
    <row r="111" spans="1:122" x14ac:dyDescent="0.25">
      <c r="A111" s="198"/>
      <c r="B111" s="149"/>
      <c r="C111" s="151"/>
      <c r="D111" s="151"/>
      <c r="E111" s="145" t="s">
        <v>125</v>
      </c>
      <c r="F111" s="146"/>
      <c r="G111" s="146"/>
      <c r="H111" s="147"/>
      <c r="I111" s="12">
        <v>0</v>
      </c>
      <c r="J111" s="12">
        <v>0</v>
      </c>
      <c r="K111" s="12">
        <v>0</v>
      </c>
      <c r="L111" s="12">
        <v>0</v>
      </c>
    </row>
    <row r="112" spans="1:122" s="32" customFormat="1" ht="13" x14ac:dyDescent="0.25">
      <c r="A112" s="198"/>
      <c r="B112" s="214">
        <v>26</v>
      </c>
      <c r="C112" s="136" t="s">
        <v>202</v>
      </c>
      <c r="D112" s="217" t="s">
        <v>199</v>
      </c>
      <c r="E112" s="218"/>
      <c r="F112" s="17" t="s">
        <v>210</v>
      </c>
      <c r="G112" s="8" t="s">
        <v>209</v>
      </c>
      <c r="H112" s="19" t="s">
        <v>211</v>
      </c>
      <c r="I112" s="45">
        <f>SUM(I113:I116)</f>
        <v>40</v>
      </c>
      <c r="J112" s="45">
        <f>SUM(J113:J116)</f>
        <v>46</v>
      </c>
      <c r="K112" s="45">
        <f>SUM(K113:K116)</f>
        <v>61</v>
      </c>
      <c r="L112" s="45">
        <f>SUM(L113:L116)</f>
        <v>54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</row>
    <row r="113" spans="1:122" s="32" customFormat="1" x14ac:dyDescent="0.25">
      <c r="A113" s="198"/>
      <c r="B113" s="214"/>
      <c r="C113" s="136"/>
      <c r="D113" s="219" t="s">
        <v>200</v>
      </c>
      <c r="E113" s="150" t="s">
        <v>59</v>
      </c>
      <c r="F113" s="150"/>
      <c r="G113" s="150"/>
      <c r="H113" s="150"/>
      <c r="I113" s="12">
        <v>27</v>
      </c>
      <c r="J113" s="12">
        <v>38</v>
      </c>
      <c r="K113" s="12">
        <v>51</v>
      </c>
      <c r="L113" s="12">
        <v>43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</row>
    <row r="114" spans="1:122" s="32" customFormat="1" x14ac:dyDescent="0.25">
      <c r="A114" s="198"/>
      <c r="B114" s="214"/>
      <c r="C114" s="136"/>
      <c r="D114" s="220"/>
      <c r="E114" s="150" t="s">
        <v>203</v>
      </c>
      <c r="F114" s="150"/>
      <c r="G114" s="150"/>
      <c r="H114" s="150"/>
      <c r="I114" s="12">
        <v>13</v>
      </c>
      <c r="J114" s="12">
        <v>8</v>
      </c>
      <c r="K114" s="12">
        <v>10</v>
      </c>
      <c r="L114" s="12">
        <v>11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</row>
    <row r="115" spans="1:122" s="32" customFormat="1" x14ac:dyDescent="0.25">
      <c r="A115" s="198"/>
      <c r="B115" s="214"/>
      <c r="C115" s="136"/>
      <c r="D115" s="151" t="s">
        <v>201</v>
      </c>
      <c r="E115" s="152" t="s">
        <v>59</v>
      </c>
      <c r="F115" s="153"/>
      <c r="G115" s="153"/>
      <c r="H115" s="154"/>
      <c r="I115" s="12">
        <v>0</v>
      </c>
      <c r="J115" s="12">
        <v>0</v>
      </c>
      <c r="K115" s="12">
        <v>0</v>
      </c>
      <c r="L115" s="12"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</row>
    <row r="116" spans="1:122" s="32" customFormat="1" x14ac:dyDescent="0.25">
      <c r="A116" s="198"/>
      <c r="B116" s="214"/>
      <c r="C116" s="136"/>
      <c r="D116" s="151"/>
      <c r="E116" s="150" t="s">
        <v>60</v>
      </c>
      <c r="F116" s="150"/>
      <c r="G116" s="150"/>
      <c r="H116" s="150"/>
      <c r="I116" s="12">
        <v>0</v>
      </c>
      <c r="J116" s="12">
        <v>0</v>
      </c>
      <c r="K116" s="12">
        <v>0</v>
      </c>
      <c r="L116" s="12"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</row>
    <row r="117" spans="1:122" s="32" customFormat="1" x14ac:dyDescent="0.25">
      <c r="A117" s="198"/>
      <c r="B117" s="157">
        <v>27</v>
      </c>
      <c r="C117" s="151" t="s">
        <v>204</v>
      </c>
      <c r="D117" s="135" t="s">
        <v>205</v>
      </c>
      <c r="E117" s="72" t="s">
        <v>206</v>
      </c>
      <c r="F117" s="17" t="s">
        <v>218</v>
      </c>
      <c r="G117" s="8" t="s">
        <v>217</v>
      </c>
      <c r="H117" s="19" t="s">
        <v>219</v>
      </c>
      <c r="I117" s="12">
        <v>10</v>
      </c>
      <c r="J117" s="12">
        <v>12</v>
      </c>
      <c r="K117" s="12">
        <f>SUM(K118:K119)</f>
        <v>17</v>
      </c>
      <c r="L117" s="12">
        <v>20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</row>
    <row r="118" spans="1:122" s="32" customFormat="1" x14ac:dyDescent="0.25">
      <c r="A118" s="198"/>
      <c r="B118" s="158"/>
      <c r="C118" s="151"/>
      <c r="D118" s="136"/>
      <c r="E118" s="152" t="s">
        <v>207</v>
      </c>
      <c r="F118" s="153"/>
      <c r="G118" s="153"/>
      <c r="H118" s="154"/>
      <c r="I118" s="12">
        <v>10</v>
      </c>
      <c r="J118" s="12">
        <v>10</v>
      </c>
      <c r="K118" s="12">
        <v>17</v>
      </c>
      <c r="L118" s="12">
        <v>21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</row>
    <row r="119" spans="1:122" s="32" customFormat="1" x14ac:dyDescent="0.25">
      <c r="A119" s="198"/>
      <c r="B119" s="159"/>
      <c r="C119" s="151"/>
      <c r="D119" s="137"/>
      <c r="E119" s="152" t="s">
        <v>208</v>
      </c>
      <c r="F119" s="153"/>
      <c r="G119" s="153"/>
      <c r="H119" s="154"/>
      <c r="I119" s="12">
        <v>0</v>
      </c>
      <c r="J119" s="12">
        <v>0</v>
      </c>
      <c r="K119" s="12">
        <v>0</v>
      </c>
      <c r="L119" s="12"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</row>
    <row r="120" spans="1:122" ht="13" x14ac:dyDescent="0.25">
      <c r="A120" s="198"/>
      <c r="B120" s="157">
        <v>28</v>
      </c>
      <c r="C120" s="135" t="s">
        <v>223</v>
      </c>
      <c r="D120" s="215" t="s">
        <v>21</v>
      </c>
      <c r="E120" s="33" t="s">
        <v>111</v>
      </c>
      <c r="F120" s="17" t="s">
        <v>259</v>
      </c>
      <c r="G120" s="15" t="s">
        <v>258</v>
      </c>
      <c r="H120" s="19" t="s">
        <v>260</v>
      </c>
      <c r="I120" s="45">
        <f>SUM(I121:I128)</f>
        <v>1345</v>
      </c>
      <c r="J120" s="45">
        <f>SUM(J121:J128)</f>
        <v>1664</v>
      </c>
      <c r="K120" s="45">
        <f>SUM(K121:K128)</f>
        <v>1738</v>
      </c>
      <c r="L120" s="45">
        <f>SUM(L121:L128)</f>
        <v>1326</v>
      </c>
    </row>
    <row r="121" spans="1:122" ht="13.5" x14ac:dyDescent="0.3">
      <c r="A121" s="198"/>
      <c r="B121" s="158"/>
      <c r="C121" s="136"/>
      <c r="D121" s="216"/>
      <c r="E121" s="145" t="s">
        <v>176</v>
      </c>
      <c r="F121" s="163"/>
      <c r="G121" s="163"/>
      <c r="H121" s="164"/>
      <c r="I121" s="12">
        <v>1055</v>
      </c>
      <c r="J121" s="12">
        <v>1391</v>
      </c>
      <c r="K121" s="12">
        <v>1438</v>
      </c>
      <c r="L121" s="12">
        <v>1008</v>
      </c>
    </row>
    <row r="122" spans="1:122" ht="13.5" x14ac:dyDescent="0.3">
      <c r="A122" s="198"/>
      <c r="B122" s="158"/>
      <c r="C122" s="136"/>
      <c r="D122" s="216"/>
      <c r="E122" s="145" t="s">
        <v>178</v>
      </c>
      <c r="F122" s="163"/>
      <c r="G122" s="163"/>
      <c r="H122" s="164"/>
      <c r="I122" s="12">
        <v>0</v>
      </c>
      <c r="J122" s="12">
        <v>0</v>
      </c>
      <c r="K122" s="12">
        <v>0</v>
      </c>
      <c r="L122" s="12">
        <v>87</v>
      </c>
    </row>
    <row r="123" spans="1:122" ht="13.5" x14ac:dyDescent="0.3">
      <c r="A123" s="198"/>
      <c r="B123" s="158"/>
      <c r="C123" s="136"/>
      <c r="D123" s="216"/>
      <c r="E123" s="145" t="s">
        <v>36</v>
      </c>
      <c r="F123" s="163"/>
      <c r="G123" s="163"/>
      <c r="H123" s="164"/>
      <c r="I123" s="12">
        <v>41</v>
      </c>
      <c r="J123" s="12">
        <v>44</v>
      </c>
      <c r="K123" s="12">
        <v>54</v>
      </c>
      <c r="L123" s="12">
        <v>25</v>
      </c>
    </row>
    <row r="124" spans="1:122" ht="13.5" x14ac:dyDescent="0.3">
      <c r="A124" s="198"/>
      <c r="B124" s="158"/>
      <c r="C124" s="136"/>
      <c r="D124" s="216"/>
      <c r="E124" s="145" t="s">
        <v>97</v>
      </c>
      <c r="F124" s="163"/>
      <c r="G124" s="163"/>
      <c r="H124" s="164"/>
      <c r="I124" s="12">
        <v>25</v>
      </c>
      <c r="J124" s="12">
        <v>0</v>
      </c>
      <c r="K124" s="12">
        <v>0</v>
      </c>
      <c r="L124" s="12">
        <v>0</v>
      </c>
    </row>
    <row r="125" spans="1:122" ht="13.5" x14ac:dyDescent="0.3">
      <c r="A125" s="198"/>
      <c r="B125" s="158"/>
      <c r="C125" s="136"/>
      <c r="D125" s="216"/>
      <c r="E125" s="145" t="s">
        <v>37</v>
      </c>
      <c r="F125" s="163"/>
      <c r="G125" s="163"/>
      <c r="H125" s="164"/>
      <c r="I125" s="12">
        <v>70</v>
      </c>
      <c r="J125" s="12">
        <v>54</v>
      </c>
      <c r="K125" s="12">
        <v>39</v>
      </c>
      <c r="L125" s="12">
        <v>58</v>
      </c>
    </row>
    <row r="126" spans="1:122" ht="13.5" x14ac:dyDescent="0.3">
      <c r="A126" s="198"/>
      <c r="B126" s="158"/>
      <c r="C126" s="136"/>
      <c r="D126" s="216"/>
      <c r="E126" s="145" t="s">
        <v>98</v>
      </c>
      <c r="F126" s="163"/>
      <c r="G126" s="163"/>
      <c r="H126" s="164"/>
      <c r="I126" s="12">
        <v>0</v>
      </c>
      <c r="J126" s="12">
        <v>0</v>
      </c>
      <c r="K126" s="12">
        <v>0</v>
      </c>
      <c r="L126" s="12">
        <v>0</v>
      </c>
    </row>
    <row r="127" spans="1:122" ht="13.5" x14ac:dyDescent="0.3">
      <c r="A127" s="198"/>
      <c r="B127" s="158"/>
      <c r="C127" s="136"/>
      <c r="D127" s="216"/>
      <c r="E127" s="145" t="s">
        <v>220</v>
      </c>
      <c r="F127" s="163"/>
      <c r="G127" s="163"/>
      <c r="H127" s="164"/>
      <c r="I127" s="12">
        <v>154</v>
      </c>
      <c r="J127" s="12">
        <v>175</v>
      </c>
      <c r="K127" s="12">
        <v>207</v>
      </c>
      <c r="L127" s="12">
        <v>148</v>
      </c>
    </row>
    <row r="128" spans="1:122" ht="13.5" x14ac:dyDescent="0.3">
      <c r="A128" s="198"/>
      <c r="B128" s="158"/>
      <c r="C128" s="136"/>
      <c r="D128" s="216"/>
      <c r="E128" s="145" t="s">
        <v>221</v>
      </c>
      <c r="F128" s="163"/>
      <c r="G128" s="163"/>
      <c r="H128" s="164"/>
      <c r="I128" s="12">
        <v>0</v>
      </c>
      <c r="J128" s="12">
        <v>0</v>
      </c>
      <c r="K128" s="12">
        <v>0</v>
      </c>
      <c r="L128" s="12">
        <v>0</v>
      </c>
    </row>
    <row r="129" spans="1:122" ht="13" x14ac:dyDescent="0.25">
      <c r="A129" s="198"/>
      <c r="B129" s="148">
        <v>29</v>
      </c>
      <c r="C129" s="135" t="s">
        <v>10</v>
      </c>
      <c r="D129" s="151" t="s">
        <v>128</v>
      </c>
      <c r="E129" s="34" t="s">
        <v>110</v>
      </c>
      <c r="F129" s="13" t="s">
        <v>136</v>
      </c>
      <c r="G129" s="15" t="s">
        <v>143</v>
      </c>
      <c r="H129" s="16" t="s">
        <v>117</v>
      </c>
      <c r="I129" s="46">
        <f>AVERAGE(I130:I133)</f>
        <v>0.81176122931442085</v>
      </c>
      <c r="J129" s="46">
        <f>AVERAGE(J130:J133)</f>
        <v>1.0484769011032309</v>
      </c>
      <c r="K129" s="46">
        <f>AVERAGE(K130:K133)</f>
        <v>0.7595301418439715</v>
      </c>
      <c r="L129" s="46">
        <f>AVERAGE(L130:L133)</f>
        <v>0.65419621749408985</v>
      </c>
    </row>
    <row r="130" spans="1:122" x14ac:dyDescent="0.25">
      <c r="A130" s="198"/>
      <c r="B130" s="149"/>
      <c r="C130" s="136"/>
      <c r="D130" s="151"/>
      <c r="E130" s="81" t="s">
        <v>236</v>
      </c>
      <c r="F130" s="13" t="s">
        <v>136</v>
      </c>
      <c r="G130" s="15" t="s">
        <v>143</v>
      </c>
      <c r="H130" s="16" t="s">
        <v>117</v>
      </c>
      <c r="I130" s="50">
        <f>IFERROR(I121/(I150*47),0)</f>
        <v>1.2470449172576832</v>
      </c>
      <c r="J130" s="50">
        <f>IFERROR(J121/(J150*47),0)</f>
        <v>1.4797872340425533</v>
      </c>
      <c r="K130" s="50">
        <f>IFERROR(K121/(K150*47),0)</f>
        <v>1.5297872340425531</v>
      </c>
      <c r="L130" s="50">
        <f>IFERROR(L121/(L150*47),0)</f>
        <v>1.0723404255319149</v>
      </c>
    </row>
    <row r="131" spans="1:122" x14ac:dyDescent="0.25">
      <c r="A131" s="198"/>
      <c r="B131" s="149"/>
      <c r="C131" s="136"/>
      <c r="D131" s="151"/>
      <c r="E131" s="41" t="s">
        <v>36</v>
      </c>
      <c r="F131" s="13" t="s">
        <v>136</v>
      </c>
      <c r="G131" s="15" t="s">
        <v>143</v>
      </c>
      <c r="H131" s="16" t="s">
        <v>117</v>
      </c>
      <c r="I131" s="50">
        <f>IFERROR((I99+I100+I101)/(I151*1.2),0)</f>
        <v>0.79166666666666663</v>
      </c>
      <c r="J131" s="50">
        <f t="shared" ref="J131:L132" si="3">IFERROR((J99+J100+J101)/(J151*1.2),0)</f>
        <v>1.09375</v>
      </c>
      <c r="K131" s="50">
        <f t="shared" si="3"/>
        <v>0.54166666666666663</v>
      </c>
      <c r="L131" s="50">
        <f t="shared" si="3"/>
        <v>0.5</v>
      </c>
    </row>
    <row r="132" spans="1:122" x14ac:dyDescent="0.25">
      <c r="A132" s="198"/>
      <c r="B132" s="149"/>
      <c r="C132" s="136"/>
      <c r="D132" s="151"/>
      <c r="E132" s="41" t="s">
        <v>37</v>
      </c>
      <c r="F132" s="13" t="s">
        <v>136</v>
      </c>
      <c r="G132" s="15" t="s">
        <v>143</v>
      </c>
      <c r="H132" s="16" t="s">
        <v>117</v>
      </c>
      <c r="I132" s="50">
        <f>IFERROR((I100+I101+I102)/(I152*1.2),0)</f>
        <v>0.625</v>
      </c>
      <c r="J132" s="50">
        <f t="shared" si="3"/>
        <v>0.78703703703703709</v>
      </c>
      <c r="K132" s="50">
        <f t="shared" si="3"/>
        <v>0.41666666666666669</v>
      </c>
      <c r="L132" s="50">
        <f t="shared" si="3"/>
        <v>0.22222222222222221</v>
      </c>
    </row>
    <row r="133" spans="1:122" x14ac:dyDescent="0.25">
      <c r="A133" s="198"/>
      <c r="B133" s="149"/>
      <c r="C133" s="136"/>
      <c r="D133" s="151"/>
      <c r="E133" s="81" t="s">
        <v>199</v>
      </c>
      <c r="F133" s="13" t="s">
        <v>136</v>
      </c>
      <c r="G133" s="15" t="s">
        <v>143</v>
      </c>
      <c r="H133" s="16" t="s">
        <v>117</v>
      </c>
      <c r="I133" s="50">
        <f>IFERROR(I28/(I153*3),0)</f>
        <v>0.58333333333333337</v>
      </c>
      <c r="J133" s="50">
        <f>IFERROR(J28/(J153*3),0)</f>
        <v>0.83333333333333337</v>
      </c>
      <c r="K133" s="50">
        <f>IFERROR(K28/(K153*3),0)</f>
        <v>0.55000000000000004</v>
      </c>
      <c r="L133" s="50">
        <f>IFERROR(L28/(L153*3),0)</f>
        <v>0.82222222222222219</v>
      </c>
    </row>
    <row r="134" spans="1:122" ht="13" x14ac:dyDescent="0.25">
      <c r="A134" s="198"/>
      <c r="B134" s="149"/>
      <c r="C134" s="136"/>
      <c r="D134" s="151"/>
      <c r="E134" s="34" t="s">
        <v>110</v>
      </c>
      <c r="F134" s="13" t="s">
        <v>136</v>
      </c>
      <c r="G134" s="15" t="s">
        <v>143</v>
      </c>
      <c r="H134" s="16" t="s">
        <v>117</v>
      </c>
      <c r="I134" s="46">
        <f>AVERAGE(I135:I138)</f>
        <v>0.29761904761904762</v>
      </c>
      <c r="J134" s="46">
        <f>AVERAGE(J135:J138)</f>
        <v>0</v>
      </c>
      <c r="K134" s="46">
        <f>AVERAGE(K135:K138)</f>
        <v>0</v>
      </c>
      <c r="L134" s="46">
        <f>AVERAGE(L135:L138)</f>
        <v>9.2553191489361697E-2</v>
      </c>
    </row>
    <row r="135" spans="1:122" x14ac:dyDescent="0.25">
      <c r="A135" s="198"/>
      <c r="B135" s="149"/>
      <c r="C135" s="136"/>
      <c r="D135" s="151"/>
      <c r="E135" s="81" t="s">
        <v>208</v>
      </c>
      <c r="F135" s="13" t="s">
        <v>136</v>
      </c>
      <c r="G135" s="15" t="s">
        <v>143</v>
      </c>
      <c r="H135" s="16" t="s">
        <v>117</v>
      </c>
      <c r="I135" s="50">
        <f>IFERROR(I122/(I154*47),0)</f>
        <v>0</v>
      </c>
      <c r="J135" s="50">
        <f>IFERROR(J122/(J154*47),0)</f>
        <v>0</v>
      </c>
      <c r="K135" s="50">
        <f>IFERROR(K122/(K154*47),0)</f>
        <v>0</v>
      </c>
      <c r="L135" s="50">
        <f>IFERROR(L122/(L154*47),0)</f>
        <v>0.37021276595744679</v>
      </c>
    </row>
    <row r="136" spans="1:122" x14ac:dyDescent="0.25">
      <c r="A136" s="198"/>
      <c r="B136" s="149"/>
      <c r="C136" s="136"/>
      <c r="D136" s="151"/>
      <c r="E136" s="41" t="s">
        <v>97</v>
      </c>
      <c r="F136" s="13" t="s">
        <v>136</v>
      </c>
      <c r="G136" s="15" t="s">
        <v>143</v>
      </c>
      <c r="H136" s="16" t="s">
        <v>117</v>
      </c>
      <c r="I136" s="50">
        <f t="shared" ref="I136:L137" si="4">IFERROR((I102+I103+I104)/(I155*1.2),0)</f>
        <v>1.1904761904761905</v>
      </c>
      <c r="J136" s="50">
        <f t="shared" si="4"/>
        <v>0</v>
      </c>
      <c r="K136" s="50">
        <f t="shared" si="4"/>
        <v>0</v>
      </c>
      <c r="L136" s="50">
        <f t="shared" si="4"/>
        <v>0</v>
      </c>
    </row>
    <row r="137" spans="1:122" x14ac:dyDescent="0.25">
      <c r="A137" s="198"/>
      <c r="B137" s="149"/>
      <c r="C137" s="136"/>
      <c r="D137" s="151"/>
      <c r="E137" s="60" t="s">
        <v>98</v>
      </c>
      <c r="F137" s="13" t="s">
        <v>136</v>
      </c>
      <c r="G137" s="15" t="s">
        <v>143</v>
      </c>
      <c r="H137" s="16" t="s">
        <v>117</v>
      </c>
      <c r="I137" s="50">
        <f t="shared" si="4"/>
        <v>0</v>
      </c>
      <c r="J137" s="50">
        <f t="shared" si="4"/>
        <v>0</v>
      </c>
      <c r="K137" s="50">
        <f t="shared" si="4"/>
        <v>0</v>
      </c>
      <c r="L137" s="50">
        <f t="shared" si="4"/>
        <v>0</v>
      </c>
    </row>
    <row r="138" spans="1:122" x14ac:dyDescent="0.25">
      <c r="A138" s="198"/>
      <c r="B138" s="149"/>
      <c r="C138" s="136"/>
      <c r="D138" s="151"/>
      <c r="E138" s="81" t="s">
        <v>237</v>
      </c>
      <c r="F138" s="13" t="s">
        <v>136</v>
      </c>
      <c r="G138" s="15" t="s">
        <v>143</v>
      </c>
      <c r="H138" s="16" t="s">
        <v>117</v>
      </c>
      <c r="I138" s="50">
        <f>IFERROR(I30/(I157*3),0)</f>
        <v>0</v>
      </c>
      <c r="J138" s="50">
        <f>IFERROR(J30/(J157*3),0)</f>
        <v>0</v>
      </c>
      <c r="K138" s="50">
        <f>IFERROR(K30/(K157*3),0)</f>
        <v>0</v>
      </c>
      <c r="L138" s="50">
        <f>IFERROR(L30/(L157*3),0)</f>
        <v>0</v>
      </c>
    </row>
    <row r="139" spans="1:122" s="36" customFormat="1" ht="12.75" customHeight="1" x14ac:dyDescent="0.3">
      <c r="A139" s="198"/>
      <c r="B139" s="171">
        <v>30</v>
      </c>
      <c r="C139" s="151" t="s">
        <v>17</v>
      </c>
      <c r="D139" s="139" t="s">
        <v>22</v>
      </c>
      <c r="E139" s="140"/>
      <c r="F139" s="145" t="s">
        <v>187</v>
      </c>
      <c r="G139" s="146"/>
      <c r="H139" s="147"/>
      <c r="I139" s="12">
        <v>20</v>
      </c>
      <c r="J139" s="12">
        <v>18</v>
      </c>
      <c r="K139" s="12">
        <v>20</v>
      </c>
      <c r="L139" s="12">
        <v>15</v>
      </c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</row>
    <row r="140" spans="1:122" s="36" customFormat="1" ht="12.75" customHeight="1" x14ac:dyDescent="0.3">
      <c r="A140" s="198"/>
      <c r="B140" s="171"/>
      <c r="C140" s="151"/>
      <c r="D140" s="141"/>
      <c r="E140" s="142"/>
      <c r="F140" s="145" t="s">
        <v>188</v>
      </c>
      <c r="G140" s="146"/>
      <c r="H140" s="147"/>
      <c r="I140" s="12">
        <v>19</v>
      </c>
      <c r="J140" s="12">
        <v>20</v>
      </c>
      <c r="K140" s="12">
        <v>20</v>
      </c>
      <c r="L140" s="12">
        <v>20</v>
      </c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</row>
    <row r="141" spans="1:122" s="36" customFormat="1" ht="12.75" customHeight="1" x14ac:dyDescent="0.3">
      <c r="A141" s="198"/>
      <c r="B141" s="171"/>
      <c r="C141" s="151"/>
      <c r="D141" s="141"/>
      <c r="E141" s="142"/>
      <c r="F141" s="145" t="s">
        <v>189</v>
      </c>
      <c r="G141" s="146"/>
      <c r="H141" s="147"/>
      <c r="I141" s="12">
        <v>20</v>
      </c>
      <c r="J141" s="12">
        <v>20</v>
      </c>
      <c r="K141" s="12">
        <v>19</v>
      </c>
      <c r="L141" s="12">
        <v>15</v>
      </c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</row>
    <row r="142" spans="1:122" s="36" customFormat="1" ht="12.75" customHeight="1" x14ac:dyDescent="0.3">
      <c r="A142" s="198"/>
      <c r="B142" s="171"/>
      <c r="C142" s="151"/>
      <c r="D142" s="141"/>
      <c r="E142" s="142"/>
      <c r="F142" s="145" t="s">
        <v>190</v>
      </c>
      <c r="G142" s="146"/>
      <c r="H142" s="147"/>
      <c r="I142" s="12">
        <v>20</v>
      </c>
      <c r="J142" s="12">
        <v>20</v>
      </c>
      <c r="K142" s="12">
        <v>18</v>
      </c>
      <c r="L142" s="12">
        <v>15</v>
      </c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</row>
    <row r="143" spans="1:122" s="36" customFormat="1" ht="12.75" customHeight="1" x14ac:dyDescent="0.3">
      <c r="A143" s="198"/>
      <c r="B143" s="171"/>
      <c r="C143" s="151"/>
      <c r="D143" s="141"/>
      <c r="E143" s="142"/>
      <c r="F143" s="145" t="s">
        <v>191</v>
      </c>
      <c r="G143" s="146"/>
      <c r="H143" s="147"/>
      <c r="I143" s="12">
        <v>19</v>
      </c>
      <c r="J143" s="12">
        <v>19</v>
      </c>
      <c r="K143" s="12">
        <v>15</v>
      </c>
      <c r="L143" s="12">
        <v>15</v>
      </c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</row>
    <row r="144" spans="1:122" s="36" customFormat="1" ht="12.75" customHeight="1" x14ac:dyDescent="0.3">
      <c r="A144" s="198"/>
      <c r="B144" s="171"/>
      <c r="C144" s="151"/>
      <c r="D144" s="141"/>
      <c r="E144" s="142"/>
      <c r="F144" s="145" t="s">
        <v>192</v>
      </c>
      <c r="G144" s="146"/>
      <c r="H144" s="147"/>
      <c r="I144" s="12">
        <v>20</v>
      </c>
      <c r="J144" s="12">
        <v>20</v>
      </c>
      <c r="K144" s="12">
        <v>16</v>
      </c>
      <c r="L144" s="12">
        <v>17</v>
      </c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</row>
    <row r="145" spans="1:122" s="36" customFormat="1" ht="12.75" customHeight="1" x14ac:dyDescent="0.3">
      <c r="A145" s="198"/>
      <c r="B145" s="171"/>
      <c r="C145" s="151"/>
      <c r="D145" s="141"/>
      <c r="E145" s="142"/>
      <c r="F145" s="145" t="s">
        <v>193</v>
      </c>
      <c r="G145" s="146"/>
      <c r="H145" s="147"/>
      <c r="I145" s="12">
        <v>19</v>
      </c>
      <c r="J145" s="12">
        <v>19</v>
      </c>
      <c r="K145" s="12">
        <v>20</v>
      </c>
      <c r="L145" s="12">
        <v>17</v>
      </c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</row>
    <row r="146" spans="1:122" s="36" customFormat="1" ht="12.75" customHeight="1" x14ac:dyDescent="0.3">
      <c r="A146" s="198"/>
      <c r="B146" s="171"/>
      <c r="C146" s="151"/>
      <c r="D146" s="141"/>
      <c r="E146" s="142"/>
      <c r="F146" s="145" t="s">
        <v>194</v>
      </c>
      <c r="G146" s="146"/>
      <c r="H146" s="147"/>
      <c r="I146" s="12">
        <v>20</v>
      </c>
      <c r="J146" s="12">
        <v>19</v>
      </c>
      <c r="K146" s="12">
        <v>20</v>
      </c>
      <c r="L146" s="12">
        <v>17</v>
      </c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</row>
    <row r="147" spans="1:122" s="36" customFormat="1" ht="12.75" customHeight="1" x14ac:dyDescent="0.3">
      <c r="A147" s="198"/>
      <c r="B147" s="171"/>
      <c r="C147" s="151"/>
      <c r="D147" s="141"/>
      <c r="E147" s="142"/>
      <c r="F147" s="145" t="s">
        <v>195</v>
      </c>
      <c r="G147" s="146"/>
      <c r="H147" s="147"/>
      <c r="I147" s="12">
        <v>19</v>
      </c>
      <c r="J147" s="12">
        <v>17</v>
      </c>
      <c r="K147" s="12">
        <v>20</v>
      </c>
      <c r="L147" s="12">
        <v>15</v>
      </c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</row>
    <row r="148" spans="1:122" s="36" customFormat="1" ht="12.75" customHeight="1" x14ac:dyDescent="0.3">
      <c r="A148" s="198"/>
      <c r="B148" s="171"/>
      <c r="C148" s="151"/>
      <c r="D148" s="141"/>
      <c r="E148" s="142"/>
      <c r="F148" s="145" t="s">
        <v>196</v>
      </c>
      <c r="G148" s="146"/>
      <c r="H148" s="147"/>
      <c r="I148" s="12">
        <v>20</v>
      </c>
      <c r="J148" s="12">
        <v>20</v>
      </c>
      <c r="K148" s="12">
        <v>20</v>
      </c>
      <c r="L148" s="12">
        <v>15</v>
      </c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</row>
    <row r="149" spans="1:122" s="36" customFormat="1" ht="12.75" customHeight="1" x14ac:dyDescent="0.3">
      <c r="A149" s="198"/>
      <c r="B149" s="171"/>
      <c r="C149" s="151"/>
      <c r="D149" s="141"/>
      <c r="E149" s="142"/>
      <c r="F149" s="145" t="s">
        <v>170</v>
      </c>
      <c r="G149" s="146"/>
      <c r="H149" s="147"/>
      <c r="I149" s="12">
        <v>20</v>
      </c>
      <c r="J149" s="12">
        <v>20</v>
      </c>
      <c r="K149" s="12">
        <v>19</v>
      </c>
      <c r="L149" s="12">
        <v>20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</row>
    <row r="150" spans="1:122" s="36" customFormat="1" x14ac:dyDescent="0.3">
      <c r="A150" s="198"/>
      <c r="B150" s="171"/>
      <c r="C150" s="151"/>
      <c r="D150" s="151" t="s">
        <v>35</v>
      </c>
      <c r="E150" s="151"/>
      <c r="F150" s="145" t="s">
        <v>176</v>
      </c>
      <c r="G150" s="146"/>
      <c r="H150" s="147"/>
      <c r="I150" s="12">
        <v>18</v>
      </c>
      <c r="J150" s="12">
        <v>20</v>
      </c>
      <c r="K150" s="12">
        <v>20</v>
      </c>
      <c r="L150" s="12">
        <v>20</v>
      </c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</row>
    <row r="151" spans="1:122" s="36" customFormat="1" x14ac:dyDescent="0.3">
      <c r="A151" s="198"/>
      <c r="B151" s="171"/>
      <c r="C151" s="151"/>
      <c r="D151" s="151"/>
      <c r="E151" s="151"/>
      <c r="F151" s="145" t="s">
        <v>36</v>
      </c>
      <c r="G151" s="146"/>
      <c r="H151" s="147"/>
      <c r="I151" s="12">
        <v>20</v>
      </c>
      <c r="J151" s="12">
        <v>16</v>
      </c>
      <c r="K151" s="12">
        <v>20</v>
      </c>
      <c r="L151" s="12">
        <v>15</v>
      </c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</row>
    <row r="152" spans="1:122" s="36" customFormat="1" x14ac:dyDescent="0.3">
      <c r="A152" s="198"/>
      <c r="B152" s="171"/>
      <c r="C152" s="151"/>
      <c r="D152" s="151"/>
      <c r="E152" s="151"/>
      <c r="F152" s="145" t="s">
        <v>37</v>
      </c>
      <c r="G152" s="146"/>
      <c r="H152" s="147"/>
      <c r="I152" s="12">
        <v>20</v>
      </c>
      <c r="J152" s="12">
        <v>18</v>
      </c>
      <c r="K152" s="12">
        <v>20</v>
      </c>
      <c r="L152" s="12">
        <v>15</v>
      </c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</row>
    <row r="153" spans="1:122" s="36" customFormat="1" x14ac:dyDescent="0.3">
      <c r="A153" s="198"/>
      <c r="B153" s="171"/>
      <c r="C153" s="151"/>
      <c r="D153" s="151"/>
      <c r="E153" s="151"/>
      <c r="F153" s="145" t="s">
        <v>47</v>
      </c>
      <c r="G153" s="146"/>
      <c r="H153" s="147"/>
      <c r="I153" s="12">
        <v>20</v>
      </c>
      <c r="J153" s="12">
        <v>20</v>
      </c>
      <c r="K153" s="12">
        <v>20</v>
      </c>
      <c r="L153" s="12">
        <v>15</v>
      </c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</row>
    <row r="154" spans="1:122" s="36" customFormat="1" x14ac:dyDescent="0.3">
      <c r="A154" s="198"/>
      <c r="B154" s="171"/>
      <c r="C154" s="151"/>
      <c r="D154" s="151"/>
      <c r="E154" s="151"/>
      <c r="F154" s="145" t="s">
        <v>177</v>
      </c>
      <c r="G154" s="146"/>
      <c r="H154" s="147"/>
      <c r="I154" s="12">
        <v>0</v>
      </c>
      <c r="J154" s="12">
        <v>0</v>
      </c>
      <c r="K154" s="12">
        <v>0</v>
      </c>
      <c r="L154" s="12">
        <v>5</v>
      </c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</row>
    <row r="155" spans="1:122" s="36" customFormat="1" x14ac:dyDescent="0.3">
      <c r="A155" s="198"/>
      <c r="B155" s="171"/>
      <c r="C155" s="151"/>
      <c r="D155" s="151"/>
      <c r="E155" s="151"/>
      <c r="F155" s="145" t="s">
        <v>87</v>
      </c>
      <c r="G155" s="146"/>
      <c r="H155" s="147"/>
      <c r="I155" s="12">
        <v>7</v>
      </c>
      <c r="J155" s="12">
        <v>0</v>
      </c>
      <c r="K155" s="12">
        <v>0</v>
      </c>
      <c r="L155" s="12">
        <v>0</v>
      </c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</row>
    <row r="156" spans="1:122" s="36" customFormat="1" x14ac:dyDescent="0.3">
      <c r="A156" s="198"/>
      <c r="B156" s="171"/>
      <c r="C156" s="151"/>
      <c r="D156" s="151"/>
      <c r="E156" s="151"/>
      <c r="F156" s="145" t="s">
        <v>88</v>
      </c>
      <c r="G156" s="146"/>
      <c r="H156" s="147"/>
      <c r="I156" s="12">
        <v>0</v>
      </c>
      <c r="J156" s="12">
        <v>0</v>
      </c>
      <c r="K156" s="12">
        <v>0</v>
      </c>
      <c r="L156" s="12">
        <v>0</v>
      </c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</row>
    <row r="157" spans="1:122" s="36" customFormat="1" x14ac:dyDescent="0.3">
      <c r="A157" s="198"/>
      <c r="B157" s="171"/>
      <c r="C157" s="151"/>
      <c r="D157" s="151"/>
      <c r="E157" s="151"/>
      <c r="F157" s="145" t="s">
        <v>89</v>
      </c>
      <c r="G157" s="146"/>
      <c r="H157" s="147"/>
      <c r="I157" s="12">
        <v>0</v>
      </c>
      <c r="J157" s="12">
        <v>0</v>
      </c>
      <c r="K157" s="12">
        <v>0</v>
      </c>
      <c r="L157" s="12">
        <v>0</v>
      </c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</row>
    <row r="160" spans="1:122" x14ac:dyDescent="0.25">
      <c r="A160" s="119" t="s">
        <v>130</v>
      </c>
      <c r="B160" s="119"/>
      <c r="C160" s="119"/>
      <c r="D160" s="199" t="s">
        <v>133</v>
      </c>
      <c r="E160" s="200"/>
    </row>
    <row r="161" spans="1:5" x14ac:dyDescent="0.25">
      <c r="A161" s="119" t="s">
        <v>131</v>
      </c>
      <c r="B161" s="119"/>
      <c r="C161" s="119"/>
      <c r="D161" s="201">
        <v>43344</v>
      </c>
      <c r="E161" s="200"/>
    </row>
    <row r="162" spans="1:5" x14ac:dyDescent="0.25">
      <c r="A162" s="119" t="s">
        <v>132</v>
      </c>
      <c r="B162" s="119"/>
      <c r="C162" s="119"/>
      <c r="D162" s="199" t="s">
        <v>134</v>
      </c>
      <c r="E162" s="200"/>
    </row>
    <row r="163" spans="1:5" x14ac:dyDescent="0.25">
      <c r="A163" s="119" t="s">
        <v>164</v>
      </c>
      <c r="B163" s="119"/>
      <c r="C163" s="119"/>
      <c r="D163" s="196" t="s">
        <v>165</v>
      </c>
      <c r="E163" s="197"/>
    </row>
    <row r="165" spans="1:5" x14ac:dyDescent="0.25">
      <c r="C165" s="193" t="s">
        <v>163</v>
      </c>
      <c r="D165" s="194"/>
      <c r="E165" s="195"/>
    </row>
    <row r="166" spans="1:5" x14ac:dyDescent="0.25">
      <c r="C166" s="51" t="s">
        <v>144</v>
      </c>
      <c r="D166" s="52">
        <v>25</v>
      </c>
      <c r="E166" s="53" t="s">
        <v>182</v>
      </c>
    </row>
    <row r="167" spans="1:5" x14ac:dyDescent="0.25">
      <c r="C167" s="51" t="s">
        <v>145</v>
      </c>
      <c r="D167" s="52">
        <v>47</v>
      </c>
      <c r="E167" s="53" t="s">
        <v>183</v>
      </c>
    </row>
    <row r="168" spans="1:5" x14ac:dyDescent="0.25">
      <c r="C168" s="51" t="s">
        <v>146</v>
      </c>
      <c r="D168" s="52">
        <v>3</v>
      </c>
      <c r="E168" s="53" t="s">
        <v>152</v>
      </c>
    </row>
    <row r="169" spans="1:5" x14ac:dyDescent="0.25">
      <c r="C169" s="51" t="s">
        <v>147</v>
      </c>
      <c r="D169" s="52">
        <v>10</v>
      </c>
      <c r="E169" s="53" t="s">
        <v>153</v>
      </c>
    </row>
    <row r="170" spans="1:5" x14ac:dyDescent="0.25">
      <c r="C170" s="51" t="s">
        <v>148</v>
      </c>
      <c r="D170" s="52">
        <v>25</v>
      </c>
      <c r="E170" s="53" t="s">
        <v>154</v>
      </c>
    </row>
    <row r="171" spans="1:5" x14ac:dyDescent="0.25">
      <c r="C171" s="51" t="s">
        <v>149</v>
      </c>
      <c r="D171" s="52">
        <v>40</v>
      </c>
      <c r="E171" s="53" t="s">
        <v>155</v>
      </c>
    </row>
    <row r="172" spans="1:5" x14ac:dyDescent="0.25">
      <c r="C172" s="51" t="s">
        <v>150</v>
      </c>
      <c r="D172" s="57">
        <v>1323</v>
      </c>
      <c r="E172" s="53" t="s">
        <v>156</v>
      </c>
    </row>
    <row r="173" spans="1:5" x14ac:dyDescent="0.25">
      <c r="C173" s="51" t="s">
        <v>151</v>
      </c>
      <c r="D173" s="52">
        <v>506</v>
      </c>
      <c r="E173" s="53" t="s">
        <v>156</v>
      </c>
    </row>
    <row r="174" spans="1:5" x14ac:dyDescent="0.25">
      <c r="C174" s="54"/>
      <c r="D174" s="55"/>
      <c r="E174" s="56"/>
    </row>
    <row r="175" spans="1:5" x14ac:dyDescent="0.25">
      <c r="C175" s="192" t="s">
        <v>157</v>
      </c>
      <c r="D175" s="192"/>
      <c r="E175" s="56"/>
    </row>
    <row r="176" spans="1:5" x14ac:dyDescent="0.25">
      <c r="C176" s="51" t="s">
        <v>158</v>
      </c>
      <c r="D176" s="51">
        <v>1</v>
      </c>
      <c r="E176" s="56"/>
    </row>
    <row r="177" spans="3:5" x14ac:dyDescent="0.25">
      <c r="C177" s="51" t="s">
        <v>159</v>
      </c>
      <c r="D177" s="51">
        <v>2</v>
      </c>
      <c r="E177" s="56"/>
    </row>
    <row r="178" spans="3:5" x14ac:dyDescent="0.25">
      <c r="C178" s="51" t="s">
        <v>146</v>
      </c>
      <c r="D178" s="58">
        <v>1</v>
      </c>
      <c r="E178" s="56"/>
    </row>
    <row r="179" spans="3:5" x14ac:dyDescent="0.25">
      <c r="C179" s="51" t="s">
        <v>166</v>
      </c>
      <c r="D179" s="51">
        <v>10</v>
      </c>
      <c r="E179" s="56"/>
    </row>
    <row r="180" spans="3:5" x14ac:dyDescent="0.25">
      <c r="C180" s="51" t="s">
        <v>160</v>
      </c>
      <c r="D180" s="51">
        <v>0</v>
      </c>
      <c r="E180" s="56"/>
    </row>
    <row r="181" spans="3:5" x14ac:dyDescent="0.25">
      <c r="C181" s="51" t="s">
        <v>161</v>
      </c>
      <c r="D181" s="58">
        <v>2</v>
      </c>
      <c r="E181" s="56"/>
    </row>
    <row r="182" spans="3:5" x14ac:dyDescent="0.25">
      <c r="C182" s="51" t="s">
        <v>162</v>
      </c>
      <c r="D182" s="51">
        <v>1</v>
      </c>
      <c r="E182" s="56"/>
    </row>
  </sheetData>
  <sheetProtection password="CDF5" sheet="1" objects="1" scenarios="1"/>
  <mergeCells count="204">
    <mergeCell ref="E126:H126"/>
    <mergeCell ref="E127:H127"/>
    <mergeCell ref="B120:B128"/>
    <mergeCell ref="B112:B116"/>
    <mergeCell ref="A44:A67"/>
    <mergeCell ref="F153:H153"/>
    <mergeCell ref="E121:H121"/>
    <mergeCell ref="F150:H150"/>
    <mergeCell ref="D129:D138"/>
    <mergeCell ref="F143:H143"/>
    <mergeCell ref="F149:H149"/>
    <mergeCell ref="F140:H140"/>
    <mergeCell ref="D139:E149"/>
    <mergeCell ref="D120:D128"/>
    <mergeCell ref="E122:H122"/>
    <mergeCell ref="E123:H123"/>
    <mergeCell ref="E124:H124"/>
    <mergeCell ref="F151:H151"/>
    <mergeCell ref="F142:H142"/>
    <mergeCell ref="D112:E112"/>
    <mergeCell ref="D113:D114"/>
    <mergeCell ref="E113:H113"/>
    <mergeCell ref="E114:H114"/>
    <mergeCell ref="B117:B119"/>
    <mergeCell ref="C117:C119"/>
    <mergeCell ref="D117:D119"/>
    <mergeCell ref="I4:I5"/>
    <mergeCell ref="J4:J5"/>
    <mergeCell ref="K4:K5"/>
    <mergeCell ref="L4:L5"/>
    <mergeCell ref="F29:H29"/>
    <mergeCell ref="F30:H30"/>
    <mergeCell ref="F21:H21"/>
    <mergeCell ref="F27:H27"/>
    <mergeCell ref="A3:D4"/>
    <mergeCell ref="B23:B30"/>
    <mergeCell ref="A31:A43"/>
    <mergeCell ref="B31:B43"/>
    <mergeCell ref="C31:C43"/>
    <mergeCell ref="D34:E36"/>
    <mergeCell ref="D18:E18"/>
    <mergeCell ref="D19:E19"/>
    <mergeCell ref="D26:E26"/>
    <mergeCell ref="D27:E28"/>
    <mergeCell ref="D29:E30"/>
    <mergeCell ref="D5:E5"/>
    <mergeCell ref="D6:E6"/>
    <mergeCell ref="B18:B19"/>
    <mergeCell ref="C175:D175"/>
    <mergeCell ref="C165:E165"/>
    <mergeCell ref="A163:C163"/>
    <mergeCell ref="D163:E163"/>
    <mergeCell ref="A68:A157"/>
    <mergeCell ref="F157:H157"/>
    <mergeCell ref="D150:E157"/>
    <mergeCell ref="F152:H152"/>
    <mergeCell ref="E103:H103"/>
    <mergeCell ref="B92:B96"/>
    <mergeCell ref="F155:H155"/>
    <mergeCell ref="F156:H156"/>
    <mergeCell ref="D105:D108"/>
    <mergeCell ref="E106:H106"/>
    <mergeCell ref="E107:H107"/>
    <mergeCell ref="E108:H108"/>
    <mergeCell ref="F154:H154"/>
    <mergeCell ref="F141:H141"/>
    <mergeCell ref="F139:H139"/>
    <mergeCell ref="A162:C162"/>
    <mergeCell ref="D160:E160"/>
    <mergeCell ref="D161:E161"/>
    <mergeCell ref="D162:E162"/>
    <mergeCell ref="F144:H144"/>
    <mergeCell ref="F16:H16"/>
    <mergeCell ref="B53:B55"/>
    <mergeCell ref="C18:C19"/>
    <mergeCell ref="E3:H4"/>
    <mergeCell ref="F25:H25"/>
    <mergeCell ref="D7:E7"/>
    <mergeCell ref="F28:H28"/>
    <mergeCell ref="D12:E12"/>
    <mergeCell ref="D20:E22"/>
    <mergeCell ref="C20:C22"/>
    <mergeCell ref="C14:C16"/>
    <mergeCell ref="C6:C7"/>
    <mergeCell ref="A6:A19"/>
    <mergeCell ref="D11:E11"/>
    <mergeCell ref="C139:C157"/>
    <mergeCell ref="B139:B157"/>
    <mergeCell ref="C92:C96"/>
    <mergeCell ref="C23:C30"/>
    <mergeCell ref="B80:B90"/>
    <mergeCell ref="D13:E13"/>
    <mergeCell ref="D14:E16"/>
    <mergeCell ref="D17:E17"/>
    <mergeCell ref="D31:E33"/>
    <mergeCell ref="E99:H99"/>
    <mergeCell ref="E100:H100"/>
    <mergeCell ref="E101:H101"/>
    <mergeCell ref="D92:D96"/>
    <mergeCell ref="E94:H94"/>
    <mergeCell ref="E93:H93"/>
    <mergeCell ref="F63:H63"/>
    <mergeCell ref="B59:B61"/>
    <mergeCell ref="B6:B7"/>
    <mergeCell ref="B97:B111"/>
    <mergeCell ref="B68:B78"/>
    <mergeCell ref="B47:B49"/>
    <mergeCell ref="F15:H15"/>
    <mergeCell ref="D62:E64"/>
    <mergeCell ref="E104:H104"/>
    <mergeCell ref="E95:H95"/>
    <mergeCell ref="E96:H96"/>
    <mergeCell ref="D109:D111"/>
    <mergeCell ref="B50:B52"/>
    <mergeCell ref="D97:E97"/>
    <mergeCell ref="A20:A30"/>
    <mergeCell ref="B20:B22"/>
    <mergeCell ref="F57:H57"/>
    <mergeCell ref="F58:H58"/>
    <mergeCell ref="D56:E58"/>
    <mergeCell ref="F60:H60"/>
    <mergeCell ref="F61:H61"/>
    <mergeCell ref="D59:E61"/>
    <mergeCell ref="F66:H66"/>
    <mergeCell ref="F32:H32"/>
    <mergeCell ref="F33:H33"/>
    <mergeCell ref="D37:E38"/>
    <mergeCell ref="F55:H55"/>
    <mergeCell ref="D53:E55"/>
    <mergeCell ref="B62:B64"/>
    <mergeCell ref="B44:B46"/>
    <mergeCell ref="F38:H38"/>
    <mergeCell ref="I3:L3"/>
    <mergeCell ref="B8:B10"/>
    <mergeCell ref="C8:C10"/>
    <mergeCell ref="D8:E10"/>
    <mergeCell ref="F9:H9"/>
    <mergeCell ref="F10:H10"/>
    <mergeCell ref="B14:B16"/>
    <mergeCell ref="E125:H125"/>
    <mergeCell ref="E128:H128"/>
    <mergeCell ref="C53:C55"/>
    <mergeCell ref="C44:C46"/>
    <mergeCell ref="C47:C49"/>
    <mergeCell ref="C50:C52"/>
    <mergeCell ref="C56:C58"/>
    <mergeCell ref="C59:C61"/>
    <mergeCell ref="F64:H64"/>
    <mergeCell ref="F54:H54"/>
    <mergeCell ref="D98:D101"/>
    <mergeCell ref="D102:D104"/>
    <mergeCell ref="E109:H109"/>
    <mergeCell ref="E110:H110"/>
    <mergeCell ref="E111:H111"/>
    <mergeCell ref="C120:C128"/>
    <mergeCell ref="C112:C116"/>
    <mergeCell ref="F145:H145"/>
    <mergeCell ref="F146:H146"/>
    <mergeCell ref="F147:H147"/>
    <mergeCell ref="F148:H148"/>
    <mergeCell ref="B129:B138"/>
    <mergeCell ref="F41:H41"/>
    <mergeCell ref="F35:H35"/>
    <mergeCell ref="E102:H102"/>
    <mergeCell ref="F46:H46"/>
    <mergeCell ref="F40:H40"/>
    <mergeCell ref="C129:C138"/>
    <mergeCell ref="E116:H116"/>
    <mergeCell ref="D115:D116"/>
    <mergeCell ref="E115:H115"/>
    <mergeCell ref="E118:H118"/>
    <mergeCell ref="E119:H119"/>
    <mergeCell ref="B56:B58"/>
    <mergeCell ref="D80:D90"/>
    <mergeCell ref="C97:C111"/>
    <mergeCell ref="C80:C90"/>
    <mergeCell ref="C68:C78"/>
    <mergeCell ref="C62:C64"/>
    <mergeCell ref="C65:C67"/>
    <mergeCell ref="B65:B67"/>
    <mergeCell ref="A1:L1"/>
    <mergeCell ref="A2:L2"/>
    <mergeCell ref="A160:C160"/>
    <mergeCell ref="A161:C161"/>
    <mergeCell ref="F36:H36"/>
    <mergeCell ref="D23:E25"/>
    <mergeCell ref="F24:H24"/>
    <mergeCell ref="F22:H22"/>
    <mergeCell ref="F37:H37"/>
    <mergeCell ref="D44:E46"/>
    <mergeCell ref="F67:H67"/>
    <mergeCell ref="D65:E67"/>
    <mergeCell ref="D68:D78"/>
    <mergeCell ref="F49:H49"/>
    <mergeCell ref="F45:H45"/>
    <mergeCell ref="D47:E49"/>
    <mergeCell ref="F48:H48"/>
    <mergeCell ref="D50:E52"/>
    <mergeCell ref="D42:E43"/>
    <mergeCell ref="F42:H42"/>
    <mergeCell ref="F43:H43"/>
    <mergeCell ref="F52:H52"/>
    <mergeCell ref="F51:H51"/>
    <mergeCell ref="D39:E41"/>
  </mergeCells>
  <phoneticPr fontId="3" type="noConversion"/>
  <conditionalFormatting sqref="I6:L6">
    <cfRule type="cellIs" dxfId="464" priority="163" operator="lessThanOrEqual">
      <formula>106</formula>
    </cfRule>
    <cfRule type="cellIs" dxfId="463" priority="164" operator="greaterThanOrEqual">
      <formula>120</formula>
    </cfRule>
    <cfRule type="cellIs" dxfId="462" priority="165" operator="between">
      <formula>107</formula>
      <formula>119</formula>
    </cfRule>
  </conditionalFormatting>
  <conditionalFormatting sqref="I7:L7">
    <cfRule type="cellIs" dxfId="461" priority="160" operator="lessThanOrEqual">
      <formula>26</formula>
    </cfRule>
    <cfRule type="cellIs" dxfId="460" priority="161" operator="greaterThanOrEqual">
      <formula>32</formula>
    </cfRule>
    <cfRule type="cellIs" dxfId="459" priority="162" operator="between">
      <formula>27</formula>
      <formula>31</formula>
    </cfRule>
  </conditionalFormatting>
  <conditionalFormatting sqref="I8:L8">
    <cfRule type="cellIs" dxfId="458" priority="157" operator="lessThanOrEqual">
      <formula>0.79</formula>
    </cfRule>
    <cfRule type="cellIs" dxfId="457" priority="158" operator="greaterThanOrEqual">
      <formula>0.91</formula>
    </cfRule>
    <cfRule type="cellIs" dxfId="456" priority="159" operator="between">
      <formula>0.8</formula>
      <formula>0.9</formula>
    </cfRule>
  </conditionalFormatting>
  <conditionalFormatting sqref="I11:L11">
    <cfRule type="cellIs" dxfId="455" priority="154" operator="lessThanOrEqual">
      <formula>22</formula>
    </cfRule>
    <cfRule type="cellIs" dxfId="454" priority="155" operator="greaterThanOrEqual">
      <formula>26</formula>
    </cfRule>
    <cfRule type="cellIs" dxfId="453" priority="156" operator="between">
      <formula>23</formula>
      <formula>24</formula>
    </cfRule>
  </conditionalFormatting>
  <conditionalFormatting sqref="I12:L12">
    <cfRule type="cellIs" dxfId="452" priority="151" operator="greaterThanOrEqual">
      <formula>51</formula>
    </cfRule>
    <cfRule type="cellIs" dxfId="451" priority="152" operator="lessThanOrEqual">
      <formula>49</formula>
    </cfRule>
    <cfRule type="cellIs" dxfId="450" priority="153" operator="equal">
      <formula>50</formula>
    </cfRule>
  </conditionalFormatting>
  <conditionalFormatting sqref="I14:L14">
    <cfRule type="cellIs" dxfId="449" priority="148" operator="greaterThanOrEqual">
      <formula>1390</formula>
    </cfRule>
    <cfRule type="cellIs" dxfId="448" priority="149" operator="lessThanOrEqual">
      <formula>1256</formula>
    </cfRule>
    <cfRule type="cellIs" dxfId="447" priority="150" operator="between">
      <formula>1257</formula>
      <formula>1389</formula>
    </cfRule>
  </conditionalFormatting>
  <conditionalFormatting sqref="I17:L17">
    <cfRule type="cellIs" dxfId="446" priority="145" operator="lessThanOrEqual">
      <formula>481</formula>
    </cfRule>
    <cfRule type="cellIs" dxfId="445" priority="146" operator="greaterThanOrEqual">
      <formula>533</formula>
    </cfRule>
    <cfRule type="cellIs" dxfId="444" priority="147" operator="between">
      <formula>482</formula>
      <formula>532</formula>
    </cfRule>
  </conditionalFormatting>
  <conditionalFormatting sqref="I18:L18">
    <cfRule type="cellIs" dxfId="443" priority="142" operator="lessThanOrEqual">
      <formula>0.89</formula>
    </cfRule>
    <cfRule type="cellIs" dxfId="442" priority="143" operator="greaterThanOrEqual">
      <formula>101</formula>
    </cfRule>
    <cfRule type="cellIs" dxfId="441" priority="144" operator="between">
      <formula>0.91</formula>
      <formula>1</formula>
    </cfRule>
  </conditionalFormatting>
  <conditionalFormatting sqref="I19:L19">
    <cfRule type="cellIs" dxfId="440" priority="139" operator="lessThanOrEqual">
      <formula>797</formula>
    </cfRule>
    <cfRule type="cellIs" dxfId="439" priority="140" operator="greaterThanOrEqual">
      <formula>841</formula>
    </cfRule>
    <cfRule type="cellIs" dxfId="438" priority="141" operator="between">
      <formula>798</formula>
      <formula>840</formula>
    </cfRule>
  </conditionalFormatting>
  <conditionalFormatting sqref="I20:L20">
    <cfRule type="cellIs" dxfId="437" priority="130" operator="lessThanOrEqual">
      <formula>0.69</formula>
    </cfRule>
    <cfRule type="cellIs" dxfId="436" priority="131" operator="greaterThanOrEqual">
      <formula>0.81</formula>
    </cfRule>
    <cfRule type="cellIs" dxfId="435" priority="132" operator="between">
      <formula>0.7</formula>
      <formula>0.8</formula>
    </cfRule>
  </conditionalFormatting>
  <conditionalFormatting sqref="I23:L23">
    <cfRule type="cellIs" dxfId="434" priority="127" operator="lessThanOrEqual">
      <formula>59%</formula>
    </cfRule>
    <cfRule type="cellIs" dxfId="433" priority="128" operator="greaterThanOrEqual">
      <formula>0.66</formula>
    </cfRule>
    <cfRule type="cellIs" dxfId="432" priority="129" operator="between">
      <formula>0.6</formula>
      <formula>0.65</formula>
    </cfRule>
  </conditionalFormatting>
  <conditionalFormatting sqref="I26:L26">
    <cfRule type="cellIs" dxfId="431" priority="124" operator="lessThanOrEqual">
      <formula>0.59</formula>
    </cfRule>
    <cfRule type="cellIs" dxfId="430" priority="125" operator="greaterThanOrEqual">
      <formula>0.66</formula>
    </cfRule>
    <cfRule type="cellIs" dxfId="429" priority="126" operator="between">
      <formula>0.6</formula>
      <formula>0.65</formula>
    </cfRule>
  </conditionalFormatting>
  <conditionalFormatting sqref="I31:L31 I34:L34 I39:L39">
    <cfRule type="cellIs" dxfId="428" priority="109" operator="lessThanOrEqual">
      <formula>0.39</formula>
    </cfRule>
    <cfRule type="cellIs" dxfId="427" priority="110" operator="greaterThanOrEqual">
      <formula>0.51</formula>
    </cfRule>
    <cfRule type="cellIs" dxfId="426" priority="111" operator="between">
      <formula>0.4</formula>
      <formula>0.5</formula>
    </cfRule>
  </conditionalFormatting>
  <conditionalFormatting sqref="I44:L44">
    <cfRule type="cellIs" dxfId="425" priority="91" operator="lessThanOrEqual">
      <formula>13</formula>
    </cfRule>
    <cfRule type="cellIs" dxfId="424" priority="92" operator="greaterThanOrEqual">
      <formula>17</formula>
    </cfRule>
    <cfRule type="cellIs" dxfId="423" priority="93" operator="between">
      <formula>16</formula>
      <formula>14</formula>
    </cfRule>
  </conditionalFormatting>
  <conditionalFormatting sqref="I47:L47">
    <cfRule type="cellIs" dxfId="422" priority="88" operator="lessThan">
      <formula>1</formula>
    </cfRule>
    <cfRule type="cellIs" dxfId="421" priority="89" operator="greaterThanOrEqual">
      <formula>2</formula>
    </cfRule>
    <cfRule type="cellIs" dxfId="420" priority="90" operator="equal">
      <formula>1</formula>
    </cfRule>
  </conditionalFormatting>
  <conditionalFormatting sqref="I50:L50">
    <cfRule type="cellIs" dxfId="419" priority="85" operator="lessThanOrEqual">
      <formula>6</formula>
    </cfRule>
    <cfRule type="cellIs" dxfId="418" priority="86" operator="greaterThanOrEqual">
      <formula>22</formula>
    </cfRule>
    <cfRule type="cellIs" dxfId="417" priority="87" operator="between">
      <formula>21</formula>
      <formula>7</formula>
    </cfRule>
  </conditionalFormatting>
  <conditionalFormatting sqref="I53:L53">
    <cfRule type="cellIs" dxfId="416" priority="82" operator="lessThanOrEqual">
      <formula>14</formula>
    </cfRule>
    <cfRule type="cellIs" dxfId="415" priority="83" operator="greaterThanOrEqual">
      <formula>46</formula>
    </cfRule>
    <cfRule type="cellIs" dxfId="414" priority="84" operator="between">
      <formula>15</formula>
      <formula>45</formula>
    </cfRule>
  </conditionalFormatting>
  <conditionalFormatting sqref="I56:L56">
    <cfRule type="cellIs" dxfId="413" priority="79" operator="lessThanOrEqual">
      <formula>59</formula>
    </cfRule>
    <cfRule type="cellIs" dxfId="412" priority="80" operator="greaterThanOrEqual">
      <formula>76</formula>
    </cfRule>
    <cfRule type="cellIs" dxfId="411" priority="81" operator="between">
      <formula>60</formula>
      <formula>75</formula>
    </cfRule>
  </conditionalFormatting>
  <conditionalFormatting sqref="I59:L59 I62:L62">
    <cfRule type="cellIs" dxfId="410" priority="76" operator="greaterThanOrEqual">
      <formula>3</formula>
    </cfRule>
    <cfRule type="cellIs" dxfId="409" priority="77" operator="lessThanOrEqual">
      <formula>1</formula>
    </cfRule>
    <cfRule type="cellIs" dxfId="408" priority="78" operator="equal">
      <formula>2</formula>
    </cfRule>
  </conditionalFormatting>
  <conditionalFormatting sqref="I65:L65">
    <cfRule type="cellIs" dxfId="407" priority="70" operator="lessThanOrEqual">
      <formula>10</formula>
    </cfRule>
    <cfRule type="cellIs" dxfId="406" priority="71" operator="greaterThanOrEqual">
      <formula>16</formula>
    </cfRule>
    <cfRule type="cellIs" dxfId="405" priority="72" operator="between">
      <formula>10</formula>
      <formula>15</formula>
    </cfRule>
  </conditionalFormatting>
  <conditionalFormatting sqref="I79:L79">
    <cfRule type="cellIs" dxfId="404" priority="67" operator="lessThanOrEqual">
      <formula>498</formula>
    </cfRule>
    <cfRule type="cellIs" dxfId="403" priority="68" operator="greaterThanOrEqual">
      <formula>552</formula>
    </cfRule>
    <cfRule type="cellIs" dxfId="402" priority="69" operator="between">
      <formula>499</formula>
      <formula>551</formula>
    </cfRule>
  </conditionalFormatting>
  <conditionalFormatting sqref="I68:L78">
    <cfRule type="cellIs" dxfId="401" priority="64" operator="lessThanOrEqual">
      <formula>199</formula>
    </cfRule>
    <cfRule type="cellIs" dxfId="400" priority="65" operator="greaterThanOrEqual">
      <formula>221</formula>
    </cfRule>
    <cfRule type="cellIs" dxfId="399" priority="66" operator="between">
      <formula>200</formula>
      <formula>220</formula>
    </cfRule>
  </conditionalFormatting>
  <conditionalFormatting sqref="I80:L91 I129:L138">
    <cfRule type="cellIs" dxfId="398" priority="61" operator="lessThanOrEqual">
      <formula>0.89</formula>
    </cfRule>
    <cfRule type="cellIs" dxfId="397" priority="62" operator="greaterThanOrEqual">
      <formula>1.01</formula>
    </cfRule>
    <cfRule type="cellIs" dxfId="396" priority="63" operator="between">
      <formula>0.9</formula>
      <formula>1</formula>
    </cfRule>
  </conditionalFormatting>
  <conditionalFormatting sqref="I92:L92">
    <cfRule type="cellIs" dxfId="395" priority="55" operator="lessThanOrEqual">
      <formula>25</formula>
    </cfRule>
    <cfRule type="cellIs" dxfId="394" priority="56" operator="greaterThanOrEqual">
      <formula>77</formula>
    </cfRule>
    <cfRule type="cellIs" dxfId="393" priority="57" operator="between">
      <formula>26</formula>
      <formula>76</formula>
    </cfRule>
  </conditionalFormatting>
  <conditionalFormatting sqref="I120:L120">
    <cfRule type="cellIs" dxfId="392" priority="52" operator="lessThanOrEqual">
      <formula>949</formula>
    </cfRule>
    <cfRule type="cellIs" dxfId="391" priority="53" operator="greaterThanOrEqual">
      <formula>1051</formula>
    </cfRule>
    <cfRule type="cellIs" dxfId="390" priority="54" operator="between">
      <formula>950</formula>
      <formula>1050</formula>
    </cfRule>
  </conditionalFormatting>
  <conditionalFormatting sqref="I13:L13">
    <cfRule type="cellIs" dxfId="389" priority="43" operator="lessThanOrEqual">
      <formula>292</formula>
    </cfRule>
    <cfRule type="cellIs" dxfId="388" priority="44" operator="greaterThanOrEqual">
      <formula>324</formula>
    </cfRule>
    <cfRule type="cellIs" dxfId="387" priority="45" operator="between">
      <formula>293</formula>
      <formula>323</formula>
    </cfRule>
  </conditionalFormatting>
  <conditionalFormatting sqref="I98:L98 I105:L105">
    <cfRule type="cellIs" dxfId="386" priority="40" operator="lessThanOrEqual">
      <formula>24</formula>
    </cfRule>
    <cfRule type="cellIs" dxfId="385" priority="41" operator="greaterThanOrEqual">
      <formula>26</formula>
    </cfRule>
    <cfRule type="cellIs" dxfId="384" priority="42" operator="equal">
      <formula>25</formula>
    </cfRule>
  </conditionalFormatting>
  <conditionalFormatting sqref="I97:L97">
    <cfRule type="cellIs" dxfId="383" priority="37" operator="lessThanOrEqual">
      <formula>49</formula>
    </cfRule>
    <cfRule type="cellIs" dxfId="382" priority="38" operator="greaterThanOrEqual">
      <formula>51</formula>
    </cfRule>
    <cfRule type="cellIs" dxfId="381" priority="39" operator="equal">
      <formula>50</formula>
    </cfRule>
  </conditionalFormatting>
  <conditionalFormatting sqref="I112:L112">
    <cfRule type="cellIs" dxfId="380" priority="19" operator="lessThanOrEqual">
      <formula>50</formula>
    </cfRule>
    <cfRule type="cellIs" dxfId="379" priority="20" operator="greaterThanOrEqual">
      <formula>52</formula>
    </cfRule>
    <cfRule type="cellIs" dxfId="378" priority="21" operator="equal">
      <formula>51</formula>
    </cfRule>
  </conditionalFormatting>
  <conditionalFormatting sqref="I117:L117">
    <cfRule type="cellIs" dxfId="377" priority="4" operator="greaterThanOrEqual">
      <formula>22</formula>
    </cfRule>
    <cfRule type="cellIs" dxfId="376" priority="5" operator="lessThanOrEqual">
      <formula>19</formula>
    </cfRule>
    <cfRule type="cellIs" dxfId="375" priority="6" operator="between">
      <formula>20</formula>
      <formula>21</formula>
    </cfRule>
  </conditionalFormatting>
  <conditionalFormatting sqref="K6">
    <cfRule type="cellIs" dxfId="374" priority="1" operator="lessThanOrEqual">
      <formula>26</formula>
    </cfRule>
    <cfRule type="cellIs" dxfId="373" priority="2" operator="greaterThanOrEqual">
      <formula>32</formula>
    </cfRule>
    <cfRule type="cellIs" dxfId="372" priority="3" operator="between">
      <formula>27</formula>
      <formula>31</formula>
    </cfRule>
  </conditionalFormatting>
  <printOptions horizontalCentered="1"/>
  <pageMargins left="0.42" right="0.38" top="1" bottom="1" header="0.5" footer="0.5"/>
  <pageSetup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182"/>
  <sheetViews>
    <sheetView topLeftCell="G13" zoomScale="85" zoomScaleNormal="85" zoomScaleSheetLayoutView="85" workbookViewId="0">
      <selection activeCell="I17" sqref="I17:T17"/>
    </sheetView>
  </sheetViews>
  <sheetFormatPr baseColWidth="10" defaultColWidth="11" defaultRowHeight="12.5" x14ac:dyDescent="0.25"/>
  <cols>
    <col min="1" max="1" width="8.15234375" style="38" customWidth="1"/>
    <col min="2" max="2" width="4.23046875" style="38" customWidth="1"/>
    <col min="3" max="3" width="18" style="39" customWidth="1"/>
    <col min="4" max="4" width="24" style="40" customWidth="1"/>
    <col min="5" max="5" width="19" style="2" customWidth="1"/>
    <col min="6" max="6" width="7.765625" style="37" bestFit="1" customWidth="1"/>
    <col min="7" max="7" width="10.3828125" style="37" customWidth="1"/>
    <col min="8" max="8" width="8.4609375" style="2" bestFit="1" customWidth="1"/>
    <col min="9" max="122" width="11" style="1"/>
    <col min="123" max="16384" width="11" style="2"/>
  </cols>
  <sheetData>
    <row r="1" spans="1:20" ht="15.75" customHeight="1" x14ac:dyDescent="0.25">
      <c r="A1" s="115" t="s">
        <v>102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24" customHeight="1" x14ac:dyDescent="0.25">
      <c r="A2" s="115" t="s">
        <v>180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3" x14ac:dyDescent="0.25">
      <c r="A3" s="204" t="s">
        <v>18</v>
      </c>
      <c r="B3" s="205"/>
      <c r="C3" s="205"/>
      <c r="D3" s="206"/>
      <c r="E3" s="189" t="s">
        <v>0</v>
      </c>
      <c r="F3" s="189"/>
      <c r="G3" s="189"/>
      <c r="H3" s="189"/>
      <c r="I3" s="207" t="s">
        <v>261</v>
      </c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</row>
    <row r="4" spans="1:20" x14ac:dyDescent="0.25">
      <c r="A4" s="207"/>
      <c r="B4" s="208"/>
      <c r="C4" s="208"/>
      <c r="D4" s="209"/>
      <c r="E4" s="189"/>
      <c r="F4" s="189"/>
      <c r="G4" s="189"/>
      <c r="H4" s="189"/>
      <c r="I4" s="202">
        <v>43466</v>
      </c>
      <c r="J4" s="202">
        <v>43497</v>
      </c>
      <c r="K4" s="202">
        <v>43525</v>
      </c>
      <c r="L4" s="202">
        <v>43556</v>
      </c>
      <c r="M4" s="202">
        <v>43586</v>
      </c>
      <c r="N4" s="202">
        <v>43617</v>
      </c>
      <c r="O4" s="202">
        <v>43647</v>
      </c>
      <c r="P4" s="202">
        <v>43678</v>
      </c>
      <c r="Q4" s="202">
        <v>43709</v>
      </c>
      <c r="R4" s="202">
        <v>43739</v>
      </c>
      <c r="S4" s="202">
        <v>43770</v>
      </c>
      <c r="T4" s="202">
        <v>43800</v>
      </c>
    </row>
    <row r="5" spans="1:20" x14ac:dyDescent="0.25">
      <c r="A5" s="3" t="s">
        <v>6</v>
      </c>
      <c r="B5" s="3" t="s">
        <v>2</v>
      </c>
      <c r="C5" s="3" t="s">
        <v>1</v>
      </c>
      <c r="D5" s="210" t="s">
        <v>5</v>
      </c>
      <c r="E5" s="211"/>
      <c r="F5" s="4" t="s">
        <v>3</v>
      </c>
      <c r="G5" s="5" t="s">
        <v>4</v>
      </c>
      <c r="H5" s="6" t="s">
        <v>103</v>
      </c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</row>
    <row r="6" spans="1:20" ht="12.75" customHeight="1" x14ac:dyDescent="0.25">
      <c r="A6" s="169" t="s">
        <v>7</v>
      </c>
      <c r="B6" s="148">
        <v>1</v>
      </c>
      <c r="C6" s="135" t="s">
        <v>12</v>
      </c>
      <c r="D6" s="160" t="s">
        <v>62</v>
      </c>
      <c r="E6" s="162"/>
      <c r="F6" s="7" t="s">
        <v>239</v>
      </c>
      <c r="G6" s="8" t="s">
        <v>238</v>
      </c>
      <c r="H6" s="9" t="s">
        <v>240</v>
      </c>
      <c r="I6" s="10">
        <v>124</v>
      </c>
      <c r="J6" s="10">
        <v>131</v>
      </c>
      <c r="K6" s="10">
        <v>132</v>
      </c>
      <c r="L6" s="10">
        <v>90</v>
      </c>
      <c r="M6" s="10">
        <v>106</v>
      </c>
      <c r="N6" s="10">
        <v>76</v>
      </c>
      <c r="O6" s="10">
        <v>93</v>
      </c>
      <c r="P6" s="10">
        <v>112</v>
      </c>
      <c r="Q6" s="10">
        <v>97</v>
      </c>
      <c r="R6" s="10">
        <v>105</v>
      </c>
      <c r="S6" s="10">
        <v>112</v>
      </c>
      <c r="T6" s="10">
        <v>98</v>
      </c>
    </row>
    <row r="7" spans="1:20" x14ac:dyDescent="0.25">
      <c r="A7" s="170"/>
      <c r="B7" s="155"/>
      <c r="C7" s="137"/>
      <c r="D7" s="160" t="s">
        <v>120</v>
      </c>
      <c r="E7" s="162"/>
      <c r="F7" s="7" t="s">
        <v>243</v>
      </c>
      <c r="G7" s="8" t="s">
        <v>241</v>
      </c>
      <c r="H7" s="9" t="s">
        <v>242</v>
      </c>
      <c r="I7" s="10">
        <v>32</v>
      </c>
      <c r="J7" s="10">
        <v>31</v>
      </c>
      <c r="K7" s="10">
        <v>24</v>
      </c>
      <c r="L7" s="10">
        <v>33</v>
      </c>
      <c r="M7" s="10">
        <v>27</v>
      </c>
      <c r="N7" s="10">
        <v>28</v>
      </c>
      <c r="O7" s="10">
        <v>31</v>
      </c>
      <c r="P7" s="10">
        <v>15</v>
      </c>
      <c r="Q7" s="10">
        <v>33</v>
      </c>
      <c r="R7" s="10">
        <v>32</v>
      </c>
      <c r="S7" s="10">
        <v>32</v>
      </c>
      <c r="T7" s="10">
        <v>15</v>
      </c>
    </row>
    <row r="8" spans="1:20" x14ac:dyDescent="0.25">
      <c r="A8" s="170"/>
      <c r="B8" s="157">
        <v>2</v>
      </c>
      <c r="C8" s="135" t="s">
        <v>28</v>
      </c>
      <c r="D8" s="129" t="s">
        <v>63</v>
      </c>
      <c r="E8" s="130"/>
      <c r="F8" s="11" t="s">
        <v>167</v>
      </c>
      <c r="G8" s="8" t="s">
        <v>135</v>
      </c>
      <c r="H8" s="9" t="s">
        <v>168</v>
      </c>
      <c r="I8" s="61">
        <f>IFERROR(I10/I9,0)</f>
        <v>1</v>
      </c>
      <c r="J8" s="61">
        <f t="shared" ref="J8:T8" si="0">IFERROR(J10/J9,0)</f>
        <v>0.99410029498525077</v>
      </c>
      <c r="K8" s="61">
        <f t="shared" si="0"/>
        <v>1</v>
      </c>
      <c r="L8" s="61">
        <f t="shared" si="0"/>
        <v>1</v>
      </c>
      <c r="M8" s="61">
        <f t="shared" si="0"/>
        <v>1</v>
      </c>
      <c r="N8" s="61">
        <f t="shared" si="0"/>
        <v>1</v>
      </c>
      <c r="O8" s="61">
        <f t="shared" si="0"/>
        <v>1</v>
      </c>
      <c r="P8" s="61">
        <f t="shared" si="0"/>
        <v>1</v>
      </c>
      <c r="Q8" s="61">
        <f t="shared" si="0"/>
        <v>1</v>
      </c>
      <c r="R8" s="61">
        <f t="shared" si="0"/>
        <v>1</v>
      </c>
      <c r="S8" s="61">
        <f t="shared" si="0"/>
        <v>1</v>
      </c>
      <c r="T8" s="61">
        <f t="shared" si="0"/>
        <v>1</v>
      </c>
    </row>
    <row r="9" spans="1:20" x14ac:dyDescent="0.25">
      <c r="A9" s="170"/>
      <c r="B9" s="158"/>
      <c r="C9" s="136"/>
      <c r="D9" s="131"/>
      <c r="E9" s="132"/>
      <c r="F9" s="160" t="s">
        <v>56</v>
      </c>
      <c r="G9" s="161"/>
      <c r="H9" s="162"/>
      <c r="I9" s="12">
        <v>745</v>
      </c>
      <c r="J9" s="12">
        <v>678</v>
      </c>
      <c r="K9" s="12">
        <v>666</v>
      </c>
      <c r="L9" s="12">
        <v>631</v>
      </c>
      <c r="M9" s="12">
        <v>659</v>
      </c>
      <c r="N9" s="12">
        <v>552</v>
      </c>
      <c r="O9" s="12">
        <v>612</v>
      </c>
      <c r="P9" s="12">
        <v>624</v>
      </c>
      <c r="Q9" s="12">
        <v>641</v>
      </c>
      <c r="R9" s="12">
        <v>663</v>
      </c>
      <c r="S9" s="12">
        <v>669</v>
      </c>
      <c r="T9" s="12">
        <v>915</v>
      </c>
    </row>
    <row r="10" spans="1:20" x14ac:dyDescent="0.25">
      <c r="A10" s="170"/>
      <c r="B10" s="159"/>
      <c r="C10" s="137"/>
      <c r="D10" s="133"/>
      <c r="E10" s="134"/>
      <c r="F10" s="160" t="s">
        <v>57</v>
      </c>
      <c r="G10" s="161"/>
      <c r="H10" s="162"/>
      <c r="I10" s="12">
        <v>745</v>
      </c>
      <c r="J10" s="12">
        <v>674</v>
      </c>
      <c r="K10" s="12">
        <v>666</v>
      </c>
      <c r="L10" s="12">
        <v>631</v>
      </c>
      <c r="M10" s="12">
        <v>659</v>
      </c>
      <c r="N10" s="12">
        <v>552</v>
      </c>
      <c r="O10" s="12">
        <v>612</v>
      </c>
      <c r="P10" s="12">
        <v>624</v>
      </c>
      <c r="Q10" s="12">
        <v>641</v>
      </c>
      <c r="R10" s="12">
        <v>663</v>
      </c>
      <c r="S10" s="12">
        <v>669</v>
      </c>
      <c r="T10" s="12">
        <v>915</v>
      </c>
    </row>
    <row r="11" spans="1:20" ht="20" x14ac:dyDescent="0.25">
      <c r="A11" s="170"/>
      <c r="B11" s="73">
        <v>3</v>
      </c>
      <c r="C11" s="87" t="s">
        <v>24</v>
      </c>
      <c r="D11" s="160" t="s">
        <v>179</v>
      </c>
      <c r="E11" s="162"/>
      <c r="F11" s="11" t="s">
        <v>224</v>
      </c>
      <c r="G11" s="8" t="s">
        <v>244</v>
      </c>
      <c r="H11" s="9" t="s">
        <v>245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</row>
    <row r="12" spans="1:20" ht="20" x14ac:dyDescent="0.25">
      <c r="A12" s="170"/>
      <c r="B12" s="90">
        <v>4</v>
      </c>
      <c r="C12" s="87" t="s">
        <v>85</v>
      </c>
      <c r="D12" s="172" t="s">
        <v>86</v>
      </c>
      <c r="E12" s="173"/>
      <c r="F12" s="74" t="s">
        <v>198</v>
      </c>
      <c r="G12" s="76">
        <v>50</v>
      </c>
      <c r="H12" s="75" t="s">
        <v>225</v>
      </c>
      <c r="I12" s="12">
        <v>16</v>
      </c>
      <c r="J12" s="12">
        <v>30</v>
      </c>
      <c r="K12" s="12">
        <v>23</v>
      </c>
      <c r="L12" s="12">
        <v>33</v>
      </c>
      <c r="M12" s="12">
        <v>52</v>
      </c>
      <c r="N12" s="12">
        <v>36</v>
      </c>
      <c r="O12" s="12">
        <v>69</v>
      </c>
      <c r="P12" s="12">
        <v>38</v>
      </c>
      <c r="Q12" s="12">
        <v>58</v>
      </c>
      <c r="R12" s="12">
        <v>50</v>
      </c>
      <c r="S12" s="12">
        <v>40</v>
      </c>
      <c r="T12" s="12">
        <v>25</v>
      </c>
    </row>
    <row r="13" spans="1:20" ht="22.5" customHeight="1" x14ac:dyDescent="0.25">
      <c r="A13" s="170"/>
      <c r="B13" s="88">
        <v>5</v>
      </c>
      <c r="C13" s="82" t="s">
        <v>121</v>
      </c>
      <c r="D13" s="172" t="s">
        <v>124</v>
      </c>
      <c r="E13" s="173"/>
      <c r="F13" s="13" t="s">
        <v>247</v>
      </c>
      <c r="G13" s="8" t="s">
        <v>246</v>
      </c>
      <c r="H13" s="14" t="s">
        <v>248</v>
      </c>
      <c r="I13" s="12">
        <v>258</v>
      </c>
      <c r="J13" s="12">
        <v>258</v>
      </c>
      <c r="K13" s="12">
        <v>166</v>
      </c>
      <c r="L13" s="12">
        <v>149</v>
      </c>
      <c r="M13" s="12">
        <v>184</v>
      </c>
      <c r="N13" s="12">
        <v>141</v>
      </c>
      <c r="O13" s="12">
        <v>113</v>
      </c>
      <c r="P13" s="12">
        <v>129</v>
      </c>
      <c r="Q13" s="12">
        <v>85</v>
      </c>
      <c r="R13" s="12">
        <v>88</v>
      </c>
      <c r="S13" s="12">
        <v>158</v>
      </c>
      <c r="T13" s="12">
        <v>141</v>
      </c>
    </row>
    <row r="14" spans="1:20" x14ac:dyDescent="0.25">
      <c r="A14" s="170"/>
      <c r="B14" s="157">
        <v>6</v>
      </c>
      <c r="C14" s="190" t="s">
        <v>91</v>
      </c>
      <c r="D14" s="174" t="s">
        <v>122</v>
      </c>
      <c r="E14" s="175"/>
      <c r="F14" s="13" t="s">
        <v>213</v>
      </c>
      <c r="G14" s="8" t="s">
        <v>263</v>
      </c>
      <c r="H14" s="14" t="s">
        <v>214</v>
      </c>
      <c r="I14" s="44">
        <f>SUM(I15:I16)</f>
        <v>1386</v>
      </c>
      <c r="J14" s="44">
        <f>SUM(J15:J16)</f>
        <v>1536</v>
      </c>
      <c r="K14" s="44">
        <f>SUM(K15:K16)</f>
        <v>1396</v>
      </c>
      <c r="L14" s="44">
        <f>SUM(L15:L16)</f>
        <v>1066</v>
      </c>
      <c r="M14" s="44">
        <f t="shared" ref="M14:T14" si="1">SUM(M15:M16)</f>
        <v>1020</v>
      </c>
      <c r="N14" s="44">
        <f t="shared" si="1"/>
        <v>1178</v>
      </c>
      <c r="O14" s="44">
        <f t="shared" si="1"/>
        <v>823</v>
      </c>
      <c r="P14" s="44">
        <f t="shared" si="1"/>
        <v>1010</v>
      </c>
      <c r="Q14" s="44">
        <f t="shared" si="1"/>
        <v>1262</v>
      </c>
      <c r="R14" s="44">
        <f t="shared" si="1"/>
        <v>1254</v>
      </c>
      <c r="S14" s="44">
        <f t="shared" si="1"/>
        <v>1371</v>
      </c>
      <c r="T14" s="44">
        <f t="shared" si="1"/>
        <v>1356</v>
      </c>
    </row>
    <row r="15" spans="1:20" x14ac:dyDescent="0.25">
      <c r="A15" s="170"/>
      <c r="B15" s="158"/>
      <c r="C15" s="191"/>
      <c r="D15" s="176"/>
      <c r="E15" s="177"/>
      <c r="F15" s="184" t="s">
        <v>99</v>
      </c>
      <c r="G15" s="185"/>
      <c r="H15" s="186"/>
      <c r="I15" s="12">
        <v>701</v>
      </c>
      <c r="J15" s="12">
        <v>755</v>
      </c>
      <c r="K15" s="12">
        <v>702</v>
      </c>
      <c r="L15" s="12">
        <v>576</v>
      </c>
      <c r="M15" s="12">
        <v>497</v>
      </c>
      <c r="N15" s="12">
        <v>621</v>
      </c>
      <c r="O15" s="12">
        <v>376</v>
      </c>
      <c r="P15" s="12">
        <v>495</v>
      </c>
      <c r="Q15" s="12">
        <v>650</v>
      </c>
      <c r="R15" s="12">
        <v>573</v>
      </c>
      <c r="S15" s="12">
        <v>666</v>
      </c>
      <c r="T15" s="12">
        <v>681</v>
      </c>
    </row>
    <row r="16" spans="1:20" x14ac:dyDescent="0.25">
      <c r="A16" s="170"/>
      <c r="B16" s="158"/>
      <c r="C16" s="191"/>
      <c r="D16" s="176"/>
      <c r="E16" s="177"/>
      <c r="F16" s="184" t="s">
        <v>100</v>
      </c>
      <c r="G16" s="185"/>
      <c r="H16" s="186"/>
      <c r="I16" s="12">
        <v>685</v>
      </c>
      <c r="J16" s="12">
        <v>781</v>
      </c>
      <c r="K16" s="12">
        <v>694</v>
      </c>
      <c r="L16" s="12">
        <v>490</v>
      </c>
      <c r="M16" s="12">
        <v>523</v>
      </c>
      <c r="N16" s="12">
        <v>557</v>
      </c>
      <c r="O16" s="12">
        <v>447</v>
      </c>
      <c r="P16" s="12">
        <v>515</v>
      </c>
      <c r="Q16" s="12">
        <v>612</v>
      </c>
      <c r="R16" s="12">
        <v>681</v>
      </c>
      <c r="S16" s="12">
        <v>705</v>
      </c>
      <c r="T16" s="12">
        <v>675</v>
      </c>
    </row>
    <row r="17" spans="1:20" ht="33.75" customHeight="1" x14ac:dyDescent="0.25">
      <c r="A17" s="170"/>
      <c r="B17" s="88">
        <v>7</v>
      </c>
      <c r="C17" s="89" t="s">
        <v>92</v>
      </c>
      <c r="D17" s="174" t="s">
        <v>123</v>
      </c>
      <c r="E17" s="175"/>
      <c r="F17" s="74" t="s">
        <v>251</v>
      </c>
      <c r="G17" s="76" t="s">
        <v>249</v>
      </c>
      <c r="H17" s="75" t="s">
        <v>250</v>
      </c>
      <c r="I17" s="12">
        <v>745</v>
      </c>
      <c r="J17" s="12">
        <v>678</v>
      </c>
      <c r="K17" s="12">
        <v>666</v>
      </c>
      <c r="L17" s="12">
        <v>631</v>
      </c>
      <c r="M17" s="12">
        <v>659</v>
      </c>
      <c r="N17" s="12">
        <v>552</v>
      </c>
      <c r="O17" s="12">
        <v>612</v>
      </c>
      <c r="P17" s="12">
        <v>624</v>
      </c>
      <c r="Q17" s="12">
        <v>641</v>
      </c>
      <c r="R17" s="12">
        <v>663</v>
      </c>
      <c r="S17" s="12">
        <v>669</v>
      </c>
      <c r="T17" s="12">
        <v>915</v>
      </c>
    </row>
    <row r="18" spans="1:20" x14ac:dyDescent="0.25">
      <c r="A18" s="170"/>
      <c r="B18" s="212">
        <v>8</v>
      </c>
      <c r="C18" s="187" t="s">
        <v>65</v>
      </c>
      <c r="D18" s="120" t="s">
        <v>169</v>
      </c>
      <c r="E18" s="122"/>
      <c r="F18" s="13" t="s">
        <v>136</v>
      </c>
      <c r="G18" s="15" t="s">
        <v>137</v>
      </c>
      <c r="H18" s="16" t="s">
        <v>117</v>
      </c>
      <c r="I18" s="62">
        <f>IFERROR(I19/(I149*40),0)</f>
        <v>6.7328947368421055</v>
      </c>
      <c r="J18" s="62">
        <f t="shared" ref="J18:T18" si="2">IFERROR(J19/(J149*40),0)</f>
        <v>4.8812499999999996</v>
      </c>
      <c r="K18" s="62">
        <f t="shared" si="2"/>
        <v>4.9874999999999998</v>
      </c>
      <c r="L18" s="62">
        <f t="shared" si="2"/>
        <v>6.6933333333333334</v>
      </c>
      <c r="M18" s="62">
        <f t="shared" si="2"/>
        <v>5.1137499999999996</v>
      </c>
      <c r="N18" s="62">
        <f t="shared" si="2"/>
        <v>4.3899999999999997</v>
      </c>
      <c r="O18" s="62">
        <f t="shared" si="2"/>
        <v>6.5555555555555554</v>
      </c>
      <c r="P18" s="62">
        <f t="shared" si="2"/>
        <v>4.6937499999999996</v>
      </c>
      <c r="Q18" s="62">
        <f t="shared" si="2"/>
        <v>4.6988095238095235</v>
      </c>
      <c r="R18" s="62">
        <f t="shared" si="2"/>
        <v>4.7602272727272723</v>
      </c>
      <c r="S18" s="62">
        <f t="shared" si="2"/>
        <v>4.6833333333333336</v>
      </c>
      <c r="T18" s="62">
        <f t="shared" si="2"/>
        <v>10.9125</v>
      </c>
    </row>
    <row r="19" spans="1:20" x14ac:dyDescent="0.25">
      <c r="A19" s="170"/>
      <c r="B19" s="213"/>
      <c r="C19" s="188"/>
      <c r="D19" s="120" t="s">
        <v>118</v>
      </c>
      <c r="E19" s="122"/>
      <c r="F19" s="17" t="s">
        <v>253</v>
      </c>
      <c r="G19" s="15" t="s">
        <v>252</v>
      </c>
      <c r="H19" s="19" t="s">
        <v>254</v>
      </c>
      <c r="I19" s="12">
        <v>5117</v>
      </c>
      <c r="J19" s="12">
        <v>3905</v>
      </c>
      <c r="K19" s="12">
        <v>3990</v>
      </c>
      <c r="L19" s="12">
        <v>4016</v>
      </c>
      <c r="M19" s="12">
        <v>4091</v>
      </c>
      <c r="N19" s="12">
        <v>3512</v>
      </c>
      <c r="O19" s="12">
        <v>4720</v>
      </c>
      <c r="P19" s="12">
        <v>3755</v>
      </c>
      <c r="Q19" s="12">
        <v>3947</v>
      </c>
      <c r="R19" s="12">
        <v>4189</v>
      </c>
      <c r="S19" s="12">
        <v>3934</v>
      </c>
      <c r="T19" s="12">
        <v>6984</v>
      </c>
    </row>
    <row r="20" spans="1:20" x14ac:dyDescent="0.25">
      <c r="A20" s="168" t="s">
        <v>112</v>
      </c>
      <c r="B20" s="157">
        <v>9</v>
      </c>
      <c r="C20" s="135" t="s">
        <v>49</v>
      </c>
      <c r="D20" s="129" t="s">
        <v>75</v>
      </c>
      <c r="E20" s="130"/>
      <c r="F20" s="20" t="s">
        <v>51</v>
      </c>
      <c r="G20" s="8" t="s">
        <v>52</v>
      </c>
      <c r="H20" s="9" t="s">
        <v>104</v>
      </c>
      <c r="I20" s="61">
        <f>IFERROR(I22/I21,0)</f>
        <v>0.34482758620689657</v>
      </c>
      <c r="J20" s="61">
        <f t="shared" ref="J20:T20" si="3">IFERROR(J22/J21,0)</f>
        <v>0.75</v>
      </c>
      <c r="K20" s="61">
        <f t="shared" si="3"/>
        <v>0.8666666666666667</v>
      </c>
      <c r="L20" s="61">
        <f t="shared" si="3"/>
        <v>0.75862068965517238</v>
      </c>
      <c r="M20" s="61">
        <f t="shared" si="3"/>
        <v>0.6428571428571429</v>
      </c>
      <c r="N20" s="61">
        <f t="shared" si="3"/>
        <v>0.61111111111111116</v>
      </c>
      <c r="O20" s="61">
        <f t="shared" si="3"/>
        <v>0.48214285714285715</v>
      </c>
      <c r="P20" s="61">
        <f t="shared" si="3"/>
        <v>0.72972972972972971</v>
      </c>
      <c r="Q20" s="61">
        <f t="shared" si="3"/>
        <v>0.73584905660377353</v>
      </c>
      <c r="R20" s="61">
        <f t="shared" si="3"/>
        <v>0.55000000000000004</v>
      </c>
      <c r="S20" s="61">
        <f t="shared" si="3"/>
        <v>0.76744186046511631</v>
      </c>
      <c r="T20" s="61">
        <f t="shared" si="3"/>
        <v>0.69565217391304346</v>
      </c>
    </row>
    <row r="21" spans="1:20" x14ac:dyDescent="0.25">
      <c r="A21" s="168"/>
      <c r="B21" s="158"/>
      <c r="C21" s="136"/>
      <c r="D21" s="131"/>
      <c r="E21" s="132"/>
      <c r="F21" s="120" t="s">
        <v>39</v>
      </c>
      <c r="G21" s="121"/>
      <c r="H21" s="122"/>
      <c r="I21" s="12">
        <v>29</v>
      </c>
      <c r="J21" s="12">
        <v>36</v>
      </c>
      <c r="K21" s="12">
        <v>30</v>
      </c>
      <c r="L21" s="12">
        <v>29</v>
      </c>
      <c r="M21" s="12">
        <v>42</v>
      </c>
      <c r="N21" s="12">
        <v>36</v>
      </c>
      <c r="O21" s="12">
        <v>56</v>
      </c>
      <c r="P21" s="12">
        <v>37</v>
      </c>
      <c r="Q21" s="12">
        <v>53</v>
      </c>
      <c r="R21" s="12">
        <v>60</v>
      </c>
      <c r="S21" s="12">
        <v>43</v>
      </c>
      <c r="T21" s="12">
        <v>23</v>
      </c>
    </row>
    <row r="22" spans="1:20" x14ac:dyDescent="0.25">
      <c r="A22" s="168"/>
      <c r="B22" s="159"/>
      <c r="C22" s="137"/>
      <c r="D22" s="133"/>
      <c r="E22" s="134"/>
      <c r="F22" s="120" t="s">
        <v>50</v>
      </c>
      <c r="G22" s="121"/>
      <c r="H22" s="122"/>
      <c r="I22" s="12">
        <v>10</v>
      </c>
      <c r="J22" s="12">
        <v>27</v>
      </c>
      <c r="K22" s="12">
        <v>26</v>
      </c>
      <c r="L22" s="12">
        <v>22</v>
      </c>
      <c r="M22" s="12">
        <v>27</v>
      </c>
      <c r="N22" s="12">
        <v>22</v>
      </c>
      <c r="O22" s="12">
        <v>27</v>
      </c>
      <c r="P22" s="12">
        <v>27</v>
      </c>
      <c r="Q22" s="12">
        <v>39</v>
      </c>
      <c r="R22" s="12">
        <v>33</v>
      </c>
      <c r="S22" s="12">
        <v>33</v>
      </c>
      <c r="T22" s="12">
        <v>16</v>
      </c>
    </row>
    <row r="23" spans="1:20" ht="12.75" customHeight="1" x14ac:dyDescent="0.25">
      <c r="A23" s="168"/>
      <c r="B23" s="157">
        <v>10</v>
      </c>
      <c r="C23" s="135" t="s">
        <v>27</v>
      </c>
      <c r="D23" s="123" t="s">
        <v>95</v>
      </c>
      <c r="E23" s="124"/>
      <c r="F23" s="20" t="s">
        <v>58</v>
      </c>
      <c r="G23" s="8" t="s">
        <v>139</v>
      </c>
      <c r="H23" s="9" t="s">
        <v>138</v>
      </c>
      <c r="I23" s="61">
        <f>IFERROR(I25/I24,0)</f>
        <v>0.67441860465116277</v>
      </c>
      <c r="J23" s="61">
        <f t="shared" ref="J23:T23" si="4">IFERROR(J25/J24,0)</f>
        <v>0.4044943820224719</v>
      </c>
      <c r="K23" s="61">
        <f t="shared" si="4"/>
        <v>0.375</v>
      </c>
      <c r="L23" s="61">
        <f t="shared" si="4"/>
        <v>0.53703703703703709</v>
      </c>
      <c r="M23" s="61">
        <f t="shared" si="4"/>
        <v>0.49411764705882355</v>
      </c>
      <c r="N23" s="61">
        <f t="shared" si="4"/>
        <v>0.52173913043478259</v>
      </c>
      <c r="O23" s="61">
        <f t="shared" si="4"/>
        <v>0.7466666666666667</v>
      </c>
      <c r="P23" s="61">
        <f t="shared" si="4"/>
        <v>0.53623188405797106</v>
      </c>
      <c r="Q23" s="61">
        <f t="shared" si="4"/>
        <v>0.63095238095238093</v>
      </c>
      <c r="R23" s="61">
        <f t="shared" si="4"/>
        <v>0.7407407407407407</v>
      </c>
      <c r="S23" s="61">
        <f t="shared" si="4"/>
        <v>0.61428571428571432</v>
      </c>
      <c r="T23" s="61">
        <f t="shared" si="4"/>
        <v>0.43396226415094341</v>
      </c>
    </row>
    <row r="24" spans="1:20" ht="12.75" customHeight="1" x14ac:dyDescent="0.25">
      <c r="A24" s="168"/>
      <c r="B24" s="158"/>
      <c r="C24" s="136"/>
      <c r="D24" s="125"/>
      <c r="E24" s="126"/>
      <c r="F24" s="120" t="s">
        <v>26</v>
      </c>
      <c r="G24" s="121"/>
      <c r="H24" s="122"/>
      <c r="I24" s="48">
        <f t="shared" ref="I24:L25" si="5">I27+I29</f>
        <v>43</v>
      </c>
      <c r="J24" s="48">
        <f t="shared" si="5"/>
        <v>89</v>
      </c>
      <c r="K24" s="48">
        <f t="shared" si="5"/>
        <v>80</v>
      </c>
      <c r="L24" s="48">
        <f t="shared" si="5"/>
        <v>54</v>
      </c>
      <c r="M24" s="48">
        <f t="shared" ref="M24:T24" si="6">M27+M29</f>
        <v>85</v>
      </c>
      <c r="N24" s="48">
        <f t="shared" si="6"/>
        <v>69</v>
      </c>
      <c r="O24" s="48">
        <f t="shared" si="6"/>
        <v>75</v>
      </c>
      <c r="P24" s="48">
        <f t="shared" si="6"/>
        <v>69</v>
      </c>
      <c r="Q24" s="48">
        <f t="shared" si="6"/>
        <v>84</v>
      </c>
      <c r="R24" s="48">
        <f t="shared" si="6"/>
        <v>81</v>
      </c>
      <c r="S24" s="48">
        <f t="shared" si="6"/>
        <v>70</v>
      </c>
      <c r="T24" s="48">
        <f t="shared" si="6"/>
        <v>53</v>
      </c>
    </row>
    <row r="25" spans="1:20" ht="12.75" customHeight="1" x14ac:dyDescent="0.25">
      <c r="A25" s="168"/>
      <c r="B25" s="158"/>
      <c r="C25" s="136"/>
      <c r="D25" s="127"/>
      <c r="E25" s="128"/>
      <c r="F25" s="120" t="s">
        <v>39</v>
      </c>
      <c r="G25" s="121"/>
      <c r="H25" s="122"/>
      <c r="I25" s="48">
        <f t="shared" si="5"/>
        <v>29</v>
      </c>
      <c r="J25" s="48">
        <f t="shared" si="5"/>
        <v>36</v>
      </c>
      <c r="K25" s="48">
        <f t="shared" si="5"/>
        <v>30</v>
      </c>
      <c r="L25" s="48">
        <f t="shared" si="5"/>
        <v>29</v>
      </c>
      <c r="M25" s="48">
        <f t="shared" ref="M25:T25" si="7">M28+M30</f>
        <v>42</v>
      </c>
      <c r="N25" s="48">
        <f t="shared" si="7"/>
        <v>36</v>
      </c>
      <c r="O25" s="48">
        <f t="shared" si="7"/>
        <v>56</v>
      </c>
      <c r="P25" s="48">
        <f t="shared" si="7"/>
        <v>37</v>
      </c>
      <c r="Q25" s="48">
        <f t="shared" si="7"/>
        <v>53</v>
      </c>
      <c r="R25" s="48">
        <f t="shared" si="7"/>
        <v>60</v>
      </c>
      <c r="S25" s="48">
        <f t="shared" si="7"/>
        <v>43</v>
      </c>
      <c r="T25" s="48">
        <f t="shared" si="7"/>
        <v>23</v>
      </c>
    </row>
    <row r="26" spans="1:20" x14ac:dyDescent="0.25">
      <c r="A26" s="168"/>
      <c r="B26" s="158"/>
      <c r="C26" s="136"/>
      <c r="D26" s="166" t="s">
        <v>184</v>
      </c>
      <c r="E26" s="167"/>
      <c r="F26" s="20" t="s">
        <v>58</v>
      </c>
      <c r="G26" s="8" t="s">
        <v>139</v>
      </c>
      <c r="H26" s="9" t="s">
        <v>138</v>
      </c>
      <c r="I26" s="61">
        <f>IFERROR((I28+I30)/(I27+I29),0)</f>
        <v>0.67441860465116277</v>
      </c>
      <c r="J26" s="61">
        <f t="shared" ref="J26:T26" si="8">IFERROR((J28+J30)/(J27+J29),0)</f>
        <v>0.4044943820224719</v>
      </c>
      <c r="K26" s="61">
        <f t="shared" si="8"/>
        <v>0.375</v>
      </c>
      <c r="L26" s="61">
        <f t="shared" si="8"/>
        <v>0.53703703703703709</v>
      </c>
      <c r="M26" s="61">
        <f t="shared" si="8"/>
        <v>0.49411764705882355</v>
      </c>
      <c r="N26" s="61">
        <f t="shared" si="8"/>
        <v>0.52173913043478259</v>
      </c>
      <c r="O26" s="61">
        <f t="shared" si="8"/>
        <v>0.7466666666666667</v>
      </c>
      <c r="P26" s="61">
        <f t="shared" si="8"/>
        <v>0.53623188405797106</v>
      </c>
      <c r="Q26" s="61">
        <f t="shared" si="8"/>
        <v>0.63095238095238093</v>
      </c>
      <c r="R26" s="61">
        <f t="shared" si="8"/>
        <v>0.7407407407407407</v>
      </c>
      <c r="S26" s="61">
        <f t="shared" si="8"/>
        <v>0.61428571428571432</v>
      </c>
      <c r="T26" s="61">
        <f t="shared" si="8"/>
        <v>0.43396226415094341</v>
      </c>
    </row>
    <row r="27" spans="1:20" ht="24" customHeight="1" x14ac:dyDescent="0.25">
      <c r="A27" s="168"/>
      <c r="B27" s="158"/>
      <c r="C27" s="136"/>
      <c r="D27" s="139" t="s">
        <v>185</v>
      </c>
      <c r="E27" s="140"/>
      <c r="F27" s="120" t="s">
        <v>26</v>
      </c>
      <c r="G27" s="121"/>
      <c r="H27" s="122"/>
      <c r="I27" s="12">
        <v>43</v>
      </c>
      <c r="J27" s="12">
        <v>89</v>
      </c>
      <c r="K27" s="12">
        <v>80</v>
      </c>
      <c r="L27" s="12">
        <v>54</v>
      </c>
      <c r="M27" s="12">
        <v>85</v>
      </c>
      <c r="N27" s="12">
        <v>69</v>
      </c>
      <c r="O27" s="12">
        <v>75</v>
      </c>
      <c r="P27" s="12">
        <v>69</v>
      </c>
      <c r="Q27" s="12">
        <v>84</v>
      </c>
      <c r="R27" s="12">
        <v>27</v>
      </c>
      <c r="S27" s="12">
        <v>70</v>
      </c>
      <c r="T27" s="12">
        <v>53</v>
      </c>
    </row>
    <row r="28" spans="1:20" ht="27.75" customHeight="1" x14ac:dyDescent="0.25">
      <c r="A28" s="168"/>
      <c r="B28" s="158"/>
      <c r="C28" s="136"/>
      <c r="D28" s="143"/>
      <c r="E28" s="144"/>
      <c r="F28" s="120" t="s">
        <v>39</v>
      </c>
      <c r="G28" s="121"/>
      <c r="H28" s="122"/>
      <c r="I28" s="12">
        <v>29</v>
      </c>
      <c r="J28" s="12">
        <v>36</v>
      </c>
      <c r="K28" s="12">
        <v>30</v>
      </c>
      <c r="L28" s="12">
        <v>29</v>
      </c>
      <c r="M28" s="12">
        <v>42</v>
      </c>
      <c r="N28" s="12">
        <v>36</v>
      </c>
      <c r="O28" s="12">
        <v>56</v>
      </c>
      <c r="P28" s="12">
        <v>37</v>
      </c>
      <c r="Q28" s="12">
        <v>53</v>
      </c>
      <c r="R28" s="12">
        <v>21</v>
      </c>
      <c r="S28" s="12">
        <v>43</v>
      </c>
      <c r="T28" s="12">
        <v>23</v>
      </c>
    </row>
    <row r="29" spans="1:20" x14ac:dyDescent="0.25">
      <c r="A29" s="168"/>
      <c r="B29" s="158"/>
      <c r="C29" s="136"/>
      <c r="D29" s="139" t="s">
        <v>186</v>
      </c>
      <c r="E29" s="140"/>
      <c r="F29" s="120" t="s">
        <v>26</v>
      </c>
      <c r="G29" s="121"/>
      <c r="H29" s="122"/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54</v>
      </c>
      <c r="S29" s="12">
        <v>0</v>
      </c>
      <c r="T29" s="12">
        <v>0</v>
      </c>
    </row>
    <row r="30" spans="1:20" ht="21.75" customHeight="1" x14ac:dyDescent="0.25">
      <c r="A30" s="168"/>
      <c r="B30" s="158"/>
      <c r="C30" s="136"/>
      <c r="D30" s="143"/>
      <c r="E30" s="144"/>
      <c r="F30" s="120" t="s">
        <v>39</v>
      </c>
      <c r="G30" s="121"/>
      <c r="H30" s="122"/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39</v>
      </c>
      <c r="S30" s="12">
        <v>0</v>
      </c>
      <c r="T30" s="12">
        <v>0</v>
      </c>
    </row>
    <row r="31" spans="1:20" x14ac:dyDescent="0.25">
      <c r="A31" s="169" t="s">
        <v>64</v>
      </c>
      <c r="B31" s="157">
        <v>11</v>
      </c>
      <c r="C31" s="135" t="s">
        <v>72</v>
      </c>
      <c r="D31" s="178" t="s">
        <v>71</v>
      </c>
      <c r="E31" s="179"/>
      <c r="F31" s="20" t="s">
        <v>54</v>
      </c>
      <c r="G31" s="8" t="s">
        <v>55</v>
      </c>
      <c r="H31" s="9" t="s">
        <v>105</v>
      </c>
      <c r="I31" s="61">
        <f>IFERROR(I33/I32,0)</f>
        <v>0.58536585365853655</v>
      </c>
      <c r="J31" s="61">
        <f t="shared" ref="J31:T31" si="9">IFERROR(J33/J32,0)</f>
        <v>0.63043478260869568</v>
      </c>
      <c r="K31" s="61">
        <f t="shared" si="9"/>
        <v>0.65116279069767447</v>
      </c>
      <c r="L31" s="61">
        <f t="shared" si="9"/>
        <v>0.6785714285714286</v>
      </c>
      <c r="M31" s="61">
        <f t="shared" si="9"/>
        <v>0.58536585365853655</v>
      </c>
      <c r="N31" s="61">
        <f t="shared" si="9"/>
        <v>0.625</v>
      </c>
      <c r="O31" s="61">
        <f t="shared" si="9"/>
        <v>0.65454545454545454</v>
      </c>
      <c r="P31" s="61">
        <f t="shared" si="9"/>
        <v>0.64444444444444449</v>
      </c>
      <c r="Q31" s="61">
        <f t="shared" si="9"/>
        <v>0.69444444444444442</v>
      </c>
      <c r="R31" s="61">
        <f t="shared" si="9"/>
        <v>0.82222222222222219</v>
      </c>
      <c r="S31" s="61">
        <f t="shared" si="9"/>
        <v>0.76086956521739135</v>
      </c>
      <c r="T31" s="61">
        <f t="shared" si="9"/>
        <v>0.72</v>
      </c>
    </row>
    <row r="32" spans="1:20" ht="27" customHeight="1" x14ac:dyDescent="0.25">
      <c r="A32" s="170"/>
      <c r="B32" s="158"/>
      <c r="C32" s="136"/>
      <c r="D32" s="180"/>
      <c r="E32" s="181"/>
      <c r="F32" s="120" t="s">
        <v>73</v>
      </c>
      <c r="G32" s="121"/>
      <c r="H32" s="122"/>
      <c r="I32" s="48">
        <f t="shared" ref="I32:L33" si="10">I35+I37+I40+I42</f>
        <v>41</v>
      </c>
      <c r="J32" s="48">
        <f t="shared" si="10"/>
        <v>46</v>
      </c>
      <c r="K32" s="48">
        <f t="shared" si="10"/>
        <v>43</v>
      </c>
      <c r="L32" s="48">
        <f t="shared" si="10"/>
        <v>28</v>
      </c>
      <c r="M32" s="48">
        <f t="shared" ref="M32:T32" si="11">M35+M37+M40+M42</f>
        <v>41</v>
      </c>
      <c r="N32" s="48">
        <f t="shared" si="11"/>
        <v>48</v>
      </c>
      <c r="O32" s="48">
        <f t="shared" si="11"/>
        <v>55</v>
      </c>
      <c r="P32" s="48">
        <f t="shared" si="11"/>
        <v>45</v>
      </c>
      <c r="Q32" s="48">
        <f t="shared" si="11"/>
        <v>36</v>
      </c>
      <c r="R32" s="48">
        <f t="shared" si="11"/>
        <v>45</v>
      </c>
      <c r="S32" s="48">
        <f t="shared" si="11"/>
        <v>46</v>
      </c>
      <c r="T32" s="48">
        <f t="shared" si="11"/>
        <v>25</v>
      </c>
    </row>
    <row r="33" spans="1:20" ht="27" customHeight="1" x14ac:dyDescent="0.25">
      <c r="A33" s="170"/>
      <c r="B33" s="158"/>
      <c r="C33" s="136"/>
      <c r="D33" s="182"/>
      <c r="E33" s="183"/>
      <c r="F33" s="120" t="s">
        <v>74</v>
      </c>
      <c r="G33" s="121"/>
      <c r="H33" s="122"/>
      <c r="I33" s="48">
        <f t="shared" si="10"/>
        <v>24</v>
      </c>
      <c r="J33" s="48">
        <f t="shared" si="10"/>
        <v>29</v>
      </c>
      <c r="K33" s="48">
        <f t="shared" si="10"/>
        <v>28</v>
      </c>
      <c r="L33" s="48">
        <f t="shared" si="10"/>
        <v>19</v>
      </c>
      <c r="M33" s="48">
        <f t="shared" ref="M33:T33" si="12">M36+M38+M41+M43</f>
        <v>24</v>
      </c>
      <c r="N33" s="48">
        <f t="shared" si="12"/>
        <v>30</v>
      </c>
      <c r="O33" s="48">
        <f t="shared" si="12"/>
        <v>36</v>
      </c>
      <c r="P33" s="48">
        <f t="shared" si="12"/>
        <v>29</v>
      </c>
      <c r="Q33" s="48">
        <f t="shared" si="12"/>
        <v>25</v>
      </c>
      <c r="R33" s="48">
        <f t="shared" si="12"/>
        <v>37</v>
      </c>
      <c r="S33" s="48">
        <f t="shared" si="12"/>
        <v>35</v>
      </c>
      <c r="T33" s="48">
        <f t="shared" si="12"/>
        <v>18</v>
      </c>
    </row>
    <row r="34" spans="1:20" ht="17.25" customHeight="1" x14ac:dyDescent="0.25">
      <c r="A34" s="170"/>
      <c r="B34" s="158"/>
      <c r="C34" s="136"/>
      <c r="D34" s="139" t="s">
        <v>69</v>
      </c>
      <c r="E34" s="140"/>
      <c r="F34" s="20" t="s">
        <v>54</v>
      </c>
      <c r="G34" s="8" t="s">
        <v>55</v>
      </c>
      <c r="H34" s="9" t="s">
        <v>105</v>
      </c>
      <c r="I34" s="61">
        <f>IFERROR((I36+I38)/(I35+I37),0)</f>
        <v>0.66666666666666663</v>
      </c>
      <c r="J34" s="61">
        <f t="shared" ref="J34:T34" si="13">IFERROR((J36+J38)/(J35+J37),0)</f>
        <v>0.76470588235294112</v>
      </c>
      <c r="K34" s="61">
        <f t="shared" si="13"/>
        <v>0.7</v>
      </c>
      <c r="L34" s="61">
        <f t="shared" si="13"/>
        <v>0.70588235294117652</v>
      </c>
      <c r="M34" s="61">
        <f t="shared" si="13"/>
        <v>0.59090909090909094</v>
      </c>
      <c r="N34" s="61">
        <f t="shared" si="13"/>
        <v>0.69565217391304346</v>
      </c>
      <c r="O34" s="61">
        <f t="shared" si="13"/>
        <v>0.68965517241379315</v>
      </c>
      <c r="P34" s="61">
        <f t="shared" si="13"/>
        <v>0.68181818181818177</v>
      </c>
      <c r="Q34" s="61">
        <f t="shared" si="13"/>
        <v>0.75</v>
      </c>
      <c r="R34" s="61">
        <f t="shared" si="13"/>
        <v>0.7142857142857143</v>
      </c>
      <c r="S34" s="61">
        <f t="shared" si="13"/>
        <v>0.76190476190476186</v>
      </c>
      <c r="T34" s="61">
        <f t="shared" si="13"/>
        <v>1</v>
      </c>
    </row>
    <row r="35" spans="1:20" ht="27.75" customHeight="1" x14ac:dyDescent="0.25">
      <c r="A35" s="170"/>
      <c r="B35" s="158"/>
      <c r="C35" s="136"/>
      <c r="D35" s="141"/>
      <c r="E35" s="142"/>
      <c r="F35" s="120" t="s">
        <v>53</v>
      </c>
      <c r="G35" s="121"/>
      <c r="H35" s="122"/>
      <c r="I35" s="12">
        <v>21</v>
      </c>
      <c r="J35" s="12">
        <v>17</v>
      </c>
      <c r="K35" s="12">
        <v>20</v>
      </c>
      <c r="L35" s="12">
        <v>17</v>
      </c>
      <c r="M35" s="12">
        <v>22</v>
      </c>
      <c r="N35" s="12">
        <v>23</v>
      </c>
      <c r="O35" s="12">
        <v>29</v>
      </c>
      <c r="P35" s="12">
        <v>22</v>
      </c>
      <c r="Q35" s="12">
        <v>24</v>
      </c>
      <c r="R35" s="12">
        <v>21</v>
      </c>
      <c r="S35" s="12">
        <v>21</v>
      </c>
      <c r="T35" s="12">
        <v>8</v>
      </c>
    </row>
    <row r="36" spans="1:20" ht="30" customHeight="1" x14ac:dyDescent="0.25">
      <c r="A36" s="170"/>
      <c r="B36" s="158"/>
      <c r="C36" s="136"/>
      <c r="D36" s="143"/>
      <c r="E36" s="144"/>
      <c r="F36" s="120" t="s">
        <v>48</v>
      </c>
      <c r="G36" s="121"/>
      <c r="H36" s="122"/>
      <c r="I36" s="12">
        <v>14</v>
      </c>
      <c r="J36" s="12">
        <v>13</v>
      </c>
      <c r="K36" s="12">
        <v>14</v>
      </c>
      <c r="L36" s="12">
        <v>12</v>
      </c>
      <c r="M36" s="12">
        <v>13</v>
      </c>
      <c r="N36" s="12">
        <v>16</v>
      </c>
      <c r="O36" s="12">
        <v>20</v>
      </c>
      <c r="P36" s="12">
        <v>15</v>
      </c>
      <c r="Q36" s="12">
        <v>18</v>
      </c>
      <c r="R36" s="12">
        <v>15</v>
      </c>
      <c r="S36" s="12">
        <v>16</v>
      </c>
      <c r="T36" s="12">
        <v>8</v>
      </c>
    </row>
    <row r="37" spans="1:20" ht="26.25" customHeight="1" x14ac:dyDescent="0.25">
      <c r="A37" s="170"/>
      <c r="B37" s="158"/>
      <c r="C37" s="136"/>
      <c r="D37" s="139" t="s">
        <v>90</v>
      </c>
      <c r="E37" s="140"/>
      <c r="F37" s="120" t="s">
        <v>53</v>
      </c>
      <c r="G37" s="121"/>
      <c r="H37" s="122"/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</row>
    <row r="38" spans="1:20" ht="26.25" customHeight="1" x14ac:dyDescent="0.25">
      <c r="A38" s="170"/>
      <c r="B38" s="158"/>
      <c r="C38" s="136"/>
      <c r="D38" s="143"/>
      <c r="E38" s="144"/>
      <c r="F38" s="120" t="s">
        <v>48</v>
      </c>
      <c r="G38" s="121"/>
      <c r="H38" s="122"/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</row>
    <row r="39" spans="1:20" ht="26.25" customHeight="1" x14ac:dyDescent="0.25">
      <c r="A39" s="170"/>
      <c r="B39" s="158"/>
      <c r="C39" s="136"/>
      <c r="D39" s="139" t="s">
        <v>70</v>
      </c>
      <c r="E39" s="140"/>
      <c r="F39" s="20" t="s">
        <v>54</v>
      </c>
      <c r="G39" s="8" t="s">
        <v>55</v>
      </c>
      <c r="H39" s="9" t="s">
        <v>105</v>
      </c>
      <c r="I39" s="61">
        <f>IFERROR((I41+I43)/(I40+I42),0)</f>
        <v>0.5</v>
      </c>
      <c r="J39" s="61">
        <f t="shared" ref="J39:T39" si="14">IFERROR((J41+J43)/(J40+J42),0)</f>
        <v>0.55172413793103448</v>
      </c>
      <c r="K39" s="61">
        <f t="shared" si="14"/>
        <v>0.60869565217391308</v>
      </c>
      <c r="L39" s="61">
        <f t="shared" si="14"/>
        <v>0.63636363636363635</v>
      </c>
      <c r="M39" s="61">
        <f t="shared" si="14"/>
        <v>0.57894736842105265</v>
      </c>
      <c r="N39" s="61">
        <f t="shared" si="14"/>
        <v>0.56000000000000005</v>
      </c>
      <c r="O39" s="61">
        <f t="shared" si="14"/>
        <v>0.61538461538461542</v>
      </c>
      <c r="P39" s="61">
        <f t="shared" si="14"/>
        <v>0.60869565217391308</v>
      </c>
      <c r="Q39" s="61">
        <f t="shared" si="14"/>
        <v>0.58333333333333337</v>
      </c>
      <c r="R39" s="61">
        <f t="shared" si="14"/>
        <v>0.91666666666666663</v>
      </c>
      <c r="S39" s="61">
        <f t="shared" si="14"/>
        <v>0.76</v>
      </c>
      <c r="T39" s="61">
        <f t="shared" si="14"/>
        <v>0.58823529411764708</v>
      </c>
    </row>
    <row r="40" spans="1:20" ht="26.25" customHeight="1" x14ac:dyDescent="0.25">
      <c r="A40" s="170"/>
      <c r="B40" s="158"/>
      <c r="C40" s="136"/>
      <c r="D40" s="141"/>
      <c r="E40" s="142"/>
      <c r="F40" s="120" t="s">
        <v>53</v>
      </c>
      <c r="G40" s="121"/>
      <c r="H40" s="122"/>
      <c r="I40" s="12">
        <v>20</v>
      </c>
      <c r="J40" s="12">
        <v>29</v>
      </c>
      <c r="K40" s="12">
        <v>23</v>
      </c>
      <c r="L40" s="12">
        <v>11</v>
      </c>
      <c r="M40" s="12">
        <v>19</v>
      </c>
      <c r="N40" s="12">
        <v>25</v>
      </c>
      <c r="O40" s="12">
        <v>26</v>
      </c>
      <c r="P40" s="12">
        <v>23</v>
      </c>
      <c r="Q40" s="12">
        <v>12</v>
      </c>
      <c r="R40" s="12">
        <v>24</v>
      </c>
      <c r="S40" s="12">
        <v>25</v>
      </c>
      <c r="T40" s="12">
        <v>17</v>
      </c>
    </row>
    <row r="41" spans="1:20" ht="26.25" customHeight="1" x14ac:dyDescent="0.25">
      <c r="A41" s="170"/>
      <c r="B41" s="158"/>
      <c r="C41" s="136"/>
      <c r="D41" s="143"/>
      <c r="E41" s="144"/>
      <c r="F41" s="120" t="s">
        <v>48</v>
      </c>
      <c r="G41" s="121"/>
      <c r="H41" s="122"/>
      <c r="I41" s="12">
        <v>10</v>
      </c>
      <c r="J41" s="12">
        <v>16</v>
      </c>
      <c r="K41" s="12">
        <v>14</v>
      </c>
      <c r="L41" s="12">
        <v>7</v>
      </c>
      <c r="M41" s="12">
        <v>11</v>
      </c>
      <c r="N41" s="12">
        <v>14</v>
      </c>
      <c r="O41" s="12">
        <v>16</v>
      </c>
      <c r="P41" s="12">
        <v>14</v>
      </c>
      <c r="Q41" s="12">
        <v>7</v>
      </c>
      <c r="R41" s="12">
        <v>22</v>
      </c>
      <c r="S41" s="12">
        <v>19</v>
      </c>
      <c r="T41" s="12">
        <v>10</v>
      </c>
    </row>
    <row r="42" spans="1:20" ht="26.25" customHeight="1" x14ac:dyDescent="0.25">
      <c r="A42" s="170"/>
      <c r="B42" s="158"/>
      <c r="C42" s="136"/>
      <c r="D42" s="139" t="s">
        <v>96</v>
      </c>
      <c r="E42" s="140"/>
      <c r="F42" s="120" t="s">
        <v>53</v>
      </c>
      <c r="G42" s="121"/>
      <c r="H42" s="122"/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</row>
    <row r="43" spans="1:20" ht="26.25" customHeight="1" x14ac:dyDescent="0.25">
      <c r="A43" s="170"/>
      <c r="B43" s="158"/>
      <c r="C43" s="136"/>
      <c r="D43" s="143"/>
      <c r="E43" s="144"/>
      <c r="F43" s="120" t="s">
        <v>48</v>
      </c>
      <c r="G43" s="121"/>
      <c r="H43" s="122"/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</row>
    <row r="44" spans="1:20" x14ac:dyDescent="0.25">
      <c r="A44" s="168" t="s">
        <v>8</v>
      </c>
      <c r="B44" s="148">
        <v>12</v>
      </c>
      <c r="C44" s="135" t="s">
        <v>25</v>
      </c>
      <c r="D44" s="129" t="s">
        <v>127</v>
      </c>
      <c r="E44" s="130"/>
      <c r="F44" s="21" t="s">
        <v>106</v>
      </c>
      <c r="G44" s="22" t="s">
        <v>215</v>
      </c>
      <c r="H44" s="23" t="s">
        <v>216</v>
      </c>
      <c r="I44" s="63">
        <f>+I46-I45</f>
        <v>7</v>
      </c>
      <c r="J44" s="63">
        <f>+J46-J45</f>
        <v>11</v>
      </c>
      <c r="K44" s="63">
        <f>+K46-K45</f>
        <v>9</v>
      </c>
      <c r="L44" s="63">
        <f>+L46-L45</f>
        <v>8</v>
      </c>
      <c r="M44" s="63">
        <f t="shared" ref="M44:T44" si="15">+M46-M45</f>
        <v>10</v>
      </c>
      <c r="N44" s="63">
        <f t="shared" si="15"/>
        <v>13</v>
      </c>
      <c r="O44" s="63">
        <f t="shared" si="15"/>
        <v>10</v>
      </c>
      <c r="P44" s="63">
        <f t="shared" si="15"/>
        <v>12</v>
      </c>
      <c r="Q44" s="63">
        <f t="shared" si="15"/>
        <v>10</v>
      </c>
      <c r="R44" s="63">
        <f t="shared" si="15"/>
        <v>9</v>
      </c>
      <c r="S44" s="63">
        <f t="shared" si="15"/>
        <v>8</v>
      </c>
      <c r="T44" s="63">
        <f t="shared" si="15"/>
        <v>7</v>
      </c>
    </row>
    <row r="45" spans="1:20" ht="21.75" customHeight="1" x14ac:dyDescent="0.25">
      <c r="A45" s="168"/>
      <c r="B45" s="149"/>
      <c r="C45" s="136"/>
      <c r="D45" s="131"/>
      <c r="E45" s="132"/>
      <c r="F45" s="138" t="s">
        <v>76</v>
      </c>
      <c r="G45" s="138"/>
      <c r="H45" s="138"/>
      <c r="I45" s="43">
        <v>43497</v>
      </c>
      <c r="J45" s="43">
        <v>43521</v>
      </c>
      <c r="K45" s="43">
        <v>43556</v>
      </c>
      <c r="L45" s="43">
        <v>43587</v>
      </c>
      <c r="M45" s="43">
        <v>43613</v>
      </c>
      <c r="N45" s="43">
        <v>43641</v>
      </c>
      <c r="O45" s="43">
        <v>43676</v>
      </c>
      <c r="P45" s="43">
        <v>43700</v>
      </c>
      <c r="Q45" s="43">
        <v>43738</v>
      </c>
      <c r="R45" s="43">
        <v>43767</v>
      </c>
      <c r="S45" s="43">
        <v>43802</v>
      </c>
      <c r="T45" s="43">
        <v>43811</v>
      </c>
    </row>
    <row r="46" spans="1:20" ht="21" customHeight="1" x14ac:dyDescent="0.25">
      <c r="A46" s="168"/>
      <c r="B46" s="155"/>
      <c r="C46" s="137"/>
      <c r="D46" s="133"/>
      <c r="E46" s="134"/>
      <c r="F46" s="138" t="s">
        <v>45</v>
      </c>
      <c r="G46" s="138"/>
      <c r="H46" s="138"/>
      <c r="I46" s="43">
        <v>43504</v>
      </c>
      <c r="J46" s="43">
        <v>43532</v>
      </c>
      <c r="K46" s="43">
        <v>43565</v>
      </c>
      <c r="L46" s="43">
        <v>43595</v>
      </c>
      <c r="M46" s="43">
        <v>43623</v>
      </c>
      <c r="N46" s="43">
        <v>43654</v>
      </c>
      <c r="O46" s="43">
        <v>43686</v>
      </c>
      <c r="P46" s="43">
        <v>43712</v>
      </c>
      <c r="Q46" s="43">
        <v>43748</v>
      </c>
      <c r="R46" s="43">
        <v>43776</v>
      </c>
      <c r="S46" s="43">
        <v>43810</v>
      </c>
      <c r="T46" s="43">
        <v>43818</v>
      </c>
    </row>
    <row r="47" spans="1:20" x14ac:dyDescent="0.25">
      <c r="A47" s="168"/>
      <c r="B47" s="148">
        <v>13</v>
      </c>
      <c r="C47" s="135" t="s">
        <v>29</v>
      </c>
      <c r="D47" s="139" t="s">
        <v>30</v>
      </c>
      <c r="E47" s="140"/>
      <c r="F47" s="24" t="s">
        <v>226</v>
      </c>
      <c r="G47" s="25">
        <v>1</v>
      </c>
      <c r="H47" s="26" t="s">
        <v>227</v>
      </c>
      <c r="I47" s="63">
        <f>+I48-I49</f>
        <v>7</v>
      </c>
      <c r="J47" s="63">
        <f>+J48-J49</f>
        <v>0</v>
      </c>
      <c r="K47" s="63">
        <f>+K48-K49</f>
        <v>0</v>
      </c>
      <c r="L47" s="63">
        <f>+L48-L49</f>
        <v>0</v>
      </c>
      <c r="M47" s="63">
        <f t="shared" ref="M47:T47" si="16">+M48-M49</f>
        <v>0</v>
      </c>
      <c r="N47" s="63">
        <f t="shared" si="16"/>
        <v>0</v>
      </c>
      <c r="O47" s="63">
        <f t="shared" si="16"/>
        <v>0</v>
      </c>
      <c r="P47" s="63">
        <f t="shared" si="16"/>
        <v>1</v>
      </c>
      <c r="Q47" s="63">
        <f t="shared" si="16"/>
        <v>0</v>
      </c>
      <c r="R47" s="63">
        <f t="shared" si="16"/>
        <v>0</v>
      </c>
      <c r="S47" s="63">
        <f t="shared" si="16"/>
        <v>0</v>
      </c>
      <c r="T47" s="63">
        <f t="shared" si="16"/>
        <v>0</v>
      </c>
    </row>
    <row r="48" spans="1:20" x14ac:dyDescent="0.25">
      <c r="A48" s="168"/>
      <c r="B48" s="149"/>
      <c r="C48" s="136"/>
      <c r="D48" s="141"/>
      <c r="E48" s="142"/>
      <c r="F48" s="120" t="s">
        <v>76</v>
      </c>
      <c r="G48" s="121"/>
      <c r="H48" s="122"/>
      <c r="I48" s="43">
        <v>43504</v>
      </c>
      <c r="J48" s="43">
        <v>43532</v>
      </c>
      <c r="K48" s="43">
        <v>43565</v>
      </c>
      <c r="L48" s="43">
        <v>43595</v>
      </c>
      <c r="M48" s="43">
        <v>43623</v>
      </c>
      <c r="N48" s="43">
        <v>43654</v>
      </c>
      <c r="O48" s="43">
        <v>43686</v>
      </c>
      <c r="P48" s="43">
        <v>43712</v>
      </c>
      <c r="Q48" s="43">
        <v>43748</v>
      </c>
      <c r="R48" s="43">
        <v>43776</v>
      </c>
      <c r="S48" s="43">
        <v>43809</v>
      </c>
      <c r="T48" s="43">
        <v>43844</v>
      </c>
    </row>
    <row r="49" spans="1:20" x14ac:dyDescent="0.25">
      <c r="A49" s="168"/>
      <c r="B49" s="155"/>
      <c r="C49" s="137"/>
      <c r="D49" s="143"/>
      <c r="E49" s="144"/>
      <c r="F49" s="120" t="s">
        <v>31</v>
      </c>
      <c r="G49" s="121"/>
      <c r="H49" s="122"/>
      <c r="I49" s="43">
        <v>43497</v>
      </c>
      <c r="J49" s="43">
        <v>43532</v>
      </c>
      <c r="K49" s="43">
        <v>43565</v>
      </c>
      <c r="L49" s="43">
        <v>43595</v>
      </c>
      <c r="M49" s="43">
        <v>43623</v>
      </c>
      <c r="N49" s="43">
        <v>43654</v>
      </c>
      <c r="O49" s="43">
        <v>43686</v>
      </c>
      <c r="P49" s="43">
        <v>43711</v>
      </c>
      <c r="Q49" s="43">
        <v>43748</v>
      </c>
      <c r="R49" s="43">
        <v>43776</v>
      </c>
      <c r="S49" s="43">
        <v>43809</v>
      </c>
      <c r="T49" s="43">
        <v>43844</v>
      </c>
    </row>
    <row r="50" spans="1:20" x14ac:dyDescent="0.25">
      <c r="A50" s="168"/>
      <c r="B50" s="148">
        <v>14</v>
      </c>
      <c r="C50" s="135" t="s">
        <v>15</v>
      </c>
      <c r="D50" s="139" t="s">
        <v>19</v>
      </c>
      <c r="E50" s="140"/>
      <c r="F50" s="17" t="s">
        <v>101</v>
      </c>
      <c r="G50" s="18" t="s">
        <v>140</v>
      </c>
      <c r="H50" s="19" t="s">
        <v>141</v>
      </c>
      <c r="I50" s="64">
        <f>+I51-I52</f>
        <v>281</v>
      </c>
      <c r="J50" s="64">
        <f>+J51-J52</f>
        <v>309</v>
      </c>
      <c r="K50" s="64">
        <f>+K51-K52</f>
        <v>342</v>
      </c>
      <c r="L50" s="64">
        <f>+L51-L52</f>
        <v>372</v>
      </c>
      <c r="M50" s="64">
        <f t="shared" ref="M50:T50" si="17">+M51-M52</f>
        <v>400</v>
      </c>
      <c r="N50" s="64">
        <f t="shared" si="17"/>
        <v>313</v>
      </c>
      <c r="O50" s="64">
        <f t="shared" si="17"/>
        <v>345</v>
      </c>
      <c r="P50" s="64">
        <f t="shared" si="17"/>
        <v>371</v>
      </c>
      <c r="Q50" s="64">
        <f t="shared" si="17"/>
        <v>142</v>
      </c>
      <c r="R50" s="64">
        <f t="shared" si="17"/>
        <v>170</v>
      </c>
      <c r="S50" s="64">
        <f t="shared" si="17"/>
        <v>203</v>
      </c>
      <c r="T50" s="64">
        <f t="shared" si="17"/>
        <v>212</v>
      </c>
    </row>
    <row r="51" spans="1:20" x14ac:dyDescent="0.25">
      <c r="A51" s="168"/>
      <c r="B51" s="149"/>
      <c r="C51" s="136"/>
      <c r="D51" s="141"/>
      <c r="E51" s="142"/>
      <c r="F51" s="120" t="s">
        <v>76</v>
      </c>
      <c r="G51" s="121"/>
      <c r="H51" s="122"/>
      <c r="I51" s="43">
        <v>43504</v>
      </c>
      <c r="J51" s="43">
        <v>43532</v>
      </c>
      <c r="K51" s="43">
        <v>43565</v>
      </c>
      <c r="L51" s="43">
        <v>43595</v>
      </c>
      <c r="M51" s="43">
        <v>43623</v>
      </c>
      <c r="N51" s="43">
        <v>43654</v>
      </c>
      <c r="O51" s="43">
        <v>43686</v>
      </c>
      <c r="P51" s="43">
        <v>43712</v>
      </c>
      <c r="Q51" s="43">
        <v>43748</v>
      </c>
      <c r="R51" s="43">
        <v>43776</v>
      </c>
      <c r="S51" s="43">
        <v>43809</v>
      </c>
      <c r="T51" s="43">
        <v>43845</v>
      </c>
    </row>
    <row r="52" spans="1:20" x14ac:dyDescent="0.25">
      <c r="A52" s="168"/>
      <c r="B52" s="155"/>
      <c r="C52" s="137"/>
      <c r="D52" s="143"/>
      <c r="E52" s="144"/>
      <c r="F52" s="120" t="s">
        <v>16</v>
      </c>
      <c r="G52" s="121"/>
      <c r="H52" s="122"/>
      <c r="I52" s="43">
        <v>43223</v>
      </c>
      <c r="J52" s="43">
        <v>43223</v>
      </c>
      <c r="K52" s="43">
        <v>43223</v>
      </c>
      <c r="L52" s="43">
        <v>43223</v>
      </c>
      <c r="M52" s="43">
        <v>43223</v>
      </c>
      <c r="N52" s="43">
        <v>43341</v>
      </c>
      <c r="O52" s="43">
        <v>43341</v>
      </c>
      <c r="P52" s="43">
        <v>43341</v>
      </c>
      <c r="Q52" s="43">
        <v>43606</v>
      </c>
      <c r="R52" s="43">
        <v>43606</v>
      </c>
      <c r="S52" s="43">
        <v>43606</v>
      </c>
      <c r="T52" s="43">
        <v>43633</v>
      </c>
    </row>
    <row r="53" spans="1:20" ht="12.75" customHeight="1" x14ac:dyDescent="0.25">
      <c r="A53" s="168"/>
      <c r="B53" s="148">
        <v>15</v>
      </c>
      <c r="C53" s="135" t="s">
        <v>42</v>
      </c>
      <c r="D53" s="139" t="s">
        <v>32</v>
      </c>
      <c r="E53" s="140"/>
      <c r="F53" s="17" t="s">
        <v>172</v>
      </c>
      <c r="G53" s="18" t="s">
        <v>171</v>
      </c>
      <c r="H53" s="19" t="s">
        <v>174</v>
      </c>
      <c r="I53" s="64">
        <f>+I54-I55</f>
        <v>8</v>
      </c>
      <c r="J53" s="64">
        <f>+J54-J55</f>
        <v>7</v>
      </c>
      <c r="K53" s="64">
        <f>+K54-K55</f>
        <v>14</v>
      </c>
      <c r="L53" s="64">
        <f>+L54-L55</f>
        <v>14</v>
      </c>
      <c r="M53" s="64">
        <f t="shared" ref="M53:T53" si="18">+M54-M55</f>
        <v>15</v>
      </c>
      <c r="N53" s="64">
        <f t="shared" si="18"/>
        <v>12</v>
      </c>
      <c r="O53" s="64">
        <f t="shared" si="18"/>
        <v>23</v>
      </c>
      <c r="P53" s="64">
        <f t="shared" si="18"/>
        <v>23</v>
      </c>
      <c r="Q53" s="64">
        <f t="shared" si="18"/>
        <v>16</v>
      </c>
      <c r="R53" s="64">
        <f t="shared" si="18"/>
        <v>20</v>
      </c>
      <c r="S53" s="64">
        <f t="shared" si="18"/>
        <v>25</v>
      </c>
      <c r="T53" s="64">
        <f t="shared" si="18"/>
        <v>37</v>
      </c>
    </row>
    <row r="54" spans="1:20" x14ac:dyDescent="0.25">
      <c r="A54" s="168"/>
      <c r="B54" s="149"/>
      <c r="C54" s="136"/>
      <c r="D54" s="141"/>
      <c r="E54" s="142"/>
      <c r="F54" s="120" t="s">
        <v>76</v>
      </c>
      <c r="G54" s="121"/>
      <c r="H54" s="122"/>
      <c r="I54" s="43">
        <v>43504</v>
      </c>
      <c r="J54" s="43">
        <v>43532</v>
      </c>
      <c r="K54" s="43">
        <v>43565</v>
      </c>
      <c r="L54" s="43">
        <v>43595</v>
      </c>
      <c r="M54" s="43">
        <v>43623</v>
      </c>
      <c r="N54" s="43">
        <v>43654</v>
      </c>
      <c r="O54" s="43">
        <v>43686</v>
      </c>
      <c r="P54" s="43">
        <v>43712</v>
      </c>
      <c r="Q54" s="43">
        <v>43748</v>
      </c>
      <c r="R54" s="43">
        <v>43776</v>
      </c>
      <c r="S54" s="43">
        <v>43809</v>
      </c>
      <c r="T54" s="43">
        <v>43845</v>
      </c>
    </row>
    <row r="55" spans="1:20" x14ac:dyDescent="0.25">
      <c r="A55" s="168"/>
      <c r="B55" s="155"/>
      <c r="C55" s="137"/>
      <c r="D55" s="143"/>
      <c r="E55" s="144"/>
      <c r="F55" s="120" t="s">
        <v>68</v>
      </c>
      <c r="G55" s="121"/>
      <c r="H55" s="122"/>
      <c r="I55" s="43">
        <v>43496</v>
      </c>
      <c r="J55" s="43">
        <v>43525</v>
      </c>
      <c r="K55" s="43">
        <v>43551</v>
      </c>
      <c r="L55" s="43">
        <v>43581</v>
      </c>
      <c r="M55" s="43">
        <v>43608</v>
      </c>
      <c r="N55" s="43">
        <v>43642</v>
      </c>
      <c r="O55" s="43">
        <v>43663</v>
      </c>
      <c r="P55" s="43">
        <v>43689</v>
      </c>
      <c r="Q55" s="43">
        <v>43732</v>
      </c>
      <c r="R55" s="43">
        <v>43756</v>
      </c>
      <c r="S55" s="43">
        <v>43784</v>
      </c>
      <c r="T55" s="43">
        <v>43808</v>
      </c>
    </row>
    <row r="56" spans="1:20" x14ac:dyDescent="0.25">
      <c r="A56" s="168"/>
      <c r="B56" s="148">
        <v>16</v>
      </c>
      <c r="C56" s="135" t="s">
        <v>43</v>
      </c>
      <c r="D56" s="139" t="s">
        <v>32</v>
      </c>
      <c r="E56" s="140"/>
      <c r="F56" s="27" t="s">
        <v>41</v>
      </c>
      <c r="G56" s="15" t="s">
        <v>173</v>
      </c>
      <c r="H56" s="28" t="s">
        <v>109</v>
      </c>
      <c r="I56" s="64">
        <f>+I57-I58</f>
        <v>451</v>
      </c>
      <c r="J56" s="64">
        <f>+J57-J58</f>
        <v>417</v>
      </c>
      <c r="K56" s="64">
        <f>+K57-K58</f>
        <v>450</v>
      </c>
      <c r="L56" s="64">
        <f>+L57-L58</f>
        <v>478</v>
      </c>
      <c r="M56" s="64">
        <f t="shared" ref="M56:T56" si="19">+M57-M58</f>
        <v>490</v>
      </c>
      <c r="N56" s="64">
        <f t="shared" si="19"/>
        <v>521</v>
      </c>
      <c r="O56" s="64">
        <f t="shared" si="19"/>
        <v>445</v>
      </c>
      <c r="P56" s="64">
        <f t="shared" si="19"/>
        <v>471</v>
      </c>
      <c r="Q56" s="64">
        <f t="shared" si="19"/>
        <v>507</v>
      </c>
      <c r="R56" s="64">
        <f t="shared" si="19"/>
        <v>535</v>
      </c>
      <c r="S56" s="64">
        <f t="shared" si="19"/>
        <v>532</v>
      </c>
      <c r="T56" s="64">
        <f t="shared" si="19"/>
        <v>568</v>
      </c>
    </row>
    <row r="57" spans="1:20" x14ac:dyDescent="0.25">
      <c r="A57" s="168"/>
      <c r="B57" s="149"/>
      <c r="C57" s="136"/>
      <c r="D57" s="141"/>
      <c r="E57" s="142"/>
      <c r="F57" s="120" t="s">
        <v>14</v>
      </c>
      <c r="G57" s="121"/>
      <c r="H57" s="122"/>
      <c r="I57" s="43">
        <v>43504</v>
      </c>
      <c r="J57" s="43">
        <v>43532</v>
      </c>
      <c r="K57" s="43">
        <v>43565</v>
      </c>
      <c r="L57" s="43">
        <v>43595</v>
      </c>
      <c r="M57" s="43">
        <v>43623</v>
      </c>
      <c r="N57" s="43">
        <v>43654</v>
      </c>
      <c r="O57" s="43">
        <v>43686</v>
      </c>
      <c r="P57" s="43">
        <v>43712</v>
      </c>
      <c r="Q57" s="43">
        <v>43748</v>
      </c>
      <c r="R57" s="43">
        <v>43776</v>
      </c>
      <c r="S57" s="43">
        <v>43809</v>
      </c>
      <c r="T57" s="43">
        <v>43845</v>
      </c>
    </row>
    <row r="58" spans="1:20" x14ac:dyDescent="0.25">
      <c r="A58" s="168"/>
      <c r="B58" s="155"/>
      <c r="C58" s="137"/>
      <c r="D58" s="143"/>
      <c r="E58" s="144"/>
      <c r="F58" s="120" t="s">
        <v>44</v>
      </c>
      <c r="G58" s="121"/>
      <c r="H58" s="122"/>
      <c r="I58" s="43">
        <v>43053</v>
      </c>
      <c r="J58" s="43">
        <v>43115</v>
      </c>
      <c r="K58" s="43">
        <v>43115</v>
      </c>
      <c r="L58" s="43">
        <v>43117</v>
      </c>
      <c r="M58" s="43">
        <v>43133</v>
      </c>
      <c r="N58" s="43">
        <v>43133</v>
      </c>
      <c r="O58" s="43">
        <v>43241</v>
      </c>
      <c r="P58" s="43">
        <v>43241</v>
      </c>
      <c r="Q58" s="43">
        <v>43241</v>
      </c>
      <c r="R58" s="43">
        <v>43241</v>
      </c>
      <c r="S58" s="43">
        <v>43277</v>
      </c>
      <c r="T58" s="43">
        <v>43277</v>
      </c>
    </row>
    <row r="59" spans="1:20" x14ac:dyDescent="0.25">
      <c r="A59" s="168"/>
      <c r="B59" s="148">
        <v>17</v>
      </c>
      <c r="C59" s="135" t="s">
        <v>33</v>
      </c>
      <c r="D59" s="129" t="s">
        <v>126</v>
      </c>
      <c r="E59" s="130"/>
      <c r="F59" s="24" t="s">
        <v>40</v>
      </c>
      <c r="G59" s="25">
        <v>2</v>
      </c>
      <c r="H59" s="26" t="s">
        <v>107</v>
      </c>
      <c r="I59" s="63">
        <f>+I60-I61</f>
        <v>0</v>
      </c>
      <c r="J59" s="63">
        <f>+J60-J61</f>
        <v>0</v>
      </c>
      <c r="K59" s="63">
        <f>+K60-K61</f>
        <v>0</v>
      </c>
      <c r="L59" s="63">
        <f>+L60-L61</f>
        <v>0</v>
      </c>
      <c r="M59" s="63">
        <f t="shared" ref="M59:T59" si="20">+M60-M61</f>
        <v>0</v>
      </c>
      <c r="N59" s="63">
        <f t="shared" si="20"/>
        <v>0</v>
      </c>
      <c r="O59" s="63">
        <f t="shared" si="20"/>
        <v>2</v>
      </c>
      <c r="P59" s="63">
        <f t="shared" si="20"/>
        <v>2</v>
      </c>
      <c r="Q59" s="63">
        <f t="shared" si="20"/>
        <v>0</v>
      </c>
      <c r="R59" s="63">
        <f t="shared" si="20"/>
        <v>2</v>
      </c>
      <c r="S59" s="63">
        <f t="shared" si="20"/>
        <v>0</v>
      </c>
      <c r="T59" s="63">
        <f t="shared" si="20"/>
        <v>0</v>
      </c>
    </row>
    <row r="60" spans="1:20" x14ac:dyDescent="0.25">
      <c r="A60" s="168"/>
      <c r="B60" s="149"/>
      <c r="C60" s="136"/>
      <c r="D60" s="131"/>
      <c r="E60" s="132"/>
      <c r="F60" s="120" t="s">
        <v>76</v>
      </c>
      <c r="G60" s="121"/>
      <c r="H60" s="122"/>
      <c r="I60" s="43">
        <v>43504</v>
      </c>
      <c r="J60" s="43">
        <v>43532</v>
      </c>
      <c r="K60" s="43">
        <v>43565</v>
      </c>
      <c r="L60" s="43">
        <v>43595</v>
      </c>
      <c r="M60" s="43">
        <v>43623</v>
      </c>
      <c r="N60" s="43">
        <v>43654</v>
      </c>
      <c r="O60" s="43">
        <v>43686</v>
      </c>
      <c r="P60" s="43">
        <v>43712</v>
      </c>
      <c r="Q60" s="43">
        <v>43748</v>
      </c>
      <c r="R60" s="43">
        <v>43776</v>
      </c>
      <c r="S60" s="43">
        <v>43809</v>
      </c>
      <c r="T60" s="43">
        <v>43845</v>
      </c>
    </row>
    <row r="61" spans="1:20" ht="23.25" customHeight="1" x14ac:dyDescent="0.25">
      <c r="A61" s="168"/>
      <c r="B61" s="155"/>
      <c r="C61" s="137"/>
      <c r="D61" s="133"/>
      <c r="E61" s="134"/>
      <c r="F61" s="120" t="s">
        <v>34</v>
      </c>
      <c r="G61" s="121"/>
      <c r="H61" s="122"/>
      <c r="I61" s="43">
        <v>43504</v>
      </c>
      <c r="J61" s="43">
        <v>43532</v>
      </c>
      <c r="K61" s="43">
        <v>43565</v>
      </c>
      <c r="L61" s="43">
        <v>43595</v>
      </c>
      <c r="M61" s="43">
        <v>43623</v>
      </c>
      <c r="N61" s="43">
        <v>43654</v>
      </c>
      <c r="O61" s="43">
        <v>43684</v>
      </c>
      <c r="P61" s="43">
        <v>43710</v>
      </c>
      <c r="Q61" s="43">
        <v>43748</v>
      </c>
      <c r="R61" s="43">
        <v>43774</v>
      </c>
      <c r="S61" s="43">
        <v>43809</v>
      </c>
      <c r="T61" s="43">
        <v>43845</v>
      </c>
    </row>
    <row r="62" spans="1:20" x14ac:dyDescent="0.25">
      <c r="A62" s="168"/>
      <c r="B62" s="148">
        <v>18</v>
      </c>
      <c r="C62" s="135" t="s">
        <v>67</v>
      </c>
      <c r="D62" s="129" t="s">
        <v>77</v>
      </c>
      <c r="E62" s="130"/>
      <c r="F62" s="24" t="s">
        <v>40</v>
      </c>
      <c r="G62" s="25">
        <v>2</v>
      </c>
      <c r="H62" s="26" t="s">
        <v>107</v>
      </c>
      <c r="I62" s="63">
        <f>+I63-I64</f>
        <v>0</v>
      </c>
      <c r="J62" s="63">
        <f>+J63-J64</f>
        <v>0</v>
      </c>
      <c r="K62" s="63">
        <f>+K63-K64</f>
        <v>0</v>
      </c>
      <c r="L62" s="63">
        <f>+L63-L64</f>
        <v>0</v>
      </c>
      <c r="M62" s="63">
        <f t="shared" ref="M62:T62" si="21">+M63-M64</f>
        <v>0</v>
      </c>
      <c r="N62" s="63">
        <f t="shared" si="21"/>
        <v>0</v>
      </c>
      <c r="O62" s="63">
        <f t="shared" si="21"/>
        <v>0</v>
      </c>
      <c r="P62" s="63">
        <f t="shared" si="21"/>
        <v>0</v>
      </c>
      <c r="Q62" s="63">
        <f t="shared" si="21"/>
        <v>0</v>
      </c>
      <c r="R62" s="63">
        <f t="shared" si="21"/>
        <v>0</v>
      </c>
      <c r="S62" s="63">
        <f t="shared" si="21"/>
        <v>0</v>
      </c>
      <c r="T62" s="63">
        <f t="shared" si="21"/>
        <v>0</v>
      </c>
    </row>
    <row r="63" spans="1:20" x14ac:dyDescent="0.25">
      <c r="A63" s="168"/>
      <c r="B63" s="149"/>
      <c r="C63" s="136"/>
      <c r="D63" s="131"/>
      <c r="E63" s="132"/>
      <c r="F63" s="120" t="s">
        <v>76</v>
      </c>
      <c r="G63" s="121"/>
      <c r="H63" s="122"/>
      <c r="I63" s="43">
        <v>43504</v>
      </c>
      <c r="J63" s="43">
        <v>43532</v>
      </c>
      <c r="K63" s="43">
        <v>43565</v>
      </c>
      <c r="L63" s="43">
        <v>43595</v>
      </c>
      <c r="M63" s="43">
        <v>43623</v>
      </c>
      <c r="N63" s="43">
        <v>43654</v>
      </c>
      <c r="O63" s="43">
        <v>43686</v>
      </c>
      <c r="P63" s="43">
        <v>43712</v>
      </c>
      <c r="Q63" s="43">
        <v>43748</v>
      </c>
      <c r="R63" s="43">
        <v>43776</v>
      </c>
      <c r="S63" s="43">
        <v>43809</v>
      </c>
      <c r="T63" s="43">
        <v>43845</v>
      </c>
    </row>
    <row r="64" spans="1:20" ht="24.75" customHeight="1" x14ac:dyDescent="0.25">
      <c r="A64" s="168"/>
      <c r="B64" s="155"/>
      <c r="C64" s="137"/>
      <c r="D64" s="133"/>
      <c r="E64" s="134"/>
      <c r="F64" s="120" t="s">
        <v>81</v>
      </c>
      <c r="G64" s="121"/>
      <c r="H64" s="122"/>
      <c r="I64" s="43">
        <v>43504</v>
      </c>
      <c r="J64" s="43">
        <v>43532</v>
      </c>
      <c r="K64" s="43">
        <v>43565</v>
      </c>
      <c r="L64" s="43">
        <v>43595</v>
      </c>
      <c r="M64" s="43">
        <v>43623</v>
      </c>
      <c r="N64" s="43">
        <v>43654</v>
      </c>
      <c r="O64" s="43">
        <v>43686</v>
      </c>
      <c r="P64" s="43">
        <v>43712</v>
      </c>
      <c r="Q64" s="43">
        <v>43748</v>
      </c>
      <c r="R64" s="43">
        <v>43776</v>
      </c>
      <c r="S64" s="43">
        <v>43809</v>
      </c>
      <c r="T64" s="43">
        <v>43845</v>
      </c>
    </row>
    <row r="65" spans="1:20" x14ac:dyDescent="0.25">
      <c r="A65" s="168"/>
      <c r="B65" s="148">
        <v>19</v>
      </c>
      <c r="C65" s="135" t="s">
        <v>66</v>
      </c>
      <c r="D65" s="129" t="s">
        <v>78</v>
      </c>
      <c r="E65" s="130"/>
      <c r="F65" s="20" t="s">
        <v>46</v>
      </c>
      <c r="G65" s="8" t="s">
        <v>142</v>
      </c>
      <c r="H65" s="9" t="s">
        <v>108</v>
      </c>
      <c r="I65" s="65">
        <f>+I66-I67</f>
        <v>14</v>
      </c>
      <c r="J65" s="65">
        <f>+J66-J67</f>
        <v>10</v>
      </c>
      <c r="K65" s="65">
        <f>+K66-K67</f>
        <v>15</v>
      </c>
      <c r="L65" s="65">
        <f>+L66-L67</f>
        <v>36</v>
      </c>
      <c r="M65" s="65">
        <f t="shared" ref="M65:T65" si="22">+M66-M67</f>
        <v>24</v>
      </c>
      <c r="N65" s="65">
        <f t="shared" si="22"/>
        <v>25</v>
      </c>
      <c r="O65" s="65">
        <f t="shared" si="22"/>
        <v>15</v>
      </c>
      <c r="P65" s="65">
        <f t="shared" si="22"/>
        <v>36</v>
      </c>
      <c r="Q65" s="65">
        <f t="shared" si="22"/>
        <v>0</v>
      </c>
      <c r="R65" s="65">
        <f t="shared" si="22"/>
        <v>10</v>
      </c>
      <c r="S65" s="65">
        <f t="shared" si="22"/>
        <v>11</v>
      </c>
      <c r="T65" s="65">
        <f t="shared" si="22"/>
        <v>6</v>
      </c>
    </row>
    <row r="66" spans="1:20" x14ac:dyDescent="0.25">
      <c r="A66" s="168"/>
      <c r="B66" s="149"/>
      <c r="C66" s="136"/>
      <c r="D66" s="131"/>
      <c r="E66" s="132"/>
      <c r="F66" s="120" t="s">
        <v>76</v>
      </c>
      <c r="G66" s="121"/>
      <c r="H66" s="122"/>
      <c r="I66" s="43">
        <v>43504</v>
      </c>
      <c r="J66" s="43">
        <v>43532</v>
      </c>
      <c r="K66" s="43">
        <v>43565</v>
      </c>
      <c r="L66" s="43">
        <v>43595</v>
      </c>
      <c r="M66" s="43">
        <v>43623</v>
      </c>
      <c r="N66" s="43">
        <v>43654</v>
      </c>
      <c r="O66" s="43">
        <v>43685</v>
      </c>
      <c r="P66" s="43">
        <v>43712</v>
      </c>
      <c r="Q66" s="43">
        <v>43748</v>
      </c>
      <c r="R66" s="43">
        <v>43776</v>
      </c>
      <c r="S66" s="43">
        <v>43809</v>
      </c>
      <c r="T66" s="43">
        <v>43845</v>
      </c>
    </row>
    <row r="67" spans="1:20" ht="24.75" customHeight="1" x14ac:dyDescent="0.25">
      <c r="A67" s="168"/>
      <c r="B67" s="155"/>
      <c r="C67" s="137"/>
      <c r="D67" s="133"/>
      <c r="E67" s="134"/>
      <c r="F67" s="120" t="s">
        <v>82</v>
      </c>
      <c r="G67" s="121"/>
      <c r="H67" s="122"/>
      <c r="I67" s="43">
        <v>43490</v>
      </c>
      <c r="J67" s="43">
        <v>43522</v>
      </c>
      <c r="K67" s="43">
        <v>43550</v>
      </c>
      <c r="L67" s="43">
        <v>43559</v>
      </c>
      <c r="M67" s="43">
        <v>43599</v>
      </c>
      <c r="N67" s="43">
        <v>43629</v>
      </c>
      <c r="O67" s="43">
        <v>43670</v>
      </c>
      <c r="P67" s="43">
        <v>43676</v>
      </c>
      <c r="Q67" s="43">
        <v>43748</v>
      </c>
      <c r="R67" s="43">
        <v>43766</v>
      </c>
      <c r="S67" s="43">
        <v>43798</v>
      </c>
      <c r="T67" s="43">
        <v>43839</v>
      </c>
    </row>
    <row r="68" spans="1:20" ht="12.75" customHeight="1" x14ac:dyDescent="0.25">
      <c r="A68" s="198" t="s">
        <v>9</v>
      </c>
      <c r="B68" s="148">
        <v>20</v>
      </c>
      <c r="C68" s="135" t="s">
        <v>20</v>
      </c>
      <c r="D68" s="135" t="s">
        <v>13</v>
      </c>
      <c r="E68" s="29" t="s">
        <v>110</v>
      </c>
      <c r="F68" s="13" t="s">
        <v>229</v>
      </c>
      <c r="G68" s="18" t="s">
        <v>228</v>
      </c>
      <c r="H68" s="16" t="s">
        <v>230</v>
      </c>
      <c r="I68" s="66">
        <f>AVERAGE(I69:I78)</f>
        <v>113.2</v>
      </c>
      <c r="J68" s="66">
        <f>AVERAGE(J69:J78)</f>
        <v>171.2</v>
      </c>
      <c r="K68" s="66">
        <f>AVERAGE(K69:K78)</f>
        <v>94.5</v>
      </c>
      <c r="L68" s="66">
        <f>AVERAGE(L69:L78)</f>
        <v>111.8</v>
      </c>
      <c r="M68" s="66">
        <f t="shared" ref="M68:T68" si="23">AVERAGE(M69:M78)</f>
        <v>168.4</v>
      </c>
      <c r="N68" s="66">
        <f t="shared" si="23"/>
        <v>137.19999999999999</v>
      </c>
      <c r="O68" s="66">
        <f t="shared" si="23"/>
        <v>153.19999999999999</v>
      </c>
      <c r="P68" s="66">
        <f t="shared" si="23"/>
        <v>155.69999999999999</v>
      </c>
      <c r="Q68" s="66">
        <f t="shared" si="23"/>
        <v>170.7</v>
      </c>
      <c r="R68" s="66">
        <f t="shared" si="23"/>
        <v>160.30000000000001</v>
      </c>
      <c r="S68" s="66">
        <f t="shared" si="23"/>
        <v>149.5</v>
      </c>
      <c r="T68" s="66">
        <f t="shared" si="23"/>
        <v>96.1</v>
      </c>
    </row>
    <row r="69" spans="1:20" ht="12.75" customHeight="1" x14ac:dyDescent="0.25">
      <c r="A69" s="198"/>
      <c r="B69" s="149"/>
      <c r="C69" s="136"/>
      <c r="D69" s="136"/>
      <c r="E69" s="83" t="s">
        <v>187</v>
      </c>
      <c r="F69" s="13" t="s">
        <v>229</v>
      </c>
      <c r="G69" s="18" t="s">
        <v>228</v>
      </c>
      <c r="H69" s="16" t="s">
        <v>230</v>
      </c>
      <c r="I69" s="12">
        <v>88</v>
      </c>
      <c r="J69" s="12">
        <v>170</v>
      </c>
      <c r="K69" s="12">
        <v>89</v>
      </c>
      <c r="L69" s="12">
        <v>84</v>
      </c>
      <c r="M69" s="12">
        <v>141</v>
      </c>
      <c r="N69" s="12">
        <v>107</v>
      </c>
      <c r="O69" s="12">
        <v>115</v>
      </c>
      <c r="P69" s="12">
        <v>106</v>
      </c>
      <c r="Q69" s="12">
        <v>93</v>
      </c>
      <c r="R69" s="12">
        <v>116</v>
      </c>
      <c r="S69" s="12">
        <v>91</v>
      </c>
      <c r="T69" s="12">
        <v>64</v>
      </c>
    </row>
    <row r="70" spans="1:20" ht="12.75" customHeight="1" x14ac:dyDescent="0.25">
      <c r="A70" s="198"/>
      <c r="B70" s="149"/>
      <c r="C70" s="136"/>
      <c r="D70" s="136"/>
      <c r="E70" s="83" t="s">
        <v>188</v>
      </c>
      <c r="F70" s="13" t="s">
        <v>229</v>
      </c>
      <c r="G70" s="18" t="s">
        <v>228</v>
      </c>
      <c r="H70" s="16" t="s">
        <v>230</v>
      </c>
      <c r="I70" s="12">
        <v>124</v>
      </c>
      <c r="J70" s="12">
        <v>204</v>
      </c>
      <c r="K70" s="12">
        <v>111</v>
      </c>
      <c r="L70" s="12">
        <v>72</v>
      </c>
      <c r="M70" s="12">
        <v>124</v>
      </c>
      <c r="N70" s="12">
        <v>110</v>
      </c>
      <c r="O70" s="12">
        <v>106</v>
      </c>
      <c r="P70" s="12">
        <v>111</v>
      </c>
      <c r="Q70" s="12">
        <v>133</v>
      </c>
      <c r="R70" s="12">
        <v>155</v>
      </c>
      <c r="S70" s="12">
        <v>115</v>
      </c>
      <c r="T70" s="12">
        <v>91</v>
      </c>
    </row>
    <row r="71" spans="1:20" ht="12.75" customHeight="1" x14ac:dyDescent="0.25">
      <c r="A71" s="198"/>
      <c r="B71" s="149"/>
      <c r="C71" s="136"/>
      <c r="D71" s="136"/>
      <c r="E71" s="83" t="s">
        <v>189</v>
      </c>
      <c r="F71" s="13" t="s">
        <v>229</v>
      </c>
      <c r="G71" s="18" t="s">
        <v>228</v>
      </c>
      <c r="H71" s="16" t="s">
        <v>230</v>
      </c>
      <c r="I71" s="12">
        <v>115</v>
      </c>
      <c r="J71" s="12">
        <v>178</v>
      </c>
      <c r="K71" s="12">
        <v>77</v>
      </c>
      <c r="L71" s="12">
        <v>112</v>
      </c>
      <c r="M71" s="12">
        <v>187</v>
      </c>
      <c r="N71" s="12">
        <v>144</v>
      </c>
      <c r="O71" s="12">
        <v>177</v>
      </c>
      <c r="P71" s="12">
        <v>163</v>
      </c>
      <c r="Q71" s="12">
        <v>215</v>
      </c>
      <c r="R71" s="12">
        <v>178</v>
      </c>
      <c r="S71" s="12">
        <v>186</v>
      </c>
      <c r="T71" s="12">
        <v>152</v>
      </c>
    </row>
    <row r="72" spans="1:20" ht="12.75" customHeight="1" x14ac:dyDescent="0.25">
      <c r="A72" s="198"/>
      <c r="B72" s="149"/>
      <c r="C72" s="136"/>
      <c r="D72" s="136"/>
      <c r="E72" s="83" t="s">
        <v>190</v>
      </c>
      <c r="F72" s="13" t="s">
        <v>229</v>
      </c>
      <c r="G72" s="18" t="s">
        <v>228</v>
      </c>
      <c r="H72" s="16" t="s">
        <v>230</v>
      </c>
      <c r="I72" s="12">
        <v>80</v>
      </c>
      <c r="J72" s="12">
        <v>168</v>
      </c>
      <c r="K72" s="12">
        <v>96</v>
      </c>
      <c r="L72" s="12">
        <v>116</v>
      </c>
      <c r="M72" s="12">
        <v>147</v>
      </c>
      <c r="N72" s="12">
        <v>139</v>
      </c>
      <c r="O72" s="12">
        <v>151</v>
      </c>
      <c r="P72" s="12">
        <v>194</v>
      </c>
      <c r="Q72" s="12">
        <v>121</v>
      </c>
      <c r="R72" s="12">
        <v>129</v>
      </c>
      <c r="S72" s="12">
        <v>116</v>
      </c>
      <c r="T72" s="12">
        <v>84</v>
      </c>
    </row>
    <row r="73" spans="1:20" ht="12.75" customHeight="1" x14ac:dyDescent="0.25">
      <c r="A73" s="198"/>
      <c r="B73" s="149"/>
      <c r="C73" s="136"/>
      <c r="D73" s="136"/>
      <c r="E73" s="83" t="s">
        <v>191</v>
      </c>
      <c r="F73" s="13" t="s">
        <v>229</v>
      </c>
      <c r="G73" s="18" t="s">
        <v>228</v>
      </c>
      <c r="H73" s="16" t="s">
        <v>230</v>
      </c>
      <c r="I73" s="12">
        <v>132</v>
      </c>
      <c r="J73" s="12">
        <v>210</v>
      </c>
      <c r="K73" s="12">
        <v>115</v>
      </c>
      <c r="L73" s="12">
        <v>139</v>
      </c>
      <c r="M73" s="12">
        <v>207</v>
      </c>
      <c r="N73" s="12">
        <v>132</v>
      </c>
      <c r="O73" s="12">
        <v>201</v>
      </c>
      <c r="P73" s="12">
        <v>199</v>
      </c>
      <c r="Q73" s="12">
        <v>230</v>
      </c>
      <c r="R73" s="12">
        <v>225</v>
      </c>
      <c r="S73" s="12">
        <v>196</v>
      </c>
      <c r="T73" s="12">
        <v>109</v>
      </c>
    </row>
    <row r="74" spans="1:20" x14ac:dyDescent="0.25">
      <c r="A74" s="198"/>
      <c r="B74" s="149"/>
      <c r="C74" s="136"/>
      <c r="D74" s="136"/>
      <c r="E74" s="83" t="s">
        <v>192</v>
      </c>
      <c r="F74" s="13" t="s">
        <v>229</v>
      </c>
      <c r="G74" s="18" t="s">
        <v>228</v>
      </c>
      <c r="H74" s="16" t="s">
        <v>230</v>
      </c>
      <c r="I74" s="12">
        <v>80</v>
      </c>
      <c r="J74" s="12">
        <v>162</v>
      </c>
      <c r="K74" s="12">
        <v>89</v>
      </c>
      <c r="L74" s="12">
        <v>168</v>
      </c>
      <c r="M74" s="12">
        <v>196</v>
      </c>
      <c r="N74" s="12">
        <v>178</v>
      </c>
      <c r="O74" s="12">
        <v>153</v>
      </c>
      <c r="P74" s="12">
        <v>176</v>
      </c>
      <c r="Q74" s="12">
        <v>235</v>
      </c>
      <c r="R74" s="12">
        <v>180</v>
      </c>
      <c r="S74" s="12">
        <v>116</v>
      </c>
      <c r="T74" s="12">
        <v>33</v>
      </c>
    </row>
    <row r="75" spans="1:20" x14ac:dyDescent="0.25">
      <c r="A75" s="198"/>
      <c r="B75" s="149"/>
      <c r="C75" s="136"/>
      <c r="D75" s="136"/>
      <c r="E75" s="83" t="s">
        <v>193</v>
      </c>
      <c r="F75" s="13" t="s">
        <v>229</v>
      </c>
      <c r="G75" s="18" t="s">
        <v>228</v>
      </c>
      <c r="H75" s="16" t="s">
        <v>230</v>
      </c>
      <c r="I75" s="12">
        <v>125</v>
      </c>
      <c r="J75" s="12">
        <v>137</v>
      </c>
      <c r="K75" s="12">
        <v>99</v>
      </c>
      <c r="L75" s="12">
        <v>86</v>
      </c>
      <c r="M75" s="12">
        <v>158</v>
      </c>
      <c r="N75" s="12">
        <v>128</v>
      </c>
      <c r="O75" s="12">
        <v>90</v>
      </c>
      <c r="P75" s="12">
        <v>111</v>
      </c>
      <c r="Q75" s="12">
        <v>144</v>
      </c>
      <c r="R75" s="12">
        <v>171</v>
      </c>
      <c r="S75" s="12">
        <v>158</v>
      </c>
      <c r="T75" s="12">
        <v>85</v>
      </c>
    </row>
    <row r="76" spans="1:20" x14ac:dyDescent="0.25">
      <c r="A76" s="198"/>
      <c r="B76" s="149"/>
      <c r="C76" s="136"/>
      <c r="D76" s="136"/>
      <c r="E76" s="83" t="s">
        <v>194</v>
      </c>
      <c r="F76" s="13" t="s">
        <v>229</v>
      </c>
      <c r="G76" s="18" t="s">
        <v>228</v>
      </c>
      <c r="H76" s="16" t="s">
        <v>230</v>
      </c>
      <c r="I76" s="12">
        <v>162</v>
      </c>
      <c r="J76" s="12">
        <v>183</v>
      </c>
      <c r="K76" s="12">
        <v>92</v>
      </c>
      <c r="L76" s="12">
        <v>122</v>
      </c>
      <c r="M76" s="12">
        <v>163</v>
      </c>
      <c r="N76" s="12">
        <v>141</v>
      </c>
      <c r="O76" s="12">
        <v>195</v>
      </c>
      <c r="P76" s="12">
        <v>223</v>
      </c>
      <c r="Q76" s="12">
        <v>184</v>
      </c>
      <c r="R76" s="12">
        <v>191</v>
      </c>
      <c r="S76" s="12">
        <v>217</v>
      </c>
      <c r="T76" s="12">
        <v>152</v>
      </c>
    </row>
    <row r="77" spans="1:20" x14ac:dyDescent="0.25">
      <c r="A77" s="198"/>
      <c r="B77" s="149"/>
      <c r="C77" s="136"/>
      <c r="D77" s="136"/>
      <c r="E77" s="83" t="s">
        <v>195</v>
      </c>
      <c r="F77" s="13" t="s">
        <v>229</v>
      </c>
      <c r="G77" s="18" t="s">
        <v>228</v>
      </c>
      <c r="H77" s="16" t="s">
        <v>230</v>
      </c>
      <c r="I77" s="12">
        <v>119</v>
      </c>
      <c r="J77" s="12">
        <v>101</v>
      </c>
      <c r="K77" s="12">
        <v>104</v>
      </c>
      <c r="L77" s="12">
        <v>125</v>
      </c>
      <c r="M77" s="12">
        <v>153</v>
      </c>
      <c r="N77" s="12">
        <v>146</v>
      </c>
      <c r="O77" s="12">
        <v>144</v>
      </c>
      <c r="P77" s="12">
        <v>87</v>
      </c>
      <c r="Q77" s="12">
        <v>169</v>
      </c>
      <c r="R77" s="12">
        <v>90</v>
      </c>
      <c r="S77" s="12">
        <v>129</v>
      </c>
      <c r="T77" s="12">
        <v>36</v>
      </c>
    </row>
    <row r="78" spans="1:20" x14ac:dyDescent="0.25">
      <c r="A78" s="198"/>
      <c r="B78" s="155"/>
      <c r="C78" s="137"/>
      <c r="D78" s="137"/>
      <c r="E78" s="83" t="s">
        <v>196</v>
      </c>
      <c r="F78" s="13" t="s">
        <v>229</v>
      </c>
      <c r="G78" s="18" t="s">
        <v>228</v>
      </c>
      <c r="H78" s="16" t="s">
        <v>230</v>
      </c>
      <c r="I78" s="12">
        <v>107</v>
      </c>
      <c r="J78" s="12">
        <v>199</v>
      </c>
      <c r="K78" s="12">
        <v>73</v>
      </c>
      <c r="L78" s="12">
        <v>94</v>
      </c>
      <c r="M78" s="12">
        <v>208</v>
      </c>
      <c r="N78" s="12">
        <v>147</v>
      </c>
      <c r="O78" s="12">
        <v>200</v>
      </c>
      <c r="P78" s="12">
        <v>187</v>
      </c>
      <c r="Q78" s="12">
        <v>183</v>
      </c>
      <c r="R78" s="12">
        <v>168</v>
      </c>
      <c r="S78" s="12">
        <v>171</v>
      </c>
      <c r="T78" s="12">
        <v>155</v>
      </c>
    </row>
    <row r="79" spans="1:20" ht="20" x14ac:dyDescent="0.25">
      <c r="A79" s="198"/>
      <c r="B79" s="84">
        <v>21</v>
      </c>
      <c r="C79" s="82" t="s">
        <v>61</v>
      </c>
      <c r="D79" s="82" t="s">
        <v>13</v>
      </c>
      <c r="E79" s="83" t="s">
        <v>197</v>
      </c>
      <c r="F79" s="13" t="s">
        <v>256</v>
      </c>
      <c r="G79" s="18" t="s">
        <v>255</v>
      </c>
      <c r="H79" s="16" t="s">
        <v>257</v>
      </c>
      <c r="I79" s="12">
        <v>745</v>
      </c>
      <c r="J79" s="12">
        <v>674</v>
      </c>
      <c r="K79" s="12">
        <v>666</v>
      </c>
      <c r="L79" s="12">
        <v>631</v>
      </c>
      <c r="M79" s="12">
        <v>659</v>
      </c>
      <c r="N79" s="12">
        <v>552</v>
      </c>
      <c r="O79" s="12">
        <v>612</v>
      </c>
      <c r="P79" s="12">
        <v>624</v>
      </c>
      <c r="Q79" s="12">
        <v>641</v>
      </c>
      <c r="R79" s="12">
        <v>663</v>
      </c>
      <c r="S79" s="12">
        <v>669</v>
      </c>
      <c r="T79" s="12">
        <v>915</v>
      </c>
    </row>
    <row r="80" spans="1:20" x14ac:dyDescent="0.25">
      <c r="A80" s="198"/>
      <c r="B80" s="148">
        <v>22</v>
      </c>
      <c r="C80" s="151" t="s">
        <v>11</v>
      </c>
      <c r="D80" s="151" t="s">
        <v>222</v>
      </c>
      <c r="E80" s="29" t="s">
        <v>115</v>
      </c>
      <c r="F80" s="13" t="s">
        <v>136</v>
      </c>
      <c r="G80" s="15" t="s">
        <v>143</v>
      </c>
      <c r="H80" s="16" t="s">
        <v>117</v>
      </c>
      <c r="I80" s="67">
        <f>AVERAGE(I81:I90)</f>
        <v>0.63091008771929835</v>
      </c>
      <c r="J80" s="67">
        <f>AVERAGE(J81:J90)</f>
        <v>0.88664912280701758</v>
      </c>
      <c r="K80" s="67">
        <f>AVERAGE(K81:K90)</f>
        <v>0.48274269005847953</v>
      </c>
      <c r="L80" s="67">
        <f>AVERAGE(L81:L90)</f>
        <v>0.76205860805860814</v>
      </c>
      <c r="M80" s="67">
        <f t="shared" ref="M80:T80" si="24">AVERAGE(M81:M90)</f>
        <v>0.89076573787409719</v>
      </c>
      <c r="N80" s="67">
        <f t="shared" si="24"/>
        <v>0.69705263157894737</v>
      </c>
      <c r="O80" s="67">
        <f t="shared" si="24"/>
        <v>0.82942178362573105</v>
      </c>
      <c r="P80" s="67">
        <f t="shared" si="24"/>
        <v>0.80719298245614046</v>
      </c>
      <c r="Q80" s="67">
        <f t="shared" si="24"/>
        <v>0.83683208020050126</v>
      </c>
      <c r="R80" s="67">
        <f t="shared" si="24"/>
        <v>0.75874025974025983</v>
      </c>
      <c r="S80" s="67">
        <f t="shared" si="24"/>
        <v>0.7415977443609022</v>
      </c>
      <c r="T80" s="67">
        <f t="shared" si="24"/>
        <v>0.57988690476190474</v>
      </c>
    </row>
    <row r="81" spans="1:20" x14ac:dyDescent="0.25">
      <c r="A81" s="198"/>
      <c r="B81" s="149"/>
      <c r="C81" s="151"/>
      <c r="D81" s="151"/>
      <c r="E81" s="83" t="s">
        <v>187</v>
      </c>
      <c r="F81" s="13" t="s">
        <v>136</v>
      </c>
      <c r="G81" s="15" t="s">
        <v>143</v>
      </c>
      <c r="H81" s="16" t="s">
        <v>117</v>
      </c>
      <c r="I81" s="49">
        <f>IFERROR(I69/(10*I139),0)</f>
        <v>0.4631578947368421</v>
      </c>
      <c r="J81" s="49">
        <f t="shared" ref="J81:T81" si="25">IFERROR(J69/(10*J139),0)</f>
        <v>0.85</v>
      </c>
      <c r="K81" s="49">
        <f t="shared" si="25"/>
        <v>0.44500000000000001</v>
      </c>
      <c r="L81" s="49">
        <f t="shared" si="25"/>
        <v>0.56000000000000005</v>
      </c>
      <c r="M81" s="49">
        <f t="shared" si="25"/>
        <v>0.70499999999999996</v>
      </c>
      <c r="N81" s="49">
        <f t="shared" si="25"/>
        <v>0.53500000000000003</v>
      </c>
      <c r="O81" s="49">
        <f t="shared" si="25"/>
        <v>0.57499999999999996</v>
      </c>
      <c r="P81" s="49">
        <f t="shared" si="25"/>
        <v>0.53</v>
      </c>
      <c r="Q81" s="49">
        <f t="shared" si="25"/>
        <v>0.44285714285714284</v>
      </c>
      <c r="R81" s="49">
        <f t="shared" si="25"/>
        <v>0.52727272727272723</v>
      </c>
      <c r="S81" s="49">
        <f t="shared" si="25"/>
        <v>0.47894736842105262</v>
      </c>
      <c r="T81" s="49">
        <f t="shared" si="25"/>
        <v>0.45714285714285713</v>
      </c>
    </row>
    <row r="82" spans="1:20" x14ac:dyDescent="0.25">
      <c r="A82" s="198"/>
      <c r="B82" s="149"/>
      <c r="C82" s="151"/>
      <c r="D82" s="151"/>
      <c r="E82" s="83" t="s">
        <v>188</v>
      </c>
      <c r="F82" s="13" t="s">
        <v>136</v>
      </c>
      <c r="G82" s="15" t="s">
        <v>143</v>
      </c>
      <c r="H82" s="16" t="s">
        <v>117</v>
      </c>
      <c r="I82" s="49">
        <f t="shared" ref="I82:T82" si="26">IFERROR(I70/(10*I140),0)</f>
        <v>0.65263157894736845</v>
      </c>
      <c r="J82" s="49">
        <f t="shared" si="26"/>
        <v>1.02</v>
      </c>
      <c r="K82" s="49">
        <f t="shared" si="26"/>
        <v>0.55500000000000005</v>
      </c>
      <c r="L82" s="49">
        <f t="shared" si="26"/>
        <v>0.51428571428571423</v>
      </c>
      <c r="M82" s="49">
        <f t="shared" si="26"/>
        <v>0.72941176470588232</v>
      </c>
      <c r="N82" s="49">
        <f t="shared" si="26"/>
        <v>0.57894736842105265</v>
      </c>
      <c r="O82" s="49">
        <f t="shared" si="26"/>
        <v>0.58888888888888891</v>
      </c>
      <c r="P82" s="49">
        <f t="shared" si="26"/>
        <v>0.58421052631578951</v>
      </c>
      <c r="Q82" s="49">
        <f t="shared" si="26"/>
        <v>0.66500000000000004</v>
      </c>
      <c r="R82" s="49">
        <f t="shared" si="26"/>
        <v>0.73809523809523814</v>
      </c>
      <c r="S82" s="49">
        <f t="shared" si="26"/>
        <v>0.60526315789473684</v>
      </c>
      <c r="T82" s="49">
        <f t="shared" si="26"/>
        <v>0.65</v>
      </c>
    </row>
    <row r="83" spans="1:20" x14ac:dyDescent="0.25">
      <c r="A83" s="198"/>
      <c r="B83" s="149"/>
      <c r="C83" s="151"/>
      <c r="D83" s="151"/>
      <c r="E83" s="83" t="s">
        <v>189</v>
      </c>
      <c r="F83" s="13" t="s">
        <v>136</v>
      </c>
      <c r="G83" s="15" t="s">
        <v>143</v>
      </c>
      <c r="H83" s="16" t="s">
        <v>117</v>
      </c>
      <c r="I83" s="49">
        <f t="shared" ref="I83:T83" si="27">IFERROR(I71/(10*I141),0)</f>
        <v>0.60526315789473684</v>
      </c>
      <c r="J83" s="49">
        <f t="shared" si="27"/>
        <v>0.89</v>
      </c>
      <c r="K83" s="49">
        <f t="shared" si="27"/>
        <v>0.38500000000000001</v>
      </c>
      <c r="L83" s="49">
        <f t="shared" si="27"/>
        <v>0.7466666666666667</v>
      </c>
      <c r="M83" s="49">
        <f t="shared" si="27"/>
        <v>0.93500000000000005</v>
      </c>
      <c r="N83" s="49">
        <f t="shared" si="27"/>
        <v>0.72</v>
      </c>
      <c r="O83" s="49">
        <f t="shared" si="27"/>
        <v>0.88500000000000001</v>
      </c>
      <c r="P83" s="49">
        <f t="shared" si="27"/>
        <v>0.81499999999999995</v>
      </c>
      <c r="Q83" s="49">
        <f t="shared" si="27"/>
        <v>1.075</v>
      </c>
      <c r="R83" s="49">
        <f t="shared" si="27"/>
        <v>0.80909090909090908</v>
      </c>
      <c r="S83" s="49">
        <f t="shared" si="27"/>
        <v>0.88571428571428568</v>
      </c>
      <c r="T83" s="49">
        <f t="shared" si="27"/>
        <v>0.76</v>
      </c>
    </row>
    <row r="84" spans="1:20" x14ac:dyDescent="0.25">
      <c r="A84" s="198"/>
      <c r="B84" s="149"/>
      <c r="C84" s="151"/>
      <c r="D84" s="151"/>
      <c r="E84" s="83" t="s">
        <v>190</v>
      </c>
      <c r="F84" s="13" t="s">
        <v>136</v>
      </c>
      <c r="G84" s="15" t="s">
        <v>143</v>
      </c>
      <c r="H84" s="16" t="s">
        <v>117</v>
      </c>
      <c r="I84" s="49">
        <f t="shared" ref="I84:T84" si="28">IFERROR(I72/(10*I142),0)</f>
        <v>0.66666666666666663</v>
      </c>
      <c r="J84" s="49">
        <f t="shared" si="28"/>
        <v>0.84</v>
      </c>
      <c r="K84" s="49">
        <f t="shared" si="28"/>
        <v>0.50526315789473686</v>
      </c>
      <c r="L84" s="49">
        <f t="shared" si="28"/>
        <v>0.77333333333333332</v>
      </c>
      <c r="M84" s="49">
        <f t="shared" si="28"/>
        <v>0.81666666666666665</v>
      </c>
      <c r="N84" s="49">
        <f t="shared" si="28"/>
        <v>0.69499999999999995</v>
      </c>
      <c r="O84" s="49">
        <f t="shared" si="28"/>
        <v>0.94374999999999998</v>
      </c>
      <c r="P84" s="49">
        <f t="shared" si="28"/>
        <v>1.0210526315789474</v>
      </c>
      <c r="Q84" s="49">
        <f t="shared" si="28"/>
        <v>0.57619047619047614</v>
      </c>
      <c r="R84" s="49">
        <f t="shared" si="28"/>
        <v>0.71666666666666667</v>
      </c>
      <c r="S84" s="49">
        <f t="shared" si="28"/>
        <v>0.61052631578947369</v>
      </c>
      <c r="T84" s="49">
        <f t="shared" si="28"/>
        <v>0.6</v>
      </c>
    </row>
    <row r="85" spans="1:20" x14ac:dyDescent="0.25">
      <c r="A85" s="198"/>
      <c r="B85" s="149"/>
      <c r="C85" s="151"/>
      <c r="D85" s="151"/>
      <c r="E85" s="83" t="s">
        <v>191</v>
      </c>
      <c r="F85" s="13" t="s">
        <v>136</v>
      </c>
      <c r="G85" s="15" t="s">
        <v>143</v>
      </c>
      <c r="H85" s="16" t="s">
        <v>117</v>
      </c>
      <c r="I85" s="49">
        <f t="shared" ref="I85:T85" si="29">IFERROR(I73/(10*I143),0)</f>
        <v>0.69473684210526321</v>
      </c>
      <c r="J85" s="49">
        <f t="shared" si="29"/>
        <v>1.05</v>
      </c>
      <c r="K85" s="49">
        <f t="shared" si="29"/>
        <v>0.57499999999999996</v>
      </c>
      <c r="L85" s="49">
        <f t="shared" si="29"/>
        <v>0.92666666666666664</v>
      </c>
      <c r="M85" s="49">
        <f t="shared" si="29"/>
        <v>1.0349999999999999</v>
      </c>
      <c r="N85" s="49">
        <f t="shared" si="29"/>
        <v>0.69473684210526321</v>
      </c>
      <c r="O85" s="49">
        <f t="shared" si="29"/>
        <v>1.0049999999999999</v>
      </c>
      <c r="P85" s="49">
        <f t="shared" si="29"/>
        <v>0.995</v>
      </c>
      <c r="Q85" s="49">
        <f t="shared" si="29"/>
        <v>1.0952380952380953</v>
      </c>
      <c r="R85" s="49">
        <f t="shared" si="29"/>
        <v>1.0227272727272727</v>
      </c>
      <c r="S85" s="49">
        <f t="shared" si="29"/>
        <v>0.98</v>
      </c>
      <c r="T85" s="49">
        <f t="shared" si="29"/>
        <v>0.72666666666666668</v>
      </c>
    </row>
    <row r="86" spans="1:20" x14ac:dyDescent="0.25">
      <c r="A86" s="198"/>
      <c r="B86" s="149"/>
      <c r="C86" s="151"/>
      <c r="D86" s="151"/>
      <c r="E86" s="83" t="s">
        <v>192</v>
      </c>
      <c r="F86" s="13" t="s">
        <v>136</v>
      </c>
      <c r="G86" s="15" t="s">
        <v>143</v>
      </c>
      <c r="H86" s="16" t="s">
        <v>117</v>
      </c>
      <c r="I86" s="49">
        <f t="shared" ref="I86:T86" si="30">IFERROR(I74/(10*I144),0)</f>
        <v>0.42105263157894735</v>
      </c>
      <c r="J86" s="49">
        <f t="shared" si="30"/>
        <v>0.9</v>
      </c>
      <c r="K86" s="49">
        <f t="shared" si="30"/>
        <v>0.44500000000000001</v>
      </c>
      <c r="L86" s="49">
        <f t="shared" si="30"/>
        <v>1.1200000000000001</v>
      </c>
      <c r="M86" s="49">
        <f t="shared" si="30"/>
        <v>0.98</v>
      </c>
      <c r="N86" s="49">
        <f t="shared" si="30"/>
        <v>0.93684210526315792</v>
      </c>
      <c r="O86" s="49">
        <f t="shared" si="30"/>
        <v>0.76500000000000001</v>
      </c>
      <c r="P86" s="49">
        <f t="shared" si="30"/>
        <v>0.88</v>
      </c>
      <c r="Q86" s="49">
        <f t="shared" si="30"/>
        <v>1.1190476190476191</v>
      </c>
      <c r="R86" s="49">
        <f t="shared" si="30"/>
        <v>0.81818181818181823</v>
      </c>
      <c r="S86" s="49">
        <f t="shared" si="30"/>
        <v>0.61052631578947369</v>
      </c>
      <c r="T86" s="49">
        <f t="shared" si="30"/>
        <v>0.20624999999999999</v>
      </c>
    </row>
    <row r="87" spans="1:20" x14ac:dyDescent="0.25">
      <c r="A87" s="198"/>
      <c r="B87" s="149"/>
      <c r="C87" s="151"/>
      <c r="D87" s="151"/>
      <c r="E87" s="83" t="s">
        <v>193</v>
      </c>
      <c r="F87" s="13" t="s">
        <v>136</v>
      </c>
      <c r="G87" s="15" t="s">
        <v>143</v>
      </c>
      <c r="H87" s="16" t="s">
        <v>117</v>
      </c>
      <c r="I87" s="49">
        <f t="shared" ref="I87:T87" si="31">IFERROR(I75/(10*I145),0)</f>
        <v>0.65789473684210531</v>
      </c>
      <c r="J87" s="49">
        <f t="shared" si="31"/>
        <v>0.68500000000000005</v>
      </c>
      <c r="K87" s="49">
        <f t="shared" si="31"/>
        <v>0.52105263157894732</v>
      </c>
      <c r="L87" s="49">
        <f t="shared" si="31"/>
        <v>0.66153846153846152</v>
      </c>
      <c r="M87" s="49">
        <f t="shared" si="31"/>
        <v>0.83157894736842108</v>
      </c>
      <c r="N87" s="49">
        <f t="shared" si="31"/>
        <v>0.64</v>
      </c>
      <c r="O87" s="49">
        <f t="shared" si="31"/>
        <v>0.47368421052631576</v>
      </c>
      <c r="P87" s="49">
        <f t="shared" si="31"/>
        <v>0.6166666666666667</v>
      </c>
      <c r="Q87" s="49">
        <f t="shared" si="31"/>
        <v>0.75789473684210529</v>
      </c>
      <c r="R87" s="49">
        <f t="shared" si="31"/>
        <v>0.77727272727272723</v>
      </c>
      <c r="S87" s="49">
        <f t="shared" si="31"/>
        <v>0.75238095238095237</v>
      </c>
      <c r="T87" s="49">
        <f t="shared" si="31"/>
        <v>0.56666666666666665</v>
      </c>
    </row>
    <row r="88" spans="1:20" x14ac:dyDescent="0.25">
      <c r="A88" s="198"/>
      <c r="B88" s="149"/>
      <c r="C88" s="151"/>
      <c r="D88" s="151"/>
      <c r="E88" s="83" t="s">
        <v>194</v>
      </c>
      <c r="F88" s="13" t="s">
        <v>136</v>
      </c>
      <c r="G88" s="15" t="s">
        <v>143</v>
      </c>
      <c r="H88" s="16" t="s">
        <v>117</v>
      </c>
      <c r="I88" s="49">
        <f t="shared" ref="I88:T88" si="32">IFERROR(I76/(10*I146),0)</f>
        <v>0.85263157894736841</v>
      </c>
      <c r="J88" s="49">
        <f t="shared" si="32"/>
        <v>0.9631578947368421</v>
      </c>
      <c r="K88" s="49">
        <f t="shared" si="32"/>
        <v>0.51111111111111107</v>
      </c>
      <c r="L88" s="49">
        <f t="shared" si="32"/>
        <v>0.81333333333333335</v>
      </c>
      <c r="M88" s="49">
        <f t="shared" si="32"/>
        <v>0.81499999999999995</v>
      </c>
      <c r="N88" s="49">
        <f t="shared" si="32"/>
        <v>0.70499999999999996</v>
      </c>
      <c r="O88" s="49">
        <f t="shared" si="32"/>
        <v>1.3</v>
      </c>
      <c r="P88" s="49">
        <f t="shared" si="32"/>
        <v>1.115</v>
      </c>
      <c r="Q88" s="49">
        <f t="shared" si="32"/>
        <v>0.87619047619047619</v>
      </c>
      <c r="R88" s="49">
        <f t="shared" si="32"/>
        <v>0.90952380952380951</v>
      </c>
      <c r="S88" s="49">
        <f t="shared" si="32"/>
        <v>1.0333333333333334</v>
      </c>
      <c r="T88" s="49">
        <f t="shared" si="32"/>
        <v>0.8</v>
      </c>
    </row>
    <row r="89" spans="1:20" x14ac:dyDescent="0.25">
      <c r="A89" s="198"/>
      <c r="B89" s="149"/>
      <c r="C89" s="151"/>
      <c r="D89" s="151"/>
      <c r="E89" s="83" t="s">
        <v>195</v>
      </c>
      <c r="F89" s="13" t="s">
        <v>136</v>
      </c>
      <c r="G89" s="15" t="s">
        <v>143</v>
      </c>
      <c r="H89" s="16" t="s">
        <v>117</v>
      </c>
      <c r="I89" s="49">
        <f t="shared" ref="I89:T89" si="33">IFERROR(I77/(10*I147),0)</f>
        <v>0.62631578947368416</v>
      </c>
      <c r="J89" s="49">
        <f t="shared" si="33"/>
        <v>0.67333333333333334</v>
      </c>
      <c r="K89" s="49">
        <f t="shared" si="33"/>
        <v>0.52</v>
      </c>
      <c r="L89" s="49">
        <f t="shared" si="33"/>
        <v>0.83333333333333337</v>
      </c>
      <c r="M89" s="49">
        <f t="shared" si="33"/>
        <v>1.02</v>
      </c>
      <c r="N89" s="49">
        <f t="shared" si="33"/>
        <v>0.73</v>
      </c>
      <c r="O89" s="49">
        <f t="shared" si="33"/>
        <v>0.75789473684210529</v>
      </c>
      <c r="P89" s="49">
        <f t="shared" si="33"/>
        <v>0.57999999999999996</v>
      </c>
      <c r="Q89" s="49">
        <f t="shared" si="33"/>
        <v>0.88947368421052631</v>
      </c>
      <c r="R89" s="49">
        <f t="shared" si="33"/>
        <v>0.42857142857142855</v>
      </c>
      <c r="S89" s="49">
        <f t="shared" si="33"/>
        <v>0.64500000000000002</v>
      </c>
      <c r="T89" s="49">
        <f t="shared" si="33"/>
        <v>0.25714285714285712</v>
      </c>
    </row>
    <row r="90" spans="1:20" x14ac:dyDescent="0.25">
      <c r="A90" s="198"/>
      <c r="B90" s="155"/>
      <c r="C90" s="151"/>
      <c r="D90" s="151"/>
      <c r="E90" s="83" t="s">
        <v>196</v>
      </c>
      <c r="F90" s="13" t="s">
        <v>136</v>
      </c>
      <c r="G90" s="15" t="s">
        <v>143</v>
      </c>
      <c r="H90" s="16" t="s">
        <v>117</v>
      </c>
      <c r="I90" s="49">
        <f t="shared" ref="I90:T90" si="34">IFERROR(I78/(10*I148),0)</f>
        <v>0.66874999999999996</v>
      </c>
      <c r="J90" s="49">
        <f t="shared" si="34"/>
        <v>0.995</v>
      </c>
      <c r="K90" s="49">
        <f t="shared" si="34"/>
        <v>0.36499999999999999</v>
      </c>
      <c r="L90" s="49">
        <f t="shared" si="34"/>
        <v>0.67142857142857137</v>
      </c>
      <c r="M90" s="49">
        <f t="shared" si="34"/>
        <v>1.04</v>
      </c>
      <c r="N90" s="49">
        <f t="shared" si="34"/>
        <v>0.73499999999999999</v>
      </c>
      <c r="O90" s="49">
        <f t="shared" si="34"/>
        <v>1</v>
      </c>
      <c r="P90" s="49">
        <f t="shared" si="34"/>
        <v>0.93500000000000005</v>
      </c>
      <c r="Q90" s="49">
        <f t="shared" si="34"/>
        <v>0.87142857142857144</v>
      </c>
      <c r="R90" s="49">
        <f t="shared" si="34"/>
        <v>0.84</v>
      </c>
      <c r="S90" s="49">
        <f t="shared" si="34"/>
        <v>0.81428571428571428</v>
      </c>
      <c r="T90" s="49">
        <f t="shared" si="34"/>
        <v>0.77500000000000002</v>
      </c>
    </row>
    <row r="91" spans="1:20" ht="20" x14ac:dyDescent="0.25">
      <c r="A91" s="198"/>
      <c r="B91" s="85">
        <v>23</v>
      </c>
      <c r="C91" s="91" t="s">
        <v>93</v>
      </c>
      <c r="D91" s="70" t="s">
        <v>94</v>
      </c>
      <c r="E91" s="83" t="s">
        <v>175</v>
      </c>
      <c r="F91" s="13" t="s">
        <v>136</v>
      </c>
      <c r="G91" s="15" t="s">
        <v>143</v>
      </c>
      <c r="H91" s="16" t="s">
        <v>117</v>
      </c>
      <c r="I91" s="49">
        <f>IFERROR(I79/(25*I149),0)</f>
        <v>1.5684210526315789</v>
      </c>
      <c r="J91" s="49">
        <f t="shared" ref="J91:T91" si="35">IFERROR(J79/(25*J149),0)</f>
        <v>1.3480000000000001</v>
      </c>
      <c r="K91" s="49">
        <f t="shared" si="35"/>
        <v>1.3320000000000001</v>
      </c>
      <c r="L91" s="49">
        <f t="shared" si="35"/>
        <v>1.6826666666666668</v>
      </c>
      <c r="M91" s="49">
        <f t="shared" si="35"/>
        <v>1.3180000000000001</v>
      </c>
      <c r="N91" s="49">
        <f t="shared" si="35"/>
        <v>1.1040000000000001</v>
      </c>
      <c r="O91" s="49">
        <f t="shared" si="35"/>
        <v>1.36</v>
      </c>
      <c r="P91" s="49">
        <f t="shared" si="35"/>
        <v>1.248</v>
      </c>
      <c r="Q91" s="49">
        <f t="shared" si="35"/>
        <v>1.220952380952381</v>
      </c>
      <c r="R91" s="49">
        <f t="shared" si="35"/>
        <v>1.2054545454545456</v>
      </c>
      <c r="S91" s="49">
        <f t="shared" si="35"/>
        <v>1.2742857142857142</v>
      </c>
      <c r="T91" s="49">
        <f t="shared" si="35"/>
        <v>2.2875000000000001</v>
      </c>
    </row>
    <row r="92" spans="1:20" ht="12.75" customHeight="1" x14ac:dyDescent="0.25">
      <c r="A92" s="198"/>
      <c r="B92" s="148">
        <v>24</v>
      </c>
      <c r="C92" s="135" t="s">
        <v>79</v>
      </c>
      <c r="D92" s="139" t="s">
        <v>119</v>
      </c>
      <c r="E92" s="30" t="s">
        <v>116</v>
      </c>
      <c r="F92" s="7" t="s">
        <v>232</v>
      </c>
      <c r="G92" s="8" t="s">
        <v>231</v>
      </c>
      <c r="H92" s="71" t="s">
        <v>233</v>
      </c>
      <c r="I92" s="45">
        <f>SUM(I93:I96)</f>
        <v>1</v>
      </c>
      <c r="J92" s="45">
        <f>SUM(J93:J96)</f>
        <v>1</v>
      </c>
      <c r="K92" s="45">
        <f>SUM(K93:K96)</f>
        <v>0</v>
      </c>
      <c r="L92" s="45">
        <f>SUM(L93:L96)</f>
        <v>1</v>
      </c>
      <c r="M92" s="45">
        <f t="shared" ref="M92:T92" si="36">SUM(M93:M96)</f>
        <v>2</v>
      </c>
      <c r="N92" s="45">
        <f t="shared" si="36"/>
        <v>0</v>
      </c>
      <c r="O92" s="45">
        <f t="shared" si="36"/>
        <v>25</v>
      </c>
      <c r="P92" s="45">
        <f t="shared" si="36"/>
        <v>13</v>
      </c>
      <c r="Q92" s="45">
        <f t="shared" si="36"/>
        <v>21</v>
      </c>
      <c r="R92" s="45">
        <f t="shared" si="36"/>
        <v>13</v>
      </c>
      <c r="S92" s="45">
        <f t="shared" si="36"/>
        <v>10</v>
      </c>
      <c r="T92" s="45">
        <f t="shared" si="36"/>
        <v>10</v>
      </c>
    </row>
    <row r="93" spans="1:20" ht="12.75" customHeight="1" x14ac:dyDescent="0.25">
      <c r="A93" s="198"/>
      <c r="B93" s="149"/>
      <c r="C93" s="136"/>
      <c r="D93" s="141"/>
      <c r="E93" s="145" t="s">
        <v>36</v>
      </c>
      <c r="F93" s="146"/>
      <c r="G93" s="146"/>
      <c r="H93" s="147"/>
      <c r="I93" s="12">
        <v>1</v>
      </c>
      <c r="J93" s="12">
        <v>1</v>
      </c>
      <c r="K93" s="12">
        <v>0</v>
      </c>
      <c r="L93" s="12">
        <v>1</v>
      </c>
      <c r="M93" s="12">
        <v>2</v>
      </c>
      <c r="N93" s="12">
        <v>0</v>
      </c>
      <c r="O93" s="12">
        <v>8</v>
      </c>
      <c r="P93" s="12">
        <v>8</v>
      </c>
      <c r="Q93" s="12">
        <v>10</v>
      </c>
      <c r="R93" s="12">
        <v>7</v>
      </c>
      <c r="S93" s="12">
        <v>6</v>
      </c>
      <c r="T93" s="12">
        <v>7</v>
      </c>
    </row>
    <row r="94" spans="1:20" ht="12.75" customHeight="1" x14ac:dyDescent="0.25">
      <c r="A94" s="198"/>
      <c r="B94" s="149"/>
      <c r="C94" s="136"/>
      <c r="D94" s="141"/>
      <c r="E94" s="145" t="s">
        <v>113</v>
      </c>
      <c r="F94" s="146"/>
      <c r="G94" s="146"/>
      <c r="H94" s="147"/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</row>
    <row r="95" spans="1:20" ht="12.75" customHeight="1" x14ac:dyDescent="0.25">
      <c r="A95" s="198"/>
      <c r="B95" s="149"/>
      <c r="C95" s="136"/>
      <c r="D95" s="141"/>
      <c r="E95" s="145" t="s">
        <v>37</v>
      </c>
      <c r="F95" s="146"/>
      <c r="G95" s="146"/>
      <c r="H95" s="147"/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17</v>
      </c>
      <c r="P95" s="12">
        <v>5</v>
      </c>
      <c r="Q95" s="12">
        <v>11</v>
      </c>
      <c r="R95" s="12">
        <v>6</v>
      </c>
      <c r="S95" s="12">
        <v>4</v>
      </c>
      <c r="T95" s="12">
        <v>3</v>
      </c>
    </row>
    <row r="96" spans="1:20" ht="12.75" customHeight="1" x14ac:dyDescent="0.25">
      <c r="A96" s="198"/>
      <c r="B96" s="149"/>
      <c r="C96" s="136"/>
      <c r="D96" s="141"/>
      <c r="E96" s="145" t="s">
        <v>114</v>
      </c>
      <c r="F96" s="146"/>
      <c r="G96" s="146"/>
      <c r="H96" s="147"/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</row>
    <row r="97" spans="1:122" ht="13" x14ac:dyDescent="0.25">
      <c r="A97" s="198"/>
      <c r="B97" s="148">
        <v>25</v>
      </c>
      <c r="C97" s="151" t="s">
        <v>38</v>
      </c>
      <c r="D97" s="166" t="s">
        <v>23</v>
      </c>
      <c r="E97" s="167"/>
      <c r="F97" s="20" t="s">
        <v>198</v>
      </c>
      <c r="G97" s="92">
        <v>50</v>
      </c>
      <c r="H97" s="9" t="s">
        <v>234</v>
      </c>
      <c r="I97" s="45">
        <f>SUM(I98+I105)</f>
        <v>23</v>
      </c>
      <c r="J97" s="45">
        <f>SUM(J98+J105)</f>
        <v>38</v>
      </c>
      <c r="K97" s="45">
        <f>SUM(K98+K105)</f>
        <v>46</v>
      </c>
      <c r="L97" s="45">
        <f>SUM(L98+L105)</f>
        <v>35</v>
      </c>
      <c r="M97" s="45">
        <f t="shared" ref="M97:T97" si="37">SUM(M98+M105)</f>
        <v>58</v>
      </c>
      <c r="N97" s="45">
        <f t="shared" si="37"/>
        <v>45</v>
      </c>
      <c r="O97" s="45">
        <f t="shared" si="37"/>
        <v>55</v>
      </c>
      <c r="P97" s="45">
        <f t="shared" si="37"/>
        <v>61</v>
      </c>
      <c r="Q97" s="45">
        <f t="shared" si="37"/>
        <v>69</v>
      </c>
      <c r="R97" s="45">
        <f t="shared" si="37"/>
        <v>57</v>
      </c>
      <c r="S97" s="45">
        <f t="shared" si="37"/>
        <v>46</v>
      </c>
      <c r="T97" s="45">
        <f t="shared" si="37"/>
        <v>39</v>
      </c>
    </row>
    <row r="98" spans="1:122" ht="13" x14ac:dyDescent="0.25">
      <c r="A98" s="198"/>
      <c r="B98" s="149"/>
      <c r="C98" s="151"/>
      <c r="D98" s="165" t="s">
        <v>36</v>
      </c>
      <c r="E98" s="31" t="s">
        <v>84</v>
      </c>
      <c r="F98" s="20" t="s">
        <v>262</v>
      </c>
      <c r="G98" s="92">
        <v>18</v>
      </c>
      <c r="H98" s="9" t="s">
        <v>262</v>
      </c>
      <c r="I98" s="45">
        <f>SUM(I99:I104)</f>
        <v>15</v>
      </c>
      <c r="J98" s="45">
        <f>SUM(J99:J104)</f>
        <v>19</v>
      </c>
      <c r="K98" s="45">
        <f>SUM(K99:K104)</f>
        <v>19</v>
      </c>
      <c r="L98" s="45">
        <f>SUM(L99:L104)</f>
        <v>15</v>
      </c>
      <c r="M98" s="45">
        <f t="shared" ref="M98:T98" si="38">SUM(M99:M104)</f>
        <v>29</v>
      </c>
      <c r="N98" s="45">
        <f t="shared" si="38"/>
        <v>23</v>
      </c>
      <c r="O98" s="45">
        <f t="shared" si="38"/>
        <v>21</v>
      </c>
      <c r="P98" s="45">
        <f t="shared" si="38"/>
        <v>28</v>
      </c>
      <c r="Q98" s="45">
        <f t="shared" si="38"/>
        <v>39</v>
      </c>
      <c r="R98" s="45">
        <f t="shared" si="38"/>
        <v>32</v>
      </c>
      <c r="S98" s="45">
        <f t="shared" si="38"/>
        <v>23</v>
      </c>
      <c r="T98" s="45">
        <f t="shared" si="38"/>
        <v>22</v>
      </c>
    </row>
    <row r="99" spans="1:122" x14ac:dyDescent="0.25">
      <c r="A99" s="198"/>
      <c r="B99" s="149"/>
      <c r="C99" s="151"/>
      <c r="D99" s="165"/>
      <c r="E99" s="145" t="s">
        <v>129</v>
      </c>
      <c r="F99" s="146"/>
      <c r="G99" s="146"/>
      <c r="H99" s="147"/>
      <c r="I99" s="12">
        <v>6</v>
      </c>
      <c r="J99" s="12">
        <v>8</v>
      </c>
      <c r="K99" s="12">
        <v>6</v>
      </c>
      <c r="L99" s="12">
        <v>2</v>
      </c>
      <c r="M99" s="12">
        <v>12</v>
      </c>
      <c r="N99" s="12">
        <v>4</v>
      </c>
      <c r="O99" s="12">
        <v>5</v>
      </c>
      <c r="P99" s="12">
        <v>5</v>
      </c>
      <c r="Q99" s="12">
        <v>9</v>
      </c>
      <c r="R99" s="12">
        <v>8</v>
      </c>
      <c r="S99" s="12">
        <v>8</v>
      </c>
      <c r="T99" s="12">
        <v>8</v>
      </c>
    </row>
    <row r="100" spans="1:122" x14ac:dyDescent="0.25">
      <c r="A100" s="198"/>
      <c r="B100" s="149"/>
      <c r="C100" s="151"/>
      <c r="D100" s="165"/>
      <c r="E100" s="145" t="s">
        <v>80</v>
      </c>
      <c r="F100" s="146"/>
      <c r="G100" s="146"/>
      <c r="H100" s="147"/>
      <c r="I100" s="12">
        <v>4</v>
      </c>
      <c r="J100" s="12">
        <v>5</v>
      </c>
      <c r="K100" s="12">
        <v>2</v>
      </c>
      <c r="L100" s="12">
        <v>7</v>
      </c>
      <c r="M100" s="12">
        <v>8</v>
      </c>
      <c r="N100" s="12">
        <v>15</v>
      </c>
      <c r="O100" s="12">
        <v>10</v>
      </c>
      <c r="P100" s="12">
        <v>14</v>
      </c>
      <c r="Q100" s="12">
        <v>19</v>
      </c>
      <c r="R100" s="12">
        <v>17</v>
      </c>
      <c r="S100" s="12">
        <v>7</v>
      </c>
      <c r="T100" s="12">
        <v>8</v>
      </c>
    </row>
    <row r="101" spans="1:122" x14ac:dyDescent="0.25">
      <c r="A101" s="198"/>
      <c r="B101" s="149"/>
      <c r="C101" s="151"/>
      <c r="D101" s="165"/>
      <c r="E101" s="145" t="s">
        <v>125</v>
      </c>
      <c r="F101" s="146"/>
      <c r="G101" s="146"/>
      <c r="H101" s="147"/>
      <c r="I101" s="12">
        <v>5</v>
      </c>
      <c r="J101" s="12">
        <v>6</v>
      </c>
      <c r="K101" s="12">
        <v>11</v>
      </c>
      <c r="L101" s="12">
        <v>6</v>
      </c>
      <c r="M101" s="12">
        <v>9</v>
      </c>
      <c r="N101" s="12">
        <v>4</v>
      </c>
      <c r="O101" s="12">
        <v>6</v>
      </c>
      <c r="P101" s="12">
        <v>9</v>
      </c>
      <c r="Q101" s="12">
        <v>11</v>
      </c>
      <c r="R101" s="12">
        <v>7</v>
      </c>
      <c r="S101" s="12">
        <v>8</v>
      </c>
      <c r="T101" s="12">
        <v>6</v>
      </c>
    </row>
    <row r="102" spans="1:122" x14ac:dyDescent="0.25">
      <c r="A102" s="198"/>
      <c r="B102" s="149"/>
      <c r="C102" s="151"/>
      <c r="D102" s="151" t="s">
        <v>90</v>
      </c>
      <c r="E102" s="145" t="s">
        <v>129</v>
      </c>
      <c r="F102" s="146"/>
      <c r="G102" s="146"/>
      <c r="H102" s="147"/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</row>
    <row r="103" spans="1:122" x14ac:dyDescent="0.25">
      <c r="A103" s="198"/>
      <c r="B103" s="149"/>
      <c r="C103" s="151"/>
      <c r="D103" s="151"/>
      <c r="E103" s="145" t="s">
        <v>80</v>
      </c>
      <c r="F103" s="146"/>
      <c r="G103" s="146"/>
      <c r="H103" s="147"/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</row>
    <row r="104" spans="1:122" x14ac:dyDescent="0.25">
      <c r="A104" s="198"/>
      <c r="B104" s="149"/>
      <c r="C104" s="151"/>
      <c r="D104" s="151"/>
      <c r="E104" s="145" t="s">
        <v>125</v>
      </c>
      <c r="F104" s="146"/>
      <c r="G104" s="146"/>
      <c r="H104" s="147"/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</row>
    <row r="105" spans="1:122" ht="13" x14ac:dyDescent="0.25">
      <c r="A105" s="198"/>
      <c r="B105" s="149"/>
      <c r="C105" s="151"/>
      <c r="D105" s="165" t="s">
        <v>37</v>
      </c>
      <c r="E105" s="31" t="s">
        <v>83</v>
      </c>
      <c r="F105" s="20" t="s">
        <v>181</v>
      </c>
      <c r="G105" s="92">
        <v>25</v>
      </c>
      <c r="H105" s="9" t="s">
        <v>235</v>
      </c>
      <c r="I105" s="45">
        <f>SUM(I106:I111)</f>
        <v>8</v>
      </c>
      <c r="J105" s="45">
        <f>SUM(J106:J111)</f>
        <v>19</v>
      </c>
      <c r="K105" s="45">
        <f>SUM(K106:K111)</f>
        <v>27</v>
      </c>
      <c r="L105" s="45">
        <f>SUM(L106:L111)</f>
        <v>20</v>
      </c>
      <c r="M105" s="45">
        <f t="shared" ref="M105:T105" si="39">SUM(M106:M111)</f>
        <v>29</v>
      </c>
      <c r="N105" s="45">
        <f t="shared" si="39"/>
        <v>22</v>
      </c>
      <c r="O105" s="45">
        <f t="shared" si="39"/>
        <v>34</v>
      </c>
      <c r="P105" s="45">
        <f t="shared" si="39"/>
        <v>33</v>
      </c>
      <c r="Q105" s="45">
        <f t="shared" si="39"/>
        <v>30</v>
      </c>
      <c r="R105" s="45">
        <f t="shared" si="39"/>
        <v>25</v>
      </c>
      <c r="S105" s="45">
        <f t="shared" si="39"/>
        <v>23</v>
      </c>
      <c r="T105" s="45">
        <f t="shared" si="39"/>
        <v>17</v>
      </c>
    </row>
    <row r="106" spans="1:122" x14ac:dyDescent="0.25">
      <c r="A106" s="198"/>
      <c r="B106" s="149"/>
      <c r="C106" s="151"/>
      <c r="D106" s="165"/>
      <c r="E106" s="145" t="s">
        <v>129</v>
      </c>
      <c r="F106" s="146"/>
      <c r="G106" s="146"/>
      <c r="H106" s="147"/>
      <c r="I106" s="12">
        <v>2</v>
      </c>
      <c r="J106" s="12">
        <v>4</v>
      </c>
      <c r="K106" s="12">
        <v>3</v>
      </c>
      <c r="L106" s="12">
        <v>3</v>
      </c>
      <c r="M106" s="12">
        <v>7</v>
      </c>
      <c r="N106" s="12">
        <v>3</v>
      </c>
      <c r="O106" s="12">
        <v>6</v>
      </c>
      <c r="P106" s="12">
        <v>9</v>
      </c>
      <c r="Q106" s="12">
        <v>7</v>
      </c>
      <c r="R106" s="12">
        <v>4</v>
      </c>
      <c r="S106" s="12">
        <v>5</v>
      </c>
      <c r="T106" s="12">
        <v>1</v>
      </c>
    </row>
    <row r="107" spans="1:122" x14ac:dyDescent="0.25">
      <c r="A107" s="198"/>
      <c r="B107" s="149"/>
      <c r="C107" s="151"/>
      <c r="D107" s="165"/>
      <c r="E107" s="145" t="s">
        <v>80</v>
      </c>
      <c r="F107" s="146"/>
      <c r="G107" s="146"/>
      <c r="H107" s="147"/>
      <c r="I107" s="12">
        <v>4</v>
      </c>
      <c r="J107" s="12">
        <v>11</v>
      </c>
      <c r="K107" s="12">
        <v>9</v>
      </c>
      <c r="L107" s="12">
        <v>12</v>
      </c>
      <c r="M107" s="12">
        <v>11</v>
      </c>
      <c r="N107" s="12">
        <v>10</v>
      </c>
      <c r="O107" s="12">
        <v>14</v>
      </c>
      <c r="P107" s="12">
        <v>14</v>
      </c>
      <c r="Q107" s="12">
        <v>5</v>
      </c>
      <c r="R107" s="12">
        <v>14</v>
      </c>
      <c r="S107" s="12">
        <v>11</v>
      </c>
      <c r="T107" s="12">
        <v>13</v>
      </c>
    </row>
    <row r="108" spans="1:122" x14ac:dyDescent="0.25">
      <c r="A108" s="198"/>
      <c r="B108" s="149"/>
      <c r="C108" s="151"/>
      <c r="D108" s="165"/>
      <c r="E108" s="145" t="s">
        <v>125</v>
      </c>
      <c r="F108" s="146"/>
      <c r="G108" s="146"/>
      <c r="H108" s="147"/>
      <c r="I108" s="12">
        <v>1</v>
      </c>
      <c r="J108" s="12">
        <v>4</v>
      </c>
      <c r="K108" s="12">
        <v>15</v>
      </c>
      <c r="L108" s="12">
        <v>5</v>
      </c>
      <c r="M108" s="12">
        <v>11</v>
      </c>
      <c r="N108" s="12">
        <v>9</v>
      </c>
      <c r="O108" s="12">
        <v>14</v>
      </c>
      <c r="P108" s="12">
        <v>10</v>
      </c>
      <c r="Q108" s="12">
        <v>18</v>
      </c>
      <c r="R108" s="12">
        <v>7</v>
      </c>
      <c r="S108" s="12">
        <v>7</v>
      </c>
      <c r="T108" s="12">
        <v>3</v>
      </c>
    </row>
    <row r="109" spans="1:122" x14ac:dyDescent="0.25">
      <c r="A109" s="198"/>
      <c r="B109" s="149"/>
      <c r="C109" s="151"/>
      <c r="D109" s="151" t="s">
        <v>96</v>
      </c>
      <c r="E109" s="145" t="s">
        <v>129</v>
      </c>
      <c r="F109" s="146"/>
      <c r="G109" s="146"/>
      <c r="H109" s="147"/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</row>
    <row r="110" spans="1:122" x14ac:dyDescent="0.25">
      <c r="A110" s="198"/>
      <c r="B110" s="149"/>
      <c r="C110" s="151"/>
      <c r="D110" s="151"/>
      <c r="E110" s="145" t="s">
        <v>80</v>
      </c>
      <c r="F110" s="146"/>
      <c r="G110" s="146"/>
      <c r="H110" s="147"/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</row>
    <row r="111" spans="1:122" x14ac:dyDescent="0.25">
      <c r="A111" s="198"/>
      <c r="B111" s="149"/>
      <c r="C111" s="151"/>
      <c r="D111" s="151"/>
      <c r="E111" s="145" t="s">
        <v>125</v>
      </c>
      <c r="F111" s="146"/>
      <c r="G111" s="146"/>
      <c r="H111" s="147"/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</row>
    <row r="112" spans="1:122" s="32" customFormat="1" ht="13" x14ac:dyDescent="0.25">
      <c r="A112" s="198"/>
      <c r="B112" s="214">
        <v>26</v>
      </c>
      <c r="C112" s="136" t="s">
        <v>202</v>
      </c>
      <c r="D112" s="217" t="s">
        <v>199</v>
      </c>
      <c r="E112" s="218"/>
      <c r="F112" s="17" t="s">
        <v>210</v>
      </c>
      <c r="G112" s="8" t="s">
        <v>209</v>
      </c>
      <c r="H112" s="19" t="s">
        <v>211</v>
      </c>
      <c r="I112" s="45">
        <f>SUM(I113:I116)</f>
        <v>40</v>
      </c>
      <c r="J112" s="45">
        <f>SUM(J113:J116)</f>
        <v>68</v>
      </c>
      <c r="K112" s="45">
        <f>SUM(K113:K116)</f>
        <v>59</v>
      </c>
      <c r="L112" s="45">
        <f>SUM(L113:L116)</f>
        <v>35</v>
      </c>
      <c r="M112" s="45">
        <f t="shared" ref="M112:T112" si="40">SUM(M113:M116)</f>
        <v>64</v>
      </c>
      <c r="N112" s="45">
        <f t="shared" si="40"/>
        <v>55</v>
      </c>
      <c r="O112" s="45">
        <f t="shared" si="40"/>
        <v>58</v>
      </c>
      <c r="P112" s="45">
        <f t="shared" si="40"/>
        <v>51</v>
      </c>
      <c r="Q112" s="45">
        <f t="shared" si="40"/>
        <v>61</v>
      </c>
      <c r="R112" s="45">
        <f t="shared" si="40"/>
        <v>51</v>
      </c>
      <c r="S112" s="45">
        <f t="shared" si="40"/>
        <v>40</v>
      </c>
      <c r="T112" s="45">
        <f t="shared" si="40"/>
        <v>49</v>
      </c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</row>
    <row r="113" spans="1:122" s="32" customFormat="1" x14ac:dyDescent="0.25">
      <c r="A113" s="198"/>
      <c r="B113" s="214"/>
      <c r="C113" s="136"/>
      <c r="D113" s="219" t="s">
        <v>200</v>
      </c>
      <c r="E113" s="150" t="s">
        <v>59</v>
      </c>
      <c r="F113" s="150"/>
      <c r="G113" s="150"/>
      <c r="H113" s="150"/>
      <c r="I113" s="12">
        <v>29</v>
      </c>
      <c r="J113" s="12">
        <v>63</v>
      </c>
      <c r="K113" s="12">
        <v>52</v>
      </c>
      <c r="L113" s="12">
        <v>27</v>
      </c>
      <c r="M113" s="12">
        <v>55</v>
      </c>
      <c r="N113" s="12">
        <v>47</v>
      </c>
      <c r="O113" s="12">
        <v>48</v>
      </c>
      <c r="P113" s="12">
        <v>44</v>
      </c>
      <c r="Q113" s="12">
        <v>46</v>
      </c>
      <c r="R113" s="12">
        <v>1</v>
      </c>
      <c r="S113" s="12">
        <v>37</v>
      </c>
      <c r="T113" s="12">
        <v>41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</row>
    <row r="114" spans="1:122" s="32" customFormat="1" x14ac:dyDescent="0.25">
      <c r="A114" s="198"/>
      <c r="B114" s="214"/>
      <c r="C114" s="136"/>
      <c r="D114" s="220"/>
      <c r="E114" s="150" t="s">
        <v>203</v>
      </c>
      <c r="F114" s="150"/>
      <c r="G114" s="150"/>
      <c r="H114" s="150"/>
      <c r="I114" s="12">
        <v>11</v>
      </c>
      <c r="J114" s="12">
        <v>5</v>
      </c>
      <c r="K114" s="12">
        <v>7</v>
      </c>
      <c r="L114" s="12">
        <v>8</v>
      </c>
      <c r="M114" s="12">
        <v>9</v>
      </c>
      <c r="N114" s="12">
        <v>8</v>
      </c>
      <c r="O114" s="12">
        <v>10</v>
      </c>
      <c r="P114" s="12">
        <v>7</v>
      </c>
      <c r="Q114" s="12">
        <v>15</v>
      </c>
      <c r="R114" s="12">
        <v>7</v>
      </c>
      <c r="S114" s="12">
        <v>3</v>
      </c>
      <c r="T114" s="12">
        <v>8</v>
      </c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</row>
    <row r="115" spans="1:122" s="32" customFormat="1" x14ac:dyDescent="0.25">
      <c r="A115" s="198"/>
      <c r="B115" s="214"/>
      <c r="C115" s="136"/>
      <c r="D115" s="151" t="s">
        <v>201</v>
      </c>
      <c r="E115" s="152" t="s">
        <v>59</v>
      </c>
      <c r="F115" s="153"/>
      <c r="G115" s="153"/>
      <c r="H115" s="154"/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37</v>
      </c>
      <c r="S115" s="12">
        <v>0</v>
      </c>
      <c r="T115" s="12">
        <v>0</v>
      </c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</row>
    <row r="116" spans="1:122" s="32" customFormat="1" x14ac:dyDescent="0.25">
      <c r="A116" s="198"/>
      <c r="B116" s="214"/>
      <c r="C116" s="136"/>
      <c r="D116" s="151"/>
      <c r="E116" s="150" t="s">
        <v>60</v>
      </c>
      <c r="F116" s="150"/>
      <c r="G116" s="150"/>
      <c r="H116" s="150"/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6</v>
      </c>
      <c r="S116" s="12">
        <v>0</v>
      </c>
      <c r="T116" s="12">
        <v>0</v>
      </c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</row>
    <row r="117" spans="1:122" s="32" customFormat="1" x14ac:dyDescent="0.25">
      <c r="A117" s="198"/>
      <c r="B117" s="157">
        <v>27</v>
      </c>
      <c r="C117" s="151" t="s">
        <v>204</v>
      </c>
      <c r="D117" s="135" t="s">
        <v>205</v>
      </c>
      <c r="E117" s="86" t="s">
        <v>206</v>
      </c>
      <c r="F117" s="17" t="s">
        <v>218</v>
      </c>
      <c r="G117" s="8" t="s">
        <v>217</v>
      </c>
      <c r="H117" s="19" t="s">
        <v>219</v>
      </c>
      <c r="I117" s="12">
        <v>29</v>
      </c>
      <c r="J117" s="12">
        <v>20</v>
      </c>
      <c r="K117" s="12">
        <v>16</v>
      </c>
      <c r="L117" s="12">
        <v>32</v>
      </c>
      <c r="M117" s="12">
        <v>20</v>
      </c>
      <c r="N117" s="12">
        <v>22</v>
      </c>
      <c r="O117" s="12">
        <v>20</v>
      </c>
      <c r="P117" s="12">
        <f>SUM(P118:P119)</f>
        <v>13</v>
      </c>
      <c r="Q117" s="12">
        <f>SUM(Q118:Q119)</f>
        <v>25</v>
      </c>
      <c r="R117" s="12">
        <v>10</v>
      </c>
      <c r="S117" s="12">
        <f>SUM(S118:S119)</f>
        <v>15</v>
      </c>
      <c r="T117" s="12">
        <f>SUM(T118:T119)</f>
        <v>22</v>
      </c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</row>
    <row r="118" spans="1:122" s="32" customFormat="1" x14ac:dyDescent="0.25">
      <c r="A118" s="198"/>
      <c r="B118" s="158"/>
      <c r="C118" s="151"/>
      <c r="D118" s="136"/>
      <c r="E118" s="152" t="s">
        <v>207</v>
      </c>
      <c r="F118" s="153"/>
      <c r="G118" s="153"/>
      <c r="H118" s="154"/>
      <c r="I118" s="12">
        <v>29</v>
      </c>
      <c r="J118" s="12">
        <v>20</v>
      </c>
      <c r="K118" s="12">
        <v>16</v>
      </c>
      <c r="L118" s="12">
        <v>32</v>
      </c>
      <c r="M118" s="12">
        <v>20</v>
      </c>
      <c r="N118" s="12">
        <v>22</v>
      </c>
      <c r="O118" s="12">
        <v>20</v>
      </c>
      <c r="P118" s="12">
        <v>13</v>
      </c>
      <c r="Q118" s="12">
        <v>25</v>
      </c>
      <c r="R118" s="12">
        <v>10</v>
      </c>
      <c r="S118" s="12">
        <v>15</v>
      </c>
      <c r="T118" s="12">
        <v>8</v>
      </c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</row>
    <row r="119" spans="1:122" s="32" customFormat="1" x14ac:dyDescent="0.25">
      <c r="A119" s="198"/>
      <c r="B119" s="159"/>
      <c r="C119" s="151"/>
      <c r="D119" s="137"/>
      <c r="E119" s="152" t="s">
        <v>208</v>
      </c>
      <c r="F119" s="153"/>
      <c r="G119" s="153"/>
      <c r="H119" s="154"/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4</v>
      </c>
      <c r="P119" s="12">
        <v>0</v>
      </c>
      <c r="Q119" s="12">
        <v>0</v>
      </c>
      <c r="R119" s="12">
        <v>0</v>
      </c>
      <c r="S119" s="12">
        <v>0</v>
      </c>
      <c r="T119" s="12">
        <v>14</v>
      </c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</row>
    <row r="120" spans="1:122" ht="13" x14ac:dyDescent="0.25">
      <c r="A120" s="198"/>
      <c r="B120" s="157">
        <v>13</v>
      </c>
      <c r="C120" s="135" t="s">
        <v>223</v>
      </c>
      <c r="D120" s="215" t="s">
        <v>21</v>
      </c>
      <c r="E120" s="33" t="s">
        <v>111</v>
      </c>
      <c r="F120" s="17" t="s">
        <v>259</v>
      </c>
      <c r="G120" s="15" t="s">
        <v>258</v>
      </c>
      <c r="H120" s="19" t="s">
        <v>260</v>
      </c>
      <c r="I120" s="45">
        <f>SUM(I121:I128)</f>
        <v>1129</v>
      </c>
      <c r="J120" s="45">
        <f>SUM(J121:J128)</f>
        <v>1977</v>
      </c>
      <c r="K120" s="45">
        <f>SUM(K121:K128)</f>
        <v>1376</v>
      </c>
      <c r="L120" s="45">
        <f>SUM(L121:L128)</f>
        <v>1541</v>
      </c>
      <c r="M120" s="45">
        <f t="shared" ref="M120:T120" si="41">SUM(M121:M128)</f>
        <v>2056</v>
      </c>
      <c r="N120" s="45">
        <f t="shared" si="41"/>
        <v>1670</v>
      </c>
      <c r="O120" s="45">
        <f t="shared" si="41"/>
        <v>2570</v>
      </c>
      <c r="P120" s="45">
        <f t="shared" si="41"/>
        <v>1670</v>
      </c>
      <c r="Q120" s="45">
        <f t="shared" si="41"/>
        <v>1980</v>
      </c>
      <c r="R120" s="45">
        <f t="shared" si="41"/>
        <v>1914</v>
      </c>
      <c r="S120" s="45">
        <f t="shared" si="41"/>
        <v>1820</v>
      </c>
      <c r="T120" s="45">
        <f t="shared" si="41"/>
        <v>1496</v>
      </c>
    </row>
    <row r="121" spans="1:122" ht="13.5" x14ac:dyDescent="0.3">
      <c r="A121" s="198"/>
      <c r="B121" s="158"/>
      <c r="C121" s="136"/>
      <c r="D121" s="216"/>
      <c r="E121" s="145" t="s">
        <v>176</v>
      </c>
      <c r="F121" s="163"/>
      <c r="G121" s="163"/>
      <c r="H121" s="164"/>
      <c r="I121" s="12">
        <v>933</v>
      </c>
      <c r="J121" s="12">
        <v>1137</v>
      </c>
      <c r="K121" s="12">
        <v>1102</v>
      </c>
      <c r="L121" s="12">
        <v>1335</v>
      </c>
      <c r="M121" s="12">
        <v>1775</v>
      </c>
      <c r="N121" s="12">
        <v>1372</v>
      </c>
      <c r="O121" s="12">
        <v>1805</v>
      </c>
      <c r="P121" s="12">
        <v>1388</v>
      </c>
      <c r="Q121" s="12">
        <v>1656</v>
      </c>
      <c r="R121" s="12">
        <v>1585</v>
      </c>
      <c r="S121" s="12">
        <v>1539</v>
      </c>
      <c r="T121" s="12">
        <v>491</v>
      </c>
    </row>
    <row r="122" spans="1:122" ht="13.5" x14ac:dyDescent="0.3">
      <c r="A122" s="198"/>
      <c r="B122" s="158"/>
      <c r="C122" s="136"/>
      <c r="D122" s="216"/>
      <c r="E122" s="145" t="s">
        <v>178</v>
      </c>
      <c r="F122" s="163"/>
      <c r="G122" s="163"/>
      <c r="H122" s="164"/>
      <c r="I122" s="12">
        <v>0</v>
      </c>
      <c r="J122" s="12">
        <v>557</v>
      </c>
      <c r="K122" s="12">
        <v>0</v>
      </c>
      <c r="L122" s="12">
        <v>0</v>
      </c>
      <c r="M122" s="12">
        <v>0</v>
      </c>
      <c r="N122" s="12">
        <v>0</v>
      </c>
      <c r="O122" s="12">
        <v>493</v>
      </c>
      <c r="P122" s="12">
        <v>0</v>
      </c>
      <c r="Q122" s="12">
        <v>0</v>
      </c>
      <c r="R122" s="12">
        <v>0</v>
      </c>
      <c r="S122" s="12">
        <v>0</v>
      </c>
      <c r="T122" s="12">
        <v>824</v>
      </c>
    </row>
    <row r="123" spans="1:122" ht="13.5" x14ac:dyDescent="0.3">
      <c r="A123" s="198"/>
      <c r="B123" s="158"/>
      <c r="C123" s="136"/>
      <c r="D123" s="216"/>
      <c r="E123" s="145" t="s">
        <v>36</v>
      </c>
      <c r="F123" s="163"/>
      <c r="G123" s="163"/>
      <c r="H123" s="164"/>
      <c r="I123" s="12">
        <v>26</v>
      </c>
      <c r="J123" s="12">
        <v>31</v>
      </c>
      <c r="K123" s="12">
        <v>41</v>
      </c>
      <c r="L123" s="12">
        <v>29</v>
      </c>
      <c r="M123" s="12">
        <v>42</v>
      </c>
      <c r="N123" s="12">
        <v>63</v>
      </c>
      <c r="O123" s="12">
        <v>41</v>
      </c>
      <c r="P123" s="12">
        <v>51</v>
      </c>
      <c r="Q123" s="12">
        <v>78</v>
      </c>
      <c r="R123" s="12">
        <v>74</v>
      </c>
      <c r="S123" s="12">
        <v>51</v>
      </c>
      <c r="T123" s="12">
        <v>35</v>
      </c>
    </row>
    <row r="124" spans="1:122" ht="13.5" x14ac:dyDescent="0.3">
      <c r="A124" s="198"/>
      <c r="B124" s="158"/>
      <c r="C124" s="136"/>
      <c r="D124" s="216"/>
      <c r="E124" s="145" t="s">
        <v>97</v>
      </c>
      <c r="F124" s="163"/>
      <c r="G124" s="163"/>
      <c r="H124" s="164"/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</row>
    <row r="125" spans="1:122" ht="13.5" x14ac:dyDescent="0.3">
      <c r="A125" s="198"/>
      <c r="B125" s="158"/>
      <c r="C125" s="136"/>
      <c r="D125" s="216"/>
      <c r="E125" s="145" t="s">
        <v>37</v>
      </c>
      <c r="F125" s="163"/>
      <c r="G125" s="163"/>
      <c r="H125" s="164"/>
      <c r="I125" s="12">
        <v>24</v>
      </c>
      <c r="J125" s="12">
        <v>39</v>
      </c>
      <c r="K125" s="12">
        <v>48</v>
      </c>
      <c r="L125" s="12">
        <v>31</v>
      </c>
      <c r="M125" s="12">
        <v>49</v>
      </c>
      <c r="N125" s="12">
        <v>78</v>
      </c>
      <c r="O125" s="12">
        <v>51</v>
      </c>
      <c r="P125" s="12">
        <v>54</v>
      </c>
      <c r="Q125" s="12">
        <v>40</v>
      </c>
      <c r="R125" s="12">
        <v>64</v>
      </c>
      <c r="S125" s="12">
        <v>47</v>
      </c>
      <c r="T125" s="12">
        <v>34</v>
      </c>
    </row>
    <row r="126" spans="1:122" ht="13.5" x14ac:dyDescent="0.3">
      <c r="A126" s="198"/>
      <c r="B126" s="158"/>
      <c r="C126" s="136"/>
      <c r="D126" s="216"/>
      <c r="E126" s="145" t="s">
        <v>98</v>
      </c>
      <c r="F126" s="163"/>
      <c r="G126" s="163"/>
      <c r="H126" s="164"/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</row>
    <row r="127" spans="1:122" ht="13.5" x14ac:dyDescent="0.3">
      <c r="A127" s="198"/>
      <c r="B127" s="158"/>
      <c r="C127" s="136"/>
      <c r="D127" s="216"/>
      <c r="E127" s="145" t="s">
        <v>220</v>
      </c>
      <c r="F127" s="163"/>
      <c r="G127" s="163"/>
      <c r="H127" s="164"/>
      <c r="I127" s="12">
        <v>146</v>
      </c>
      <c r="J127" s="12">
        <v>213</v>
      </c>
      <c r="K127" s="12">
        <v>185</v>
      </c>
      <c r="L127" s="12">
        <v>146</v>
      </c>
      <c r="M127" s="12">
        <v>190</v>
      </c>
      <c r="N127" s="12">
        <v>157</v>
      </c>
      <c r="O127" s="12">
        <v>180</v>
      </c>
      <c r="P127" s="12">
        <v>177</v>
      </c>
      <c r="Q127" s="12">
        <v>206</v>
      </c>
      <c r="R127" s="12">
        <v>67</v>
      </c>
      <c r="S127" s="12">
        <v>183</v>
      </c>
      <c r="T127" s="12">
        <v>112</v>
      </c>
    </row>
    <row r="128" spans="1:122" ht="13.5" x14ac:dyDescent="0.3">
      <c r="A128" s="198"/>
      <c r="B128" s="158"/>
      <c r="C128" s="136"/>
      <c r="D128" s="216"/>
      <c r="E128" s="145" t="s">
        <v>221</v>
      </c>
      <c r="F128" s="163"/>
      <c r="G128" s="163"/>
      <c r="H128" s="164"/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124</v>
      </c>
      <c r="S128" s="12">
        <v>0</v>
      </c>
      <c r="T128" s="12">
        <v>0</v>
      </c>
    </row>
    <row r="129" spans="1:122" ht="13" x14ac:dyDescent="0.25">
      <c r="A129" s="198"/>
      <c r="B129" s="148">
        <v>29</v>
      </c>
      <c r="C129" s="135" t="s">
        <v>10</v>
      </c>
      <c r="D129" s="151" t="s">
        <v>128</v>
      </c>
      <c r="E129" s="34" t="s">
        <v>110</v>
      </c>
      <c r="F129" s="13" t="s">
        <v>136</v>
      </c>
      <c r="G129" s="15" t="s">
        <v>143</v>
      </c>
      <c r="H129" s="16" t="s">
        <v>117</v>
      </c>
      <c r="I129" s="46">
        <f>AVERAGE(I130:I133)</f>
        <v>0.65154908547965662</v>
      </c>
      <c r="J129" s="46">
        <f>AVERAGE(J130:J133)</f>
        <v>0.8944908814589666</v>
      </c>
      <c r="K129" s="46">
        <f>AVERAGE(K130:K133)</f>
        <v>0.75141843971631206</v>
      </c>
      <c r="L129" s="46">
        <f>AVERAGE(L130:L133)</f>
        <v>1.0234042553191489</v>
      </c>
      <c r="M129" s="46">
        <f t="shared" ref="M129:T129" si="42">AVERAGE(M130:M133)</f>
        <v>1.1262411347517731</v>
      </c>
      <c r="N129" s="46">
        <f t="shared" si="42"/>
        <v>0.95239361702127656</v>
      </c>
      <c r="O129" s="46">
        <f t="shared" si="42"/>
        <v>1.3758118900406135</v>
      </c>
      <c r="P129" s="46">
        <f t="shared" si="42"/>
        <v>1.0869730102442869</v>
      </c>
      <c r="Q129" s="46">
        <f t="shared" si="42"/>
        <v>1.329175109760216</v>
      </c>
      <c r="R129" s="46">
        <f t="shared" si="42"/>
        <v>1.2340976958838101</v>
      </c>
      <c r="S129" s="46">
        <f t="shared" si="42"/>
        <v>0.93743667679837905</v>
      </c>
      <c r="T129" s="46">
        <f t="shared" si="42"/>
        <v>1.0144503546099291</v>
      </c>
    </row>
    <row r="130" spans="1:122" x14ac:dyDescent="0.25">
      <c r="A130" s="198"/>
      <c r="B130" s="149"/>
      <c r="C130" s="136"/>
      <c r="D130" s="151"/>
      <c r="E130" s="83" t="s">
        <v>236</v>
      </c>
      <c r="F130" s="13" t="s">
        <v>136</v>
      </c>
      <c r="G130" s="15" t="s">
        <v>143</v>
      </c>
      <c r="H130" s="16" t="s">
        <v>117</v>
      </c>
      <c r="I130" s="50">
        <f>IFERROR(I121/(I150*47),0)</f>
        <v>1.0447928331466965</v>
      </c>
      <c r="J130" s="50">
        <f t="shared" ref="J130:T130" si="43">IFERROR(J121/(J150*47),0)</f>
        <v>1.7279635258358663</v>
      </c>
      <c r="K130" s="50">
        <f t="shared" si="43"/>
        <v>1.172340425531915</v>
      </c>
      <c r="L130" s="50">
        <f t="shared" si="43"/>
        <v>1.8936170212765957</v>
      </c>
      <c r="M130" s="50">
        <f t="shared" si="43"/>
        <v>1.8882978723404256</v>
      </c>
      <c r="N130" s="50">
        <f t="shared" si="43"/>
        <v>1.4595744680851064</v>
      </c>
      <c r="O130" s="50">
        <f t="shared" si="43"/>
        <v>2.9541734860883797</v>
      </c>
      <c r="P130" s="50">
        <f t="shared" si="43"/>
        <v>1.4765957446808511</v>
      </c>
      <c r="Q130" s="50">
        <f t="shared" si="43"/>
        <v>1.6778115501519757</v>
      </c>
      <c r="R130" s="50">
        <f t="shared" si="43"/>
        <v>1.5328820116054158</v>
      </c>
      <c r="S130" s="50">
        <f t="shared" si="43"/>
        <v>1.5592705167173253</v>
      </c>
      <c r="T130" s="50">
        <f t="shared" si="43"/>
        <v>1.7411347517730495</v>
      </c>
    </row>
    <row r="131" spans="1:122" x14ac:dyDescent="0.25">
      <c r="A131" s="198"/>
      <c r="B131" s="149"/>
      <c r="C131" s="136"/>
      <c r="D131" s="151"/>
      <c r="E131" s="83" t="s">
        <v>36</v>
      </c>
      <c r="F131" s="13" t="s">
        <v>136</v>
      </c>
      <c r="G131" s="15" t="s">
        <v>143</v>
      </c>
      <c r="H131" s="16" t="s">
        <v>117</v>
      </c>
      <c r="I131" s="50">
        <f>IFERROR((I99+I100+I101)/(I151*1.2),0)</f>
        <v>0.6578947368421052</v>
      </c>
      <c r="J131" s="50">
        <f t="shared" ref="J131:T132" si="44">IFERROR((J99+J100+J101)/(J151*1.2),0)</f>
        <v>0.79166666666666663</v>
      </c>
      <c r="K131" s="50">
        <f t="shared" si="44"/>
        <v>0.79166666666666663</v>
      </c>
      <c r="L131" s="50">
        <f t="shared" si="44"/>
        <v>0.83333333333333337</v>
      </c>
      <c r="M131" s="50">
        <f t="shared" si="44"/>
        <v>1.2083333333333333</v>
      </c>
      <c r="N131" s="50">
        <f t="shared" si="44"/>
        <v>0.95833333333333337</v>
      </c>
      <c r="O131" s="50">
        <f t="shared" si="44"/>
        <v>0.875</v>
      </c>
      <c r="P131" s="50">
        <f t="shared" si="44"/>
        <v>1.2962962962962965</v>
      </c>
      <c r="Q131" s="50">
        <f t="shared" si="44"/>
        <v>1.5476190476190477</v>
      </c>
      <c r="R131" s="50">
        <f t="shared" si="44"/>
        <v>1.4035087719298245</v>
      </c>
      <c r="S131" s="50">
        <f t="shared" si="44"/>
        <v>0.91269841269841268</v>
      </c>
      <c r="T131" s="50">
        <f t="shared" si="44"/>
        <v>1.2222222222222223</v>
      </c>
    </row>
    <row r="132" spans="1:122" x14ac:dyDescent="0.25">
      <c r="A132" s="198"/>
      <c r="B132" s="149"/>
      <c r="C132" s="136"/>
      <c r="D132" s="151"/>
      <c r="E132" s="83" t="s">
        <v>37</v>
      </c>
      <c r="F132" s="13" t="s">
        <v>136</v>
      </c>
      <c r="G132" s="15" t="s">
        <v>143</v>
      </c>
      <c r="H132" s="16" t="s">
        <v>117</v>
      </c>
      <c r="I132" s="50">
        <f>IFERROR((I100+I101+I102)/(I152*1.2),0)</f>
        <v>0.39473684210526316</v>
      </c>
      <c r="J132" s="50">
        <f t="shared" si="44"/>
        <v>0.45833333333333331</v>
      </c>
      <c r="K132" s="50">
        <f t="shared" si="44"/>
        <v>0.54166666666666663</v>
      </c>
      <c r="L132" s="50">
        <f t="shared" si="44"/>
        <v>0.72222222222222221</v>
      </c>
      <c r="M132" s="50">
        <f t="shared" si="44"/>
        <v>0.70833333333333337</v>
      </c>
      <c r="N132" s="50">
        <f t="shared" si="44"/>
        <v>0.79166666666666663</v>
      </c>
      <c r="O132" s="50">
        <f t="shared" si="44"/>
        <v>0.74074074074074081</v>
      </c>
      <c r="P132" s="50">
        <f t="shared" si="44"/>
        <v>0.95833333333333337</v>
      </c>
      <c r="Q132" s="50">
        <f t="shared" si="44"/>
        <v>1.25</v>
      </c>
      <c r="R132" s="50">
        <f t="shared" si="44"/>
        <v>1</v>
      </c>
      <c r="S132" s="50">
        <f t="shared" si="44"/>
        <v>0.59523809523809523</v>
      </c>
      <c r="T132" s="50">
        <f t="shared" si="44"/>
        <v>0.58333333333333337</v>
      </c>
    </row>
    <row r="133" spans="1:122" x14ac:dyDescent="0.25">
      <c r="A133" s="198"/>
      <c r="B133" s="149"/>
      <c r="C133" s="136"/>
      <c r="D133" s="151"/>
      <c r="E133" s="83" t="s">
        <v>199</v>
      </c>
      <c r="F133" s="13" t="s">
        <v>136</v>
      </c>
      <c r="G133" s="15" t="s">
        <v>143</v>
      </c>
      <c r="H133" s="16" t="s">
        <v>117</v>
      </c>
      <c r="I133" s="50">
        <f>IFERROR(I28/(I153*3),0)</f>
        <v>0.50877192982456143</v>
      </c>
      <c r="J133" s="50">
        <f t="shared" ref="J133:T133" si="45">IFERROR(J28/(J153*3),0)</f>
        <v>0.6</v>
      </c>
      <c r="K133" s="50">
        <f t="shared" si="45"/>
        <v>0.5</v>
      </c>
      <c r="L133" s="50">
        <f t="shared" si="45"/>
        <v>0.64444444444444449</v>
      </c>
      <c r="M133" s="50">
        <f t="shared" si="45"/>
        <v>0.7</v>
      </c>
      <c r="N133" s="50">
        <f t="shared" si="45"/>
        <v>0.6</v>
      </c>
      <c r="O133" s="50">
        <f t="shared" si="45"/>
        <v>0.93333333333333335</v>
      </c>
      <c r="P133" s="50">
        <f t="shared" si="45"/>
        <v>0.6166666666666667</v>
      </c>
      <c r="Q133" s="50">
        <f t="shared" si="45"/>
        <v>0.84126984126984128</v>
      </c>
      <c r="R133" s="50">
        <f t="shared" si="45"/>
        <v>1</v>
      </c>
      <c r="S133" s="50">
        <f t="shared" si="45"/>
        <v>0.68253968253968256</v>
      </c>
      <c r="T133" s="50">
        <f t="shared" si="45"/>
        <v>0.51111111111111107</v>
      </c>
    </row>
    <row r="134" spans="1:122" ht="13" x14ac:dyDescent="0.25">
      <c r="A134" s="198"/>
      <c r="B134" s="149"/>
      <c r="C134" s="136"/>
      <c r="D134" s="151"/>
      <c r="E134" s="34" t="s">
        <v>110</v>
      </c>
      <c r="F134" s="13" t="s">
        <v>136</v>
      </c>
      <c r="G134" s="15" t="s">
        <v>143</v>
      </c>
      <c r="H134" s="16" t="s">
        <v>117</v>
      </c>
      <c r="I134" s="46">
        <f>AVERAGE(I135:I138)</f>
        <v>0.33333333333333331</v>
      </c>
      <c r="J134" s="46">
        <f>AVERAGE(J135:J138)</f>
        <v>0.49379432624113473</v>
      </c>
      <c r="K134" s="46">
        <f>AVERAGE(K135:K138)</f>
        <v>0</v>
      </c>
      <c r="L134" s="46">
        <f>AVERAGE(L135:L138)</f>
        <v>0</v>
      </c>
      <c r="M134" s="46">
        <f t="shared" ref="M134:T134" si="46">AVERAGE(M135:M138)</f>
        <v>0</v>
      </c>
      <c r="N134" s="46">
        <f t="shared" si="46"/>
        <v>0</v>
      </c>
      <c r="O134" s="46">
        <f t="shared" si="46"/>
        <v>0.37462006079027355</v>
      </c>
      <c r="P134" s="46">
        <f t="shared" si="46"/>
        <v>0</v>
      </c>
      <c r="Q134" s="46">
        <f t="shared" si="46"/>
        <v>0</v>
      </c>
      <c r="R134" s="46">
        <f t="shared" si="46"/>
        <v>0.21666666666666667</v>
      </c>
      <c r="S134" s="46">
        <f t="shared" si="46"/>
        <v>0</v>
      </c>
      <c r="T134" s="46">
        <f t="shared" si="46"/>
        <v>0.5478723404255319</v>
      </c>
    </row>
    <row r="135" spans="1:122" x14ac:dyDescent="0.25">
      <c r="A135" s="198"/>
      <c r="B135" s="149"/>
      <c r="C135" s="136"/>
      <c r="D135" s="151"/>
      <c r="E135" s="83" t="s">
        <v>208</v>
      </c>
      <c r="F135" s="13" t="s">
        <v>136</v>
      </c>
      <c r="G135" s="15" t="s">
        <v>143</v>
      </c>
      <c r="H135" s="16" t="s">
        <v>117</v>
      </c>
      <c r="I135" s="50">
        <f>IFERROR(I122/(I154*47),0)</f>
        <v>0</v>
      </c>
      <c r="J135" s="50">
        <f t="shared" ref="J135:T135" si="47">IFERROR(J122/(J154*47),0)</f>
        <v>1.9751773049645389</v>
      </c>
      <c r="K135" s="50">
        <f t="shared" si="47"/>
        <v>0</v>
      </c>
      <c r="L135" s="50">
        <f t="shared" si="47"/>
        <v>0</v>
      </c>
      <c r="M135" s="50">
        <f t="shared" si="47"/>
        <v>0</v>
      </c>
      <c r="N135" s="50">
        <f t="shared" si="47"/>
        <v>0</v>
      </c>
      <c r="O135" s="50">
        <f t="shared" si="47"/>
        <v>1.4984802431610942</v>
      </c>
      <c r="P135" s="50">
        <f t="shared" si="47"/>
        <v>0</v>
      </c>
      <c r="Q135" s="50">
        <f t="shared" si="47"/>
        <v>0</v>
      </c>
      <c r="R135" s="50">
        <f t="shared" si="47"/>
        <v>0</v>
      </c>
      <c r="S135" s="50">
        <f t="shared" si="47"/>
        <v>0</v>
      </c>
      <c r="T135" s="50">
        <f t="shared" si="47"/>
        <v>2.1914893617021276</v>
      </c>
    </row>
    <row r="136" spans="1:122" x14ac:dyDescent="0.25">
      <c r="A136" s="198"/>
      <c r="B136" s="149"/>
      <c r="C136" s="136"/>
      <c r="D136" s="151"/>
      <c r="E136" s="83" t="s">
        <v>97</v>
      </c>
      <c r="F136" s="13" t="s">
        <v>136</v>
      </c>
      <c r="G136" s="15" t="s">
        <v>143</v>
      </c>
      <c r="H136" s="16" t="s">
        <v>117</v>
      </c>
      <c r="I136" s="50">
        <f>IFERROR((I102+I103+I104)/(I155*1.2),0)</f>
        <v>0</v>
      </c>
      <c r="J136" s="50">
        <f t="shared" ref="J136:T137" si="48">IFERROR((J102+J103+J104)/(J155*1.2),0)</f>
        <v>0</v>
      </c>
      <c r="K136" s="50">
        <f t="shared" si="48"/>
        <v>0</v>
      </c>
      <c r="L136" s="50">
        <f t="shared" si="48"/>
        <v>0</v>
      </c>
      <c r="M136" s="50">
        <f t="shared" si="48"/>
        <v>0</v>
      </c>
      <c r="N136" s="50">
        <f t="shared" si="48"/>
        <v>0</v>
      </c>
      <c r="O136" s="50">
        <f t="shared" si="48"/>
        <v>0</v>
      </c>
      <c r="P136" s="50">
        <f t="shared" si="48"/>
        <v>0</v>
      </c>
      <c r="Q136" s="50">
        <f t="shared" si="48"/>
        <v>0</v>
      </c>
      <c r="R136" s="50">
        <f t="shared" si="48"/>
        <v>0</v>
      </c>
      <c r="S136" s="50">
        <f t="shared" si="48"/>
        <v>0</v>
      </c>
      <c r="T136" s="50">
        <f t="shared" si="48"/>
        <v>0</v>
      </c>
    </row>
    <row r="137" spans="1:122" x14ac:dyDescent="0.25">
      <c r="A137" s="198"/>
      <c r="B137" s="149"/>
      <c r="C137" s="136"/>
      <c r="D137" s="151"/>
      <c r="E137" s="83" t="s">
        <v>98</v>
      </c>
      <c r="F137" s="13" t="s">
        <v>136</v>
      </c>
      <c r="G137" s="15" t="s">
        <v>143</v>
      </c>
      <c r="H137" s="16" t="s">
        <v>117</v>
      </c>
      <c r="I137" s="50">
        <f>IFERROR((I103+I104+I105)/(I156*1.2),0)</f>
        <v>1.3333333333333333</v>
      </c>
      <c r="J137" s="50">
        <f t="shared" si="48"/>
        <v>0</v>
      </c>
      <c r="K137" s="50">
        <f t="shared" si="48"/>
        <v>0</v>
      </c>
      <c r="L137" s="50">
        <f t="shared" si="48"/>
        <v>0</v>
      </c>
      <c r="M137" s="50">
        <f t="shared" si="48"/>
        <v>0</v>
      </c>
      <c r="N137" s="50">
        <f t="shared" si="48"/>
        <v>0</v>
      </c>
      <c r="O137" s="50">
        <f t="shared" si="48"/>
        <v>0</v>
      </c>
      <c r="P137" s="50">
        <f t="shared" si="48"/>
        <v>0</v>
      </c>
      <c r="Q137" s="50">
        <f t="shared" si="48"/>
        <v>0</v>
      </c>
      <c r="R137" s="50">
        <f t="shared" si="48"/>
        <v>0</v>
      </c>
      <c r="S137" s="50">
        <f t="shared" si="48"/>
        <v>0</v>
      </c>
      <c r="T137" s="50">
        <f t="shared" si="48"/>
        <v>0</v>
      </c>
    </row>
    <row r="138" spans="1:122" x14ac:dyDescent="0.25">
      <c r="A138" s="198"/>
      <c r="B138" s="149"/>
      <c r="C138" s="136"/>
      <c r="D138" s="151"/>
      <c r="E138" s="83" t="s">
        <v>237</v>
      </c>
      <c r="F138" s="13" t="s">
        <v>136</v>
      </c>
      <c r="G138" s="15" t="s">
        <v>143</v>
      </c>
      <c r="H138" s="16" t="s">
        <v>117</v>
      </c>
      <c r="I138" s="50">
        <f>IFERROR(I30/(I157*3),0)</f>
        <v>0</v>
      </c>
      <c r="J138" s="50">
        <f t="shared" ref="J138:T138" si="49">IFERROR(J30/(J157*3),0)</f>
        <v>0</v>
      </c>
      <c r="K138" s="50">
        <f t="shared" si="49"/>
        <v>0</v>
      </c>
      <c r="L138" s="50">
        <f t="shared" si="49"/>
        <v>0</v>
      </c>
      <c r="M138" s="50">
        <f t="shared" si="49"/>
        <v>0</v>
      </c>
      <c r="N138" s="50">
        <f t="shared" si="49"/>
        <v>0</v>
      </c>
      <c r="O138" s="50">
        <f t="shared" si="49"/>
        <v>0</v>
      </c>
      <c r="P138" s="50">
        <f t="shared" si="49"/>
        <v>0</v>
      </c>
      <c r="Q138" s="50">
        <f t="shared" si="49"/>
        <v>0</v>
      </c>
      <c r="R138" s="50">
        <f t="shared" si="49"/>
        <v>0.8666666666666667</v>
      </c>
      <c r="S138" s="50">
        <f t="shared" si="49"/>
        <v>0</v>
      </c>
      <c r="T138" s="50">
        <f t="shared" si="49"/>
        <v>0</v>
      </c>
    </row>
    <row r="139" spans="1:122" s="36" customFormat="1" ht="12.75" customHeight="1" x14ac:dyDescent="0.3">
      <c r="A139" s="198"/>
      <c r="B139" s="171">
        <v>30</v>
      </c>
      <c r="C139" s="151" t="s">
        <v>17</v>
      </c>
      <c r="D139" s="139" t="s">
        <v>22</v>
      </c>
      <c r="E139" s="140"/>
      <c r="F139" s="145" t="s">
        <v>187</v>
      </c>
      <c r="G139" s="146"/>
      <c r="H139" s="147"/>
      <c r="I139" s="12">
        <v>19</v>
      </c>
      <c r="J139" s="12">
        <v>20</v>
      </c>
      <c r="K139" s="12">
        <v>20</v>
      </c>
      <c r="L139" s="12">
        <v>15</v>
      </c>
      <c r="M139" s="12">
        <v>20</v>
      </c>
      <c r="N139" s="12">
        <v>20</v>
      </c>
      <c r="O139" s="12">
        <v>20</v>
      </c>
      <c r="P139" s="12">
        <v>20</v>
      </c>
      <c r="Q139" s="12">
        <v>21</v>
      </c>
      <c r="R139" s="12">
        <v>22</v>
      </c>
      <c r="S139" s="12">
        <v>19</v>
      </c>
      <c r="T139" s="12">
        <v>14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</row>
    <row r="140" spans="1:122" s="36" customFormat="1" ht="12.75" customHeight="1" x14ac:dyDescent="0.3">
      <c r="A140" s="198"/>
      <c r="B140" s="171"/>
      <c r="C140" s="151"/>
      <c r="D140" s="141"/>
      <c r="E140" s="142"/>
      <c r="F140" s="145" t="s">
        <v>188</v>
      </c>
      <c r="G140" s="146"/>
      <c r="H140" s="147"/>
      <c r="I140" s="12">
        <v>19</v>
      </c>
      <c r="J140" s="12">
        <v>20</v>
      </c>
      <c r="K140" s="12">
        <v>20</v>
      </c>
      <c r="L140" s="12">
        <v>14</v>
      </c>
      <c r="M140" s="12">
        <v>17</v>
      </c>
      <c r="N140" s="12">
        <v>19</v>
      </c>
      <c r="O140" s="12">
        <v>18</v>
      </c>
      <c r="P140" s="12">
        <v>19</v>
      </c>
      <c r="Q140" s="12">
        <v>20</v>
      </c>
      <c r="R140" s="12">
        <v>21</v>
      </c>
      <c r="S140" s="12">
        <v>19</v>
      </c>
      <c r="T140" s="12">
        <v>14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</row>
    <row r="141" spans="1:122" s="36" customFormat="1" ht="12.75" customHeight="1" x14ac:dyDescent="0.3">
      <c r="A141" s="198"/>
      <c r="B141" s="171"/>
      <c r="C141" s="151"/>
      <c r="D141" s="141"/>
      <c r="E141" s="142"/>
      <c r="F141" s="145" t="s">
        <v>189</v>
      </c>
      <c r="G141" s="146"/>
      <c r="H141" s="147"/>
      <c r="I141" s="12">
        <v>19</v>
      </c>
      <c r="J141" s="12">
        <v>20</v>
      </c>
      <c r="K141" s="12">
        <v>20</v>
      </c>
      <c r="L141" s="12">
        <v>15</v>
      </c>
      <c r="M141" s="12">
        <v>20</v>
      </c>
      <c r="N141" s="12">
        <v>20</v>
      </c>
      <c r="O141" s="12">
        <v>20</v>
      </c>
      <c r="P141" s="12">
        <v>20</v>
      </c>
      <c r="Q141" s="12">
        <v>20</v>
      </c>
      <c r="R141" s="12">
        <v>22</v>
      </c>
      <c r="S141" s="12">
        <v>21</v>
      </c>
      <c r="T141" s="12">
        <v>20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</row>
    <row r="142" spans="1:122" s="36" customFormat="1" ht="12.75" customHeight="1" x14ac:dyDescent="0.3">
      <c r="A142" s="198"/>
      <c r="B142" s="171"/>
      <c r="C142" s="151"/>
      <c r="D142" s="141"/>
      <c r="E142" s="142"/>
      <c r="F142" s="145" t="s">
        <v>190</v>
      </c>
      <c r="G142" s="146"/>
      <c r="H142" s="147"/>
      <c r="I142" s="12">
        <v>12</v>
      </c>
      <c r="J142" s="12">
        <v>20</v>
      </c>
      <c r="K142" s="12">
        <v>19</v>
      </c>
      <c r="L142" s="12">
        <v>15</v>
      </c>
      <c r="M142" s="12">
        <v>18</v>
      </c>
      <c r="N142" s="12">
        <v>20</v>
      </c>
      <c r="O142" s="12">
        <v>16</v>
      </c>
      <c r="P142" s="12">
        <v>19</v>
      </c>
      <c r="Q142" s="12">
        <v>21</v>
      </c>
      <c r="R142" s="12">
        <v>18</v>
      </c>
      <c r="S142" s="12">
        <v>19</v>
      </c>
      <c r="T142" s="12">
        <v>14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</row>
    <row r="143" spans="1:122" s="36" customFormat="1" ht="12.75" customHeight="1" x14ac:dyDescent="0.3">
      <c r="A143" s="198"/>
      <c r="B143" s="171"/>
      <c r="C143" s="151"/>
      <c r="D143" s="141"/>
      <c r="E143" s="142"/>
      <c r="F143" s="145" t="s">
        <v>191</v>
      </c>
      <c r="G143" s="146"/>
      <c r="H143" s="147"/>
      <c r="I143" s="12">
        <v>19</v>
      </c>
      <c r="J143" s="12">
        <v>20</v>
      </c>
      <c r="K143" s="12">
        <v>20</v>
      </c>
      <c r="L143" s="12">
        <v>15</v>
      </c>
      <c r="M143" s="12">
        <v>20</v>
      </c>
      <c r="N143" s="12">
        <v>19</v>
      </c>
      <c r="O143" s="12">
        <v>20</v>
      </c>
      <c r="P143" s="12">
        <v>20</v>
      </c>
      <c r="Q143" s="12">
        <v>21</v>
      </c>
      <c r="R143" s="12">
        <v>22</v>
      </c>
      <c r="S143" s="12">
        <v>20</v>
      </c>
      <c r="T143" s="12">
        <v>15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</row>
    <row r="144" spans="1:122" s="36" customFormat="1" ht="12.75" customHeight="1" x14ac:dyDescent="0.3">
      <c r="A144" s="198"/>
      <c r="B144" s="171"/>
      <c r="C144" s="151"/>
      <c r="D144" s="141"/>
      <c r="E144" s="142"/>
      <c r="F144" s="145" t="s">
        <v>192</v>
      </c>
      <c r="G144" s="146"/>
      <c r="H144" s="147"/>
      <c r="I144" s="12">
        <v>19</v>
      </c>
      <c r="J144" s="12">
        <v>18</v>
      </c>
      <c r="K144" s="12">
        <v>20</v>
      </c>
      <c r="L144" s="12">
        <v>15</v>
      </c>
      <c r="M144" s="12">
        <v>20</v>
      </c>
      <c r="N144" s="12">
        <v>19</v>
      </c>
      <c r="O144" s="12">
        <v>20</v>
      </c>
      <c r="P144" s="12">
        <v>20</v>
      </c>
      <c r="Q144" s="12">
        <v>21</v>
      </c>
      <c r="R144" s="12">
        <v>22</v>
      </c>
      <c r="S144" s="12">
        <v>19</v>
      </c>
      <c r="T144" s="12">
        <v>16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</row>
    <row r="145" spans="1:122" s="36" customFormat="1" ht="12.75" customHeight="1" x14ac:dyDescent="0.3">
      <c r="A145" s="198"/>
      <c r="B145" s="171"/>
      <c r="C145" s="151"/>
      <c r="D145" s="141"/>
      <c r="E145" s="142"/>
      <c r="F145" s="145" t="s">
        <v>193</v>
      </c>
      <c r="G145" s="146"/>
      <c r="H145" s="147"/>
      <c r="I145" s="12">
        <v>19</v>
      </c>
      <c r="J145" s="12">
        <v>20</v>
      </c>
      <c r="K145" s="12">
        <v>19</v>
      </c>
      <c r="L145" s="12">
        <v>13</v>
      </c>
      <c r="M145" s="12">
        <v>19</v>
      </c>
      <c r="N145" s="12">
        <v>20</v>
      </c>
      <c r="O145" s="12">
        <v>19</v>
      </c>
      <c r="P145" s="12">
        <v>18</v>
      </c>
      <c r="Q145" s="12">
        <v>19</v>
      </c>
      <c r="R145" s="12">
        <v>22</v>
      </c>
      <c r="S145" s="12">
        <v>21</v>
      </c>
      <c r="T145" s="12">
        <v>15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</row>
    <row r="146" spans="1:122" s="36" customFormat="1" ht="12.75" customHeight="1" x14ac:dyDescent="0.3">
      <c r="A146" s="198"/>
      <c r="B146" s="171"/>
      <c r="C146" s="151"/>
      <c r="D146" s="141"/>
      <c r="E146" s="142"/>
      <c r="F146" s="145" t="s">
        <v>194</v>
      </c>
      <c r="G146" s="146"/>
      <c r="H146" s="147"/>
      <c r="I146" s="12">
        <v>19</v>
      </c>
      <c r="J146" s="12">
        <v>19</v>
      </c>
      <c r="K146" s="12">
        <v>18</v>
      </c>
      <c r="L146" s="12">
        <v>15</v>
      </c>
      <c r="M146" s="12">
        <v>20</v>
      </c>
      <c r="N146" s="12">
        <v>20</v>
      </c>
      <c r="O146" s="12">
        <v>15</v>
      </c>
      <c r="P146" s="12">
        <v>20</v>
      </c>
      <c r="Q146" s="12">
        <v>21</v>
      </c>
      <c r="R146" s="12">
        <v>21</v>
      </c>
      <c r="S146" s="12">
        <v>21</v>
      </c>
      <c r="T146" s="12">
        <v>19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</row>
    <row r="147" spans="1:122" s="36" customFormat="1" ht="12.75" customHeight="1" x14ac:dyDescent="0.3">
      <c r="A147" s="198"/>
      <c r="B147" s="171"/>
      <c r="C147" s="151"/>
      <c r="D147" s="141"/>
      <c r="E147" s="142"/>
      <c r="F147" s="145" t="s">
        <v>195</v>
      </c>
      <c r="G147" s="146"/>
      <c r="H147" s="147"/>
      <c r="I147" s="12">
        <v>19</v>
      </c>
      <c r="J147" s="12">
        <v>15</v>
      </c>
      <c r="K147" s="12">
        <v>20</v>
      </c>
      <c r="L147" s="12">
        <v>15</v>
      </c>
      <c r="M147" s="12">
        <v>15</v>
      </c>
      <c r="N147" s="12">
        <v>20</v>
      </c>
      <c r="O147" s="12">
        <v>19</v>
      </c>
      <c r="P147" s="12">
        <v>15</v>
      </c>
      <c r="Q147" s="12">
        <v>19</v>
      </c>
      <c r="R147" s="12">
        <v>21</v>
      </c>
      <c r="S147" s="12">
        <v>20</v>
      </c>
      <c r="T147" s="12">
        <v>14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</row>
    <row r="148" spans="1:122" s="36" customFormat="1" ht="12.75" customHeight="1" x14ac:dyDescent="0.3">
      <c r="A148" s="198"/>
      <c r="B148" s="171"/>
      <c r="C148" s="151"/>
      <c r="D148" s="141"/>
      <c r="E148" s="142"/>
      <c r="F148" s="145" t="s">
        <v>196</v>
      </c>
      <c r="G148" s="146"/>
      <c r="H148" s="147"/>
      <c r="I148" s="12">
        <v>16</v>
      </c>
      <c r="J148" s="12">
        <v>20</v>
      </c>
      <c r="K148" s="12">
        <v>20</v>
      </c>
      <c r="L148" s="12">
        <v>14</v>
      </c>
      <c r="M148" s="12">
        <v>20</v>
      </c>
      <c r="N148" s="12">
        <v>20</v>
      </c>
      <c r="O148" s="12">
        <v>20</v>
      </c>
      <c r="P148" s="12">
        <v>20</v>
      </c>
      <c r="Q148" s="12">
        <v>21</v>
      </c>
      <c r="R148" s="12">
        <v>20</v>
      </c>
      <c r="S148" s="12">
        <v>21</v>
      </c>
      <c r="T148" s="12">
        <v>20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</row>
    <row r="149" spans="1:122" s="36" customFormat="1" ht="12.75" customHeight="1" x14ac:dyDescent="0.3">
      <c r="A149" s="198"/>
      <c r="B149" s="171"/>
      <c r="C149" s="151"/>
      <c r="D149" s="141"/>
      <c r="E149" s="142"/>
      <c r="F149" s="145" t="s">
        <v>170</v>
      </c>
      <c r="G149" s="146"/>
      <c r="H149" s="147"/>
      <c r="I149" s="12">
        <v>19</v>
      </c>
      <c r="J149" s="12">
        <v>20</v>
      </c>
      <c r="K149" s="12">
        <v>20</v>
      </c>
      <c r="L149" s="12">
        <v>15</v>
      </c>
      <c r="M149" s="12">
        <v>20</v>
      </c>
      <c r="N149" s="12">
        <v>20</v>
      </c>
      <c r="O149" s="12">
        <v>18</v>
      </c>
      <c r="P149" s="12">
        <v>20</v>
      </c>
      <c r="Q149" s="12">
        <v>21</v>
      </c>
      <c r="R149" s="12">
        <v>22</v>
      </c>
      <c r="S149" s="12">
        <v>21</v>
      </c>
      <c r="T149" s="12">
        <v>16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</row>
    <row r="150" spans="1:122" s="36" customFormat="1" x14ac:dyDescent="0.3">
      <c r="A150" s="198"/>
      <c r="B150" s="171"/>
      <c r="C150" s="151"/>
      <c r="D150" s="151" t="s">
        <v>35</v>
      </c>
      <c r="E150" s="151"/>
      <c r="F150" s="145" t="s">
        <v>176</v>
      </c>
      <c r="G150" s="146"/>
      <c r="H150" s="147"/>
      <c r="I150" s="12">
        <v>19</v>
      </c>
      <c r="J150" s="12">
        <v>14</v>
      </c>
      <c r="K150" s="12">
        <v>20</v>
      </c>
      <c r="L150" s="12">
        <v>15</v>
      </c>
      <c r="M150" s="12">
        <v>20</v>
      </c>
      <c r="N150" s="12">
        <v>20</v>
      </c>
      <c r="O150" s="12">
        <v>13</v>
      </c>
      <c r="P150" s="12">
        <v>20</v>
      </c>
      <c r="Q150" s="12">
        <v>21</v>
      </c>
      <c r="R150" s="12">
        <v>22</v>
      </c>
      <c r="S150" s="12">
        <v>21</v>
      </c>
      <c r="T150" s="12">
        <v>6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</row>
    <row r="151" spans="1:122" s="36" customFormat="1" x14ac:dyDescent="0.3">
      <c r="A151" s="198"/>
      <c r="B151" s="171"/>
      <c r="C151" s="151"/>
      <c r="D151" s="151"/>
      <c r="E151" s="151"/>
      <c r="F151" s="145" t="s">
        <v>36</v>
      </c>
      <c r="G151" s="146"/>
      <c r="H151" s="147"/>
      <c r="I151" s="12">
        <v>19</v>
      </c>
      <c r="J151" s="12">
        <v>20</v>
      </c>
      <c r="K151" s="12">
        <v>20</v>
      </c>
      <c r="L151" s="12">
        <v>15</v>
      </c>
      <c r="M151" s="12">
        <v>20</v>
      </c>
      <c r="N151" s="12">
        <v>20</v>
      </c>
      <c r="O151" s="12">
        <v>20</v>
      </c>
      <c r="P151" s="12">
        <v>18</v>
      </c>
      <c r="Q151" s="12">
        <v>21</v>
      </c>
      <c r="R151" s="12">
        <v>19</v>
      </c>
      <c r="S151" s="12">
        <v>21</v>
      </c>
      <c r="T151" s="12">
        <v>15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</row>
    <row r="152" spans="1:122" s="36" customFormat="1" x14ac:dyDescent="0.3">
      <c r="A152" s="198"/>
      <c r="B152" s="171"/>
      <c r="C152" s="151"/>
      <c r="D152" s="151"/>
      <c r="E152" s="151"/>
      <c r="F152" s="145" t="s">
        <v>37</v>
      </c>
      <c r="G152" s="146"/>
      <c r="H152" s="147"/>
      <c r="I152" s="12">
        <v>19</v>
      </c>
      <c r="J152" s="12">
        <v>20</v>
      </c>
      <c r="K152" s="12">
        <v>20</v>
      </c>
      <c r="L152" s="12">
        <v>15</v>
      </c>
      <c r="M152" s="12">
        <v>20</v>
      </c>
      <c r="N152" s="12">
        <v>20</v>
      </c>
      <c r="O152" s="12">
        <v>18</v>
      </c>
      <c r="P152" s="12">
        <v>20</v>
      </c>
      <c r="Q152" s="12">
        <v>20</v>
      </c>
      <c r="R152" s="12">
        <v>20</v>
      </c>
      <c r="S152" s="12">
        <v>21</v>
      </c>
      <c r="T152" s="12">
        <v>20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</row>
    <row r="153" spans="1:122" s="36" customFormat="1" x14ac:dyDescent="0.3">
      <c r="A153" s="198"/>
      <c r="B153" s="171"/>
      <c r="C153" s="151"/>
      <c r="D153" s="151"/>
      <c r="E153" s="151"/>
      <c r="F153" s="145" t="s">
        <v>47</v>
      </c>
      <c r="G153" s="146"/>
      <c r="H153" s="147"/>
      <c r="I153" s="12">
        <v>19</v>
      </c>
      <c r="J153" s="12">
        <v>20</v>
      </c>
      <c r="K153" s="12">
        <v>20</v>
      </c>
      <c r="L153" s="12">
        <v>15</v>
      </c>
      <c r="M153" s="12">
        <v>20</v>
      </c>
      <c r="N153" s="12">
        <v>20</v>
      </c>
      <c r="O153" s="12">
        <v>20</v>
      </c>
      <c r="P153" s="12">
        <v>20</v>
      </c>
      <c r="Q153" s="12">
        <v>21</v>
      </c>
      <c r="R153" s="12">
        <v>7</v>
      </c>
      <c r="S153" s="12">
        <v>21</v>
      </c>
      <c r="T153" s="12">
        <v>15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</row>
    <row r="154" spans="1:122" s="36" customFormat="1" x14ac:dyDescent="0.3">
      <c r="A154" s="198"/>
      <c r="B154" s="171"/>
      <c r="C154" s="151"/>
      <c r="D154" s="151"/>
      <c r="E154" s="151"/>
      <c r="F154" s="145" t="s">
        <v>177</v>
      </c>
      <c r="G154" s="146"/>
      <c r="H154" s="147"/>
      <c r="I154" s="12">
        <v>0</v>
      </c>
      <c r="J154" s="12">
        <v>6</v>
      </c>
      <c r="K154" s="12">
        <v>0</v>
      </c>
      <c r="L154" s="12">
        <v>0</v>
      </c>
      <c r="M154" s="12">
        <v>0</v>
      </c>
      <c r="N154" s="12">
        <v>0</v>
      </c>
      <c r="O154" s="12">
        <v>7</v>
      </c>
      <c r="P154" s="12">
        <v>0</v>
      </c>
      <c r="Q154" s="12">
        <v>0</v>
      </c>
      <c r="R154" s="12">
        <v>0</v>
      </c>
      <c r="S154" s="12">
        <v>0</v>
      </c>
      <c r="T154" s="12">
        <v>8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</row>
    <row r="155" spans="1:122" s="36" customFormat="1" x14ac:dyDescent="0.3">
      <c r="A155" s="198"/>
      <c r="B155" s="171"/>
      <c r="C155" s="151"/>
      <c r="D155" s="151"/>
      <c r="E155" s="151"/>
      <c r="F155" s="145" t="s">
        <v>87</v>
      </c>
      <c r="G155" s="146"/>
      <c r="H155" s="147"/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</row>
    <row r="156" spans="1:122" s="36" customFormat="1" x14ac:dyDescent="0.3">
      <c r="A156" s="198"/>
      <c r="B156" s="171"/>
      <c r="C156" s="151"/>
      <c r="D156" s="151"/>
      <c r="E156" s="151"/>
      <c r="F156" s="145" t="s">
        <v>88</v>
      </c>
      <c r="G156" s="146"/>
      <c r="H156" s="147"/>
      <c r="I156" s="12">
        <v>5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</row>
    <row r="157" spans="1:122" s="36" customFormat="1" x14ac:dyDescent="0.3">
      <c r="A157" s="198"/>
      <c r="B157" s="171"/>
      <c r="C157" s="151"/>
      <c r="D157" s="151"/>
      <c r="E157" s="151"/>
      <c r="F157" s="145" t="s">
        <v>89</v>
      </c>
      <c r="G157" s="146"/>
      <c r="H157" s="147"/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15</v>
      </c>
      <c r="S157" s="12">
        <v>0</v>
      </c>
      <c r="T157" s="12"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</row>
    <row r="160" spans="1:122" x14ac:dyDescent="0.25">
      <c r="A160" s="119" t="s">
        <v>130</v>
      </c>
      <c r="B160" s="119"/>
      <c r="C160" s="119"/>
      <c r="D160" s="199" t="s">
        <v>133</v>
      </c>
      <c r="E160" s="200"/>
    </row>
    <row r="161" spans="1:5" x14ac:dyDescent="0.25">
      <c r="A161" s="119" t="s">
        <v>131</v>
      </c>
      <c r="B161" s="119"/>
      <c r="C161" s="119"/>
      <c r="D161" s="201">
        <v>43344</v>
      </c>
      <c r="E161" s="200"/>
    </row>
    <row r="162" spans="1:5" x14ac:dyDescent="0.25">
      <c r="A162" s="119" t="s">
        <v>132</v>
      </c>
      <c r="B162" s="119"/>
      <c r="C162" s="119"/>
      <c r="D162" s="199" t="s">
        <v>134</v>
      </c>
      <c r="E162" s="200"/>
    </row>
    <row r="163" spans="1:5" x14ac:dyDescent="0.25">
      <c r="A163" s="119" t="s">
        <v>164</v>
      </c>
      <c r="B163" s="119"/>
      <c r="C163" s="119"/>
      <c r="D163" s="196" t="s">
        <v>165</v>
      </c>
      <c r="E163" s="197"/>
    </row>
    <row r="165" spans="1:5" x14ac:dyDescent="0.25">
      <c r="C165" s="193" t="s">
        <v>163</v>
      </c>
      <c r="D165" s="194"/>
      <c r="E165" s="195"/>
    </row>
    <row r="166" spans="1:5" x14ac:dyDescent="0.25">
      <c r="C166" s="51" t="s">
        <v>144</v>
      </c>
      <c r="D166" s="52">
        <v>25</v>
      </c>
      <c r="E166" s="53" t="s">
        <v>182</v>
      </c>
    </row>
    <row r="167" spans="1:5" x14ac:dyDescent="0.25">
      <c r="C167" s="51" t="s">
        <v>145</v>
      </c>
      <c r="D167" s="52">
        <v>47</v>
      </c>
      <c r="E167" s="53" t="s">
        <v>183</v>
      </c>
    </row>
    <row r="168" spans="1:5" x14ac:dyDescent="0.25">
      <c r="C168" s="51" t="s">
        <v>146</v>
      </c>
      <c r="D168" s="52">
        <v>3</v>
      </c>
      <c r="E168" s="53" t="s">
        <v>152</v>
      </c>
    </row>
    <row r="169" spans="1:5" x14ac:dyDescent="0.25">
      <c r="C169" s="51" t="s">
        <v>147</v>
      </c>
      <c r="D169" s="52">
        <v>10</v>
      </c>
      <c r="E169" s="53" t="s">
        <v>153</v>
      </c>
    </row>
    <row r="170" spans="1:5" x14ac:dyDescent="0.25">
      <c r="C170" s="51" t="s">
        <v>148</v>
      </c>
      <c r="D170" s="52">
        <v>25</v>
      </c>
      <c r="E170" s="53" t="s">
        <v>154</v>
      </c>
    </row>
    <row r="171" spans="1:5" x14ac:dyDescent="0.25">
      <c r="C171" s="51" t="s">
        <v>149</v>
      </c>
      <c r="D171" s="52">
        <v>40</v>
      </c>
      <c r="E171" s="53" t="s">
        <v>155</v>
      </c>
    </row>
    <row r="172" spans="1:5" x14ac:dyDescent="0.25">
      <c r="C172" s="51" t="s">
        <v>150</v>
      </c>
      <c r="D172" s="57">
        <v>1323</v>
      </c>
      <c r="E172" s="53" t="s">
        <v>156</v>
      </c>
    </row>
    <row r="173" spans="1:5" x14ac:dyDescent="0.25">
      <c r="C173" s="51" t="s">
        <v>151</v>
      </c>
      <c r="D173" s="52">
        <v>506</v>
      </c>
      <c r="E173" s="53" t="s">
        <v>156</v>
      </c>
    </row>
    <row r="174" spans="1:5" x14ac:dyDescent="0.25">
      <c r="C174" s="54"/>
      <c r="D174" s="55"/>
      <c r="E174" s="56"/>
    </row>
    <row r="175" spans="1:5" x14ac:dyDescent="0.25">
      <c r="C175" s="192" t="s">
        <v>157</v>
      </c>
      <c r="D175" s="192"/>
      <c r="E175" s="56"/>
    </row>
    <row r="176" spans="1:5" x14ac:dyDescent="0.25">
      <c r="C176" s="51" t="s">
        <v>158</v>
      </c>
      <c r="D176" s="51">
        <v>1</v>
      </c>
      <c r="E176" s="56"/>
    </row>
    <row r="177" spans="3:5" x14ac:dyDescent="0.25">
      <c r="C177" s="51" t="s">
        <v>159</v>
      </c>
      <c r="D177" s="51">
        <v>2</v>
      </c>
      <c r="E177" s="56"/>
    </row>
    <row r="178" spans="3:5" x14ac:dyDescent="0.25">
      <c r="C178" s="51" t="s">
        <v>146</v>
      </c>
      <c r="D178" s="58">
        <v>1</v>
      </c>
      <c r="E178" s="56"/>
    </row>
    <row r="179" spans="3:5" x14ac:dyDescent="0.25">
      <c r="C179" s="51" t="s">
        <v>166</v>
      </c>
      <c r="D179" s="51">
        <v>10</v>
      </c>
      <c r="E179" s="56"/>
    </row>
    <row r="180" spans="3:5" x14ac:dyDescent="0.25">
      <c r="C180" s="51" t="s">
        <v>160</v>
      </c>
      <c r="D180" s="51">
        <v>0</v>
      </c>
      <c r="E180" s="56"/>
    </row>
    <row r="181" spans="3:5" x14ac:dyDescent="0.25">
      <c r="C181" s="51" t="s">
        <v>161</v>
      </c>
      <c r="D181" s="58">
        <v>2</v>
      </c>
      <c r="E181" s="56"/>
    </row>
    <row r="182" spans="3:5" x14ac:dyDescent="0.25">
      <c r="C182" s="51" t="s">
        <v>162</v>
      </c>
      <c r="D182" s="51">
        <v>1</v>
      </c>
      <c r="E182" s="56"/>
    </row>
  </sheetData>
  <sheetProtection password="CDF5" sheet="1" objects="1" scenarios="1"/>
  <mergeCells count="212">
    <mergeCell ref="D8:E10"/>
    <mergeCell ref="D17:E17"/>
    <mergeCell ref="B18:B19"/>
    <mergeCell ref="A3:D4"/>
    <mergeCell ref="E3:H4"/>
    <mergeCell ref="I4:I5"/>
    <mergeCell ref="J4:J5"/>
    <mergeCell ref="K4:K5"/>
    <mergeCell ref="L4:L5"/>
    <mergeCell ref="D5:E5"/>
    <mergeCell ref="C18:C19"/>
    <mergeCell ref="D18:E18"/>
    <mergeCell ref="D19:E19"/>
    <mergeCell ref="A20:A30"/>
    <mergeCell ref="B20:B22"/>
    <mergeCell ref="C20:C22"/>
    <mergeCell ref="D20:E22"/>
    <mergeCell ref="F9:H9"/>
    <mergeCell ref="F10:H10"/>
    <mergeCell ref="D11:E11"/>
    <mergeCell ref="D12:E12"/>
    <mergeCell ref="D13:E13"/>
    <mergeCell ref="B14:B16"/>
    <mergeCell ref="C14:C16"/>
    <mergeCell ref="D14:E16"/>
    <mergeCell ref="F15:H15"/>
    <mergeCell ref="F16:H16"/>
    <mergeCell ref="A6:A19"/>
    <mergeCell ref="B6:B7"/>
    <mergeCell ref="C6:C7"/>
    <mergeCell ref="D6:E6"/>
    <mergeCell ref="D7:E7"/>
    <mergeCell ref="B8:B10"/>
    <mergeCell ref="C8:C10"/>
    <mergeCell ref="F21:H21"/>
    <mergeCell ref="F22:H22"/>
    <mergeCell ref="B23:B30"/>
    <mergeCell ref="C23:C30"/>
    <mergeCell ref="D23:E25"/>
    <mergeCell ref="F24:H24"/>
    <mergeCell ref="F25:H25"/>
    <mergeCell ref="D26:E26"/>
    <mergeCell ref="D27:E28"/>
    <mergeCell ref="F27:H27"/>
    <mergeCell ref="F28:H28"/>
    <mergeCell ref="D29:E30"/>
    <mergeCell ref="F29:H29"/>
    <mergeCell ref="F30:H30"/>
    <mergeCell ref="A31:A43"/>
    <mergeCell ref="B31:B43"/>
    <mergeCell ref="C31:C43"/>
    <mergeCell ref="D31:E33"/>
    <mergeCell ref="F32:H32"/>
    <mergeCell ref="F33:H33"/>
    <mergeCell ref="D39:E41"/>
    <mergeCell ref="F40:H40"/>
    <mergeCell ref="F41:H41"/>
    <mergeCell ref="D42:E43"/>
    <mergeCell ref="F42:H42"/>
    <mergeCell ref="F43:H43"/>
    <mergeCell ref="D34:E36"/>
    <mergeCell ref="F35:H35"/>
    <mergeCell ref="F36:H36"/>
    <mergeCell ref="D37:E38"/>
    <mergeCell ref="F37:H37"/>
    <mergeCell ref="F38:H38"/>
    <mergeCell ref="F49:H49"/>
    <mergeCell ref="B50:B52"/>
    <mergeCell ref="C50:C52"/>
    <mergeCell ref="D50:E52"/>
    <mergeCell ref="F51:H51"/>
    <mergeCell ref="F52:H52"/>
    <mergeCell ref="A44:A67"/>
    <mergeCell ref="B44:B46"/>
    <mergeCell ref="C44:C46"/>
    <mergeCell ref="D44:E46"/>
    <mergeCell ref="F45:H45"/>
    <mergeCell ref="F46:H46"/>
    <mergeCell ref="B47:B49"/>
    <mergeCell ref="C47:C49"/>
    <mergeCell ref="D47:E49"/>
    <mergeCell ref="F48:H48"/>
    <mergeCell ref="B53:B55"/>
    <mergeCell ref="C53:C55"/>
    <mergeCell ref="D53:E55"/>
    <mergeCell ref="F54:H54"/>
    <mergeCell ref="F55:H55"/>
    <mergeCell ref="B56:B58"/>
    <mergeCell ref="C56:C58"/>
    <mergeCell ref="D56:E58"/>
    <mergeCell ref="F57:H57"/>
    <mergeCell ref="F58:H58"/>
    <mergeCell ref="B59:B61"/>
    <mergeCell ref="C59:C61"/>
    <mergeCell ref="D59:E61"/>
    <mergeCell ref="F60:H60"/>
    <mergeCell ref="F61:H61"/>
    <mergeCell ref="B62:B64"/>
    <mergeCell ref="C62:C64"/>
    <mergeCell ref="D62:E64"/>
    <mergeCell ref="F63:H63"/>
    <mergeCell ref="F64:H64"/>
    <mergeCell ref="B65:B67"/>
    <mergeCell ref="C65:C67"/>
    <mergeCell ref="D65:E67"/>
    <mergeCell ref="F66:H66"/>
    <mergeCell ref="F67:H67"/>
    <mergeCell ref="A68:A157"/>
    <mergeCell ref="B68:B78"/>
    <mergeCell ref="C68:C78"/>
    <mergeCell ref="D68:D78"/>
    <mergeCell ref="B80:B90"/>
    <mergeCell ref="C80:C90"/>
    <mergeCell ref="D80:D90"/>
    <mergeCell ref="B92:B96"/>
    <mergeCell ref="C92:C96"/>
    <mergeCell ref="D92:D96"/>
    <mergeCell ref="E93:H93"/>
    <mergeCell ref="E94:H94"/>
    <mergeCell ref="E95:H95"/>
    <mergeCell ref="E96:H96"/>
    <mergeCell ref="B97:B111"/>
    <mergeCell ref="C97:C111"/>
    <mergeCell ref="D97:E97"/>
    <mergeCell ref="D98:D101"/>
    <mergeCell ref="E99:H99"/>
    <mergeCell ref="E100:H100"/>
    <mergeCell ref="E101:H101"/>
    <mergeCell ref="D102:D104"/>
    <mergeCell ref="E102:H102"/>
    <mergeCell ref="E103:H103"/>
    <mergeCell ref="E104:H104"/>
    <mergeCell ref="D105:D108"/>
    <mergeCell ref="E106:H106"/>
    <mergeCell ref="E107:H107"/>
    <mergeCell ref="E108:H108"/>
    <mergeCell ref="D109:D111"/>
    <mergeCell ref="E109:H109"/>
    <mergeCell ref="E110:H110"/>
    <mergeCell ref="E111:H111"/>
    <mergeCell ref="B112:B116"/>
    <mergeCell ref="C112:C116"/>
    <mergeCell ref="D112:E112"/>
    <mergeCell ref="D113:D114"/>
    <mergeCell ref="E113:H113"/>
    <mergeCell ref="E114:H114"/>
    <mergeCell ref="D115:D116"/>
    <mergeCell ref="E115:H115"/>
    <mergeCell ref="E116:H116"/>
    <mergeCell ref="E123:H123"/>
    <mergeCell ref="E124:H124"/>
    <mergeCell ref="E125:H125"/>
    <mergeCell ref="E126:H126"/>
    <mergeCell ref="E127:H127"/>
    <mergeCell ref="E128:H128"/>
    <mergeCell ref="B117:B119"/>
    <mergeCell ref="C117:C119"/>
    <mergeCell ref="D117:D119"/>
    <mergeCell ref="E118:H118"/>
    <mergeCell ref="E119:H119"/>
    <mergeCell ref="B120:B128"/>
    <mergeCell ref="C120:C128"/>
    <mergeCell ref="D120:D128"/>
    <mergeCell ref="E121:H121"/>
    <mergeCell ref="E122:H122"/>
    <mergeCell ref="F139:H139"/>
    <mergeCell ref="F140:H140"/>
    <mergeCell ref="F141:H141"/>
    <mergeCell ref="F142:H142"/>
    <mergeCell ref="F143:H143"/>
    <mergeCell ref="F144:H144"/>
    <mergeCell ref="B129:B138"/>
    <mergeCell ref="C129:C138"/>
    <mergeCell ref="D129:D138"/>
    <mergeCell ref="B139:B157"/>
    <mergeCell ref="C139:C157"/>
    <mergeCell ref="D139:E149"/>
    <mergeCell ref="D160:E160"/>
    <mergeCell ref="F145:H145"/>
    <mergeCell ref="F146:H146"/>
    <mergeCell ref="F147:H147"/>
    <mergeCell ref="F148:H148"/>
    <mergeCell ref="F149:H149"/>
    <mergeCell ref="D150:E157"/>
    <mergeCell ref="F150:H150"/>
    <mergeCell ref="F151:H151"/>
    <mergeCell ref="F152:H152"/>
    <mergeCell ref="F153:H153"/>
    <mergeCell ref="A1:T1"/>
    <mergeCell ref="Q4:Q5"/>
    <mergeCell ref="R4:R5"/>
    <mergeCell ref="S4:S5"/>
    <mergeCell ref="T4:T5"/>
    <mergeCell ref="I3:T3"/>
    <mergeCell ref="A2:T2"/>
    <mergeCell ref="C165:E165"/>
    <mergeCell ref="C175:D175"/>
    <mergeCell ref="M4:M5"/>
    <mergeCell ref="N4:N5"/>
    <mergeCell ref="O4:O5"/>
    <mergeCell ref="P4:P5"/>
    <mergeCell ref="A161:C161"/>
    <mergeCell ref="D161:E161"/>
    <mergeCell ref="A162:C162"/>
    <mergeCell ref="D162:E162"/>
    <mergeCell ref="A163:C163"/>
    <mergeCell ref="D163:E163"/>
    <mergeCell ref="F154:H154"/>
    <mergeCell ref="F155:H155"/>
    <mergeCell ref="F156:H156"/>
    <mergeCell ref="F157:H157"/>
    <mergeCell ref="A160:C160"/>
  </mergeCells>
  <conditionalFormatting sqref="I6:T6">
    <cfRule type="cellIs" dxfId="371" priority="88" operator="lessThanOrEqual">
      <formula>106</formula>
    </cfRule>
    <cfRule type="cellIs" dxfId="370" priority="89" operator="greaterThanOrEqual">
      <formula>120</formula>
    </cfRule>
    <cfRule type="cellIs" dxfId="369" priority="90" operator="between">
      <formula>107</formula>
      <formula>119</formula>
    </cfRule>
  </conditionalFormatting>
  <conditionalFormatting sqref="I7:T7">
    <cfRule type="cellIs" dxfId="368" priority="85" operator="lessThanOrEqual">
      <formula>26</formula>
    </cfRule>
    <cfRule type="cellIs" dxfId="367" priority="86" operator="greaterThanOrEqual">
      <formula>32</formula>
    </cfRule>
    <cfRule type="cellIs" dxfId="366" priority="87" operator="between">
      <formula>27</formula>
      <formula>31</formula>
    </cfRule>
  </conditionalFormatting>
  <conditionalFormatting sqref="I8:T8">
    <cfRule type="cellIs" dxfId="365" priority="82" operator="lessThanOrEqual">
      <formula>0.79</formula>
    </cfRule>
    <cfRule type="cellIs" dxfId="364" priority="83" operator="greaterThanOrEqual">
      <formula>0.91</formula>
    </cfRule>
    <cfRule type="cellIs" dxfId="363" priority="84" operator="between">
      <formula>0.8</formula>
      <formula>0.9</formula>
    </cfRule>
  </conditionalFormatting>
  <conditionalFormatting sqref="I11:T11">
    <cfRule type="cellIs" dxfId="362" priority="79" operator="lessThanOrEqual">
      <formula>22</formula>
    </cfRule>
    <cfRule type="cellIs" dxfId="361" priority="80" operator="greaterThanOrEqual">
      <formula>26</formula>
    </cfRule>
    <cfRule type="cellIs" dxfId="360" priority="81" operator="between">
      <formula>23</formula>
      <formula>24</formula>
    </cfRule>
  </conditionalFormatting>
  <conditionalFormatting sqref="I12:T12">
    <cfRule type="cellIs" dxfId="359" priority="76" operator="greaterThanOrEqual">
      <formula>51</formula>
    </cfRule>
    <cfRule type="cellIs" dxfId="358" priority="77" operator="lessThanOrEqual">
      <formula>49</formula>
    </cfRule>
    <cfRule type="cellIs" dxfId="357" priority="78" operator="equal">
      <formula>50</formula>
    </cfRule>
  </conditionalFormatting>
  <conditionalFormatting sqref="I14:T14">
    <cfRule type="cellIs" dxfId="356" priority="73" operator="greaterThanOrEqual">
      <formula>1390</formula>
    </cfRule>
    <cfRule type="cellIs" dxfId="355" priority="74" operator="lessThanOrEqual">
      <formula>1256</formula>
    </cfRule>
    <cfRule type="cellIs" dxfId="354" priority="75" operator="between">
      <formula>1257</formula>
      <formula>1389</formula>
    </cfRule>
  </conditionalFormatting>
  <conditionalFormatting sqref="I17:T17">
    <cfRule type="cellIs" dxfId="353" priority="70" operator="lessThanOrEqual">
      <formula>481</formula>
    </cfRule>
    <cfRule type="cellIs" dxfId="352" priority="71" operator="greaterThanOrEqual">
      <formula>533</formula>
    </cfRule>
    <cfRule type="cellIs" dxfId="351" priority="72" operator="between">
      <formula>482</formula>
      <formula>532</formula>
    </cfRule>
  </conditionalFormatting>
  <conditionalFormatting sqref="I18:T18">
    <cfRule type="cellIs" dxfId="350" priority="67" operator="lessThanOrEqual">
      <formula>0.89</formula>
    </cfRule>
    <cfRule type="cellIs" dxfId="349" priority="68" operator="greaterThanOrEqual">
      <formula>101</formula>
    </cfRule>
    <cfRule type="cellIs" dxfId="348" priority="69" operator="between">
      <formula>0.91</formula>
      <formula>1</formula>
    </cfRule>
  </conditionalFormatting>
  <conditionalFormatting sqref="I19:T19">
    <cfRule type="cellIs" dxfId="347" priority="64" operator="lessThanOrEqual">
      <formula>797</formula>
    </cfRule>
    <cfRule type="cellIs" dxfId="346" priority="65" operator="greaterThanOrEqual">
      <formula>841</formula>
    </cfRule>
    <cfRule type="cellIs" dxfId="345" priority="66" operator="between">
      <formula>798</formula>
      <formula>840</formula>
    </cfRule>
  </conditionalFormatting>
  <conditionalFormatting sqref="I20:T20">
    <cfRule type="cellIs" dxfId="344" priority="61" operator="lessThanOrEqual">
      <formula>0.69</formula>
    </cfRule>
    <cfRule type="cellIs" dxfId="343" priority="62" operator="greaterThanOrEqual">
      <formula>0.81</formula>
    </cfRule>
    <cfRule type="cellIs" dxfId="342" priority="63" operator="between">
      <formula>0.7</formula>
      <formula>0.8</formula>
    </cfRule>
  </conditionalFormatting>
  <conditionalFormatting sqref="I23:T23">
    <cfRule type="cellIs" dxfId="341" priority="58" operator="lessThanOrEqual">
      <formula>59%</formula>
    </cfRule>
    <cfRule type="cellIs" dxfId="340" priority="59" operator="greaterThanOrEqual">
      <formula>0.66</formula>
    </cfRule>
    <cfRule type="cellIs" dxfId="339" priority="60" operator="between">
      <formula>0.6</formula>
      <formula>0.65</formula>
    </cfRule>
  </conditionalFormatting>
  <conditionalFormatting sqref="I26:T26">
    <cfRule type="cellIs" dxfId="338" priority="55" operator="lessThanOrEqual">
      <formula>0.59</formula>
    </cfRule>
    <cfRule type="cellIs" dxfId="337" priority="56" operator="greaterThanOrEqual">
      <formula>0.66</formula>
    </cfRule>
    <cfRule type="cellIs" dxfId="336" priority="57" operator="between">
      <formula>0.6</formula>
      <formula>0.65</formula>
    </cfRule>
  </conditionalFormatting>
  <conditionalFormatting sqref="I31:T31 I34:T34 I39:T39">
    <cfRule type="cellIs" dxfId="335" priority="52" operator="lessThanOrEqual">
      <formula>0.39</formula>
    </cfRule>
    <cfRule type="cellIs" dxfId="334" priority="53" operator="greaterThanOrEqual">
      <formula>0.51</formula>
    </cfRule>
    <cfRule type="cellIs" dxfId="333" priority="54" operator="between">
      <formula>0.4</formula>
      <formula>0.5</formula>
    </cfRule>
  </conditionalFormatting>
  <conditionalFormatting sqref="I44:T44">
    <cfRule type="cellIs" dxfId="332" priority="49" operator="lessThanOrEqual">
      <formula>13</formula>
    </cfRule>
    <cfRule type="cellIs" dxfId="331" priority="50" operator="greaterThanOrEqual">
      <formula>17</formula>
    </cfRule>
    <cfRule type="cellIs" dxfId="330" priority="51" operator="between">
      <formula>16</formula>
      <formula>14</formula>
    </cfRule>
  </conditionalFormatting>
  <conditionalFormatting sqref="I47:T47">
    <cfRule type="cellIs" dxfId="329" priority="46" operator="lessThan">
      <formula>1</formula>
    </cfRule>
    <cfRule type="cellIs" dxfId="328" priority="47" operator="greaterThanOrEqual">
      <formula>2</formula>
    </cfRule>
    <cfRule type="cellIs" dxfId="327" priority="48" operator="equal">
      <formula>1</formula>
    </cfRule>
  </conditionalFormatting>
  <conditionalFormatting sqref="I50:T50">
    <cfRule type="cellIs" dxfId="326" priority="43" operator="lessThanOrEqual">
      <formula>6</formula>
    </cfRule>
    <cfRule type="cellIs" dxfId="325" priority="44" operator="greaterThanOrEqual">
      <formula>22</formula>
    </cfRule>
    <cfRule type="cellIs" dxfId="324" priority="45" operator="between">
      <formula>21</formula>
      <formula>7</formula>
    </cfRule>
  </conditionalFormatting>
  <conditionalFormatting sqref="I53:T53">
    <cfRule type="cellIs" dxfId="323" priority="40" operator="lessThanOrEqual">
      <formula>14</formula>
    </cfRule>
    <cfRule type="cellIs" dxfId="322" priority="41" operator="greaterThanOrEqual">
      <formula>46</formula>
    </cfRule>
    <cfRule type="cellIs" dxfId="321" priority="42" operator="between">
      <formula>15</formula>
      <formula>45</formula>
    </cfRule>
  </conditionalFormatting>
  <conditionalFormatting sqref="I56:T56">
    <cfRule type="cellIs" dxfId="320" priority="37" operator="lessThanOrEqual">
      <formula>59</formula>
    </cfRule>
    <cfRule type="cellIs" dxfId="319" priority="38" operator="greaterThanOrEqual">
      <formula>76</formula>
    </cfRule>
    <cfRule type="cellIs" dxfId="318" priority="39" operator="between">
      <formula>60</formula>
      <formula>75</formula>
    </cfRule>
  </conditionalFormatting>
  <conditionalFormatting sqref="I59:T59 I62:T62">
    <cfRule type="cellIs" dxfId="317" priority="34" operator="greaterThanOrEqual">
      <formula>3</formula>
    </cfRule>
    <cfRule type="cellIs" dxfId="316" priority="35" operator="lessThanOrEqual">
      <formula>1</formula>
    </cfRule>
    <cfRule type="cellIs" dxfId="315" priority="36" operator="equal">
      <formula>2</formula>
    </cfRule>
  </conditionalFormatting>
  <conditionalFormatting sqref="I65:T65">
    <cfRule type="cellIs" dxfId="314" priority="31" operator="lessThanOrEqual">
      <formula>10</formula>
    </cfRule>
    <cfRule type="cellIs" dxfId="313" priority="32" operator="greaterThanOrEqual">
      <formula>16</formula>
    </cfRule>
    <cfRule type="cellIs" dxfId="312" priority="33" operator="between">
      <formula>10</formula>
      <formula>15</formula>
    </cfRule>
  </conditionalFormatting>
  <conditionalFormatting sqref="I79:T79">
    <cfRule type="cellIs" dxfId="311" priority="28" operator="lessThanOrEqual">
      <formula>498</formula>
    </cfRule>
    <cfRule type="cellIs" dxfId="310" priority="29" operator="greaterThanOrEqual">
      <formula>552</formula>
    </cfRule>
    <cfRule type="cellIs" dxfId="309" priority="30" operator="between">
      <formula>499</formula>
      <formula>551</formula>
    </cfRule>
  </conditionalFormatting>
  <conditionalFormatting sqref="I68:T78">
    <cfRule type="cellIs" dxfId="308" priority="25" operator="lessThanOrEqual">
      <formula>199</formula>
    </cfRule>
    <cfRule type="cellIs" dxfId="307" priority="26" operator="greaterThanOrEqual">
      <formula>221</formula>
    </cfRule>
    <cfRule type="cellIs" dxfId="306" priority="27" operator="between">
      <formula>200</formula>
      <formula>220</formula>
    </cfRule>
  </conditionalFormatting>
  <conditionalFormatting sqref="I80:T91 I129:T138">
    <cfRule type="cellIs" dxfId="305" priority="22" operator="lessThanOrEqual">
      <formula>0.89</formula>
    </cfRule>
    <cfRule type="cellIs" dxfId="304" priority="23" operator="greaterThanOrEqual">
      <formula>1.01</formula>
    </cfRule>
    <cfRule type="cellIs" dxfId="303" priority="24" operator="between">
      <formula>0.9</formula>
      <formula>1</formula>
    </cfRule>
  </conditionalFormatting>
  <conditionalFormatting sqref="I92:T92">
    <cfRule type="cellIs" dxfId="302" priority="19" operator="lessThanOrEqual">
      <formula>25</formula>
    </cfRule>
    <cfRule type="cellIs" dxfId="301" priority="20" operator="greaterThanOrEqual">
      <formula>77</formula>
    </cfRule>
    <cfRule type="cellIs" dxfId="300" priority="21" operator="between">
      <formula>26</formula>
      <formula>76</formula>
    </cfRule>
  </conditionalFormatting>
  <conditionalFormatting sqref="I120:T120">
    <cfRule type="cellIs" dxfId="299" priority="16" operator="lessThanOrEqual">
      <formula>949</formula>
    </cfRule>
    <cfRule type="cellIs" dxfId="298" priority="17" operator="greaterThanOrEqual">
      <formula>1051</formula>
    </cfRule>
    <cfRule type="cellIs" dxfId="297" priority="18" operator="between">
      <formula>950</formula>
      <formula>1050</formula>
    </cfRule>
  </conditionalFormatting>
  <conditionalFormatting sqref="I13:T13">
    <cfRule type="cellIs" dxfId="296" priority="13" operator="lessThanOrEqual">
      <formula>292</formula>
    </cfRule>
    <cfRule type="cellIs" dxfId="295" priority="14" operator="greaterThanOrEqual">
      <formula>324</formula>
    </cfRule>
    <cfRule type="cellIs" dxfId="294" priority="15" operator="between">
      <formula>293</formula>
      <formula>323</formula>
    </cfRule>
  </conditionalFormatting>
  <conditionalFormatting sqref="I98:T98 I105:T105">
    <cfRule type="cellIs" dxfId="293" priority="10" operator="lessThanOrEqual">
      <formula>24</formula>
    </cfRule>
    <cfRule type="cellIs" dxfId="292" priority="11" operator="greaterThanOrEqual">
      <formula>26</formula>
    </cfRule>
    <cfRule type="cellIs" dxfId="291" priority="12" operator="equal">
      <formula>25</formula>
    </cfRule>
  </conditionalFormatting>
  <conditionalFormatting sqref="I97:T97">
    <cfRule type="cellIs" dxfId="290" priority="7" operator="lessThanOrEqual">
      <formula>49</formula>
    </cfRule>
    <cfRule type="cellIs" dxfId="289" priority="8" operator="greaterThanOrEqual">
      <formula>51</formula>
    </cfRule>
    <cfRule type="cellIs" dxfId="288" priority="9" operator="equal">
      <formula>50</formula>
    </cfRule>
  </conditionalFormatting>
  <conditionalFormatting sqref="I112:T112">
    <cfRule type="cellIs" dxfId="287" priority="4" operator="lessThanOrEqual">
      <formula>50</formula>
    </cfRule>
    <cfRule type="cellIs" dxfId="286" priority="5" operator="greaterThanOrEqual">
      <formula>52</formula>
    </cfRule>
    <cfRule type="cellIs" dxfId="285" priority="6" operator="equal">
      <formula>51</formula>
    </cfRule>
  </conditionalFormatting>
  <conditionalFormatting sqref="I117:T117">
    <cfRule type="cellIs" dxfId="284" priority="1" operator="greaterThanOrEqual">
      <formula>22</formula>
    </cfRule>
    <cfRule type="cellIs" dxfId="283" priority="2" operator="lessThanOrEqual">
      <formula>19</formula>
    </cfRule>
    <cfRule type="cellIs" dxfId="282" priority="3" operator="between">
      <formula>20</formula>
      <formula>21</formula>
    </cfRule>
  </conditionalFormatting>
  <printOptions horizontalCentered="1"/>
  <pageMargins left="0.42" right="0.38" top="1" bottom="1" header="0.5" footer="0.5"/>
  <pageSetup scale="4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81"/>
  <sheetViews>
    <sheetView topLeftCell="B1" zoomScaleNormal="100" workbookViewId="0">
      <selection activeCell="K16" sqref="K16"/>
    </sheetView>
  </sheetViews>
  <sheetFormatPr baseColWidth="10" defaultRowHeight="13.5" x14ac:dyDescent="0.3"/>
  <cols>
    <col min="2" max="2" width="4.15234375" customWidth="1"/>
    <col min="3" max="3" width="14.23046875" customWidth="1"/>
  </cols>
  <sheetData>
    <row r="1" spans="1:20" ht="15.5" x14ac:dyDescent="0.3">
      <c r="A1" s="115" t="s">
        <v>180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x14ac:dyDescent="0.3">
      <c r="A2" s="204" t="s">
        <v>18</v>
      </c>
      <c r="B2" s="205"/>
      <c r="C2" s="205"/>
      <c r="D2" s="206"/>
      <c r="E2" s="189" t="s">
        <v>0</v>
      </c>
      <c r="F2" s="189"/>
      <c r="G2" s="189"/>
      <c r="H2" s="189"/>
      <c r="I2" s="207" t="s">
        <v>261</v>
      </c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1:20" x14ac:dyDescent="0.3">
      <c r="A3" s="207"/>
      <c r="B3" s="208"/>
      <c r="C3" s="208"/>
      <c r="D3" s="209"/>
      <c r="E3" s="189"/>
      <c r="F3" s="189"/>
      <c r="G3" s="189"/>
      <c r="H3" s="189"/>
      <c r="I3" s="202">
        <v>43831</v>
      </c>
      <c r="J3" s="202">
        <v>43862</v>
      </c>
      <c r="K3" s="202">
        <v>43891</v>
      </c>
      <c r="L3" s="202">
        <v>43922</v>
      </c>
      <c r="M3" s="202">
        <v>43952</v>
      </c>
      <c r="N3" s="202">
        <v>43983</v>
      </c>
      <c r="O3" s="202">
        <v>44013</v>
      </c>
      <c r="P3" s="202">
        <v>44044</v>
      </c>
      <c r="Q3" s="202">
        <v>44075</v>
      </c>
      <c r="R3" s="202">
        <v>44105</v>
      </c>
      <c r="S3" s="202">
        <v>44136</v>
      </c>
      <c r="T3" s="202">
        <v>44166</v>
      </c>
    </row>
    <row r="4" spans="1:20" x14ac:dyDescent="0.3">
      <c r="A4" s="3" t="s">
        <v>6</v>
      </c>
      <c r="B4" s="3" t="s">
        <v>2</v>
      </c>
      <c r="C4" s="3" t="s">
        <v>1</v>
      </c>
      <c r="D4" s="210" t="s">
        <v>5</v>
      </c>
      <c r="E4" s="211"/>
      <c r="F4" s="4" t="s">
        <v>3</v>
      </c>
      <c r="G4" s="5" t="s">
        <v>4</v>
      </c>
      <c r="H4" s="6" t="s">
        <v>103</v>
      </c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5" spans="1:20" x14ac:dyDescent="0.3">
      <c r="A5" s="169" t="s">
        <v>7</v>
      </c>
      <c r="B5" s="148">
        <v>1</v>
      </c>
      <c r="C5" s="135" t="s">
        <v>12</v>
      </c>
      <c r="D5" s="160" t="s">
        <v>62</v>
      </c>
      <c r="E5" s="162"/>
      <c r="F5" s="7" t="s">
        <v>239</v>
      </c>
      <c r="G5" s="8" t="s">
        <v>238</v>
      </c>
      <c r="H5" s="9" t="s">
        <v>240</v>
      </c>
      <c r="I5" s="10">
        <v>114</v>
      </c>
      <c r="J5" s="10">
        <v>119</v>
      </c>
      <c r="K5" s="10">
        <v>74</v>
      </c>
      <c r="L5" s="10">
        <v>52</v>
      </c>
      <c r="M5" s="10">
        <v>54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</row>
    <row r="6" spans="1:20" x14ac:dyDescent="0.3">
      <c r="A6" s="170"/>
      <c r="B6" s="155"/>
      <c r="C6" s="137"/>
      <c r="D6" s="160" t="s">
        <v>120</v>
      </c>
      <c r="E6" s="162"/>
      <c r="F6" s="7" t="s">
        <v>243</v>
      </c>
      <c r="G6" s="8" t="s">
        <v>241</v>
      </c>
      <c r="H6" s="9" t="s">
        <v>242</v>
      </c>
      <c r="I6" s="10">
        <v>41</v>
      </c>
      <c r="J6" s="10">
        <v>37</v>
      </c>
      <c r="K6" s="10">
        <v>29</v>
      </c>
      <c r="L6" s="10">
        <v>58</v>
      </c>
      <c r="M6" s="10">
        <v>55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 x14ac:dyDescent="0.3">
      <c r="A7" s="170"/>
      <c r="B7" s="157">
        <v>2</v>
      </c>
      <c r="C7" s="135" t="s">
        <v>28</v>
      </c>
      <c r="D7" s="129" t="s">
        <v>63</v>
      </c>
      <c r="E7" s="130"/>
      <c r="F7" s="11" t="s">
        <v>167</v>
      </c>
      <c r="G7" s="8" t="s">
        <v>135</v>
      </c>
      <c r="H7" s="9" t="s">
        <v>168</v>
      </c>
      <c r="I7" s="61">
        <f>IFERROR(I9/I8,0)</f>
        <v>1</v>
      </c>
      <c r="J7" s="61">
        <f t="shared" ref="J7:T7" si="0">IFERROR(J9/J8,0)</f>
        <v>1</v>
      </c>
      <c r="K7" s="61">
        <f t="shared" si="0"/>
        <v>1</v>
      </c>
      <c r="L7" s="61">
        <f t="shared" si="0"/>
        <v>1</v>
      </c>
      <c r="M7" s="61">
        <f t="shared" si="0"/>
        <v>1</v>
      </c>
      <c r="N7" s="61">
        <f t="shared" si="0"/>
        <v>0</v>
      </c>
      <c r="O7" s="61">
        <f t="shared" si="0"/>
        <v>0</v>
      </c>
      <c r="P7" s="61">
        <f t="shared" si="0"/>
        <v>0</v>
      </c>
      <c r="Q7" s="61">
        <f t="shared" si="0"/>
        <v>0</v>
      </c>
      <c r="R7" s="61">
        <f t="shared" si="0"/>
        <v>0</v>
      </c>
      <c r="S7" s="61">
        <f t="shared" si="0"/>
        <v>0</v>
      </c>
      <c r="T7" s="61">
        <f t="shared" si="0"/>
        <v>0</v>
      </c>
    </row>
    <row r="8" spans="1:20" x14ac:dyDescent="0.3">
      <c r="A8" s="170"/>
      <c r="B8" s="158"/>
      <c r="C8" s="136"/>
      <c r="D8" s="131"/>
      <c r="E8" s="132"/>
      <c r="F8" s="160" t="s">
        <v>56</v>
      </c>
      <c r="G8" s="161"/>
      <c r="H8" s="162"/>
      <c r="I8" s="12">
        <v>824</v>
      </c>
      <c r="J8" s="12">
        <v>778</v>
      </c>
      <c r="K8" s="12">
        <v>648</v>
      </c>
      <c r="L8" s="12">
        <v>1067</v>
      </c>
      <c r="M8" s="12">
        <v>649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</row>
    <row r="9" spans="1:20" x14ac:dyDescent="0.3">
      <c r="A9" s="170"/>
      <c r="B9" s="159"/>
      <c r="C9" s="137"/>
      <c r="D9" s="133"/>
      <c r="E9" s="134"/>
      <c r="F9" s="160" t="s">
        <v>57</v>
      </c>
      <c r="G9" s="161"/>
      <c r="H9" s="162"/>
      <c r="I9" s="12">
        <v>824</v>
      </c>
      <c r="J9" s="12">
        <v>778</v>
      </c>
      <c r="K9" s="12">
        <v>648</v>
      </c>
      <c r="L9" s="12">
        <v>1067</v>
      </c>
      <c r="M9" s="12">
        <v>649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</row>
    <row r="10" spans="1:20" ht="20" x14ac:dyDescent="0.3">
      <c r="A10" s="170"/>
      <c r="B10" s="73">
        <v>3</v>
      </c>
      <c r="C10" s="96" t="s">
        <v>24</v>
      </c>
      <c r="D10" s="160" t="s">
        <v>179</v>
      </c>
      <c r="E10" s="162"/>
      <c r="F10" s="11" t="s">
        <v>224</v>
      </c>
      <c r="G10" s="8" t="s">
        <v>244</v>
      </c>
      <c r="H10" s="9" t="s">
        <v>245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</row>
    <row r="11" spans="1:20" ht="20" x14ac:dyDescent="0.3">
      <c r="A11" s="170"/>
      <c r="B11" s="95">
        <v>4</v>
      </c>
      <c r="C11" s="96" t="s">
        <v>85</v>
      </c>
      <c r="D11" s="172" t="s">
        <v>86</v>
      </c>
      <c r="E11" s="173"/>
      <c r="F11" s="74" t="s">
        <v>198</v>
      </c>
      <c r="G11" s="76">
        <v>50</v>
      </c>
      <c r="H11" s="75" t="s">
        <v>225</v>
      </c>
      <c r="I11" s="12">
        <v>30</v>
      </c>
      <c r="J11" s="12">
        <v>51</v>
      </c>
      <c r="K11" s="12">
        <v>20</v>
      </c>
      <c r="L11" s="12">
        <v>26</v>
      </c>
      <c r="M11" s="12">
        <v>41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</row>
    <row r="12" spans="1:20" ht="20" x14ac:dyDescent="0.3">
      <c r="A12" s="170"/>
      <c r="B12" s="94">
        <v>5</v>
      </c>
      <c r="C12" s="98" t="s">
        <v>121</v>
      </c>
      <c r="D12" s="172" t="s">
        <v>124</v>
      </c>
      <c r="E12" s="173"/>
      <c r="F12" s="13" t="s">
        <v>247</v>
      </c>
      <c r="G12" s="8" t="s">
        <v>246</v>
      </c>
      <c r="H12" s="14" t="s">
        <v>248</v>
      </c>
      <c r="I12" s="12">
        <v>213</v>
      </c>
      <c r="J12" s="12">
        <v>219</v>
      </c>
      <c r="K12" s="12">
        <v>215</v>
      </c>
      <c r="L12" s="12">
        <v>36</v>
      </c>
      <c r="M12" s="12">
        <v>55</v>
      </c>
      <c r="N12" s="12"/>
      <c r="O12" s="12"/>
      <c r="P12" s="12"/>
      <c r="Q12" s="12"/>
      <c r="R12" s="12"/>
      <c r="S12" s="12"/>
      <c r="T12" s="12"/>
    </row>
    <row r="13" spans="1:20" x14ac:dyDescent="0.3">
      <c r="A13" s="170"/>
      <c r="B13" s="157">
        <v>6</v>
      </c>
      <c r="C13" s="190" t="s">
        <v>91</v>
      </c>
      <c r="D13" s="174" t="s">
        <v>122</v>
      </c>
      <c r="E13" s="175"/>
      <c r="F13" s="13" t="s">
        <v>213</v>
      </c>
      <c r="G13" s="8" t="s">
        <v>263</v>
      </c>
      <c r="H13" s="14" t="s">
        <v>214</v>
      </c>
      <c r="I13" s="44">
        <f>SUM(I14:I15)</f>
        <v>1623</v>
      </c>
      <c r="J13" s="44">
        <f>SUM(J14:J15)</f>
        <v>1295</v>
      </c>
      <c r="K13" s="44">
        <f>SUM(K14:K15)</f>
        <v>1098</v>
      </c>
      <c r="L13" s="44">
        <f>SUM(L14:L15)</f>
        <v>1429</v>
      </c>
      <c r="M13" s="44">
        <v>781</v>
      </c>
      <c r="N13" s="44">
        <f t="shared" ref="N13:T13" si="1">SUM(N14:N15)</f>
        <v>0</v>
      </c>
      <c r="O13" s="44">
        <f t="shared" si="1"/>
        <v>0</v>
      </c>
      <c r="P13" s="44">
        <f t="shared" si="1"/>
        <v>0</v>
      </c>
      <c r="Q13" s="44">
        <f t="shared" si="1"/>
        <v>0</v>
      </c>
      <c r="R13" s="44">
        <f t="shared" si="1"/>
        <v>0</v>
      </c>
      <c r="S13" s="44">
        <f t="shared" si="1"/>
        <v>0</v>
      </c>
      <c r="T13" s="44">
        <f t="shared" si="1"/>
        <v>0</v>
      </c>
    </row>
    <row r="14" spans="1:20" x14ac:dyDescent="0.3">
      <c r="A14" s="170"/>
      <c r="B14" s="158"/>
      <c r="C14" s="191"/>
      <c r="D14" s="176"/>
      <c r="E14" s="177"/>
      <c r="F14" s="184" t="s">
        <v>99</v>
      </c>
      <c r="G14" s="185"/>
      <c r="H14" s="186"/>
      <c r="I14" s="12">
        <v>734</v>
      </c>
      <c r="J14" s="12">
        <v>528</v>
      </c>
      <c r="K14" s="12">
        <v>452</v>
      </c>
      <c r="L14" s="12">
        <v>585</v>
      </c>
      <c r="M14" s="12">
        <v>449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</row>
    <row r="15" spans="1:20" x14ac:dyDescent="0.3">
      <c r="A15" s="170"/>
      <c r="B15" s="158"/>
      <c r="C15" s="191"/>
      <c r="D15" s="176"/>
      <c r="E15" s="177"/>
      <c r="F15" s="184" t="s">
        <v>100</v>
      </c>
      <c r="G15" s="185"/>
      <c r="H15" s="186"/>
      <c r="I15" s="12">
        <v>889</v>
      </c>
      <c r="J15" s="12">
        <v>767</v>
      </c>
      <c r="K15" s="12">
        <v>646</v>
      </c>
      <c r="L15" s="12">
        <v>844</v>
      </c>
      <c r="M15" s="12">
        <v>701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</row>
    <row r="16" spans="1:20" ht="20" x14ac:dyDescent="0.3">
      <c r="A16" s="170"/>
      <c r="B16" s="94">
        <v>7</v>
      </c>
      <c r="C16" s="101" t="s">
        <v>92</v>
      </c>
      <c r="D16" s="174" t="s">
        <v>123</v>
      </c>
      <c r="E16" s="175"/>
      <c r="F16" s="74" t="s">
        <v>251</v>
      </c>
      <c r="G16" s="76" t="s">
        <v>249</v>
      </c>
      <c r="H16" s="75" t="s">
        <v>250</v>
      </c>
      <c r="I16" s="12">
        <v>824</v>
      </c>
      <c r="J16" s="12">
        <v>778</v>
      </c>
      <c r="K16" s="12">
        <v>648</v>
      </c>
      <c r="L16" s="12">
        <v>1067</v>
      </c>
      <c r="M16" s="12">
        <v>649</v>
      </c>
      <c r="N16" s="12"/>
      <c r="O16" s="12"/>
      <c r="P16" s="12"/>
      <c r="Q16" s="12"/>
      <c r="R16" s="12"/>
      <c r="S16" s="12"/>
      <c r="T16" s="12"/>
    </row>
    <row r="17" spans="1:20" x14ac:dyDescent="0.3">
      <c r="A17" s="170"/>
      <c r="B17" s="212">
        <v>8</v>
      </c>
      <c r="C17" s="187" t="s">
        <v>65</v>
      </c>
      <c r="D17" s="120" t="s">
        <v>169</v>
      </c>
      <c r="E17" s="122"/>
      <c r="F17" s="13" t="s">
        <v>136</v>
      </c>
      <c r="G17" s="15" t="s">
        <v>137</v>
      </c>
      <c r="H17" s="16" t="s">
        <v>117</v>
      </c>
      <c r="I17" s="62">
        <f>IFERROR(I18/(I148*40),0)</f>
        <v>6.6012500000000003</v>
      </c>
      <c r="J17" s="62">
        <f t="shared" ref="J17:T17" si="2">IFERROR(J18/(J148*40),0)</f>
        <v>5.1381578947368425</v>
      </c>
      <c r="K17" s="62">
        <f t="shared" si="2"/>
        <v>7.1140625000000002</v>
      </c>
      <c r="L17" s="62">
        <f t="shared" si="2"/>
        <v>4.6791666666666663</v>
      </c>
      <c r="M17" s="62">
        <f t="shared" si="2"/>
        <v>4.1412500000000003</v>
      </c>
      <c r="N17" s="62">
        <f t="shared" si="2"/>
        <v>0</v>
      </c>
      <c r="O17" s="62">
        <f t="shared" si="2"/>
        <v>0</v>
      </c>
      <c r="P17" s="62">
        <f t="shared" si="2"/>
        <v>0</v>
      </c>
      <c r="Q17" s="62">
        <f t="shared" si="2"/>
        <v>0</v>
      </c>
      <c r="R17" s="62">
        <f t="shared" si="2"/>
        <v>0</v>
      </c>
      <c r="S17" s="62">
        <f t="shared" si="2"/>
        <v>0</v>
      </c>
      <c r="T17" s="62">
        <f t="shared" si="2"/>
        <v>0</v>
      </c>
    </row>
    <row r="18" spans="1:20" x14ac:dyDescent="0.3">
      <c r="A18" s="170"/>
      <c r="B18" s="213"/>
      <c r="C18" s="188"/>
      <c r="D18" s="120" t="s">
        <v>118</v>
      </c>
      <c r="E18" s="122"/>
      <c r="F18" s="17" t="s">
        <v>253</v>
      </c>
      <c r="G18" s="15" t="s">
        <v>252</v>
      </c>
      <c r="H18" s="19" t="s">
        <v>254</v>
      </c>
      <c r="I18" s="12">
        <v>5281</v>
      </c>
      <c r="J18" s="12">
        <v>3905</v>
      </c>
      <c r="K18" s="12">
        <v>4553</v>
      </c>
      <c r="L18" s="12">
        <v>3369</v>
      </c>
      <c r="M18" s="12">
        <v>3313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</row>
    <row r="19" spans="1:20" x14ac:dyDescent="0.3">
      <c r="A19" s="168" t="s">
        <v>112</v>
      </c>
      <c r="B19" s="157">
        <v>9</v>
      </c>
      <c r="C19" s="135" t="s">
        <v>49</v>
      </c>
      <c r="D19" s="129" t="s">
        <v>75</v>
      </c>
      <c r="E19" s="130"/>
      <c r="F19" s="20" t="s">
        <v>51</v>
      </c>
      <c r="G19" s="8" t="s">
        <v>52</v>
      </c>
      <c r="H19" s="9" t="s">
        <v>104</v>
      </c>
      <c r="I19" s="61">
        <f>IFERROR(I21/I20,0)</f>
        <v>0.63043478260869568</v>
      </c>
      <c r="J19" s="61">
        <f t="shared" ref="J19:T19" si="3">IFERROR(J21/J20,0)</f>
        <v>0.72727272727272729</v>
      </c>
      <c r="K19" s="61">
        <f t="shared" si="3"/>
        <v>0.73684210526315785</v>
      </c>
      <c r="L19" s="61">
        <f t="shared" si="3"/>
        <v>0</v>
      </c>
      <c r="M19" s="61">
        <f t="shared" si="3"/>
        <v>0.75</v>
      </c>
      <c r="N19" s="61">
        <f t="shared" si="3"/>
        <v>0</v>
      </c>
      <c r="O19" s="61">
        <f t="shared" si="3"/>
        <v>0</v>
      </c>
      <c r="P19" s="61">
        <f t="shared" si="3"/>
        <v>0</v>
      </c>
      <c r="Q19" s="61">
        <f t="shared" si="3"/>
        <v>0</v>
      </c>
      <c r="R19" s="61">
        <f t="shared" si="3"/>
        <v>0</v>
      </c>
      <c r="S19" s="61">
        <f t="shared" si="3"/>
        <v>0</v>
      </c>
      <c r="T19" s="61">
        <f t="shared" si="3"/>
        <v>0</v>
      </c>
    </row>
    <row r="20" spans="1:20" x14ac:dyDescent="0.3">
      <c r="A20" s="168"/>
      <c r="B20" s="158"/>
      <c r="C20" s="136"/>
      <c r="D20" s="131"/>
      <c r="E20" s="132"/>
      <c r="F20" s="120" t="s">
        <v>39</v>
      </c>
      <c r="G20" s="121"/>
      <c r="H20" s="122"/>
      <c r="I20" s="12">
        <v>46</v>
      </c>
      <c r="J20" s="12">
        <v>55</v>
      </c>
      <c r="K20" s="12">
        <v>19</v>
      </c>
      <c r="L20" s="12">
        <v>0</v>
      </c>
      <c r="M20" s="12">
        <v>4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</row>
    <row r="21" spans="1:20" x14ac:dyDescent="0.3">
      <c r="A21" s="168"/>
      <c r="B21" s="159"/>
      <c r="C21" s="137"/>
      <c r="D21" s="133"/>
      <c r="E21" s="134"/>
      <c r="F21" s="120" t="s">
        <v>50</v>
      </c>
      <c r="G21" s="121"/>
      <c r="H21" s="122"/>
      <c r="I21" s="12">
        <v>29</v>
      </c>
      <c r="J21" s="12">
        <v>40</v>
      </c>
      <c r="K21" s="12">
        <v>14</v>
      </c>
      <c r="L21" s="12">
        <v>0</v>
      </c>
      <c r="M21" s="12">
        <v>3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</row>
    <row r="22" spans="1:20" x14ac:dyDescent="0.3">
      <c r="A22" s="168"/>
      <c r="B22" s="157">
        <v>10</v>
      </c>
      <c r="C22" s="135" t="s">
        <v>27</v>
      </c>
      <c r="D22" s="123" t="s">
        <v>95</v>
      </c>
      <c r="E22" s="124"/>
      <c r="F22" s="20" t="s">
        <v>58</v>
      </c>
      <c r="G22" s="8" t="s">
        <v>139</v>
      </c>
      <c r="H22" s="9" t="s">
        <v>138</v>
      </c>
      <c r="I22" s="61">
        <f>IFERROR(I24/I23,0)</f>
        <v>0.70769230769230773</v>
      </c>
      <c r="J22" s="61">
        <f t="shared" ref="J22:T22" si="4">IFERROR(J24/J23,0)</f>
        <v>0.6179775280898876</v>
      </c>
      <c r="K22" s="61">
        <f t="shared" si="4"/>
        <v>0.29230769230769232</v>
      </c>
      <c r="L22" s="61">
        <f t="shared" si="4"/>
        <v>0</v>
      </c>
      <c r="M22" s="61">
        <f t="shared" si="4"/>
        <v>0.8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</row>
    <row r="23" spans="1:20" x14ac:dyDescent="0.3">
      <c r="A23" s="168"/>
      <c r="B23" s="158"/>
      <c r="C23" s="136"/>
      <c r="D23" s="125"/>
      <c r="E23" s="126"/>
      <c r="F23" s="120" t="s">
        <v>26</v>
      </c>
      <c r="G23" s="121"/>
      <c r="H23" s="122"/>
      <c r="I23" s="48">
        <f>I26+I28</f>
        <v>65</v>
      </c>
      <c r="J23" s="12">
        <v>89</v>
      </c>
      <c r="K23" s="12">
        <v>65</v>
      </c>
      <c r="L23" s="12">
        <v>0</v>
      </c>
      <c r="M23" s="12">
        <v>5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</row>
    <row r="24" spans="1:20" x14ac:dyDescent="0.3">
      <c r="A24" s="168"/>
      <c r="B24" s="158"/>
      <c r="C24" s="136"/>
      <c r="D24" s="127"/>
      <c r="E24" s="128"/>
      <c r="F24" s="120" t="s">
        <v>39</v>
      </c>
      <c r="G24" s="121"/>
      <c r="H24" s="122"/>
      <c r="I24" s="48">
        <v>46</v>
      </c>
      <c r="J24" s="12">
        <v>55</v>
      </c>
      <c r="K24" s="12">
        <v>19</v>
      </c>
      <c r="L24" s="12">
        <v>0</v>
      </c>
      <c r="M24" s="12">
        <v>4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</row>
    <row r="25" spans="1:20" x14ac:dyDescent="0.3">
      <c r="A25" s="168"/>
      <c r="B25" s="158"/>
      <c r="C25" s="136"/>
      <c r="D25" s="166" t="s">
        <v>184</v>
      </c>
      <c r="E25" s="167"/>
      <c r="F25" s="20" t="s">
        <v>58</v>
      </c>
      <c r="G25" s="8" t="s">
        <v>139</v>
      </c>
      <c r="H25" s="9" t="s">
        <v>138</v>
      </c>
      <c r="I25" s="61">
        <f>IFERROR((I27+I29)/(I26+I28),0)</f>
        <v>0.70769230769230773</v>
      </c>
      <c r="J25" s="61">
        <f t="shared" ref="J25:T25" si="5">IFERROR((J27+J29)/(J26+J28),0)</f>
        <v>0.6179775280898876</v>
      </c>
      <c r="K25" s="61">
        <f t="shared" si="5"/>
        <v>0.29230769230769232</v>
      </c>
      <c r="L25" s="61">
        <f t="shared" si="5"/>
        <v>0</v>
      </c>
      <c r="M25" s="61">
        <f t="shared" si="5"/>
        <v>0.8</v>
      </c>
      <c r="N25" s="61">
        <f t="shared" si="5"/>
        <v>0</v>
      </c>
      <c r="O25" s="61">
        <f t="shared" si="5"/>
        <v>0</v>
      </c>
      <c r="P25" s="61">
        <f t="shared" si="5"/>
        <v>0</v>
      </c>
      <c r="Q25" s="61">
        <f t="shared" si="5"/>
        <v>0</v>
      </c>
      <c r="R25" s="61">
        <f t="shared" si="5"/>
        <v>0</v>
      </c>
      <c r="S25" s="61">
        <f t="shared" si="5"/>
        <v>0</v>
      </c>
      <c r="T25" s="61">
        <f t="shared" si="5"/>
        <v>0</v>
      </c>
    </row>
    <row r="26" spans="1:20" x14ac:dyDescent="0.3">
      <c r="A26" s="168"/>
      <c r="B26" s="158"/>
      <c r="C26" s="136"/>
      <c r="D26" s="139" t="s">
        <v>185</v>
      </c>
      <c r="E26" s="140"/>
      <c r="F26" s="120" t="s">
        <v>26</v>
      </c>
      <c r="G26" s="121"/>
      <c r="H26" s="122"/>
      <c r="I26" s="12">
        <v>65</v>
      </c>
      <c r="J26" s="12">
        <v>89</v>
      </c>
      <c r="K26" s="12">
        <v>65</v>
      </c>
      <c r="L26" s="12">
        <v>0</v>
      </c>
      <c r="M26" s="12">
        <v>5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</row>
    <row r="27" spans="1:20" x14ac:dyDescent="0.3">
      <c r="A27" s="168"/>
      <c r="B27" s="158"/>
      <c r="C27" s="136"/>
      <c r="D27" s="143"/>
      <c r="E27" s="144"/>
      <c r="F27" s="120" t="s">
        <v>39</v>
      </c>
      <c r="G27" s="121"/>
      <c r="H27" s="122"/>
      <c r="I27" s="12">
        <v>46</v>
      </c>
      <c r="J27" s="12">
        <v>55</v>
      </c>
      <c r="K27" s="12">
        <v>19</v>
      </c>
      <c r="L27" s="12">
        <v>0</v>
      </c>
      <c r="M27" s="12">
        <v>4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</row>
    <row r="28" spans="1:20" x14ac:dyDescent="0.3">
      <c r="A28" s="168"/>
      <c r="B28" s="158"/>
      <c r="C28" s="136"/>
      <c r="D28" s="139" t="s">
        <v>186</v>
      </c>
      <c r="E28" s="140"/>
      <c r="F28" s="120" t="s">
        <v>26</v>
      </c>
      <c r="G28" s="121"/>
      <c r="H28" s="122"/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</row>
    <row r="29" spans="1:20" x14ac:dyDescent="0.3">
      <c r="A29" s="168"/>
      <c r="B29" s="158"/>
      <c r="C29" s="136"/>
      <c r="D29" s="143"/>
      <c r="E29" s="144"/>
      <c r="F29" s="120" t="s">
        <v>39</v>
      </c>
      <c r="G29" s="121"/>
      <c r="H29" s="122"/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</row>
    <row r="30" spans="1:20" x14ac:dyDescent="0.3">
      <c r="A30" s="169" t="s">
        <v>64</v>
      </c>
      <c r="B30" s="157">
        <v>11</v>
      </c>
      <c r="C30" s="135" t="s">
        <v>72</v>
      </c>
      <c r="D30" s="178" t="s">
        <v>71</v>
      </c>
      <c r="E30" s="179"/>
      <c r="F30" s="20" t="s">
        <v>54</v>
      </c>
      <c r="G30" s="8" t="s">
        <v>55</v>
      </c>
      <c r="H30" s="9" t="s">
        <v>105</v>
      </c>
      <c r="I30" s="61">
        <f>IFERROR(I32/I31,0)</f>
        <v>0.79487179487179482</v>
      </c>
      <c r="J30" s="61">
        <f t="shared" ref="J30:T30" si="6">IFERROR(J32/J31,0)</f>
        <v>0.68085106382978722</v>
      </c>
      <c r="K30" s="61">
        <f t="shared" si="6"/>
        <v>0.625</v>
      </c>
      <c r="L30" s="61">
        <f t="shared" si="6"/>
        <v>0.8571428571428571</v>
      </c>
      <c r="M30" s="61">
        <f t="shared" si="6"/>
        <v>0.375</v>
      </c>
      <c r="N30" s="61">
        <f t="shared" si="6"/>
        <v>0</v>
      </c>
      <c r="O30" s="61">
        <f t="shared" si="6"/>
        <v>0</v>
      </c>
      <c r="P30" s="61">
        <f t="shared" si="6"/>
        <v>0</v>
      </c>
      <c r="Q30" s="61">
        <f t="shared" si="6"/>
        <v>0</v>
      </c>
      <c r="R30" s="61">
        <f t="shared" si="6"/>
        <v>0</v>
      </c>
      <c r="S30" s="61">
        <f t="shared" si="6"/>
        <v>0</v>
      </c>
      <c r="T30" s="61">
        <f t="shared" si="6"/>
        <v>0</v>
      </c>
    </row>
    <row r="31" spans="1:20" ht="22.5" customHeight="1" x14ac:dyDescent="0.3">
      <c r="A31" s="170"/>
      <c r="B31" s="158"/>
      <c r="C31" s="136"/>
      <c r="D31" s="180"/>
      <c r="E31" s="181"/>
      <c r="F31" s="120" t="s">
        <v>73</v>
      </c>
      <c r="G31" s="121"/>
      <c r="H31" s="122"/>
      <c r="I31" s="48">
        <v>39</v>
      </c>
      <c r="J31" s="48">
        <f>J34+J36+J39+J41</f>
        <v>47</v>
      </c>
      <c r="K31" s="48">
        <f t="shared" ref="K31:T32" si="7">K34+K36+K39+K41</f>
        <v>32</v>
      </c>
      <c r="L31" s="48">
        <f t="shared" si="7"/>
        <v>7</v>
      </c>
      <c r="M31" s="48">
        <v>32</v>
      </c>
      <c r="N31" s="48">
        <f t="shared" si="7"/>
        <v>0</v>
      </c>
      <c r="O31" s="48">
        <f t="shared" si="7"/>
        <v>0</v>
      </c>
      <c r="P31" s="48">
        <f t="shared" si="7"/>
        <v>0</v>
      </c>
      <c r="Q31" s="48">
        <f t="shared" si="7"/>
        <v>0</v>
      </c>
      <c r="R31" s="48">
        <f t="shared" si="7"/>
        <v>0</v>
      </c>
      <c r="S31" s="48">
        <f t="shared" si="7"/>
        <v>0</v>
      </c>
      <c r="T31" s="48">
        <f t="shared" si="7"/>
        <v>0</v>
      </c>
    </row>
    <row r="32" spans="1:20" ht="23.25" customHeight="1" x14ac:dyDescent="0.3">
      <c r="A32" s="170"/>
      <c r="B32" s="158"/>
      <c r="C32" s="136"/>
      <c r="D32" s="182"/>
      <c r="E32" s="183"/>
      <c r="F32" s="120" t="s">
        <v>74</v>
      </c>
      <c r="G32" s="121"/>
      <c r="H32" s="122"/>
      <c r="I32" s="48">
        <v>31</v>
      </c>
      <c r="J32" s="48">
        <f>J35+J37+J40+J42</f>
        <v>32</v>
      </c>
      <c r="K32" s="48">
        <f t="shared" si="7"/>
        <v>20</v>
      </c>
      <c r="L32" s="48">
        <f t="shared" si="7"/>
        <v>6</v>
      </c>
      <c r="M32" s="48">
        <v>12</v>
      </c>
      <c r="N32" s="48">
        <f t="shared" si="7"/>
        <v>0</v>
      </c>
      <c r="O32" s="48">
        <f t="shared" si="7"/>
        <v>0</v>
      </c>
      <c r="P32" s="48">
        <f t="shared" si="7"/>
        <v>0</v>
      </c>
      <c r="Q32" s="48">
        <f t="shared" si="7"/>
        <v>0</v>
      </c>
      <c r="R32" s="48">
        <f t="shared" si="7"/>
        <v>0</v>
      </c>
      <c r="S32" s="48">
        <f t="shared" si="7"/>
        <v>0</v>
      </c>
      <c r="T32" s="48">
        <f t="shared" si="7"/>
        <v>0</v>
      </c>
    </row>
    <row r="33" spans="1:20" ht="25.5" customHeight="1" x14ac:dyDescent="0.3">
      <c r="A33" s="170"/>
      <c r="B33" s="158"/>
      <c r="C33" s="136"/>
      <c r="D33" s="139" t="s">
        <v>69</v>
      </c>
      <c r="E33" s="140"/>
      <c r="F33" s="20" t="s">
        <v>54</v>
      </c>
      <c r="G33" s="8" t="s">
        <v>55</v>
      </c>
      <c r="H33" s="9" t="s">
        <v>105</v>
      </c>
      <c r="I33" s="61">
        <f>IFERROR((I35+I37)/(I34+I36),0)</f>
        <v>0.94117647058823528</v>
      </c>
      <c r="J33" s="61">
        <f t="shared" ref="J33:T33" si="8">IFERROR((J35+J37)/(J34+J36),0)</f>
        <v>0.75</v>
      </c>
      <c r="K33" s="61">
        <f t="shared" si="8"/>
        <v>0.70588235294117652</v>
      </c>
      <c r="L33" s="61">
        <f t="shared" si="8"/>
        <v>0.8</v>
      </c>
      <c r="M33" s="61">
        <f t="shared" si="8"/>
        <v>0.2</v>
      </c>
      <c r="N33" s="61">
        <f t="shared" si="8"/>
        <v>0</v>
      </c>
      <c r="O33" s="61">
        <f t="shared" si="8"/>
        <v>0</v>
      </c>
      <c r="P33" s="61">
        <f t="shared" si="8"/>
        <v>0</v>
      </c>
      <c r="Q33" s="61">
        <f t="shared" si="8"/>
        <v>0</v>
      </c>
      <c r="R33" s="61">
        <f t="shared" si="8"/>
        <v>0</v>
      </c>
      <c r="S33" s="61">
        <f t="shared" si="8"/>
        <v>0</v>
      </c>
      <c r="T33" s="61">
        <f t="shared" si="8"/>
        <v>0</v>
      </c>
    </row>
    <row r="34" spans="1:20" ht="21.75" customHeight="1" x14ac:dyDescent="0.3">
      <c r="A34" s="170"/>
      <c r="B34" s="158"/>
      <c r="C34" s="136"/>
      <c r="D34" s="141"/>
      <c r="E34" s="142"/>
      <c r="F34" s="120" t="s">
        <v>53</v>
      </c>
      <c r="G34" s="121"/>
      <c r="H34" s="122"/>
      <c r="I34" s="12">
        <v>17</v>
      </c>
      <c r="J34" s="12">
        <v>24</v>
      </c>
      <c r="K34" s="12">
        <v>17</v>
      </c>
      <c r="L34" s="12">
        <v>5</v>
      </c>
      <c r="M34" s="12">
        <v>5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</row>
    <row r="35" spans="1:20" ht="20.25" customHeight="1" x14ac:dyDescent="0.3">
      <c r="A35" s="170"/>
      <c r="B35" s="158"/>
      <c r="C35" s="136"/>
      <c r="D35" s="143"/>
      <c r="E35" s="144"/>
      <c r="F35" s="120" t="s">
        <v>48</v>
      </c>
      <c r="G35" s="121"/>
      <c r="H35" s="122"/>
      <c r="I35" s="12">
        <v>16</v>
      </c>
      <c r="J35" s="12">
        <v>18</v>
      </c>
      <c r="K35" s="12">
        <v>12</v>
      </c>
      <c r="L35" s="12">
        <v>4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</row>
    <row r="36" spans="1:20" ht="24" customHeight="1" x14ac:dyDescent="0.3">
      <c r="A36" s="170"/>
      <c r="B36" s="158"/>
      <c r="C36" s="136"/>
      <c r="D36" s="139" t="s">
        <v>90</v>
      </c>
      <c r="E36" s="140"/>
      <c r="F36" s="120" t="s">
        <v>53</v>
      </c>
      <c r="G36" s="121"/>
      <c r="H36" s="122"/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</row>
    <row r="37" spans="1:20" ht="23.25" customHeight="1" x14ac:dyDescent="0.3">
      <c r="A37" s="170"/>
      <c r="B37" s="158"/>
      <c r="C37" s="136"/>
      <c r="D37" s="143"/>
      <c r="E37" s="144"/>
      <c r="F37" s="120" t="s">
        <v>48</v>
      </c>
      <c r="G37" s="121"/>
      <c r="H37" s="122"/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</row>
    <row r="38" spans="1:20" ht="18" customHeight="1" x14ac:dyDescent="0.3">
      <c r="A38" s="170"/>
      <c r="B38" s="158"/>
      <c r="C38" s="136"/>
      <c r="D38" s="139" t="s">
        <v>70</v>
      </c>
      <c r="E38" s="140"/>
      <c r="F38" s="20" t="s">
        <v>54</v>
      </c>
      <c r="G38" s="8" t="s">
        <v>55</v>
      </c>
      <c r="H38" s="9" t="s">
        <v>105</v>
      </c>
      <c r="I38" s="61">
        <f>IFERROR((I40+I42)/(I39+I41),0)</f>
        <v>0.68181818181818177</v>
      </c>
      <c r="J38" s="61">
        <f t="shared" ref="J38:T38" si="9">IFERROR((J40+J42)/(J39+J41),0)</f>
        <v>0.60869565217391308</v>
      </c>
      <c r="K38" s="61">
        <f t="shared" si="9"/>
        <v>0.53333333333333333</v>
      </c>
      <c r="L38" s="61">
        <f t="shared" si="9"/>
        <v>1</v>
      </c>
      <c r="M38" s="61">
        <f t="shared" si="9"/>
        <v>0.40740740740740738</v>
      </c>
      <c r="N38" s="61">
        <f t="shared" si="9"/>
        <v>0</v>
      </c>
      <c r="O38" s="61">
        <f t="shared" si="9"/>
        <v>0</v>
      </c>
      <c r="P38" s="61">
        <f t="shared" si="9"/>
        <v>0</v>
      </c>
      <c r="Q38" s="61">
        <f t="shared" si="9"/>
        <v>0</v>
      </c>
      <c r="R38" s="61">
        <f t="shared" si="9"/>
        <v>0</v>
      </c>
      <c r="S38" s="61">
        <f t="shared" si="9"/>
        <v>0</v>
      </c>
      <c r="T38" s="61">
        <f t="shared" si="9"/>
        <v>0</v>
      </c>
    </row>
    <row r="39" spans="1:20" ht="22.5" customHeight="1" x14ac:dyDescent="0.3">
      <c r="A39" s="170"/>
      <c r="B39" s="158"/>
      <c r="C39" s="136"/>
      <c r="D39" s="141"/>
      <c r="E39" s="142"/>
      <c r="F39" s="120" t="s">
        <v>53</v>
      </c>
      <c r="G39" s="121"/>
      <c r="H39" s="122"/>
      <c r="I39" s="12">
        <v>22</v>
      </c>
      <c r="J39" s="12">
        <v>23</v>
      </c>
      <c r="K39" s="12">
        <v>15</v>
      </c>
      <c r="L39" s="12">
        <v>2</v>
      </c>
      <c r="M39" s="12">
        <v>27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</row>
    <row r="40" spans="1:20" ht="23.25" customHeight="1" x14ac:dyDescent="0.3">
      <c r="A40" s="170"/>
      <c r="B40" s="158"/>
      <c r="C40" s="136"/>
      <c r="D40" s="143"/>
      <c r="E40" s="144"/>
      <c r="F40" s="120" t="s">
        <v>48</v>
      </c>
      <c r="G40" s="121"/>
      <c r="H40" s="122"/>
      <c r="I40" s="12">
        <v>15</v>
      </c>
      <c r="J40" s="12">
        <v>14</v>
      </c>
      <c r="K40" s="12">
        <v>8</v>
      </c>
      <c r="L40" s="12">
        <v>2</v>
      </c>
      <c r="M40" s="12">
        <v>11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</row>
    <row r="41" spans="1:20" ht="21.75" customHeight="1" x14ac:dyDescent="0.3">
      <c r="A41" s="170"/>
      <c r="B41" s="158"/>
      <c r="C41" s="136"/>
      <c r="D41" s="139" t="s">
        <v>96</v>
      </c>
      <c r="E41" s="140"/>
      <c r="F41" s="120" t="s">
        <v>53</v>
      </c>
      <c r="G41" s="121"/>
      <c r="H41" s="122"/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</row>
    <row r="42" spans="1:20" ht="20.25" customHeight="1" x14ac:dyDescent="0.3">
      <c r="A42" s="170"/>
      <c r="B42" s="158"/>
      <c r="C42" s="136"/>
      <c r="D42" s="143"/>
      <c r="E42" s="144"/>
      <c r="F42" s="120" t="s">
        <v>48</v>
      </c>
      <c r="G42" s="121"/>
      <c r="H42" s="122"/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</row>
    <row r="43" spans="1:20" x14ac:dyDescent="0.3">
      <c r="A43" s="168" t="s">
        <v>8</v>
      </c>
      <c r="B43" s="148">
        <v>12</v>
      </c>
      <c r="C43" s="135" t="s">
        <v>25</v>
      </c>
      <c r="D43" s="129" t="s">
        <v>127</v>
      </c>
      <c r="E43" s="130"/>
      <c r="F43" s="21" t="s">
        <v>106</v>
      </c>
      <c r="G43" s="22" t="s">
        <v>215</v>
      </c>
      <c r="H43" s="23" t="s">
        <v>216</v>
      </c>
      <c r="I43" s="63">
        <f t="shared" ref="I43:T43" si="10">+I45-I44</f>
        <v>7</v>
      </c>
      <c r="J43" s="63">
        <f t="shared" si="10"/>
        <v>7</v>
      </c>
      <c r="K43" s="63">
        <f t="shared" si="10"/>
        <v>0</v>
      </c>
      <c r="L43" s="63">
        <f t="shared" si="10"/>
        <v>7</v>
      </c>
      <c r="M43" s="63">
        <f t="shared" si="10"/>
        <v>8</v>
      </c>
      <c r="N43" s="63">
        <f t="shared" si="10"/>
        <v>0</v>
      </c>
      <c r="O43" s="63">
        <f t="shared" si="10"/>
        <v>0</v>
      </c>
      <c r="P43" s="63">
        <f t="shared" si="10"/>
        <v>0</v>
      </c>
      <c r="Q43" s="63">
        <f t="shared" si="10"/>
        <v>0</v>
      </c>
      <c r="R43" s="63">
        <f t="shared" si="10"/>
        <v>0</v>
      </c>
      <c r="S43" s="63">
        <f t="shared" si="10"/>
        <v>0</v>
      </c>
      <c r="T43" s="63">
        <f t="shared" si="10"/>
        <v>0</v>
      </c>
    </row>
    <row r="44" spans="1:20" x14ac:dyDescent="0.3">
      <c r="A44" s="168"/>
      <c r="B44" s="149"/>
      <c r="C44" s="136"/>
      <c r="D44" s="131"/>
      <c r="E44" s="132"/>
      <c r="F44" s="138" t="s">
        <v>76</v>
      </c>
      <c r="G44" s="138"/>
      <c r="H44" s="138"/>
      <c r="I44" s="43">
        <v>43868</v>
      </c>
      <c r="J44" s="43">
        <v>43896</v>
      </c>
      <c r="K44" s="43">
        <v>43938</v>
      </c>
      <c r="L44" s="43">
        <v>43973</v>
      </c>
      <c r="M44" s="43">
        <v>43986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</row>
    <row r="45" spans="1:20" x14ac:dyDescent="0.3">
      <c r="A45" s="168"/>
      <c r="B45" s="155"/>
      <c r="C45" s="137"/>
      <c r="D45" s="133"/>
      <c r="E45" s="134"/>
      <c r="F45" s="138" t="s">
        <v>45</v>
      </c>
      <c r="G45" s="138"/>
      <c r="H45" s="138"/>
      <c r="I45" s="43">
        <v>43875</v>
      </c>
      <c r="J45" s="43">
        <v>43903</v>
      </c>
      <c r="K45" s="43">
        <v>43938</v>
      </c>
      <c r="L45" s="43">
        <v>43980</v>
      </c>
      <c r="M45" s="43">
        <v>43994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</row>
    <row r="46" spans="1:20" x14ac:dyDescent="0.3">
      <c r="A46" s="168"/>
      <c r="B46" s="148">
        <v>13</v>
      </c>
      <c r="C46" s="135" t="s">
        <v>29</v>
      </c>
      <c r="D46" s="139" t="s">
        <v>30</v>
      </c>
      <c r="E46" s="140"/>
      <c r="F46" s="24" t="s">
        <v>226</v>
      </c>
      <c r="G46" s="25">
        <v>1</v>
      </c>
      <c r="H46" s="26" t="s">
        <v>227</v>
      </c>
      <c r="I46" s="63">
        <f t="shared" ref="I46:T46" si="11">+I47-I48</f>
        <v>0</v>
      </c>
      <c r="J46" s="63">
        <f t="shared" si="11"/>
        <v>0</v>
      </c>
      <c r="K46" s="63">
        <f t="shared" si="11"/>
        <v>0</v>
      </c>
      <c r="L46" s="63">
        <f t="shared" si="11"/>
        <v>4</v>
      </c>
      <c r="M46" s="63">
        <f t="shared" si="11"/>
        <v>3</v>
      </c>
      <c r="N46" s="63">
        <f t="shared" si="11"/>
        <v>0</v>
      </c>
      <c r="O46" s="63">
        <f t="shared" si="11"/>
        <v>0</v>
      </c>
      <c r="P46" s="63">
        <f t="shared" si="11"/>
        <v>0</v>
      </c>
      <c r="Q46" s="63">
        <f t="shared" si="11"/>
        <v>0</v>
      </c>
      <c r="R46" s="63">
        <f t="shared" si="11"/>
        <v>0</v>
      </c>
      <c r="S46" s="63">
        <f t="shared" si="11"/>
        <v>0</v>
      </c>
      <c r="T46" s="63">
        <f t="shared" si="11"/>
        <v>0</v>
      </c>
    </row>
    <row r="47" spans="1:20" x14ac:dyDescent="0.3">
      <c r="A47" s="168"/>
      <c r="B47" s="149"/>
      <c r="C47" s="136"/>
      <c r="D47" s="141"/>
      <c r="E47" s="142"/>
      <c r="F47" s="120" t="s">
        <v>76</v>
      </c>
      <c r="G47" s="121"/>
      <c r="H47" s="122"/>
      <c r="I47" s="43">
        <v>43875</v>
      </c>
      <c r="J47" s="43">
        <v>43903</v>
      </c>
      <c r="K47" s="43">
        <v>43938</v>
      </c>
      <c r="L47" s="43">
        <v>43973</v>
      </c>
      <c r="M47" s="43">
        <v>43986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</row>
    <row r="48" spans="1:20" x14ac:dyDescent="0.3">
      <c r="A48" s="168"/>
      <c r="B48" s="155"/>
      <c r="C48" s="137"/>
      <c r="D48" s="143"/>
      <c r="E48" s="144"/>
      <c r="F48" s="120" t="s">
        <v>31</v>
      </c>
      <c r="G48" s="121"/>
      <c r="H48" s="122"/>
      <c r="I48" s="43">
        <v>43875</v>
      </c>
      <c r="J48" s="43">
        <v>43903</v>
      </c>
      <c r="K48" s="43">
        <v>43938</v>
      </c>
      <c r="L48" s="43">
        <v>43969</v>
      </c>
      <c r="M48" s="43">
        <v>43983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</row>
    <row r="49" spans="1:20" x14ac:dyDescent="0.3">
      <c r="A49" s="168"/>
      <c r="B49" s="148">
        <v>14</v>
      </c>
      <c r="C49" s="135" t="s">
        <v>15</v>
      </c>
      <c r="D49" s="139" t="s">
        <v>19</v>
      </c>
      <c r="E49" s="140"/>
      <c r="F49" s="17" t="s">
        <v>101</v>
      </c>
      <c r="G49" s="18" t="s">
        <v>140</v>
      </c>
      <c r="H49" s="19" t="s">
        <v>141</v>
      </c>
      <c r="I49" s="64">
        <f t="shared" ref="I49:T49" si="12">+I50-I51</f>
        <v>219</v>
      </c>
      <c r="J49" s="64">
        <f t="shared" si="12"/>
        <v>247</v>
      </c>
      <c r="K49" s="64">
        <f t="shared" si="12"/>
        <v>277</v>
      </c>
      <c r="L49" s="64">
        <f t="shared" si="12"/>
        <v>312</v>
      </c>
      <c r="M49" s="64">
        <f t="shared" si="12"/>
        <v>325</v>
      </c>
      <c r="N49" s="64">
        <f t="shared" si="12"/>
        <v>0</v>
      </c>
      <c r="O49" s="64">
        <f t="shared" si="12"/>
        <v>0</v>
      </c>
      <c r="P49" s="64">
        <f t="shared" si="12"/>
        <v>0</v>
      </c>
      <c r="Q49" s="64">
        <f t="shared" si="12"/>
        <v>0</v>
      </c>
      <c r="R49" s="64">
        <f t="shared" si="12"/>
        <v>0</v>
      </c>
      <c r="S49" s="64">
        <f t="shared" si="12"/>
        <v>0</v>
      </c>
      <c r="T49" s="64">
        <f t="shared" si="12"/>
        <v>0</v>
      </c>
    </row>
    <row r="50" spans="1:20" x14ac:dyDescent="0.3">
      <c r="A50" s="168"/>
      <c r="B50" s="149"/>
      <c r="C50" s="136"/>
      <c r="D50" s="141"/>
      <c r="E50" s="142"/>
      <c r="F50" s="120" t="s">
        <v>76</v>
      </c>
      <c r="G50" s="121"/>
      <c r="H50" s="122"/>
      <c r="I50" s="43">
        <v>43875</v>
      </c>
      <c r="J50" s="43">
        <v>43903</v>
      </c>
      <c r="K50" s="43">
        <v>43938</v>
      </c>
      <c r="L50" s="43">
        <v>43973</v>
      </c>
      <c r="M50" s="43">
        <v>43986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</row>
    <row r="51" spans="1:20" x14ac:dyDescent="0.3">
      <c r="A51" s="168"/>
      <c r="B51" s="155"/>
      <c r="C51" s="137"/>
      <c r="D51" s="143"/>
      <c r="E51" s="144"/>
      <c r="F51" s="120" t="s">
        <v>16</v>
      </c>
      <c r="G51" s="121"/>
      <c r="H51" s="122"/>
      <c r="I51" s="43">
        <v>43656</v>
      </c>
      <c r="J51" s="43">
        <v>43656</v>
      </c>
      <c r="K51" s="43">
        <v>43661</v>
      </c>
      <c r="L51" s="43">
        <v>43661</v>
      </c>
      <c r="M51" s="43">
        <v>43661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</row>
    <row r="52" spans="1:20" x14ac:dyDescent="0.3">
      <c r="A52" s="168"/>
      <c r="B52" s="148">
        <v>15</v>
      </c>
      <c r="C52" s="135" t="s">
        <v>42</v>
      </c>
      <c r="D52" s="139" t="s">
        <v>32</v>
      </c>
      <c r="E52" s="140"/>
      <c r="F52" s="17" t="s">
        <v>172</v>
      </c>
      <c r="G52" s="18" t="s">
        <v>171</v>
      </c>
      <c r="H52" s="19" t="s">
        <v>174</v>
      </c>
      <c r="I52" s="64">
        <f t="shared" ref="I52:T52" si="13">+I53-I54</f>
        <v>14</v>
      </c>
      <c r="J52" s="64">
        <f t="shared" si="13"/>
        <v>17</v>
      </c>
      <c r="K52" s="64">
        <f t="shared" si="13"/>
        <v>39</v>
      </c>
      <c r="L52" s="64">
        <f t="shared" si="13"/>
        <v>18</v>
      </c>
      <c r="M52" s="64">
        <f t="shared" si="13"/>
        <v>20</v>
      </c>
      <c r="N52" s="64">
        <f t="shared" si="13"/>
        <v>0</v>
      </c>
      <c r="O52" s="64">
        <f t="shared" si="13"/>
        <v>0</v>
      </c>
      <c r="P52" s="64">
        <f t="shared" si="13"/>
        <v>0</v>
      </c>
      <c r="Q52" s="64">
        <f t="shared" si="13"/>
        <v>0</v>
      </c>
      <c r="R52" s="64">
        <f t="shared" si="13"/>
        <v>0</v>
      </c>
      <c r="S52" s="64">
        <f t="shared" si="13"/>
        <v>0</v>
      </c>
      <c r="T52" s="64">
        <f t="shared" si="13"/>
        <v>0</v>
      </c>
    </row>
    <row r="53" spans="1:20" x14ac:dyDescent="0.3">
      <c r="A53" s="168"/>
      <c r="B53" s="149"/>
      <c r="C53" s="136"/>
      <c r="D53" s="141"/>
      <c r="E53" s="142"/>
      <c r="F53" s="120" t="s">
        <v>76</v>
      </c>
      <c r="G53" s="121"/>
      <c r="H53" s="122"/>
      <c r="I53" s="43">
        <v>43875</v>
      </c>
      <c r="J53" s="43">
        <v>43903</v>
      </c>
      <c r="K53" s="43">
        <v>43938</v>
      </c>
      <c r="L53" s="43">
        <v>43973</v>
      </c>
      <c r="M53" s="43">
        <v>43986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</row>
    <row r="54" spans="1:20" x14ac:dyDescent="0.3">
      <c r="A54" s="168"/>
      <c r="B54" s="155"/>
      <c r="C54" s="137"/>
      <c r="D54" s="143"/>
      <c r="E54" s="144"/>
      <c r="F54" s="120" t="s">
        <v>68</v>
      </c>
      <c r="G54" s="121"/>
      <c r="H54" s="122"/>
      <c r="I54" s="43">
        <v>43861</v>
      </c>
      <c r="J54" s="43">
        <v>43886</v>
      </c>
      <c r="K54" s="43">
        <v>43899</v>
      </c>
      <c r="L54" s="43">
        <v>43955</v>
      </c>
      <c r="M54" s="43">
        <v>43966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</row>
    <row r="55" spans="1:20" x14ac:dyDescent="0.3">
      <c r="A55" s="168"/>
      <c r="B55" s="148">
        <v>16</v>
      </c>
      <c r="C55" s="135" t="s">
        <v>43</v>
      </c>
      <c r="D55" s="139" t="s">
        <v>32</v>
      </c>
      <c r="E55" s="140"/>
      <c r="F55" s="27" t="s">
        <v>41</v>
      </c>
      <c r="G55" s="15" t="s">
        <v>173</v>
      </c>
      <c r="H55" s="28" t="s">
        <v>109</v>
      </c>
      <c r="I55" s="64">
        <f t="shared" ref="I55:T55" si="14">+I56-I57</f>
        <v>361</v>
      </c>
      <c r="J55" s="64">
        <f t="shared" si="14"/>
        <v>301</v>
      </c>
      <c r="K55" s="64">
        <f t="shared" si="14"/>
        <v>275</v>
      </c>
      <c r="L55" s="64">
        <f t="shared" si="14"/>
        <v>326</v>
      </c>
      <c r="M55" s="64">
        <f t="shared" si="14"/>
        <v>331</v>
      </c>
      <c r="N55" s="64">
        <f t="shared" si="14"/>
        <v>0</v>
      </c>
      <c r="O55" s="64">
        <f t="shared" si="14"/>
        <v>0</v>
      </c>
      <c r="P55" s="64">
        <f t="shared" si="14"/>
        <v>0</v>
      </c>
      <c r="Q55" s="64">
        <f t="shared" si="14"/>
        <v>0</v>
      </c>
      <c r="R55" s="64">
        <f t="shared" si="14"/>
        <v>0</v>
      </c>
      <c r="S55" s="64">
        <f t="shared" si="14"/>
        <v>0</v>
      </c>
      <c r="T55" s="64">
        <f t="shared" si="14"/>
        <v>0</v>
      </c>
    </row>
    <row r="56" spans="1:20" x14ac:dyDescent="0.3">
      <c r="A56" s="168"/>
      <c r="B56" s="149"/>
      <c r="C56" s="136"/>
      <c r="D56" s="141"/>
      <c r="E56" s="142"/>
      <c r="F56" s="120" t="s">
        <v>14</v>
      </c>
      <c r="G56" s="121"/>
      <c r="H56" s="122"/>
      <c r="I56" s="43">
        <v>43875</v>
      </c>
      <c r="J56" s="43">
        <v>43903</v>
      </c>
      <c r="K56" s="43">
        <v>43938</v>
      </c>
      <c r="L56" s="43">
        <v>43973</v>
      </c>
      <c r="M56" s="43">
        <v>43986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</row>
    <row r="57" spans="1:20" x14ac:dyDescent="0.3">
      <c r="A57" s="168"/>
      <c r="B57" s="155"/>
      <c r="C57" s="137"/>
      <c r="D57" s="143"/>
      <c r="E57" s="144"/>
      <c r="F57" s="120" t="s">
        <v>44</v>
      </c>
      <c r="G57" s="121"/>
      <c r="H57" s="122"/>
      <c r="I57" s="43">
        <v>43514</v>
      </c>
      <c r="J57" s="43">
        <v>43602</v>
      </c>
      <c r="K57" s="43">
        <v>43663</v>
      </c>
      <c r="L57" s="43">
        <v>43647</v>
      </c>
      <c r="M57" s="43">
        <v>43655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</row>
    <row r="58" spans="1:20" x14ac:dyDescent="0.3">
      <c r="A58" s="168"/>
      <c r="B58" s="148">
        <v>17</v>
      </c>
      <c r="C58" s="135" t="s">
        <v>33</v>
      </c>
      <c r="D58" s="129" t="s">
        <v>126</v>
      </c>
      <c r="E58" s="130"/>
      <c r="F58" s="24" t="s">
        <v>40</v>
      </c>
      <c r="G58" s="25">
        <v>2</v>
      </c>
      <c r="H58" s="26" t="s">
        <v>107</v>
      </c>
      <c r="I58" s="63">
        <f t="shared" ref="I58:T58" si="15">+I59-I60</f>
        <v>0</v>
      </c>
      <c r="J58" s="63">
        <f t="shared" si="15"/>
        <v>0</v>
      </c>
      <c r="K58" s="63">
        <f t="shared" si="15"/>
        <v>0</v>
      </c>
      <c r="L58" s="63">
        <f t="shared" si="15"/>
        <v>0</v>
      </c>
      <c r="M58" s="63">
        <f t="shared" si="15"/>
        <v>1</v>
      </c>
      <c r="N58" s="63">
        <f t="shared" si="15"/>
        <v>0</v>
      </c>
      <c r="O58" s="63">
        <f t="shared" si="15"/>
        <v>0</v>
      </c>
      <c r="P58" s="63">
        <f t="shared" si="15"/>
        <v>0</v>
      </c>
      <c r="Q58" s="63">
        <f t="shared" si="15"/>
        <v>0</v>
      </c>
      <c r="R58" s="63">
        <f t="shared" si="15"/>
        <v>0</v>
      </c>
      <c r="S58" s="63">
        <f t="shared" si="15"/>
        <v>0</v>
      </c>
      <c r="T58" s="63">
        <f t="shared" si="15"/>
        <v>0</v>
      </c>
    </row>
    <row r="59" spans="1:20" x14ac:dyDescent="0.3">
      <c r="A59" s="168"/>
      <c r="B59" s="149"/>
      <c r="C59" s="136"/>
      <c r="D59" s="131"/>
      <c r="E59" s="132"/>
      <c r="F59" s="120" t="s">
        <v>76</v>
      </c>
      <c r="G59" s="121"/>
      <c r="H59" s="122"/>
      <c r="I59" s="43">
        <v>43875</v>
      </c>
      <c r="J59" s="43">
        <v>43903</v>
      </c>
      <c r="K59" s="43">
        <v>43938</v>
      </c>
      <c r="L59" s="43">
        <v>43973</v>
      </c>
      <c r="M59" s="43">
        <v>43986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</row>
    <row r="60" spans="1:20" x14ac:dyDescent="0.3">
      <c r="A60" s="168"/>
      <c r="B60" s="155"/>
      <c r="C60" s="137"/>
      <c r="D60" s="133"/>
      <c r="E60" s="134"/>
      <c r="F60" s="120" t="s">
        <v>34</v>
      </c>
      <c r="G60" s="121"/>
      <c r="H60" s="122"/>
      <c r="I60" s="43">
        <v>43875</v>
      </c>
      <c r="J60" s="43">
        <v>43903</v>
      </c>
      <c r="K60" s="43">
        <v>43938</v>
      </c>
      <c r="L60" s="43">
        <v>43973</v>
      </c>
      <c r="M60" s="43">
        <v>43985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</row>
    <row r="61" spans="1:20" x14ac:dyDescent="0.3">
      <c r="A61" s="168"/>
      <c r="B61" s="148">
        <v>18</v>
      </c>
      <c r="C61" s="135" t="s">
        <v>67</v>
      </c>
      <c r="D61" s="129" t="s">
        <v>77</v>
      </c>
      <c r="E61" s="130"/>
      <c r="F61" s="24" t="s">
        <v>40</v>
      </c>
      <c r="G61" s="25">
        <v>2</v>
      </c>
      <c r="H61" s="26" t="s">
        <v>107</v>
      </c>
      <c r="I61" s="63">
        <f t="shared" ref="I61:T61" si="16">+I62-I63</f>
        <v>0</v>
      </c>
      <c r="J61" s="63">
        <f t="shared" si="16"/>
        <v>0</v>
      </c>
      <c r="K61" s="63">
        <f t="shared" si="16"/>
        <v>0</v>
      </c>
      <c r="L61" s="63">
        <f t="shared" si="16"/>
        <v>0</v>
      </c>
      <c r="M61" s="63">
        <f t="shared" si="16"/>
        <v>0</v>
      </c>
      <c r="N61" s="63">
        <f t="shared" si="16"/>
        <v>0</v>
      </c>
      <c r="O61" s="63">
        <f t="shared" si="16"/>
        <v>0</v>
      </c>
      <c r="P61" s="63">
        <f t="shared" si="16"/>
        <v>0</v>
      </c>
      <c r="Q61" s="63">
        <f t="shared" si="16"/>
        <v>0</v>
      </c>
      <c r="R61" s="63">
        <f t="shared" si="16"/>
        <v>0</v>
      </c>
      <c r="S61" s="63">
        <f t="shared" si="16"/>
        <v>0</v>
      </c>
      <c r="T61" s="63">
        <f t="shared" si="16"/>
        <v>0</v>
      </c>
    </row>
    <row r="62" spans="1:20" x14ac:dyDescent="0.3">
      <c r="A62" s="168"/>
      <c r="B62" s="149"/>
      <c r="C62" s="136"/>
      <c r="D62" s="131"/>
      <c r="E62" s="132"/>
      <c r="F62" s="120" t="s">
        <v>76</v>
      </c>
      <c r="G62" s="121"/>
      <c r="H62" s="122"/>
      <c r="I62" s="43">
        <v>43875</v>
      </c>
      <c r="J62" s="43">
        <v>43903</v>
      </c>
      <c r="K62" s="43">
        <v>43938</v>
      </c>
      <c r="L62" s="43">
        <v>43973</v>
      </c>
      <c r="M62" s="43">
        <v>43986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</row>
    <row r="63" spans="1:20" x14ac:dyDescent="0.3">
      <c r="A63" s="168"/>
      <c r="B63" s="155"/>
      <c r="C63" s="137"/>
      <c r="D63" s="133"/>
      <c r="E63" s="134"/>
      <c r="F63" s="120" t="s">
        <v>81</v>
      </c>
      <c r="G63" s="121"/>
      <c r="H63" s="122"/>
      <c r="I63" s="43">
        <v>43875</v>
      </c>
      <c r="J63" s="43">
        <v>43903</v>
      </c>
      <c r="K63" s="43">
        <v>43938</v>
      </c>
      <c r="L63" s="43">
        <v>43973</v>
      </c>
      <c r="M63" s="43">
        <v>43986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</row>
    <row r="64" spans="1:20" x14ac:dyDescent="0.3">
      <c r="A64" s="168"/>
      <c r="B64" s="148">
        <v>19</v>
      </c>
      <c r="C64" s="135" t="s">
        <v>66</v>
      </c>
      <c r="D64" s="129" t="s">
        <v>78</v>
      </c>
      <c r="E64" s="130"/>
      <c r="F64" s="20" t="s">
        <v>46</v>
      </c>
      <c r="G64" s="8" t="s">
        <v>142</v>
      </c>
      <c r="H64" s="9" t="s">
        <v>108</v>
      </c>
      <c r="I64" s="65">
        <f t="shared" ref="I64:T64" si="17">+I65-I66</f>
        <v>0</v>
      </c>
      <c r="J64" s="65">
        <f t="shared" si="17"/>
        <v>16</v>
      </c>
      <c r="K64" s="65">
        <f t="shared" si="17"/>
        <v>7</v>
      </c>
      <c r="L64" s="65">
        <f t="shared" si="17"/>
        <v>3</v>
      </c>
      <c r="M64" s="65">
        <f t="shared" si="17"/>
        <v>3</v>
      </c>
      <c r="N64" s="65">
        <f t="shared" si="17"/>
        <v>0</v>
      </c>
      <c r="O64" s="65">
        <f t="shared" si="17"/>
        <v>0</v>
      </c>
      <c r="P64" s="65">
        <f t="shared" si="17"/>
        <v>0</v>
      </c>
      <c r="Q64" s="65">
        <f t="shared" si="17"/>
        <v>0</v>
      </c>
      <c r="R64" s="65">
        <f t="shared" si="17"/>
        <v>0</v>
      </c>
      <c r="S64" s="65">
        <f t="shared" si="17"/>
        <v>0</v>
      </c>
      <c r="T64" s="65">
        <f t="shared" si="17"/>
        <v>0</v>
      </c>
    </row>
    <row r="65" spans="1:20" x14ac:dyDescent="0.3">
      <c r="A65" s="168"/>
      <c r="B65" s="149"/>
      <c r="C65" s="136"/>
      <c r="D65" s="131"/>
      <c r="E65" s="132"/>
      <c r="F65" s="120" t="s">
        <v>76</v>
      </c>
      <c r="G65" s="121"/>
      <c r="H65" s="122"/>
      <c r="I65" s="43">
        <v>43875</v>
      </c>
      <c r="J65" s="43">
        <v>43903</v>
      </c>
      <c r="K65" s="43">
        <v>43938</v>
      </c>
      <c r="L65" s="43">
        <v>43973</v>
      </c>
      <c r="M65" s="43">
        <v>43986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</row>
    <row r="66" spans="1:20" x14ac:dyDescent="0.3">
      <c r="A66" s="168"/>
      <c r="B66" s="155"/>
      <c r="C66" s="137"/>
      <c r="D66" s="133"/>
      <c r="E66" s="134"/>
      <c r="F66" s="120" t="s">
        <v>82</v>
      </c>
      <c r="G66" s="121"/>
      <c r="H66" s="122"/>
      <c r="I66" s="43">
        <v>43875</v>
      </c>
      <c r="J66" s="43">
        <v>43887</v>
      </c>
      <c r="K66" s="43">
        <v>43931</v>
      </c>
      <c r="L66" s="43">
        <v>43970</v>
      </c>
      <c r="M66" s="43">
        <v>43983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</row>
    <row r="67" spans="1:20" ht="21" x14ac:dyDescent="0.3">
      <c r="A67" s="198" t="s">
        <v>9</v>
      </c>
      <c r="B67" s="148">
        <v>20</v>
      </c>
      <c r="C67" s="135" t="s">
        <v>20</v>
      </c>
      <c r="D67" s="135" t="s">
        <v>13</v>
      </c>
      <c r="E67" s="29" t="s">
        <v>110</v>
      </c>
      <c r="F67" s="13" t="s">
        <v>229</v>
      </c>
      <c r="G67" s="18" t="s">
        <v>228</v>
      </c>
      <c r="H67" s="16" t="s">
        <v>230</v>
      </c>
      <c r="I67" s="66">
        <f t="shared" ref="I67:T67" si="18">AVERAGE(I68:I77)</f>
        <v>166.6</v>
      </c>
      <c r="J67" s="66">
        <f t="shared" si="18"/>
        <v>156.19999999999999</v>
      </c>
      <c r="K67" s="66">
        <f t="shared" si="18"/>
        <v>85.9</v>
      </c>
      <c r="L67" s="66">
        <f t="shared" si="18"/>
        <v>90.5</v>
      </c>
      <c r="M67" s="66">
        <f t="shared" si="18"/>
        <v>134</v>
      </c>
      <c r="N67" s="66">
        <f t="shared" si="18"/>
        <v>0</v>
      </c>
      <c r="O67" s="66">
        <f t="shared" si="18"/>
        <v>0</v>
      </c>
      <c r="P67" s="66">
        <f t="shared" si="18"/>
        <v>0</v>
      </c>
      <c r="Q67" s="66">
        <f t="shared" si="18"/>
        <v>0</v>
      </c>
      <c r="R67" s="66">
        <f t="shared" si="18"/>
        <v>0</v>
      </c>
      <c r="S67" s="66">
        <f t="shared" si="18"/>
        <v>0</v>
      </c>
      <c r="T67" s="66">
        <f t="shared" si="18"/>
        <v>0</v>
      </c>
    </row>
    <row r="68" spans="1:20" ht="20" x14ac:dyDescent="0.3">
      <c r="A68" s="198"/>
      <c r="B68" s="149"/>
      <c r="C68" s="136"/>
      <c r="D68" s="136"/>
      <c r="E68" s="93" t="s">
        <v>187</v>
      </c>
      <c r="F68" s="13" t="s">
        <v>229</v>
      </c>
      <c r="G68" s="18" t="s">
        <v>228</v>
      </c>
      <c r="H68" s="16" t="s">
        <v>230</v>
      </c>
      <c r="I68" s="12">
        <v>177</v>
      </c>
      <c r="J68" s="12">
        <v>66</v>
      </c>
      <c r="K68" s="12">
        <v>14</v>
      </c>
      <c r="L68" s="12">
        <v>9</v>
      </c>
      <c r="M68" s="12">
        <v>8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</row>
    <row r="69" spans="1:20" ht="20" x14ac:dyDescent="0.3">
      <c r="A69" s="198"/>
      <c r="B69" s="149"/>
      <c r="C69" s="136"/>
      <c r="D69" s="136"/>
      <c r="E69" s="93" t="s">
        <v>188</v>
      </c>
      <c r="F69" s="13" t="s">
        <v>229</v>
      </c>
      <c r="G69" s="18" t="s">
        <v>228</v>
      </c>
      <c r="H69" s="16" t="s">
        <v>230</v>
      </c>
      <c r="I69" s="12">
        <v>117</v>
      </c>
      <c r="J69" s="12">
        <v>108</v>
      </c>
      <c r="K69" s="12">
        <v>42</v>
      </c>
      <c r="L69" s="12">
        <v>0</v>
      </c>
      <c r="M69" s="12">
        <v>38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</row>
    <row r="70" spans="1:20" ht="20" x14ac:dyDescent="0.3">
      <c r="A70" s="198"/>
      <c r="B70" s="149"/>
      <c r="C70" s="136"/>
      <c r="D70" s="136"/>
      <c r="E70" s="93" t="s">
        <v>189</v>
      </c>
      <c r="F70" s="13" t="s">
        <v>229</v>
      </c>
      <c r="G70" s="18" t="s">
        <v>228</v>
      </c>
      <c r="H70" s="16" t="s">
        <v>230</v>
      </c>
      <c r="I70" s="12">
        <v>174</v>
      </c>
      <c r="J70" s="12">
        <v>160</v>
      </c>
      <c r="K70" s="12">
        <v>63</v>
      </c>
      <c r="L70" s="12">
        <v>108</v>
      </c>
      <c r="M70" s="12">
        <v>181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</row>
    <row r="71" spans="1:20" ht="20" x14ac:dyDescent="0.3">
      <c r="A71" s="198"/>
      <c r="B71" s="149"/>
      <c r="C71" s="136"/>
      <c r="D71" s="136"/>
      <c r="E71" s="93" t="s">
        <v>190</v>
      </c>
      <c r="F71" s="13" t="s">
        <v>229</v>
      </c>
      <c r="G71" s="18" t="s">
        <v>228</v>
      </c>
      <c r="H71" s="16" t="s">
        <v>230</v>
      </c>
      <c r="I71" s="12">
        <v>117</v>
      </c>
      <c r="J71" s="12">
        <v>151</v>
      </c>
      <c r="K71" s="12">
        <v>48</v>
      </c>
      <c r="L71" s="12">
        <v>20</v>
      </c>
      <c r="M71" s="12">
        <v>20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</row>
    <row r="72" spans="1:20" ht="20" x14ac:dyDescent="0.3">
      <c r="A72" s="198"/>
      <c r="B72" s="149"/>
      <c r="C72" s="136"/>
      <c r="D72" s="136"/>
      <c r="E72" s="93" t="s">
        <v>191</v>
      </c>
      <c r="F72" s="13" t="s">
        <v>229</v>
      </c>
      <c r="G72" s="18" t="s">
        <v>228</v>
      </c>
      <c r="H72" s="16" t="s">
        <v>230</v>
      </c>
      <c r="I72" s="12">
        <v>211</v>
      </c>
      <c r="J72" s="12">
        <v>162</v>
      </c>
      <c r="K72" s="12">
        <v>121</v>
      </c>
      <c r="L72" s="12">
        <v>232</v>
      </c>
      <c r="M72" s="12">
        <v>230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</row>
    <row r="73" spans="1:20" ht="20" x14ac:dyDescent="0.3">
      <c r="A73" s="198"/>
      <c r="B73" s="149"/>
      <c r="C73" s="136"/>
      <c r="D73" s="136"/>
      <c r="E73" s="93" t="s">
        <v>192</v>
      </c>
      <c r="F73" s="13" t="s">
        <v>229</v>
      </c>
      <c r="G73" s="18" t="s">
        <v>228</v>
      </c>
      <c r="H73" s="16" t="s">
        <v>230</v>
      </c>
      <c r="I73" s="12">
        <v>109</v>
      </c>
      <c r="J73" s="12">
        <v>215</v>
      </c>
      <c r="K73" s="12">
        <v>81</v>
      </c>
      <c r="L73" s="12">
        <v>91</v>
      </c>
      <c r="M73" s="12">
        <v>163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</row>
    <row r="74" spans="1:20" ht="20" x14ac:dyDescent="0.3">
      <c r="A74" s="198"/>
      <c r="B74" s="149"/>
      <c r="C74" s="136"/>
      <c r="D74" s="136"/>
      <c r="E74" s="93" t="s">
        <v>193</v>
      </c>
      <c r="F74" s="13" t="s">
        <v>229</v>
      </c>
      <c r="G74" s="18" t="s">
        <v>228</v>
      </c>
      <c r="H74" s="16" t="s">
        <v>230</v>
      </c>
      <c r="I74" s="12">
        <v>176</v>
      </c>
      <c r="J74" s="12">
        <v>180</v>
      </c>
      <c r="K74" s="12">
        <v>156</v>
      </c>
      <c r="L74" s="12">
        <v>46</v>
      </c>
      <c r="M74" s="12">
        <v>211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</row>
    <row r="75" spans="1:20" ht="20" x14ac:dyDescent="0.3">
      <c r="A75" s="198"/>
      <c r="B75" s="149"/>
      <c r="C75" s="136"/>
      <c r="D75" s="136"/>
      <c r="E75" s="93" t="s">
        <v>194</v>
      </c>
      <c r="F75" s="13" t="s">
        <v>229</v>
      </c>
      <c r="G75" s="18" t="s">
        <v>228</v>
      </c>
      <c r="H75" s="16" t="s">
        <v>230</v>
      </c>
      <c r="I75" s="12">
        <v>213</v>
      </c>
      <c r="J75" s="12">
        <v>189</v>
      </c>
      <c r="K75" s="12">
        <v>115</v>
      </c>
      <c r="L75" s="12">
        <v>214</v>
      </c>
      <c r="M75" s="12">
        <v>202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</row>
    <row r="76" spans="1:20" ht="20" x14ac:dyDescent="0.3">
      <c r="A76" s="198"/>
      <c r="B76" s="149"/>
      <c r="C76" s="136"/>
      <c r="D76" s="136"/>
      <c r="E76" s="93" t="s">
        <v>195</v>
      </c>
      <c r="F76" s="13" t="s">
        <v>229</v>
      </c>
      <c r="G76" s="18" t="s">
        <v>228</v>
      </c>
      <c r="H76" s="16" t="s">
        <v>230</v>
      </c>
      <c r="I76" s="12">
        <v>167</v>
      </c>
      <c r="J76" s="12">
        <v>143</v>
      </c>
      <c r="K76" s="12">
        <v>82</v>
      </c>
      <c r="L76" s="12">
        <v>14</v>
      </c>
      <c r="M76" s="12">
        <v>139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</row>
    <row r="77" spans="1:20" ht="20" x14ac:dyDescent="0.3">
      <c r="A77" s="198"/>
      <c r="B77" s="155"/>
      <c r="C77" s="137"/>
      <c r="D77" s="137"/>
      <c r="E77" s="93" t="s">
        <v>196</v>
      </c>
      <c r="F77" s="13" t="s">
        <v>229</v>
      </c>
      <c r="G77" s="18" t="s">
        <v>228</v>
      </c>
      <c r="H77" s="16" t="s">
        <v>230</v>
      </c>
      <c r="I77" s="12">
        <v>205</v>
      </c>
      <c r="J77" s="12">
        <v>188</v>
      </c>
      <c r="K77" s="12">
        <v>137</v>
      </c>
      <c r="L77" s="12">
        <v>171</v>
      </c>
      <c r="M77" s="12">
        <v>148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</row>
    <row r="78" spans="1:20" ht="30" x14ac:dyDescent="0.3">
      <c r="A78" s="198"/>
      <c r="B78" s="99">
        <v>21</v>
      </c>
      <c r="C78" s="98" t="s">
        <v>61</v>
      </c>
      <c r="D78" s="98" t="s">
        <v>13</v>
      </c>
      <c r="E78" s="93" t="s">
        <v>197</v>
      </c>
      <c r="F78" s="13" t="s">
        <v>256</v>
      </c>
      <c r="G78" s="18" t="s">
        <v>255</v>
      </c>
      <c r="H78" s="16" t="s">
        <v>257</v>
      </c>
      <c r="I78" s="12">
        <v>824</v>
      </c>
      <c r="J78" s="12">
        <v>428</v>
      </c>
      <c r="K78" s="12">
        <v>359</v>
      </c>
      <c r="L78" s="12">
        <v>400</v>
      </c>
      <c r="M78" s="12">
        <v>336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</row>
    <row r="79" spans="1:20" ht="21" x14ac:dyDescent="0.3">
      <c r="A79" s="198"/>
      <c r="B79" s="148">
        <v>22</v>
      </c>
      <c r="C79" s="151" t="s">
        <v>11</v>
      </c>
      <c r="D79" s="151" t="s">
        <v>222</v>
      </c>
      <c r="E79" s="29" t="s">
        <v>115</v>
      </c>
      <c r="F79" s="13" t="s">
        <v>136</v>
      </c>
      <c r="G79" s="15" t="s">
        <v>143</v>
      </c>
      <c r="H79" s="16" t="s">
        <v>117</v>
      </c>
      <c r="I79" s="67">
        <f t="shared" ref="I79:T79" si="19">AVERAGE(I80:I89)</f>
        <v>0.86192879256965949</v>
      </c>
      <c r="J79" s="67">
        <f t="shared" si="19"/>
        <v>0.78526315789473689</v>
      </c>
      <c r="K79" s="67">
        <f t="shared" si="19"/>
        <v>0.53687499999999999</v>
      </c>
      <c r="L79" s="67">
        <f t="shared" si="19"/>
        <v>0.60822434428316774</v>
      </c>
      <c r="M79" s="67">
        <f t="shared" si="19"/>
        <v>0.68455555555555558</v>
      </c>
      <c r="N79" s="67">
        <f t="shared" si="19"/>
        <v>0</v>
      </c>
      <c r="O79" s="67">
        <f t="shared" si="19"/>
        <v>0</v>
      </c>
      <c r="P79" s="67">
        <f t="shared" si="19"/>
        <v>0</v>
      </c>
      <c r="Q79" s="67">
        <f t="shared" si="19"/>
        <v>0</v>
      </c>
      <c r="R79" s="67">
        <f t="shared" si="19"/>
        <v>0</v>
      </c>
      <c r="S79" s="67">
        <f t="shared" si="19"/>
        <v>0</v>
      </c>
      <c r="T79" s="67">
        <f t="shared" si="19"/>
        <v>0</v>
      </c>
    </row>
    <row r="80" spans="1:20" ht="20" x14ac:dyDescent="0.3">
      <c r="A80" s="198"/>
      <c r="B80" s="149"/>
      <c r="C80" s="151"/>
      <c r="D80" s="151"/>
      <c r="E80" s="93" t="s">
        <v>187</v>
      </c>
      <c r="F80" s="13" t="s">
        <v>136</v>
      </c>
      <c r="G80" s="15" t="s">
        <v>143</v>
      </c>
      <c r="H80" s="16" t="s">
        <v>117</v>
      </c>
      <c r="I80" s="49">
        <f>IFERROR(I68/(10*I138),0)</f>
        <v>0.88500000000000001</v>
      </c>
      <c r="J80" s="49">
        <f t="shared" ref="J80:T80" si="20">IFERROR(J68/(10*J138),0)</f>
        <v>0.33</v>
      </c>
      <c r="K80" s="49">
        <f t="shared" si="20"/>
        <v>8.7499999999999994E-2</v>
      </c>
      <c r="L80" s="49">
        <f t="shared" si="20"/>
        <v>0.06</v>
      </c>
      <c r="M80" s="49">
        <f t="shared" si="20"/>
        <v>4.2105263157894736E-2</v>
      </c>
      <c r="N80" s="49">
        <f t="shared" si="20"/>
        <v>0</v>
      </c>
      <c r="O80" s="49">
        <f t="shared" si="20"/>
        <v>0</v>
      </c>
      <c r="P80" s="49">
        <f t="shared" si="20"/>
        <v>0</v>
      </c>
      <c r="Q80" s="49">
        <f t="shared" si="20"/>
        <v>0</v>
      </c>
      <c r="R80" s="49">
        <f t="shared" si="20"/>
        <v>0</v>
      </c>
      <c r="S80" s="49">
        <f t="shared" si="20"/>
        <v>0</v>
      </c>
      <c r="T80" s="49">
        <f t="shared" si="20"/>
        <v>0</v>
      </c>
    </row>
    <row r="81" spans="1:20" ht="20" x14ac:dyDescent="0.3">
      <c r="A81" s="198"/>
      <c r="B81" s="149"/>
      <c r="C81" s="151"/>
      <c r="D81" s="151"/>
      <c r="E81" s="93" t="s">
        <v>188</v>
      </c>
      <c r="F81" s="13" t="s">
        <v>136</v>
      </c>
      <c r="G81" s="15" t="s">
        <v>143</v>
      </c>
      <c r="H81" s="16" t="s">
        <v>117</v>
      </c>
      <c r="I81" s="49">
        <f t="shared" ref="I81:T89" si="21">IFERROR(I69/(10*I139),0)</f>
        <v>0.61578947368421055</v>
      </c>
      <c r="J81" s="49">
        <f t="shared" si="21"/>
        <v>0.54</v>
      </c>
      <c r="K81" s="49">
        <f t="shared" si="21"/>
        <v>0.26250000000000001</v>
      </c>
      <c r="L81" s="49">
        <f t="shared" si="21"/>
        <v>0</v>
      </c>
      <c r="M81" s="49">
        <f t="shared" si="21"/>
        <v>0.19</v>
      </c>
      <c r="N81" s="49">
        <f t="shared" si="21"/>
        <v>0</v>
      </c>
      <c r="O81" s="49">
        <f t="shared" si="21"/>
        <v>0</v>
      </c>
      <c r="P81" s="49">
        <f t="shared" si="21"/>
        <v>0</v>
      </c>
      <c r="Q81" s="49">
        <f t="shared" si="21"/>
        <v>0</v>
      </c>
      <c r="R81" s="49">
        <f t="shared" si="21"/>
        <v>0</v>
      </c>
      <c r="S81" s="49">
        <f t="shared" si="21"/>
        <v>0</v>
      </c>
      <c r="T81" s="49">
        <f t="shared" si="21"/>
        <v>0</v>
      </c>
    </row>
    <row r="82" spans="1:20" ht="20" x14ac:dyDescent="0.3">
      <c r="A82" s="198"/>
      <c r="B82" s="149"/>
      <c r="C82" s="151"/>
      <c r="D82" s="151"/>
      <c r="E82" s="93" t="s">
        <v>189</v>
      </c>
      <c r="F82" s="13" t="s">
        <v>136</v>
      </c>
      <c r="G82" s="15" t="s">
        <v>143</v>
      </c>
      <c r="H82" s="16" t="s">
        <v>117</v>
      </c>
      <c r="I82" s="49">
        <f t="shared" si="21"/>
        <v>0.91578947368421049</v>
      </c>
      <c r="J82" s="49">
        <f t="shared" si="21"/>
        <v>0.8</v>
      </c>
      <c r="K82" s="49">
        <f t="shared" si="21"/>
        <v>0.39374999999999999</v>
      </c>
      <c r="L82" s="49">
        <f t="shared" si="21"/>
        <v>0.77142857142857146</v>
      </c>
      <c r="M82" s="103">
        <f t="shared" si="21"/>
        <v>1.0055555555555555</v>
      </c>
      <c r="N82" s="49">
        <f t="shared" si="21"/>
        <v>0</v>
      </c>
      <c r="O82" s="49">
        <f t="shared" si="21"/>
        <v>0</v>
      </c>
      <c r="P82" s="49">
        <f t="shared" si="21"/>
        <v>0</v>
      </c>
      <c r="Q82" s="49">
        <f t="shared" si="21"/>
        <v>0</v>
      </c>
      <c r="R82" s="49">
        <f t="shared" si="21"/>
        <v>0</v>
      </c>
      <c r="S82" s="49">
        <f t="shared" si="21"/>
        <v>0</v>
      </c>
      <c r="T82" s="49">
        <f t="shared" si="21"/>
        <v>0</v>
      </c>
    </row>
    <row r="83" spans="1:20" ht="20" x14ac:dyDescent="0.3">
      <c r="A83" s="198"/>
      <c r="B83" s="149"/>
      <c r="C83" s="151"/>
      <c r="D83" s="151"/>
      <c r="E83" s="93" t="s">
        <v>190</v>
      </c>
      <c r="F83" s="13" t="s">
        <v>136</v>
      </c>
      <c r="G83" s="15" t="s">
        <v>143</v>
      </c>
      <c r="H83" s="16" t="s">
        <v>117</v>
      </c>
      <c r="I83" s="49">
        <f t="shared" si="21"/>
        <v>0.68823529411764706</v>
      </c>
      <c r="J83" s="49">
        <f t="shared" si="21"/>
        <v>0.755</v>
      </c>
      <c r="K83" s="49">
        <f t="shared" si="21"/>
        <v>0.3</v>
      </c>
      <c r="L83" s="49">
        <f t="shared" si="21"/>
        <v>0.2</v>
      </c>
      <c r="M83" s="49">
        <f t="shared" si="21"/>
        <v>0.1</v>
      </c>
      <c r="N83" s="49">
        <f t="shared" si="21"/>
        <v>0</v>
      </c>
      <c r="O83" s="49">
        <f t="shared" si="21"/>
        <v>0</v>
      </c>
      <c r="P83" s="49">
        <f t="shared" si="21"/>
        <v>0</v>
      </c>
      <c r="Q83" s="49">
        <f t="shared" si="21"/>
        <v>0</v>
      </c>
      <c r="R83" s="49">
        <f t="shared" si="21"/>
        <v>0</v>
      </c>
      <c r="S83" s="49">
        <f t="shared" si="21"/>
        <v>0</v>
      </c>
      <c r="T83" s="49">
        <f t="shared" si="21"/>
        <v>0</v>
      </c>
    </row>
    <row r="84" spans="1:20" ht="20" x14ac:dyDescent="0.3">
      <c r="A84" s="198"/>
      <c r="B84" s="149"/>
      <c r="C84" s="151"/>
      <c r="D84" s="151"/>
      <c r="E84" s="93" t="s">
        <v>191</v>
      </c>
      <c r="F84" s="13" t="s">
        <v>136</v>
      </c>
      <c r="G84" s="15" t="s">
        <v>143</v>
      </c>
      <c r="H84" s="16" t="s">
        <v>117</v>
      </c>
      <c r="I84" s="49">
        <f t="shared" si="21"/>
        <v>1.1105263157894736</v>
      </c>
      <c r="J84" s="49">
        <f t="shared" si="21"/>
        <v>0.85263157894736841</v>
      </c>
      <c r="K84" s="49">
        <f t="shared" si="21"/>
        <v>0.75624999999999998</v>
      </c>
      <c r="L84" s="49">
        <f t="shared" si="21"/>
        <v>1.6571428571428573</v>
      </c>
      <c r="M84" s="49">
        <f t="shared" si="21"/>
        <v>1.1499999999999999</v>
      </c>
      <c r="N84" s="49">
        <f t="shared" si="21"/>
        <v>0</v>
      </c>
      <c r="O84" s="49">
        <f t="shared" si="21"/>
        <v>0</v>
      </c>
      <c r="P84" s="49">
        <f t="shared" si="21"/>
        <v>0</v>
      </c>
      <c r="Q84" s="49">
        <f t="shared" si="21"/>
        <v>0</v>
      </c>
      <c r="R84" s="49">
        <f t="shared" si="21"/>
        <v>0</v>
      </c>
      <c r="S84" s="49">
        <f t="shared" si="21"/>
        <v>0</v>
      </c>
      <c r="T84" s="49">
        <f t="shared" si="21"/>
        <v>0</v>
      </c>
    </row>
    <row r="85" spans="1:20" ht="20" x14ac:dyDescent="0.3">
      <c r="A85" s="198"/>
      <c r="B85" s="149"/>
      <c r="C85" s="151"/>
      <c r="D85" s="151"/>
      <c r="E85" s="93" t="s">
        <v>192</v>
      </c>
      <c r="F85" s="13" t="s">
        <v>136</v>
      </c>
      <c r="G85" s="15" t="s">
        <v>143</v>
      </c>
      <c r="H85" s="16" t="s">
        <v>117</v>
      </c>
      <c r="I85" s="49">
        <f t="shared" si="21"/>
        <v>0.54500000000000004</v>
      </c>
      <c r="J85" s="49">
        <f t="shared" si="21"/>
        <v>1.075</v>
      </c>
      <c r="K85" s="49">
        <f t="shared" si="21"/>
        <v>0.50624999999999998</v>
      </c>
      <c r="L85" s="49">
        <f t="shared" si="21"/>
        <v>0.65</v>
      </c>
      <c r="M85" s="49">
        <f t="shared" si="21"/>
        <v>0.85789473684210527</v>
      </c>
      <c r="N85" s="49">
        <f t="shared" si="21"/>
        <v>0</v>
      </c>
      <c r="O85" s="49">
        <f t="shared" si="21"/>
        <v>0</v>
      </c>
      <c r="P85" s="49">
        <f t="shared" si="21"/>
        <v>0</v>
      </c>
      <c r="Q85" s="49">
        <f t="shared" si="21"/>
        <v>0</v>
      </c>
      <c r="R85" s="49">
        <f t="shared" si="21"/>
        <v>0</v>
      </c>
      <c r="S85" s="49">
        <f t="shared" si="21"/>
        <v>0</v>
      </c>
      <c r="T85" s="49">
        <f t="shared" si="21"/>
        <v>0</v>
      </c>
    </row>
    <row r="86" spans="1:20" ht="20" x14ac:dyDescent="0.3">
      <c r="A86" s="198"/>
      <c r="B86" s="149"/>
      <c r="C86" s="151"/>
      <c r="D86" s="151"/>
      <c r="E86" s="93" t="s">
        <v>193</v>
      </c>
      <c r="F86" s="13" t="s">
        <v>136</v>
      </c>
      <c r="G86" s="15" t="s">
        <v>143</v>
      </c>
      <c r="H86" s="16" t="s">
        <v>117</v>
      </c>
      <c r="I86" s="49">
        <f t="shared" si="21"/>
        <v>0.88</v>
      </c>
      <c r="J86" s="49">
        <f t="shared" si="21"/>
        <v>0.9</v>
      </c>
      <c r="K86" s="49">
        <f t="shared" si="21"/>
        <v>0.97499999999999998</v>
      </c>
      <c r="L86" s="49">
        <f t="shared" si="21"/>
        <v>0.41818181818181815</v>
      </c>
      <c r="M86" s="49">
        <f t="shared" si="21"/>
        <v>1.0549999999999999</v>
      </c>
      <c r="N86" s="49">
        <f t="shared" si="21"/>
        <v>0</v>
      </c>
      <c r="O86" s="49">
        <f t="shared" si="21"/>
        <v>0</v>
      </c>
      <c r="P86" s="49">
        <f t="shared" si="21"/>
        <v>0</v>
      </c>
      <c r="Q86" s="49">
        <f t="shared" si="21"/>
        <v>0</v>
      </c>
      <c r="R86" s="49">
        <f t="shared" si="21"/>
        <v>0</v>
      </c>
      <c r="S86" s="49">
        <f t="shared" si="21"/>
        <v>0</v>
      </c>
      <c r="T86" s="49">
        <f t="shared" si="21"/>
        <v>0</v>
      </c>
    </row>
    <row r="87" spans="1:20" ht="20" x14ac:dyDescent="0.3">
      <c r="A87" s="198"/>
      <c r="B87" s="149"/>
      <c r="C87" s="151"/>
      <c r="D87" s="151"/>
      <c r="E87" s="93" t="s">
        <v>194</v>
      </c>
      <c r="F87" s="13" t="s">
        <v>136</v>
      </c>
      <c r="G87" s="15" t="s">
        <v>143</v>
      </c>
      <c r="H87" s="16" t="s">
        <v>117</v>
      </c>
      <c r="I87" s="49">
        <f t="shared" si="21"/>
        <v>1.0649999999999999</v>
      </c>
      <c r="J87" s="49">
        <f t="shared" si="21"/>
        <v>0.94499999999999995</v>
      </c>
      <c r="K87" s="49">
        <f t="shared" si="21"/>
        <v>0.71875</v>
      </c>
      <c r="L87" s="49">
        <f t="shared" si="21"/>
        <v>1.2588235294117647</v>
      </c>
      <c r="M87" s="49">
        <f t="shared" si="21"/>
        <v>1.01</v>
      </c>
      <c r="N87" s="49">
        <f t="shared" si="21"/>
        <v>0</v>
      </c>
      <c r="O87" s="49">
        <f t="shared" si="21"/>
        <v>0</v>
      </c>
      <c r="P87" s="49">
        <f t="shared" si="21"/>
        <v>0</v>
      </c>
      <c r="Q87" s="49">
        <f t="shared" si="21"/>
        <v>0</v>
      </c>
      <c r="R87" s="49">
        <f t="shared" si="21"/>
        <v>0</v>
      </c>
      <c r="S87" s="49">
        <f t="shared" si="21"/>
        <v>0</v>
      </c>
      <c r="T87" s="49">
        <f t="shared" si="21"/>
        <v>0</v>
      </c>
    </row>
    <row r="88" spans="1:20" ht="20" x14ac:dyDescent="0.3">
      <c r="A88" s="198"/>
      <c r="B88" s="149"/>
      <c r="C88" s="151"/>
      <c r="D88" s="151"/>
      <c r="E88" s="93" t="s">
        <v>195</v>
      </c>
      <c r="F88" s="13" t="s">
        <v>136</v>
      </c>
      <c r="G88" s="15" t="s">
        <v>143</v>
      </c>
      <c r="H88" s="16" t="s">
        <v>117</v>
      </c>
      <c r="I88" s="49">
        <f t="shared" si="21"/>
        <v>0.83499999999999996</v>
      </c>
      <c r="J88" s="49">
        <f t="shared" si="21"/>
        <v>0.71499999999999997</v>
      </c>
      <c r="K88" s="49">
        <f t="shared" si="21"/>
        <v>0.51249999999999996</v>
      </c>
      <c r="L88" s="49">
        <f t="shared" si="21"/>
        <v>0.11666666666666667</v>
      </c>
      <c r="M88" s="49">
        <f t="shared" si="21"/>
        <v>0.69499999999999995</v>
      </c>
      <c r="N88" s="49">
        <f t="shared" si="21"/>
        <v>0</v>
      </c>
      <c r="O88" s="49">
        <f t="shared" si="21"/>
        <v>0</v>
      </c>
      <c r="P88" s="49">
        <f t="shared" si="21"/>
        <v>0</v>
      </c>
      <c r="Q88" s="49">
        <f t="shared" si="21"/>
        <v>0</v>
      </c>
      <c r="R88" s="49">
        <f t="shared" si="21"/>
        <v>0</v>
      </c>
      <c r="S88" s="49">
        <f t="shared" si="21"/>
        <v>0</v>
      </c>
      <c r="T88" s="49">
        <f t="shared" si="21"/>
        <v>0</v>
      </c>
    </row>
    <row r="89" spans="1:20" ht="20" x14ac:dyDescent="0.3">
      <c r="A89" s="198"/>
      <c r="B89" s="155"/>
      <c r="C89" s="151"/>
      <c r="D89" s="151"/>
      <c r="E89" s="93" t="s">
        <v>196</v>
      </c>
      <c r="F89" s="13" t="s">
        <v>136</v>
      </c>
      <c r="G89" s="15" t="s">
        <v>143</v>
      </c>
      <c r="H89" s="16" t="s">
        <v>117</v>
      </c>
      <c r="I89" s="49">
        <f t="shared" si="21"/>
        <v>1.0789473684210527</v>
      </c>
      <c r="J89" s="49">
        <f t="shared" si="21"/>
        <v>0.94</v>
      </c>
      <c r="K89" s="49">
        <f t="shared" si="21"/>
        <v>0.85624999999999996</v>
      </c>
      <c r="L89" s="49">
        <f t="shared" si="21"/>
        <v>0.95</v>
      </c>
      <c r="M89" s="49">
        <f t="shared" si="21"/>
        <v>0.74</v>
      </c>
      <c r="N89" s="49">
        <f t="shared" si="21"/>
        <v>0</v>
      </c>
      <c r="O89" s="49">
        <f t="shared" si="21"/>
        <v>0</v>
      </c>
      <c r="P89" s="49">
        <f t="shared" si="21"/>
        <v>0</v>
      </c>
      <c r="Q89" s="49">
        <f t="shared" si="21"/>
        <v>0</v>
      </c>
      <c r="R89" s="49">
        <f t="shared" si="21"/>
        <v>0</v>
      </c>
      <c r="S89" s="49">
        <f t="shared" si="21"/>
        <v>0</v>
      </c>
      <c r="T89" s="49">
        <f t="shared" si="21"/>
        <v>0</v>
      </c>
    </row>
    <row r="90" spans="1:20" ht="50" x14ac:dyDescent="0.3">
      <c r="A90" s="198"/>
      <c r="B90" s="100">
        <v>23</v>
      </c>
      <c r="C90" s="91" t="s">
        <v>93</v>
      </c>
      <c r="D90" s="70" t="s">
        <v>94</v>
      </c>
      <c r="E90" s="93" t="s">
        <v>175</v>
      </c>
      <c r="F90" s="13" t="s">
        <v>136</v>
      </c>
      <c r="G90" s="15" t="s">
        <v>143</v>
      </c>
      <c r="H90" s="16" t="s">
        <v>117</v>
      </c>
      <c r="I90" s="49">
        <f>IFERROR(I78/(25*I148),0)</f>
        <v>1.6479999999999999</v>
      </c>
      <c r="J90" s="49">
        <f t="shared" ref="J90:T90" si="22">IFERROR(J78/(25*J148),0)</f>
        <v>0.90105263157894733</v>
      </c>
      <c r="K90" s="102">
        <f t="shared" si="22"/>
        <v>0.89749999999999996</v>
      </c>
      <c r="L90" s="49">
        <f t="shared" si="22"/>
        <v>0.88888888888888884</v>
      </c>
      <c r="M90" s="49">
        <f t="shared" si="22"/>
        <v>0.67200000000000004</v>
      </c>
      <c r="N90" s="49">
        <f t="shared" si="22"/>
        <v>0</v>
      </c>
      <c r="O90" s="49">
        <f t="shared" si="22"/>
        <v>0</v>
      </c>
      <c r="P90" s="49">
        <f t="shared" si="22"/>
        <v>0</v>
      </c>
      <c r="Q90" s="49">
        <f t="shared" si="22"/>
        <v>0</v>
      </c>
      <c r="R90" s="49">
        <f t="shared" si="22"/>
        <v>0</v>
      </c>
      <c r="S90" s="49">
        <f t="shared" si="22"/>
        <v>0</v>
      </c>
      <c r="T90" s="49">
        <f t="shared" si="22"/>
        <v>0</v>
      </c>
    </row>
    <row r="91" spans="1:20" ht="21" x14ac:dyDescent="0.3">
      <c r="A91" s="198"/>
      <c r="B91" s="148">
        <v>24</v>
      </c>
      <c r="C91" s="135" t="s">
        <v>79</v>
      </c>
      <c r="D91" s="139" t="s">
        <v>119</v>
      </c>
      <c r="E91" s="30" t="s">
        <v>116</v>
      </c>
      <c r="F91" s="7" t="s">
        <v>232</v>
      </c>
      <c r="G91" s="8" t="s">
        <v>231</v>
      </c>
      <c r="H91" s="71" t="s">
        <v>233</v>
      </c>
      <c r="I91" s="45">
        <f>SUM(I92:I95)</f>
        <v>0</v>
      </c>
      <c r="J91" s="45">
        <f>SUM(J92:J95)</f>
        <v>4</v>
      </c>
      <c r="K91" s="45">
        <f>SUM(K92:K95)</f>
        <v>1</v>
      </c>
      <c r="L91" s="45">
        <f>SUM(L92:L95)</f>
        <v>0</v>
      </c>
      <c r="M91" s="45">
        <f t="shared" ref="M91:T91" si="23">SUM(M92:M95)</f>
        <v>28</v>
      </c>
      <c r="N91" s="45">
        <f t="shared" si="23"/>
        <v>0</v>
      </c>
      <c r="O91" s="45">
        <f t="shared" si="23"/>
        <v>0</v>
      </c>
      <c r="P91" s="45">
        <f t="shared" si="23"/>
        <v>0</v>
      </c>
      <c r="Q91" s="45">
        <f t="shared" si="23"/>
        <v>0</v>
      </c>
      <c r="R91" s="45">
        <f t="shared" si="23"/>
        <v>0</v>
      </c>
      <c r="S91" s="45">
        <f t="shared" si="23"/>
        <v>0</v>
      </c>
      <c r="T91" s="45">
        <f t="shared" si="23"/>
        <v>0</v>
      </c>
    </row>
    <row r="92" spans="1:20" x14ac:dyDescent="0.3">
      <c r="A92" s="198"/>
      <c r="B92" s="149"/>
      <c r="C92" s="136"/>
      <c r="D92" s="141"/>
      <c r="E92" s="145" t="s">
        <v>36</v>
      </c>
      <c r="F92" s="146"/>
      <c r="G92" s="146"/>
      <c r="H92" s="147"/>
      <c r="I92" s="12">
        <v>0</v>
      </c>
      <c r="J92" s="12">
        <v>1</v>
      </c>
      <c r="K92" s="12">
        <v>0</v>
      </c>
      <c r="L92" s="12">
        <v>0</v>
      </c>
      <c r="M92" s="12">
        <v>8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</row>
    <row r="93" spans="1:20" x14ac:dyDescent="0.3">
      <c r="A93" s="198"/>
      <c r="B93" s="149"/>
      <c r="C93" s="136"/>
      <c r="D93" s="141"/>
      <c r="E93" s="145" t="s">
        <v>113</v>
      </c>
      <c r="F93" s="146"/>
      <c r="G93" s="146"/>
      <c r="H93" s="147"/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</row>
    <row r="94" spans="1:20" x14ac:dyDescent="0.3">
      <c r="A94" s="198"/>
      <c r="B94" s="149"/>
      <c r="C94" s="136"/>
      <c r="D94" s="141"/>
      <c r="E94" s="145" t="s">
        <v>37</v>
      </c>
      <c r="F94" s="146"/>
      <c r="G94" s="146"/>
      <c r="H94" s="147"/>
      <c r="I94" s="12">
        <v>0</v>
      </c>
      <c r="J94" s="12">
        <v>3</v>
      </c>
      <c r="K94" s="12">
        <v>1</v>
      </c>
      <c r="L94" s="12">
        <v>0</v>
      </c>
      <c r="M94" s="12">
        <v>20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</row>
    <row r="95" spans="1:20" x14ac:dyDescent="0.3">
      <c r="A95" s="198"/>
      <c r="B95" s="149"/>
      <c r="C95" s="136"/>
      <c r="D95" s="141"/>
      <c r="E95" s="145" t="s">
        <v>114</v>
      </c>
      <c r="F95" s="146"/>
      <c r="G95" s="146"/>
      <c r="H95" s="147"/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</row>
    <row r="96" spans="1:20" x14ac:dyDescent="0.3">
      <c r="A96" s="198"/>
      <c r="B96" s="148">
        <v>25</v>
      </c>
      <c r="C96" s="151" t="s">
        <v>38</v>
      </c>
      <c r="D96" s="166" t="s">
        <v>23</v>
      </c>
      <c r="E96" s="167"/>
      <c r="F96" s="20" t="s">
        <v>198</v>
      </c>
      <c r="G96" s="92">
        <v>50</v>
      </c>
      <c r="H96" s="9" t="s">
        <v>234</v>
      </c>
      <c r="I96" s="45">
        <f>SUM(I97+I104)</f>
        <v>47</v>
      </c>
      <c r="J96" s="45">
        <f>SUM(J97+J104)</f>
        <v>44</v>
      </c>
      <c r="K96" s="45">
        <f>SUM(K97+K104)</f>
        <v>48</v>
      </c>
      <c r="L96" s="45">
        <v>41</v>
      </c>
      <c r="M96" s="45">
        <f t="shared" ref="M96:T96" si="24">SUM(M97+M104)</f>
        <v>51</v>
      </c>
      <c r="N96" s="45">
        <f t="shared" si="24"/>
        <v>0</v>
      </c>
      <c r="O96" s="45">
        <f t="shared" si="24"/>
        <v>0</v>
      </c>
      <c r="P96" s="45">
        <f t="shared" si="24"/>
        <v>0</v>
      </c>
      <c r="Q96" s="45">
        <f t="shared" si="24"/>
        <v>0</v>
      </c>
      <c r="R96" s="45">
        <f t="shared" si="24"/>
        <v>0</v>
      </c>
      <c r="S96" s="45">
        <f t="shared" si="24"/>
        <v>0</v>
      </c>
      <c r="T96" s="45">
        <f t="shared" si="24"/>
        <v>0</v>
      </c>
    </row>
    <row r="97" spans="1:20" ht="31.5" x14ac:dyDescent="0.3">
      <c r="A97" s="198"/>
      <c r="B97" s="149"/>
      <c r="C97" s="151"/>
      <c r="D97" s="165" t="s">
        <v>36</v>
      </c>
      <c r="E97" s="31" t="s">
        <v>84</v>
      </c>
      <c r="F97" s="20" t="s">
        <v>262</v>
      </c>
      <c r="G97" s="92">
        <v>18</v>
      </c>
      <c r="H97" s="9" t="s">
        <v>262</v>
      </c>
      <c r="I97" s="45">
        <f>SUM(I98:I103)</f>
        <v>21</v>
      </c>
      <c r="J97" s="45">
        <f>SUM(J98:J103)</f>
        <v>21</v>
      </c>
      <c r="K97" s="45">
        <f>SUM(K98:K103)</f>
        <v>28</v>
      </c>
      <c r="L97" s="45">
        <f>SUM(L98:L103)</f>
        <v>13</v>
      </c>
      <c r="M97" s="45">
        <f t="shared" ref="M97:T97" si="25">SUM(M98:M103)</f>
        <v>32</v>
      </c>
      <c r="N97" s="45">
        <f t="shared" si="25"/>
        <v>0</v>
      </c>
      <c r="O97" s="45">
        <f t="shared" si="25"/>
        <v>0</v>
      </c>
      <c r="P97" s="45">
        <f t="shared" si="25"/>
        <v>0</v>
      </c>
      <c r="Q97" s="45">
        <f t="shared" si="25"/>
        <v>0</v>
      </c>
      <c r="R97" s="45">
        <f t="shared" si="25"/>
        <v>0</v>
      </c>
      <c r="S97" s="45">
        <f t="shared" si="25"/>
        <v>0</v>
      </c>
      <c r="T97" s="45">
        <f t="shared" si="25"/>
        <v>0</v>
      </c>
    </row>
    <row r="98" spans="1:20" x14ac:dyDescent="0.3">
      <c r="A98" s="198"/>
      <c r="B98" s="149"/>
      <c r="C98" s="151"/>
      <c r="D98" s="165"/>
      <c r="E98" s="145" t="s">
        <v>129</v>
      </c>
      <c r="F98" s="146"/>
      <c r="G98" s="146"/>
      <c r="H98" s="147"/>
      <c r="I98" s="12">
        <v>2</v>
      </c>
      <c r="J98" s="12">
        <v>0</v>
      </c>
      <c r="K98" s="12">
        <v>4</v>
      </c>
      <c r="L98" s="12">
        <v>2</v>
      </c>
      <c r="M98" s="12">
        <v>12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</row>
    <row r="99" spans="1:20" x14ac:dyDescent="0.3">
      <c r="A99" s="198"/>
      <c r="B99" s="149"/>
      <c r="C99" s="151"/>
      <c r="D99" s="165"/>
      <c r="E99" s="145" t="s">
        <v>80</v>
      </c>
      <c r="F99" s="146"/>
      <c r="G99" s="146"/>
      <c r="H99" s="147"/>
      <c r="I99" s="12">
        <v>7</v>
      </c>
      <c r="J99" s="12">
        <v>3</v>
      </c>
      <c r="K99" s="12">
        <v>9</v>
      </c>
      <c r="L99" s="12">
        <v>8</v>
      </c>
      <c r="M99" s="12">
        <v>11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</row>
    <row r="100" spans="1:20" x14ac:dyDescent="0.3">
      <c r="A100" s="198"/>
      <c r="B100" s="149"/>
      <c r="C100" s="151"/>
      <c r="D100" s="165"/>
      <c r="E100" s="145" t="s">
        <v>125</v>
      </c>
      <c r="F100" s="146"/>
      <c r="G100" s="146"/>
      <c r="H100" s="147"/>
      <c r="I100" s="12">
        <v>5</v>
      </c>
      <c r="J100" s="12">
        <v>5</v>
      </c>
      <c r="K100" s="12">
        <v>15</v>
      </c>
      <c r="L100" s="12">
        <v>3</v>
      </c>
      <c r="M100" s="12">
        <v>9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</row>
    <row r="101" spans="1:20" x14ac:dyDescent="0.3">
      <c r="A101" s="198"/>
      <c r="B101" s="149"/>
      <c r="C101" s="151"/>
      <c r="D101" s="151" t="s">
        <v>90</v>
      </c>
      <c r="E101" s="145" t="s">
        <v>129</v>
      </c>
      <c r="F101" s="146"/>
      <c r="G101" s="146"/>
      <c r="H101" s="147"/>
      <c r="I101" s="12">
        <v>2</v>
      </c>
      <c r="J101" s="12">
        <v>4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</row>
    <row r="102" spans="1:20" x14ac:dyDescent="0.3">
      <c r="A102" s="198"/>
      <c r="B102" s="149"/>
      <c r="C102" s="151"/>
      <c r="D102" s="151"/>
      <c r="E102" s="145" t="s">
        <v>80</v>
      </c>
      <c r="F102" s="146"/>
      <c r="G102" s="146"/>
      <c r="H102" s="147"/>
      <c r="I102" s="12">
        <v>2</v>
      </c>
      <c r="J102" s="12">
        <v>5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</row>
    <row r="103" spans="1:20" x14ac:dyDescent="0.3">
      <c r="A103" s="198"/>
      <c r="B103" s="149"/>
      <c r="C103" s="151"/>
      <c r="D103" s="151"/>
      <c r="E103" s="145" t="s">
        <v>125</v>
      </c>
      <c r="F103" s="146"/>
      <c r="G103" s="146"/>
      <c r="H103" s="147"/>
      <c r="I103" s="12">
        <v>3</v>
      </c>
      <c r="J103" s="12">
        <v>4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</row>
    <row r="104" spans="1:20" ht="31.5" x14ac:dyDescent="0.3">
      <c r="A104" s="198"/>
      <c r="B104" s="149"/>
      <c r="C104" s="151"/>
      <c r="D104" s="165" t="s">
        <v>37</v>
      </c>
      <c r="E104" s="31" t="s">
        <v>83</v>
      </c>
      <c r="F104" s="20" t="s">
        <v>181</v>
      </c>
      <c r="G104" s="92">
        <v>25</v>
      </c>
      <c r="H104" s="9" t="s">
        <v>235</v>
      </c>
      <c r="I104" s="45">
        <f t="shared" ref="I104:T104" si="26">SUM(I105:I110)</f>
        <v>26</v>
      </c>
      <c r="J104" s="45">
        <f t="shared" si="26"/>
        <v>23</v>
      </c>
      <c r="K104" s="45">
        <f t="shared" si="26"/>
        <v>20</v>
      </c>
      <c r="L104" s="45">
        <f t="shared" si="26"/>
        <v>31</v>
      </c>
      <c r="M104" s="45">
        <f t="shared" si="26"/>
        <v>19</v>
      </c>
      <c r="N104" s="45">
        <f t="shared" si="26"/>
        <v>0</v>
      </c>
      <c r="O104" s="45">
        <f t="shared" si="26"/>
        <v>0</v>
      </c>
      <c r="P104" s="45">
        <f t="shared" si="26"/>
        <v>0</v>
      </c>
      <c r="Q104" s="45">
        <f t="shared" si="26"/>
        <v>0</v>
      </c>
      <c r="R104" s="45">
        <f t="shared" si="26"/>
        <v>0</v>
      </c>
      <c r="S104" s="45">
        <f t="shared" si="26"/>
        <v>0</v>
      </c>
      <c r="T104" s="45">
        <f t="shared" si="26"/>
        <v>0</v>
      </c>
    </row>
    <row r="105" spans="1:20" x14ac:dyDescent="0.3">
      <c r="A105" s="198"/>
      <c r="B105" s="149"/>
      <c r="C105" s="151"/>
      <c r="D105" s="165"/>
      <c r="E105" s="145" t="s">
        <v>129</v>
      </c>
      <c r="F105" s="146"/>
      <c r="G105" s="146"/>
      <c r="H105" s="147"/>
      <c r="I105" s="12">
        <v>7</v>
      </c>
      <c r="J105" s="12">
        <v>6</v>
      </c>
      <c r="K105" s="12">
        <v>11</v>
      </c>
      <c r="L105" s="12">
        <v>1</v>
      </c>
      <c r="M105" s="12">
        <v>4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</row>
    <row r="106" spans="1:20" x14ac:dyDescent="0.3">
      <c r="A106" s="198"/>
      <c r="B106" s="149"/>
      <c r="C106" s="151"/>
      <c r="D106" s="165"/>
      <c r="E106" s="145" t="s">
        <v>80</v>
      </c>
      <c r="F106" s="146"/>
      <c r="G106" s="146"/>
      <c r="H106" s="147"/>
      <c r="I106" s="12">
        <v>12</v>
      </c>
      <c r="J106" s="12">
        <v>12</v>
      </c>
      <c r="K106" s="12">
        <v>3</v>
      </c>
      <c r="L106" s="12">
        <v>8</v>
      </c>
      <c r="M106" s="12">
        <v>7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</row>
    <row r="107" spans="1:20" x14ac:dyDescent="0.3">
      <c r="A107" s="198"/>
      <c r="B107" s="149"/>
      <c r="C107" s="151"/>
      <c r="D107" s="165"/>
      <c r="E107" s="145" t="s">
        <v>125</v>
      </c>
      <c r="F107" s="146"/>
      <c r="G107" s="146"/>
      <c r="H107" s="147"/>
      <c r="I107" s="12">
        <v>7</v>
      </c>
      <c r="J107" s="12">
        <v>5</v>
      </c>
      <c r="K107" s="12">
        <v>6</v>
      </c>
      <c r="L107" s="12">
        <v>3</v>
      </c>
      <c r="M107" s="12">
        <v>8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</row>
    <row r="108" spans="1:20" x14ac:dyDescent="0.3">
      <c r="A108" s="198"/>
      <c r="B108" s="149"/>
      <c r="C108" s="151"/>
      <c r="D108" s="151" t="s">
        <v>96</v>
      </c>
      <c r="E108" s="145" t="s">
        <v>129</v>
      </c>
      <c r="F108" s="146"/>
      <c r="G108" s="146"/>
      <c r="H108" s="147"/>
      <c r="I108" s="12">
        <v>0</v>
      </c>
      <c r="J108" s="12">
        <v>0</v>
      </c>
      <c r="K108" s="12">
        <v>0</v>
      </c>
      <c r="L108" s="12">
        <v>5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</row>
    <row r="109" spans="1:20" x14ac:dyDescent="0.3">
      <c r="A109" s="198"/>
      <c r="B109" s="149"/>
      <c r="C109" s="151"/>
      <c r="D109" s="151"/>
      <c r="E109" s="145" t="s">
        <v>80</v>
      </c>
      <c r="F109" s="146"/>
      <c r="G109" s="146"/>
      <c r="H109" s="147"/>
      <c r="I109" s="12">
        <v>0</v>
      </c>
      <c r="J109" s="12">
        <v>0</v>
      </c>
      <c r="K109" s="12">
        <v>0</v>
      </c>
      <c r="L109" s="12">
        <v>6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</row>
    <row r="110" spans="1:20" x14ac:dyDescent="0.3">
      <c r="A110" s="198"/>
      <c r="B110" s="149"/>
      <c r="C110" s="151"/>
      <c r="D110" s="151"/>
      <c r="E110" s="145" t="s">
        <v>125</v>
      </c>
      <c r="F110" s="146"/>
      <c r="G110" s="146"/>
      <c r="H110" s="147"/>
      <c r="I110" s="12">
        <v>0</v>
      </c>
      <c r="J110" s="12">
        <v>0</v>
      </c>
      <c r="K110" s="12">
        <v>0</v>
      </c>
      <c r="L110" s="12">
        <v>8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</row>
    <row r="111" spans="1:20" x14ac:dyDescent="0.3">
      <c r="A111" s="198"/>
      <c r="B111" s="214">
        <v>26</v>
      </c>
      <c r="C111" s="136" t="s">
        <v>202</v>
      </c>
      <c r="D111" s="217" t="s">
        <v>199</v>
      </c>
      <c r="E111" s="218"/>
      <c r="F111" s="17" t="s">
        <v>210</v>
      </c>
      <c r="G111" s="8" t="s">
        <v>209</v>
      </c>
      <c r="H111" s="19" t="s">
        <v>211</v>
      </c>
      <c r="I111" s="45">
        <f t="shared" ref="I111:T111" si="27">SUM(I112:I115)</f>
        <v>38</v>
      </c>
      <c r="J111" s="45">
        <f t="shared" si="27"/>
        <v>45</v>
      </c>
      <c r="K111" s="45">
        <f t="shared" si="27"/>
        <v>62</v>
      </c>
      <c r="L111" s="45">
        <f t="shared" si="27"/>
        <v>42</v>
      </c>
      <c r="M111" s="45">
        <f t="shared" si="27"/>
        <v>22</v>
      </c>
      <c r="N111" s="45">
        <f t="shared" si="27"/>
        <v>0</v>
      </c>
      <c r="O111" s="45">
        <f t="shared" si="27"/>
        <v>0</v>
      </c>
      <c r="P111" s="45">
        <f t="shared" si="27"/>
        <v>0</v>
      </c>
      <c r="Q111" s="45">
        <f t="shared" si="27"/>
        <v>0</v>
      </c>
      <c r="R111" s="45">
        <f t="shared" si="27"/>
        <v>0</v>
      </c>
      <c r="S111" s="45">
        <f t="shared" si="27"/>
        <v>0</v>
      </c>
      <c r="T111" s="45">
        <f t="shared" si="27"/>
        <v>0</v>
      </c>
    </row>
    <row r="112" spans="1:20" ht="23.25" customHeight="1" x14ac:dyDescent="0.3">
      <c r="A112" s="198"/>
      <c r="B112" s="214"/>
      <c r="C112" s="136"/>
      <c r="D112" s="219" t="s">
        <v>200</v>
      </c>
      <c r="E112" s="150" t="s">
        <v>59</v>
      </c>
      <c r="F112" s="150"/>
      <c r="G112" s="150"/>
      <c r="H112" s="150"/>
      <c r="I112" s="12">
        <v>30</v>
      </c>
      <c r="J112" s="12">
        <v>45</v>
      </c>
      <c r="K112" s="12">
        <v>56</v>
      </c>
      <c r="L112" s="12">
        <v>40</v>
      </c>
      <c r="M112" s="12">
        <v>14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</row>
    <row r="113" spans="1:20" ht="17.25" customHeight="1" x14ac:dyDescent="0.3">
      <c r="A113" s="198"/>
      <c r="B113" s="214"/>
      <c r="C113" s="136"/>
      <c r="D113" s="220"/>
      <c r="E113" s="150" t="s">
        <v>203</v>
      </c>
      <c r="F113" s="150"/>
      <c r="G113" s="150"/>
      <c r="H113" s="150"/>
      <c r="I113" s="12">
        <v>8</v>
      </c>
      <c r="J113" s="12">
        <v>0</v>
      </c>
      <c r="K113" s="12">
        <v>6</v>
      </c>
      <c r="L113" s="12">
        <v>2</v>
      </c>
      <c r="M113" s="12">
        <v>8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</row>
    <row r="114" spans="1:20" x14ac:dyDescent="0.3">
      <c r="A114" s="198"/>
      <c r="B114" s="214"/>
      <c r="C114" s="136"/>
      <c r="D114" s="151" t="s">
        <v>201</v>
      </c>
      <c r="E114" s="152" t="s">
        <v>59</v>
      </c>
      <c r="F114" s="153"/>
      <c r="G114" s="153"/>
      <c r="H114" s="154"/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</row>
    <row r="115" spans="1:20" x14ac:dyDescent="0.3">
      <c r="A115" s="198"/>
      <c r="B115" s="214"/>
      <c r="C115" s="136"/>
      <c r="D115" s="151"/>
      <c r="E115" s="150" t="s">
        <v>60</v>
      </c>
      <c r="F115" s="150"/>
      <c r="G115" s="150"/>
      <c r="H115" s="150"/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</row>
    <row r="116" spans="1:20" x14ac:dyDescent="0.3">
      <c r="A116" s="198"/>
      <c r="B116" s="157">
        <v>27</v>
      </c>
      <c r="C116" s="151" t="s">
        <v>204</v>
      </c>
      <c r="D116" s="135" t="s">
        <v>205</v>
      </c>
      <c r="E116" s="97" t="s">
        <v>206</v>
      </c>
      <c r="F116" s="17" t="s">
        <v>218</v>
      </c>
      <c r="G116" s="8" t="s">
        <v>217</v>
      </c>
      <c r="H116" s="19" t="s">
        <v>219</v>
      </c>
      <c r="I116" s="12">
        <v>25</v>
      </c>
      <c r="J116" s="12">
        <v>22</v>
      </c>
      <c r="K116" s="12">
        <v>21</v>
      </c>
      <c r="L116" s="12">
        <v>21</v>
      </c>
      <c r="M116" s="12">
        <v>64</v>
      </c>
      <c r="N116" s="12">
        <v>0</v>
      </c>
      <c r="O116" s="12">
        <v>0</v>
      </c>
      <c r="P116" s="12">
        <f>SUM(P117:P118)</f>
        <v>0</v>
      </c>
      <c r="Q116" s="12">
        <f>SUM(Q117:Q118)</f>
        <v>0</v>
      </c>
      <c r="R116" s="12">
        <v>0</v>
      </c>
      <c r="S116" s="12">
        <f>SUM(S117:S118)</f>
        <v>0</v>
      </c>
      <c r="T116" s="12">
        <f>SUM(T117:T118)</f>
        <v>0</v>
      </c>
    </row>
    <row r="117" spans="1:20" x14ac:dyDescent="0.3">
      <c r="A117" s="198"/>
      <c r="B117" s="158"/>
      <c r="C117" s="151"/>
      <c r="D117" s="136"/>
      <c r="E117" s="152" t="s">
        <v>207</v>
      </c>
      <c r="F117" s="153"/>
      <c r="G117" s="153"/>
      <c r="H117" s="154"/>
      <c r="I117" s="12">
        <v>25</v>
      </c>
      <c r="J117" s="12">
        <v>22</v>
      </c>
      <c r="K117" s="12">
        <v>21</v>
      </c>
      <c r="L117" s="12">
        <v>21</v>
      </c>
      <c r="M117" s="12">
        <v>64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</row>
    <row r="118" spans="1:20" x14ac:dyDescent="0.3">
      <c r="A118" s="198"/>
      <c r="B118" s="159"/>
      <c r="C118" s="151"/>
      <c r="D118" s="137"/>
      <c r="E118" s="152" t="s">
        <v>208</v>
      </c>
      <c r="F118" s="153"/>
      <c r="G118" s="153"/>
      <c r="H118" s="154"/>
      <c r="I118" s="12">
        <v>0</v>
      </c>
      <c r="J118" s="12">
        <v>0</v>
      </c>
      <c r="K118" s="12">
        <v>0</v>
      </c>
      <c r="L118" s="12">
        <v>11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</row>
    <row r="119" spans="1:20" x14ac:dyDescent="0.3">
      <c r="A119" s="198"/>
      <c r="B119" s="157">
        <v>13</v>
      </c>
      <c r="C119" s="135" t="s">
        <v>223</v>
      </c>
      <c r="D119" s="215" t="s">
        <v>21</v>
      </c>
      <c r="E119" s="33" t="s">
        <v>111</v>
      </c>
      <c r="F119" s="17" t="s">
        <v>259</v>
      </c>
      <c r="G119" s="15" t="s">
        <v>258</v>
      </c>
      <c r="H119" s="19" t="s">
        <v>260</v>
      </c>
      <c r="I119" s="45">
        <f t="shared" ref="I119:T119" si="28">SUM(I120:I127)</f>
        <v>2000</v>
      </c>
      <c r="J119" s="45">
        <f t="shared" si="28"/>
        <v>1810</v>
      </c>
      <c r="K119" s="45">
        <f t="shared" si="28"/>
        <v>1124</v>
      </c>
      <c r="L119" s="45">
        <f t="shared" si="28"/>
        <v>1465</v>
      </c>
      <c r="M119" s="45">
        <f t="shared" si="28"/>
        <v>1731</v>
      </c>
      <c r="N119" s="45">
        <f t="shared" si="28"/>
        <v>0</v>
      </c>
      <c r="O119" s="45">
        <f t="shared" si="28"/>
        <v>0</v>
      </c>
      <c r="P119" s="45">
        <f t="shared" si="28"/>
        <v>0</v>
      </c>
      <c r="Q119" s="45">
        <f t="shared" si="28"/>
        <v>0</v>
      </c>
      <c r="R119" s="45">
        <f t="shared" si="28"/>
        <v>0</v>
      </c>
      <c r="S119" s="45">
        <f t="shared" si="28"/>
        <v>0</v>
      </c>
      <c r="T119" s="45">
        <f t="shared" si="28"/>
        <v>0</v>
      </c>
    </row>
    <row r="120" spans="1:20" x14ac:dyDescent="0.3">
      <c r="A120" s="198"/>
      <c r="B120" s="158"/>
      <c r="C120" s="136"/>
      <c r="D120" s="216"/>
      <c r="E120" s="145" t="s">
        <v>176</v>
      </c>
      <c r="F120" s="163"/>
      <c r="G120" s="163"/>
      <c r="H120" s="164"/>
      <c r="I120" s="12">
        <v>1736</v>
      </c>
      <c r="J120" s="12">
        <v>1523</v>
      </c>
      <c r="K120" s="12">
        <v>949</v>
      </c>
      <c r="L120" s="12">
        <v>540</v>
      </c>
      <c r="M120" s="12">
        <v>1574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</row>
    <row r="121" spans="1:20" x14ac:dyDescent="0.3">
      <c r="A121" s="198"/>
      <c r="B121" s="158"/>
      <c r="C121" s="136"/>
      <c r="D121" s="216"/>
      <c r="E121" s="145" t="s">
        <v>178</v>
      </c>
      <c r="F121" s="163"/>
      <c r="G121" s="163"/>
      <c r="H121" s="164"/>
      <c r="I121" s="12">
        <v>0</v>
      </c>
      <c r="J121" s="12">
        <v>0</v>
      </c>
      <c r="K121" s="12">
        <v>0</v>
      </c>
      <c r="L121" s="12">
        <v>663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</row>
    <row r="122" spans="1:20" x14ac:dyDescent="0.3">
      <c r="A122" s="198"/>
      <c r="B122" s="158"/>
      <c r="C122" s="136"/>
      <c r="D122" s="216"/>
      <c r="E122" s="145" t="s">
        <v>36</v>
      </c>
      <c r="F122" s="163"/>
      <c r="G122" s="163"/>
      <c r="H122" s="164"/>
      <c r="I122" s="12">
        <v>25</v>
      </c>
      <c r="J122" s="12">
        <v>24</v>
      </c>
      <c r="K122" s="12">
        <v>41</v>
      </c>
      <c r="L122" s="12">
        <v>74</v>
      </c>
      <c r="M122" s="12">
        <v>42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</row>
    <row r="123" spans="1:20" x14ac:dyDescent="0.3">
      <c r="A123" s="198"/>
      <c r="B123" s="158"/>
      <c r="C123" s="136"/>
      <c r="D123" s="216"/>
      <c r="E123" s="145" t="s">
        <v>97</v>
      </c>
      <c r="F123" s="163"/>
      <c r="G123" s="163"/>
      <c r="H123" s="164"/>
      <c r="I123" s="12">
        <v>5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</row>
    <row r="124" spans="1:20" x14ac:dyDescent="0.3">
      <c r="A124" s="198"/>
      <c r="B124" s="158"/>
      <c r="C124" s="136"/>
      <c r="D124" s="216"/>
      <c r="E124" s="145" t="s">
        <v>37</v>
      </c>
      <c r="F124" s="163"/>
      <c r="G124" s="163"/>
      <c r="H124" s="164"/>
      <c r="I124" s="12">
        <v>72</v>
      </c>
      <c r="J124" s="12">
        <v>85</v>
      </c>
      <c r="K124" s="12">
        <v>45</v>
      </c>
      <c r="L124" s="12">
        <v>51</v>
      </c>
      <c r="M124" s="12">
        <v>44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</row>
    <row r="125" spans="1:20" x14ac:dyDescent="0.3">
      <c r="A125" s="198"/>
      <c r="B125" s="158"/>
      <c r="C125" s="136"/>
      <c r="D125" s="216"/>
      <c r="E125" s="145" t="s">
        <v>98</v>
      </c>
      <c r="F125" s="163"/>
      <c r="G125" s="163"/>
      <c r="H125" s="164"/>
      <c r="I125" s="12">
        <v>0</v>
      </c>
      <c r="J125" s="12">
        <v>0</v>
      </c>
      <c r="K125" s="12">
        <v>0</v>
      </c>
      <c r="L125" s="12">
        <v>28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</row>
    <row r="126" spans="1:20" x14ac:dyDescent="0.3">
      <c r="A126" s="198"/>
      <c r="B126" s="158"/>
      <c r="C126" s="136"/>
      <c r="D126" s="216"/>
      <c r="E126" s="145" t="s">
        <v>220</v>
      </c>
      <c r="F126" s="163"/>
      <c r="G126" s="163"/>
      <c r="H126" s="164"/>
      <c r="I126" s="12">
        <v>162</v>
      </c>
      <c r="J126" s="12">
        <v>178</v>
      </c>
      <c r="K126" s="12">
        <v>89</v>
      </c>
      <c r="L126" s="12">
        <v>109</v>
      </c>
      <c r="M126" s="12">
        <v>71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</row>
    <row r="127" spans="1:20" x14ac:dyDescent="0.3">
      <c r="A127" s="198"/>
      <c r="B127" s="158"/>
      <c r="C127" s="136"/>
      <c r="D127" s="216"/>
      <c r="E127" s="145" t="s">
        <v>221</v>
      </c>
      <c r="F127" s="163"/>
      <c r="G127" s="163"/>
      <c r="H127" s="164"/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</row>
    <row r="128" spans="1:20" ht="21" x14ac:dyDescent="0.3">
      <c r="A128" s="198"/>
      <c r="B128" s="148">
        <v>29</v>
      </c>
      <c r="C128" s="135" t="s">
        <v>10</v>
      </c>
      <c r="D128" s="151" t="s">
        <v>128</v>
      </c>
      <c r="E128" s="34" t="s">
        <v>110</v>
      </c>
      <c r="F128" s="13" t="s">
        <v>136</v>
      </c>
      <c r="G128" s="15" t="s">
        <v>143</v>
      </c>
      <c r="H128" s="16" t="s">
        <v>117</v>
      </c>
      <c r="I128" s="46">
        <f t="shared" ref="I128:T128" si="29">AVERAGE(I129:I132)</f>
        <v>0.99364657210401885</v>
      </c>
      <c r="J128" s="46">
        <f t="shared" si="29"/>
        <v>0.92588652482269496</v>
      </c>
      <c r="K128" s="46">
        <f t="shared" si="29"/>
        <v>1.0915336879432624</v>
      </c>
      <c r="L128" s="46">
        <f t="shared" si="29"/>
        <v>0.8442671394799055</v>
      </c>
      <c r="M128" s="46">
        <f t="shared" si="29"/>
        <v>0.97695035460992918</v>
      </c>
      <c r="N128" s="46">
        <f t="shared" si="29"/>
        <v>0</v>
      </c>
      <c r="O128" s="46">
        <f t="shared" si="29"/>
        <v>0</v>
      </c>
      <c r="P128" s="46">
        <f t="shared" si="29"/>
        <v>0</v>
      </c>
      <c r="Q128" s="46">
        <f t="shared" si="29"/>
        <v>0</v>
      </c>
      <c r="R128" s="46">
        <f t="shared" si="29"/>
        <v>0</v>
      </c>
      <c r="S128" s="46">
        <f t="shared" si="29"/>
        <v>0</v>
      </c>
      <c r="T128" s="46">
        <f t="shared" si="29"/>
        <v>0</v>
      </c>
    </row>
    <row r="129" spans="1:20" x14ac:dyDescent="0.3">
      <c r="A129" s="198"/>
      <c r="B129" s="149"/>
      <c r="C129" s="136"/>
      <c r="D129" s="151"/>
      <c r="E129" s="93" t="s">
        <v>236</v>
      </c>
      <c r="F129" s="13" t="s">
        <v>136</v>
      </c>
      <c r="G129" s="15" t="s">
        <v>143</v>
      </c>
      <c r="H129" s="16" t="s">
        <v>117</v>
      </c>
      <c r="I129" s="50">
        <f>IFERROR(I120/(I149*47),0)</f>
        <v>1.8468085106382979</v>
      </c>
      <c r="J129" s="50">
        <f t="shared" ref="J129:T129" si="30">IFERROR(J120/(J149*47),0)</f>
        <v>1.6202127659574468</v>
      </c>
      <c r="K129" s="50">
        <f t="shared" si="30"/>
        <v>1.261968085106383</v>
      </c>
      <c r="L129" s="50">
        <f t="shared" si="30"/>
        <v>0.76595744680851063</v>
      </c>
      <c r="M129" s="50">
        <f t="shared" si="30"/>
        <v>1.6744680851063829</v>
      </c>
      <c r="N129" s="50">
        <f t="shared" si="30"/>
        <v>0</v>
      </c>
      <c r="O129" s="50">
        <f t="shared" si="30"/>
        <v>0</v>
      </c>
      <c r="P129" s="50">
        <f t="shared" si="30"/>
        <v>0</v>
      </c>
      <c r="Q129" s="50">
        <f t="shared" si="30"/>
        <v>0</v>
      </c>
      <c r="R129" s="50">
        <f t="shared" si="30"/>
        <v>0</v>
      </c>
      <c r="S129" s="50">
        <f t="shared" si="30"/>
        <v>0</v>
      </c>
      <c r="T129" s="50">
        <f t="shared" si="30"/>
        <v>0</v>
      </c>
    </row>
    <row r="130" spans="1:20" x14ac:dyDescent="0.3">
      <c r="A130" s="198"/>
      <c r="B130" s="149"/>
      <c r="C130" s="136"/>
      <c r="D130" s="151"/>
      <c r="E130" s="93" t="s">
        <v>36</v>
      </c>
      <c r="F130" s="13" t="s">
        <v>136</v>
      </c>
      <c r="G130" s="15" t="s">
        <v>143</v>
      </c>
      <c r="H130" s="16" t="s">
        <v>117</v>
      </c>
      <c r="I130" s="50">
        <f>IFERROR((I98+I99+I100)/(I150*1.2),0)</f>
        <v>0.58333333333333337</v>
      </c>
      <c r="J130" s="50">
        <f t="shared" ref="J130:T131" si="31">IFERROR((J98+J99+J100)/(J150*1.2),0)</f>
        <v>0.66666666666666663</v>
      </c>
      <c r="K130" s="50">
        <f t="shared" si="31"/>
        <v>1.4583333333333335</v>
      </c>
      <c r="L130" s="50">
        <f t="shared" si="31"/>
        <v>1.0833333333333333</v>
      </c>
      <c r="M130" s="50">
        <f t="shared" si="31"/>
        <v>1.3333333333333333</v>
      </c>
      <c r="N130" s="50">
        <f t="shared" si="31"/>
        <v>0</v>
      </c>
      <c r="O130" s="50">
        <f t="shared" si="31"/>
        <v>0</v>
      </c>
      <c r="P130" s="50">
        <f t="shared" si="31"/>
        <v>0</v>
      </c>
      <c r="Q130" s="50">
        <f t="shared" si="31"/>
        <v>0</v>
      </c>
      <c r="R130" s="50">
        <f t="shared" si="31"/>
        <v>0</v>
      </c>
      <c r="S130" s="50">
        <f t="shared" si="31"/>
        <v>0</v>
      </c>
      <c r="T130" s="50">
        <f t="shared" si="31"/>
        <v>0</v>
      </c>
    </row>
    <row r="131" spans="1:20" x14ac:dyDescent="0.3">
      <c r="A131" s="198"/>
      <c r="B131" s="149"/>
      <c r="C131" s="136"/>
      <c r="D131" s="151"/>
      <c r="E131" s="93" t="s">
        <v>37</v>
      </c>
      <c r="F131" s="13" t="s">
        <v>136</v>
      </c>
      <c r="G131" s="15" t="s">
        <v>143</v>
      </c>
      <c r="H131" s="16" t="s">
        <v>117</v>
      </c>
      <c r="I131" s="50">
        <f>IFERROR((I99+I100+I101)/(I151*1.2),0)</f>
        <v>0.77777777777777779</v>
      </c>
      <c r="J131" s="50">
        <f t="shared" si="31"/>
        <v>0.5</v>
      </c>
      <c r="K131" s="50">
        <f t="shared" si="31"/>
        <v>1.25</v>
      </c>
      <c r="L131" s="50">
        <f t="shared" si="31"/>
        <v>1.5277777777777779</v>
      </c>
      <c r="M131" s="50">
        <f t="shared" si="31"/>
        <v>0.83333333333333337</v>
      </c>
      <c r="N131" s="50">
        <f t="shared" si="31"/>
        <v>0</v>
      </c>
      <c r="O131" s="50">
        <f t="shared" si="31"/>
        <v>0</v>
      </c>
      <c r="P131" s="50">
        <f t="shared" si="31"/>
        <v>0</v>
      </c>
      <c r="Q131" s="50">
        <f t="shared" si="31"/>
        <v>0</v>
      </c>
      <c r="R131" s="50">
        <f t="shared" si="31"/>
        <v>0</v>
      </c>
      <c r="S131" s="50">
        <f t="shared" si="31"/>
        <v>0</v>
      </c>
      <c r="T131" s="50">
        <f t="shared" si="31"/>
        <v>0</v>
      </c>
    </row>
    <row r="132" spans="1:20" ht="20" x14ac:dyDescent="0.3">
      <c r="A132" s="198"/>
      <c r="B132" s="149"/>
      <c r="C132" s="136"/>
      <c r="D132" s="151"/>
      <c r="E132" s="93" t="s">
        <v>199</v>
      </c>
      <c r="F132" s="13" t="s">
        <v>136</v>
      </c>
      <c r="G132" s="15" t="s">
        <v>143</v>
      </c>
      <c r="H132" s="16" t="s">
        <v>117</v>
      </c>
      <c r="I132" s="50">
        <f>IFERROR(I27/(I152*3),0)</f>
        <v>0.76666666666666672</v>
      </c>
      <c r="J132" s="50">
        <f t="shared" ref="J132:T132" si="32">IFERROR(J27/(J152*3),0)</f>
        <v>0.91666666666666663</v>
      </c>
      <c r="K132" s="50">
        <f t="shared" si="32"/>
        <v>0.39583333333333331</v>
      </c>
      <c r="L132" s="50">
        <f t="shared" si="32"/>
        <v>0</v>
      </c>
      <c r="M132" s="50">
        <f t="shared" si="32"/>
        <v>6.6666666666666666E-2</v>
      </c>
      <c r="N132" s="50">
        <f t="shared" si="32"/>
        <v>0</v>
      </c>
      <c r="O132" s="50">
        <f t="shared" si="32"/>
        <v>0</v>
      </c>
      <c r="P132" s="50">
        <f t="shared" si="32"/>
        <v>0</v>
      </c>
      <c r="Q132" s="50">
        <f t="shared" si="32"/>
        <v>0</v>
      </c>
      <c r="R132" s="50">
        <f t="shared" si="32"/>
        <v>0</v>
      </c>
      <c r="S132" s="50">
        <f t="shared" si="32"/>
        <v>0</v>
      </c>
      <c r="T132" s="50">
        <f t="shared" si="32"/>
        <v>0</v>
      </c>
    </row>
    <row r="133" spans="1:20" ht="21" x14ac:dyDescent="0.3">
      <c r="A133" s="198"/>
      <c r="B133" s="149"/>
      <c r="C133" s="136"/>
      <c r="D133" s="151"/>
      <c r="E133" s="34" t="s">
        <v>110</v>
      </c>
      <c r="F133" s="13" t="s">
        <v>136</v>
      </c>
      <c r="G133" s="15" t="s">
        <v>143</v>
      </c>
      <c r="H133" s="16" t="s">
        <v>117</v>
      </c>
      <c r="I133" s="46">
        <f t="shared" ref="I133:T133" si="33">AVERAGE(I134:I137)</f>
        <v>0.29166666666666669</v>
      </c>
      <c r="J133" s="46">
        <f t="shared" si="33"/>
        <v>0.27083333333333331</v>
      </c>
      <c r="K133" s="46">
        <f t="shared" si="33"/>
        <v>0</v>
      </c>
      <c r="L133" s="46">
        <f t="shared" si="33"/>
        <v>1.426418439716312</v>
      </c>
      <c r="M133" s="46">
        <f t="shared" si="33"/>
        <v>0</v>
      </c>
      <c r="N133" s="46">
        <f t="shared" si="33"/>
        <v>0</v>
      </c>
      <c r="O133" s="46">
        <f t="shared" si="33"/>
        <v>0</v>
      </c>
      <c r="P133" s="46">
        <f t="shared" si="33"/>
        <v>0</v>
      </c>
      <c r="Q133" s="46">
        <f t="shared" si="33"/>
        <v>0</v>
      </c>
      <c r="R133" s="46">
        <f t="shared" si="33"/>
        <v>0</v>
      </c>
      <c r="S133" s="46">
        <f t="shared" si="33"/>
        <v>0</v>
      </c>
      <c r="T133" s="46">
        <f t="shared" si="33"/>
        <v>0</v>
      </c>
    </row>
    <row r="134" spans="1:20" ht="20" x14ac:dyDescent="0.3">
      <c r="A134" s="198"/>
      <c r="B134" s="149"/>
      <c r="C134" s="136"/>
      <c r="D134" s="151"/>
      <c r="E134" s="93" t="s">
        <v>208</v>
      </c>
      <c r="F134" s="13" t="s">
        <v>136</v>
      </c>
      <c r="G134" s="15" t="s">
        <v>143</v>
      </c>
      <c r="H134" s="16" t="s">
        <v>117</v>
      </c>
      <c r="I134" s="50">
        <f>IFERROR(I121/(I153*47),0)</f>
        <v>0</v>
      </c>
      <c r="J134" s="50">
        <f t="shared" ref="J134:T134" si="34">IFERROR(J121/(J153*47),0)</f>
        <v>0</v>
      </c>
      <c r="K134" s="50">
        <f t="shared" si="34"/>
        <v>0</v>
      </c>
      <c r="L134" s="50">
        <f t="shared" si="34"/>
        <v>2.0151975683890577</v>
      </c>
      <c r="M134" s="50">
        <f t="shared" si="34"/>
        <v>0</v>
      </c>
      <c r="N134" s="50">
        <f t="shared" si="34"/>
        <v>0</v>
      </c>
      <c r="O134" s="50">
        <f t="shared" si="34"/>
        <v>0</v>
      </c>
      <c r="P134" s="50">
        <f t="shared" si="34"/>
        <v>0</v>
      </c>
      <c r="Q134" s="50">
        <f t="shared" si="34"/>
        <v>0</v>
      </c>
      <c r="R134" s="50">
        <f t="shared" si="34"/>
        <v>0</v>
      </c>
      <c r="S134" s="50">
        <f t="shared" si="34"/>
        <v>0</v>
      </c>
      <c r="T134" s="50">
        <f t="shared" si="34"/>
        <v>0</v>
      </c>
    </row>
    <row r="135" spans="1:20" ht="20" x14ac:dyDescent="0.3">
      <c r="A135" s="198"/>
      <c r="B135" s="149"/>
      <c r="C135" s="136"/>
      <c r="D135" s="151"/>
      <c r="E135" s="93" t="s">
        <v>97</v>
      </c>
      <c r="F135" s="13" t="s">
        <v>136</v>
      </c>
      <c r="G135" s="15" t="s">
        <v>143</v>
      </c>
      <c r="H135" s="16" t="s">
        <v>117</v>
      </c>
      <c r="I135" s="50">
        <f>IFERROR((I101+I102+I103)/(I154*1.2),0)</f>
        <v>1.1666666666666667</v>
      </c>
      <c r="J135" s="50">
        <f t="shared" ref="J135:T136" si="35">IFERROR((J101+J102+J103)/(J154*1.2),0)</f>
        <v>1.0833333333333333</v>
      </c>
      <c r="K135" s="50">
        <f t="shared" si="35"/>
        <v>0</v>
      </c>
      <c r="L135" s="50">
        <f t="shared" si="35"/>
        <v>0</v>
      </c>
      <c r="M135" s="50">
        <f t="shared" si="35"/>
        <v>0</v>
      </c>
      <c r="N135" s="50">
        <f t="shared" si="35"/>
        <v>0</v>
      </c>
      <c r="O135" s="50">
        <f t="shared" si="35"/>
        <v>0</v>
      </c>
      <c r="P135" s="50">
        <f t="shared" si="35"/>
        <v>0</v>
      </c>
      <c r="Q135" s="50">
        <f t="shared" si="35"/>
        <v>0</v>
      </c>
      <c r="R135" s="50">
        <f t="shared" si="35"/>
        <v>0</v>
      </c>
      <c r="S135" s="50">
        <f t="shared" si="35"/>
        <v>0</v>
      </c>
      <c r="T135" s="50">
        <f t="shared" si="35"/>
        <v>0</v>
      </c>
    </row>
    <row r="136" spans="1:20" ht="20" x14ac:dyDescent="0.3">
      <c r="A136" s="198"/>
      <c r="B136" s="149"/>
      <c r="C136" s="136"/>
      <c r="D136" s="151"/>
      <c r="E136" s="93" t="s">
        <v>98</v>
      </c>
      <c r="F136" s="13" t="s">
        <v>136</v>
      </c>
      <c r="G136" s="15" t="s">
        <v>143</v>
      </c>
      <c r="H136" s="16" t="s">
        <v>117</v>
      </c>
      <c r="I136" s="50">
        <f>IFERROR((I102+I103+I104)/(I155*1.2),0)</f>
        <v>0</v>
      </c>
      <c r="J136" s="50">
        <f t="shared" si="35"/>
        <v>0</v>
      </c>
      <c r="K136" s="50">
        <f t="shared" si="35"/>
        <v>0</v>
      </c>
      <c r="L136" s="50">
        <f t="shared" si="35"/>
        <v>3.6904761904761902</v>
      </c>
      <c r="M136" s="50">
        <f t="shared" si="35"/>
        <v>0</v>
      </c>
      <c r="N136" s="50">
        <f t="shared" si="35"/>
        <v>0</v>
      </c>
      <c r="O136" s="50">
        <f t="shared" si="35"/>
        <v>0</v>
      </c>
      <c r="P136" s="50">
        <f t="shared" si="35"/>
        <v>0</v>
      </c>
      <c r="Q136" s="50">
        <f t="shared" si="35"/>
        <v>0</v>
      </c>
      <c r="R136" s="50">
        <f t="shared" si="35"/>
        <v>0</v>
      </c>
      <c r="S136" s="50">
        <f t="shared" si="35"/>
        <v>0</v>
      </c>
      <c r="T136" s="50">
        <f t="shared" si="35"/>
        <v>0</v>
      </c>
    </row>
    <row r="137" spans="1:20" ht="20" x14ac:dyDescent="0.3">
      <c r="A137" s="198"/>
      <c r="B137" s="149"/>
      <c r="C137" s="136"/>
      <c r="D137" s="151"/>
      <c r="E137" s="93" t="s">
        <v>237</v>
      </c>
      <c r="F137" s="13" t="s">
        <v>136</v>
      </c>
      <c r="G137" s="15" t="s">
        <v>143</v>
      </c>
      <c r="H137" s="16" t="s">
        <v>117</v>
      </c>
      <c r="I137" s="50">
        <f>IFERROR(I29/(I156*3),0)</f>
        <v>0</v>
      </c>
      <c r="J137" s="50">
        <f t="shared" ref="J137:T137" si="36">IFERROR(J29/(J156*3),0)</f>
        <v>0</v>
      </c>
      <c r="K137" s="50">
        <f t="shared" si="36"/>
        <v>0</v>
      </c>
      <c r="L137" s="50">
        <f t="shared" si="36"/>
        <v>0</v>
      </c>
      <c r="M137" s="50">
        <f t="shared" si="36"/>
        <v>0</v>
      </c>
      <c r="N137" s="50">
        <f t="shared" si="36"/>
        <v>0</v>
      </c>
      <c r="O137" s="50">
        <f t="shared" si="36"/>
        <v>0</v>
      </c>
      <c r="P137" s="50">
        <f t="shared" si="36"/>
        <v>0</v>
      </c>
      <c r="Q137" s="50">
        <f t="shared" si="36"/>
        <v>0</v>
      </c>
      <c r="R137" s="50">
        <f t="shared" si="36"/>
        <v>0</v>
      </c>
      <c r="S137" s="50">
        <f t="shared" si="36"/>
        <v>0</v>
      </c>
      <c r="T137" s="50">
        <f t="shared" si="36"/>
        <v>0</v>
      </c>
    </row>
    <row r="138" spans="1:20" x14ac:dyDescent="0.3">
      <c r="A138" s="198"/>
      <c r="B138" s="171">
        <v>30</v>
      </c>
      <c r="C138" s="151" t="s">
        <v>17</v>
      </c>
      <c r="D138" s="139" t="s">
        <v>22</v>
      </c>
      <c r="E138" s="140"/>
      <c r="F138" s="145" t="s">
        <v>187</v>
      </c>
      <c r="G138" s="146"/>
      <c r="H138" s="147"/>
      <c r="I138" s="12">
        <v>20</v>
      </c>
      <c r="J138" s="12">
        <v>20</v>
      </c>
      <c r="K138" s="12">
        <v>16</v>
      </c>
      <c r="L138" s="12">
        <v>15</v>
      </c>
      <c r="M138" s="12">
        <v>19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</row>
    <row r="139" spans="1:20" x14ac:dyDescent="0.3">
      <c r="A139" s="198"/>
      <c r="B139" s="171"/>
      <c r="C139" s="151"/>
      <c r="D139" s="141"/>
      <c r="E139" s="142"/>
      <c r="F139" s="145" t="s">
        <v>188</v>
      </c>
      <c r="G139" s="146"/>
      <c r="H139" s="147"/>
      <c r="I139" s="12">
        <v>19</v>
      </c>
      <c r="J139" s="12">
        <v>20</v>
      </c>
      <c r="K139" s="12">
        <v>16</v>
      </c>
      <c r="L139" s="12">
        <v>20</v>
      </c>
      <c r="M139" s="12">
        <v>20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</row>
    <row r="140" spans="1:20" x14ac:dyDescent="0.3">
      <c r="A140" s="198"/>
      <c r="B140" s="171"/>
      <c r="C140" s="151"/>
      <c r="D140" s="141"/>
      <c r="E140" s="142"/>
      <c r="F140" s="145" t="s">
        <v>189</v>
      </c>
      <c r="G140" s="146"/>
      <c r="H140" s="147"/>
      <c r="I140" s="12">
        <v>19</v>
      </c>
      <c r="J140" s="12">
        <v>20</v>
      </c>
      <c r="K140" s="12">
        <v>16</v>
      </c>
      <c r="L140" s="12">
        <v>14</v>
      </c>
      <c r="M140" s="12">
        <v>18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</row>
    <row r="141" spans="1:20" x14ac:dyDescent="0.3">
      <c r="A141" s="198"/>
      <c r="B141" s="171"/>
      <c r="C141" s="151"/>
      <c r="D141" s="141"/>
      <c r="E141" s="142"/>
      <c r="F141" s="145" t="s">
        <v>190</v>
      </c>
      <c r="G141" s="146"/>
      <c r="H141" s="147"/>
      <c r="I141" s="12">
        <v>17</v>
      </c>
      <c r="J141" s="12">
        <v>20</v>
      </c>
      <c r="K141" s="12">
        <v>16</v>
      </c>
      <c r="L141" s="12">
        <v>10</v>
      </c>
      <c r="M141" s="12">
        <v>20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</row>
    <row r="142" spans="1:20" x14ac:dyDescent="0.3">
      <c r="A142" s="198"/>
      <c r="B142" s="171"/>
      <c r="C142" s="151"/>
      <c r="D142" s="141"/>
      <c r="E142" s="142"/>
      <c r="F142" s="145" t="s">
        <v>191</v>
      </c>
      <c r="G142" s="146"/>
      <c r="H142" s="147"/>
      <c r="I142" s="12">
        <v>19</v>
      </c>
      <c r="J142" s="12">
        <v>19</v>
      </c>
      <c r="K142" s="12">
        <v>16</v>
      </c>
      <c r="L142" s="12">
        <v>14</v>
      </c>
      <c r="M142" s="12">
        <v>20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</row>
    <row r="143" spans="1:20" x14ac:dyDescent="0.3">
      <c r="A143" s="198"/>
      <c r="B143" s="171"/>
      <c r="C143" s="151"/>
      <c r="D143" s="141"/>
      <c r="E143" s="142"/>
      <c r="F143" s="145" t="s">
        <v>192</v>
      </c>
      <c r="G143" s="146"/>
      <c r="H143" s="147"/>
      <c r="I143" s="12">
        <v>20</v>
      </c>
      <c r="J143" s="12">
        <v>20</v>
      </c>
      <c r="K143" s="12">
        <v>16</v>
      </c>
      <c r="L143" s="12">
        <v>14</v>
      </c>
      <c r="M143" s="12">
        <v>19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</row>
    <row r="144" spans="1:20" x14ac:dyDescent="0.3">
      <c r="A144" s="198"/>
      <c r="B144" s="171"/>
      <c r="C144" s="151"/>
      <c r="D144" s="141"/>
      <c r="E144" s="142"/>
      <c r="F144" s="145" t="s">
        <v>193</v>
      </c>
      <c r="G144" s="146"/>
      <c r="H144" s="147"/>
      <c r="I144" s="12">
        <v>20</v>
      </c>
      <c r="J144" s="12">
        <v>20</v>
      </c>
      <c r="K144" s="12">
        <v>16</v>
      </c>
      <c r="L144" s="12">
        <v>11</v>
      </c>
      <c r="M144" s="12">
        <v>20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</row>
    <row r="145" spans="1:20" x14ac:dyDescent="0.3">
      <c r="A145" s="198"/>
      <c r="B145" s="171"/>
      <c r="C145" s="151"/>
      <c r="D145" s="141"/>
      <c r="E145" s="142"/>
      <c r="F145" s="145" t="s">
        <v>194</v>
      </c>
      <c r="G145" s="146"/>
      <c r="H145" s="147"/>
      <c r="I145" s="12">
        <v>20</v>
      </c>
      <c r="J145" s="12">
        <v>20</v>
      </c>
      <c r="K145" s="12">
        <v>16</v>
      </c>
      <c r="L145" s="12">
        <v>17</v>
      </c>
      <c r="M145" s="12">
        <v>20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</row>
    <row r="146" spans="1:20" x14ac:dyDescent="0.3">
      <c r="A146" s="198"/>
      <c r="B146" s="171"/>
      <c r="C146" s="151"/>
      <c r="D146" s="141"/>
      <c r="E146" s="142"/>
      <c r="F146" s="145" t="s">
        <v>195</v>
      </c>
      <c r="G146" s="146"/>
      <c r="H146" s="147"/>
      <c r="I146" s="12">
        <v>20</v>
      </c>
      <c r="J146" s="12">
        <v>20</v>
      </c>
      <c r="K146" s="12">
        <v>16</v>
      </c>
      <c r="L146" s="12">
        <v>12</v>
      </c>
      <c r="M146" s="12">
        <v>20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</row>
    <row r="147" spans="1:20" x14ac:dyDescent="0.3">
      <c r="A147" s="198"/>
      <c r="B147" s="171"/>
      <c r="C147" s="151"/>
      <c r="D147" s="141"/>
      <c r="E147" s="142"/>
      <c r="F147" s="145" t="s">
        <v>196</v>
      </c>
      <c r="G147" s="146"/>
      <c r="H147" s="147"/>
      <c r="I147" s="12">
        <v>19</v>
      </c>
      <c r="J147" s="12">
        <v>20</v>
      </c>
      <c r="K147" s="12">
        <v>16</v>
      </c>
      <c r="L147" s="12">
        <v>18</v>
      </c>
      <c r="M147" s="12">
        <v>20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</row>
    <row r="148" spans="1:20" x14ac:dyDescent="0.3">
      <c r="A148" s="198"/>
      <c r="B148" s="171"/>
      <c r="C148" s="151"/>
      <c r="D148" s="141"/>
      <c r="E148" s="142"/>
      <c r="F148" s="145" t="s">
        <v>170</v>
      </c>
      <c r="G148" s="146"/>
      <c r="H148" s="147"/>
      <c r="I148" s="12">
        <v>20</v>
      </c>
      <c r="J148" s="12">
        <v>19</v>
      </c>
      <c r="K148" s="12">
        <v>16</v>
      </c>
      <c r="L148" s="12">
        <v>18</v>
      </c>
      <c r="M148" s="12">
        <v>20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</row>
    <row r="149" spans="1:20" x14ac:dyDescent="0.3">
      <c r="A149" s="198"/>
      <c r="B149" s="171"/>
      <c r="C149" s="151"/>
      <c r="D149" s="151" t="s">
        <v>35</v>
      </c>
      <c r="E149" s="151"/>
      <c r="F149" s="145" t="s">
        <v>176</v>
      </c>
      <c r="G149" s="146"/>
      <c r="H149" s="147"/>
      <c r="I149" s="12">
        <v>20</v>
      </c>
      <c r="J149" s="12">
        <v>20</v>
      </c>
      <c r="K149" s="12">
        <v>16</v>
      </c>
      <c r="L149" s="12">
        <v>15</v>
      </c>
      <c r="M149" s="12">
        <v>20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</row>
    <row r="150" spans="1:20" x14ac:dyDescent="0.3">
      <c r="A150" s="198"/>
      <c r="B150" s="171"/>
      <c r="C150" s="151"/>
      <c r="D150" s="151"/>
      <c r="E150" s="151"/>
      <c r="F150" s="145" t="s">
        <v>36</v>
      </c>
      <c r="G150" s="146"/>
      <c r="H150" s="147"/>
      <c r="I150" s="12">
        <v>20</v>
      </c>
      <c r="J150" s="12">
        <v>10</v>
      </c>
      <c r="K150" s="12">
        <v>16</v>
      </c>
      <c r="L150" s="12">
        <v>10</v>
      </c>
      <c r="M150" s="12">
        <v>20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</row>
    <row r="151" spans="1:20" x14ac:dyDescent="0.3">
      <c r="A151" s="198"/>
      <c r="B151" s="171"/>
      <c r="C151" s="151"/>
      <c r="D151" s="151"/>
      <c r="E151" s="151"/>
      <c r="F151" s="145" t="s">
        <v>37</v>
      </c>
      <c r="G151" s="146"/>
      <c r="H151" s="147"/>
      <c r="I151" s="12">
        <v>15</v>
      </c>
      <c r="J151" s="12">
        <v>20</v>
      </c>
      <c r="K151" s="12">
        <v>16</v>
      </c>
      <c r="L151" s="12">
        <v>6</v>
      </c>
      <c r="M151" s="12">
        <v>20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</row>
    <row r="152" spans="1:20" x14ac:dyDescent="0.3">
      <c r="A152" s="198"/>
      <c r="B152" s="171"/>
      <c r="C152" s="151"/>
      <c r="D152" s="151"/>
      <c r="E152" s="151"/>
      <c r="F152" s="145" t="s">
        <v>47</v>
      </c>
      <c r="G152" s="146"/>
      <c r="H152" s="147"/>
      <c r="I152" s="12">
        <v>20</v>
      </c>
      <c r="J152" s="12">
        <v>20</v>
      </c>
      <c r="K152" s="12">
        <v>16</v>
      </c>
      <c r="L152" s="12">
        <v>15</v>
      </c>
      <c r="M152" s="12">
        <v>20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</row>
    <row r="153" spans="1:20" x14ac:dyDescent="0.3">
      <c r="A153" s="198"/>
      <c r="B153" s="171"/>
      <c r="C153" s="151"/>
      <c r="D153" s="151"/>
      <c r="E153" s="151"/>
      <c r="F153" s="145" t="s">
        <v>177</v>
      </c>
      <c r="G153" s="146"/>
      <c r="H153" s="147"/>
      <c r="I153" s="12">
        <v>0</v>
      </c>
      <c r="J153" s="12">
        <v>0</v>
      </c>
      <c r="K153" s="12">
        <v>0</v>
      </c>
      <c r="L153" s="12">
        <v>7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</row>
    <row r="154" spans="1:20" x14ac:dyDescent="0.3">
      <c r="A154" s="198"/>
      <c r="B154" s="171"/>
      <c r="C154" s="151"/>
      <c r="D154" s="151"/>
      <c r="E154" s="151"/>
      <c r="F154" s="145" t="s">
        <v>87</v>
      </c>
      <c r="G154" s="146"/>
      <c r="H154" s="147"/>
      <c r="I154" s="12">
        <v>5</v>
      </c>
      <c r="J154" s="12">
        <v>10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</row>
    <row r="155" spans="1:20" x14ac:dyDescent="0.3">
      <c r="A155" s="198"/>
      <c r="B155" s="171"/>
      <c r="C155" s="151"/>
      <c r="D155" s="151"/>
      <c r="E155" s="151"/>
      <c r="F155" s="145" t="s">
        <v>88</v>
      </c>
      <c r="G155" s="146"/>
      <c r="H155" s="147"/>
      <c r="I155" s="12">
        <v>0</v>
      </c>
      <c r="J155" s="12">
        <v>0</v>
      </c>
      <c r="K155" s="12">
        <v>0</v>
      </c>
      <c r="L155" s="12">
        <v>7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</row>
    <row r="156" spans="1:20" x14ac:dyDescent="0.3">
      <c r="A156" s="198"/>
      <c r="B156" s="171"/>
      <c r="C156" s="151"/>
      <c r="D156" s="151"/>
      <c r="E156" s="151"/>
      <c r="F156" s="145" t="s">
        <v>89</v>
      </c>
      <c r="G156" s="146"/>
      <c r="H156" s="147"/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</row>
    <row r="157" spans="1:20" x14ac:dyDescent="0.3">
      <c r="A157" s="38"/>
      <c r="B157" s="38"/>
      <c r="C157" s="39"/>
      <c r="D157" s="40"/>
      <c r="E157" s="2"/>
      <c r="F157" s="37"/>
      <c r="G157" s="37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3">
      <c r="A158" s="38"/>
      <c r="B158" s="38"/>
      <c r="C158" s="39"/>
      <c r="D158" s="40"/>
      <c r="E158" s="2"/>
      <c r="F158" s="37"/>
      <c r="G158" s="37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3">
      <c r="A159" s="119" t="s">
        <v>130</v>
      </c>
      <c r="B159" s="119"/>
      <c r="C159" s="119"/>
      <c r="D159" s="199" t="s">
        <v>133</v>
      </c>
      <c r="E159" s="200"/>
      <c r="F159" s="37"/>
      <c r="G159" s="37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3">
      <c r="A160" s="119" t="s">
        <v>131</v>
      </c>
      <c r="B160" s="119"/>
      <c r="C160" s="119"/>
      <c r="D160" s="201">
        <v>43344</v>
      </c>
      <c r="E160" s="200"/>
      <c r="F160" s="37"/>
      <c r="G160" s="37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3">
      <c r="A161" s="119" t="s">
        <v>132</v>
      </c>
      <c r="B161" s="119"/>
      <c r="C161" s="119"/>
      <c r="D161" s="199" t="s">
        <v>134</v>
      </c>
      <c r="E161" s="200"/>
      <c r="F161" s="37"/>
      <c r="G161" s="37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3">
      <c r="A162" s="119" t="s">
        <v>164</v>
      </c>
      <c r="B162" s="119"/>
      <c r="C162" s="119"/>
      <c r="D162" s="196" t="s">
        <v>165</v>
      </c>
      <c r="E162" s="197"/>
      <c r="F162" s="37"/>
      <c r="G162" s="37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3">
      <c r="A163" s="38"/>
      <c r="B163" s="38"/>
      <c r="C163" s="39"/>
      <c r="D163" s="40"/>
      <c r="E163" s="2"/>
      <c r="F163" s="37"/>
      <c r="G163" s="37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3">
      <c r="A164" s="38"/>
      <c r="B164" s="38"/>
      <c r="C164" s="193" t="s">
        <v>163</v>
      </c>
      <c r="D164" s="194"/>
      <c r="E164" s="195"/>
      <c r="F164" s="37"/>
      <c r="G164" s="37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3">
      <c r="A165" s="38"/>
      <c r="B165" s="38"/>
      <c r="C165" s="51" t="s">
        <v>144</v>
      </c>
      <c r="D165" s="52">
        <v>25</v>
      </c>
      <c r="E165" s="53" t="s">
        <v>182</v>
      </c>
      <c r="F165" s="37"/>
      <c r="G165" s="37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3">
      <c r="A166" s="38"/>
      <c r="B166" s="38"/>
      <c r="C166" s="51" t="s">
        <v>145</v>
      </c>
      <c r="D166" s="52">
        <v>47</v>
      </c>
      <c r="E166" s="53" t="s">
        <v>183</v>
      </c>
      <c r="F166" s="37"/>
      <c r="G166" s="37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3">
      <c r="A167" s="38"/>
      <c r="B167" s="38"/>
      <c r="C167" s="51" t="s">
        <v>146</v>
      </c>
      <c r="D167" s="52">
        <v>3</v>
      </c>
      <c r="E167" s="53" t="s">
        <v>152</v>
      </c>
      <c r="F167" s="37"/>
      <c r="G167" s="37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3">
      <c r="A168" s="38"/>
      <c r="B168" s="38"/>
      <c r="C168" s="51" t="s">
        <v>147</v>
      </c>
      <c r="D168" s="52">
        <v>10</v>
      </c>
      <c r="E168" s="53" t="s">
        <v>153</v>
      </c>
      <c r="F168" s="37"/>
      <c r="G168" s="37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3">
      <c r="A169" s="38"/>
      <c r="B169" s="38"/>
      <c r="C169" s="51" t="s">
        <v>148</v>
      </c>
      <c r="D169" s="52">
        <v>25</v>
      </c>
      <c r="E169" s="53" t="s">
        <v>154</v>
      </c>
      <c r="F169" s="37"/>
      <c r="G169" s="37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3">
      <c r="A170" s="38"/>
      <c r="B170" s="38"/>
      <c r="C170" s="51" t="s">
        <v>149</v>
      </c>
      <c r="D170" s="52">
        <v>40</v>
      </c>
      <c r="E170" s="53" t="s">
        <v>155</v>
      </c>
      <c r="F170" s="37"/>
      <c r="G170" s="37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3">
      <c r="A171" s="38"/>
      <c r="B171" s="38"/>
      <c r="C171" s="51" t="s">
        <v>150</v>
      </c>
      <c r="D171" s="57">
        <v>1323</v>
      </c>
      <c r="E171" s="53" t="s">
        <v>156</v>
      </c>
      <c r="F171" s="37"/>
      <c r="G171" s="37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3">
      <c r="A172" s="38"/>
      <c r="B172" s="38"/>
      <c r="C172" s="51" t="s">
        <v>151</v>
      </c>
      <c r="D172" s="52">
        <v>506</v>
      </c>
      <c r="E172" s="53" t="s">
        <v>156</v>
      </c>
      <c r="F172" s="37"/>
      <c r="G172" s="37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3">
      <c r="A173" s="38"/>
      <c r="B173" s="38"/>
      <c r="C173" s="54"/>
      <c r="D173" s="55"/>
      <c r="E173" s="56"/>
      <c r="F173" s="37"/>
      <c r="G173" s="37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3">
      <c r="A174" s="38"/>
      <c r="B174" s="38"/>
      <c r="C174" s="192" t="s">
        <v>157</v>
      </c>
      <c r="D174" s="192"/>
      <c r="E174" s="56"/>
      <c r="F174" s="37"/>
      <c r="G174" s="37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3">
      <c r="A175" s="38"/>
      <c r="B175" s="38"/>
      <c r="C175" s="51" t="s">
        <v>158</v>
      </c>
      <c r="D175" s="51">
        <v>1</v>
      </c>
      <c r="E175" s="56"/>
      <c r="F175" s="37"/>
      <c r="G175" s="37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3">
      <c r="A176" s="38"/>
      <c r="B176" s="38"/>
      <c r="C176" s="51" t="s">
        <v>159</v>
      </c>
      <c r="D176" s="51">
        <v>2</v>
      </c>
      <c r="E176" s="56"/>
      <c r="F176" s="37"/>
      <c r="G176" s="37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3">
      <c r="A177" s="38"/>
      <c r="B177" s="38"/>
      <c r="C177" s="51" t="s">
        <v>146</v>
      </c>
      <c r="D177" s="58">
        <v>1</v>
      </c>
      <c r="E177" s="56"/>
      <c r="F177" s="37"/>
      <c r="G177" s="37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3">
      <c r="A178" s="38"/>
      <c r="B178" s="38"/>
      <c r="C178" s="51" t="s">
        <v>166</v>
      </c>
      <c r="D178" s="51">
        <v>10</v>
      </c>
      <c r="E178" s="56"/>
      <c r="F178" s="37"/>
      <c r="G178" s="37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3">
      <c r="A179" s="38"/>
      <c r="B179" s="38"/>
      <c r="C179" s="51" t="s">
        <v>160</v>
      </c>
      <c r="D179" s="51">
        <v>0</v>
      </c>
      <c r="E179" s="56"/>
      <c r="F179" s="37"/>
      <c r="G179" s="37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3">
      <c r="A180" s="38"/>
      <c r="B180" s="38"/>
      <c r="C180" s="51" t="s">
        <v>161</v>
      </c>
      <c r="D180" s="58">
        <v>2</v>
      </c>
      <c r="E180" s="56"/>
      <c r="F180" s="37"/>
      <c r="G180" s="37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3">
      <c r="A181" s="38"/>
      <c r="B181" s="38"/>
      <c r="C181" s="51" t="s">
        <v>162</v>
      </c>
      <c r="D181" s="51">
        <v>1</v>
      </c>
      <c r="E181" s="56"/>
      <c r="F181" s="37"/>
      <c r="G181" s="37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</sheetData>
  <mergeCells count="211">
    <mergeCell ref="C164:E164"/>
    <mergeCell ref="C174:D174"/>
    <mergeCell ref="A160:C160"/>
    <mergeCell ref="D160:E160"/>
    <mergeCell ref="A161:C161"/>
    <mergeCell ref="D161:E161"/>
    <mergeCell ref="A162:C162"/>
    <mergeCell ref="D162:E162"/>
    <mergeCell ref="F153:H153"/>
    <mergeCell ref="F154:H154"/>
    <mergeCell ref="F155:H155"/>
    <mergeCell ref="F156:H156"/>
    <mergeCell ref="A159:C159"/>
    <mergeCell ref="D159:E159"/>
    <mergeCell ref="A67:A156"/>
    <mergeCell ref="B67:B77"/>
    <mergeCell ref="C67:C77"/>
    <mergeCell ref="D67:D77"/>
    <mergeCell ref="B79:B89"/>
    <mergeCell ref="C79:C89"/>
    <mergeCell ref="D79:D89"/>
    <mergeCell ref="C91:C95"/>
    <mergeCell ref="D91:D95"/>
    <mergeCell ref="B111:B115"/>
    <mergeCell ref="F138:H138"/>
    <mergeCell ref="F139:H139"/>
    <mergeCell ref="F140:H140"/>
    <mergeCell ref="F141:H141"/>
    <mergeCell ref="F142:H142"/>
    <mergeCell ref="F143:H143"/>
    <mergeCell ref="B128:B137"/>
    <mergeCell ref="C128:C137"/>
    <mergeCell ref="D128:D137"/>
    <mergeCell ref="B138:B156"/>
    <mergeCell ref="C138:C156"/>
    <mergeCell ref="D138:E148"/>
    <mergeCell ref="F144:H144"/>
    <mergeCell ref="F145:H145"/>
    <mergeCell ref="F146:H146"/>
    <mergeCell ref="F147:H147"/>
    <mergeCell ref="F148:H148"/>
    <mergeCell ref="D149:E156"/>
    <mergeCell ref="F149:H149"/>
    <mergeCell ref="F150:H150"/>
    <mergeCell ref="F151:H151"/>
    <mergeCell ref="F152:H152"/>
    <mergeCell ref="E127:H127"/>
    <mergeCell ref="B116:B118"/>
    <mergeCell ref="C116:C118"/>
    <mergeCell ref="D116:D118"/>
    <mergeCell ref="E117:H117"/>
    <mergeCell ref="E118:H118"/>
    <mergeCell ref="B119:B127"/>
    <mergeCell ref="C119:C127"/>
    <mergeCell ref="D119:D127"/>
    <mergeCell ref="E120:H120"/>
    <mergeCell ref="E121:H121"/>
    <mergeCell ref="E123:H123"/>
    <mergeCell ref="E124:H124"/>
    <mergeCell ref="E125:H125"/>
    <mergeCell ref="E126:H126"/>
    <mergeCell ref="E92:H92"/>
    <mergeCell ref="E93:H93"/>
    <mergeCell ref="E94:H94"/>
    <mergeCell ref="E95:H95"/>
    <mergeCell ref="B96:B110"/>
    <mergeCell ref="C96:C110"/>
    <mergeCell ref="D96:E96"/>
    <mergeCell ref="D97:D100"/>
    <mergeCell ref="E98:H98"/>
    <mergeCell ref="E99:H99"/>
    <mergeCell ref="E100:H100"/>
    <mergeCell ref="D101:D103"/>
    <mergeCell ref="E101:H101"/>
    <mergeCell ref="E102:H102"/>
    <mergeCell ref="E103:H103"/>
    <mergeCell ref="D104:D107"/>
    <mergeCell ref="E105:H105"/>
    <mergeCell ref="E106:H106"/>
    <mergeCell ref="E107:H107"/>
    <mergeCell ref="D108:D110"/>
    <mergeCell ref="E108:H108"/>
    <mergeCell ref="E109:H109"/>
    <mergeCell ref="E110:H110"/>
    <mergeCell ref="B91:B95"/>
    <mergeCell ref="C111:C115"/>
    <mergeCell ref="D111:E111"/>
    <mergeCell ref="D112:D113"/>
    <mergeCell ref="E112:H112"/>
    <mergeCell ref="E113:H113"/>
    <mergeCell ref="D114:D115"/>
    <mergeCell ref="E114:H114"/>
    <mergeCell ref="E115:H115"/>
    <mergeCell ref="E122:H122"/>
    <mergeCell ref="B61:B63"/>
    <mergeCell ref="C61:C63"/>
    <mergeCell ref="D61:E63"/>
    <mergeCell ref="F62:H62"/>
    <mergeCell ref="F63:H63"/>
    <mergeCell ref="B64:B66"/>
    <mergeCell ref="C64:C66"/>
    <mergeCell ref="D64:E66"/>
    <mergeCell ref="F65:H65"/>
    <mergeCell ref="F66:H66"/>
    <mergeCell ref="C55:C57"/>
    <mergeCell ref="D55:E57"/>
    <mergeCell ref="F56:H56"/>
    <mergeCell ref="F57:H57"/>
    <mergeCell ref="B58:B60"/>
    <mergeCell ref="C58:C60"/>
    <mergeCell ref="D58:E60"/>
    <mergeCell ref="F59:H59"/>
    <mergeCell ref="F60:H60"/>
    <mergeCell ref="A19:A29"/>
    <mergeCell ref="B19:B21"/>
    <mergeCell ref="F48:H48"/>
    <mergeCell ref="B49:B51"/>
    <mergeCell ref="C49:C51"/>
    <mergeCell ref="D49:E51"/>
    <mergeCell ref="F50:H50"/>
    <mergeCell ref="F51:H51"/>
    <mergeCell ref="A43:A66"/>
    <mergeCell ref="B43:B45"/>
    <mergeCell ref="C43:C45"/>
    <mergeCell ref="D43:E45"/>
    <mergeCell ref="F44:H44"/>
    <mergeCell ref="F45:H45"/>
    <mergeCell ref="B46:B48"/>
    <mergeCell ref="C46:C48"/>
    <mergeCell ref="D46:E48"/>
    <mergeCell ref="F47:H47"/>
    <mergeCell ref="B52:B54"/>
    <mergeCell ref="C52:C54"/>
    <mergeCell ref="D52:E54"/>
    <mergeCell ref="F53:H53"/>
    <mergeCell ref="F54:H54"/>
    <mergeCell ref="B55:B57"/>
    <mergeCell ref="F20:H20"/>
    <mergeCell ref="F21:H21"/>
    <mergeCell ref="F27:H27"/>
    <mergeCell ref="D28:E29"/>
    <mergeCell ref="F28:H28"/>
    <mergeCell ref="F29:H29"/>
    <mergeCell ref="A30:A42"/>
    <mergeCell ref="B30:B42"/>
    <mergeCell ref="C30:C42"/>
    <mergeCell ref="D30:E32"/>
    <mergeCell ref="F31:H31"/>
    <mergeCell ref="F32:H32"/>
    <mergeCell ref="D38:E40"/>
    <mergeCell ref="F39:H39"/>
    <mergeCell ref="F40:H40"/>
    <mergeCell ref="D41:E42"/>
    <mergeCell ref="F41:H41"/>
    <mergeCell ref="F42:H42"/>
    <mergeCell ref="D33:E35"/>
    <mergeCell ref="F34:H34"/>
    <mergeCell ref="F35:H35"/>
    <mergeCell ref="D36:E37"/>
    <mergeCell ref="F36:H36"/>
    <mergeCell ref="F37:H37"/>
    <mergeCell ref="F9:H9"/>
    <mergeCell ref="D10:E10"/>
    <mergeCell ref="D11:E11"/>
    <mergeCell ref="D12:E12"/>
    <mergeCell ref="B13:B15"/>
    <mergeCell ref="C13:C15"/>
    <mergeCell ref="D13:E15"/>
    <mergeCell ref="F14:H14"/>
    <mergeCell ref="F15:H15"/>
    <mergeCell ref="B22:B29"/>
    <mergeCell ref="C22:C29"/>
    <mergeCell ref="D22:E24"/>
    <mergeCell ref="F23:H23"/>
    <mergeCell ref="F24:H24"/>
    <mergeCell ref="D25:E25"/>
    <mergeCell ref="D26:E27"/>
    <mergeCell ref="F26:H26"/>
    <mergeCell ref="A5:A18"/>
    <mergeCell ref="B5:B6"/>
    <mergeCell ref="C5:C6"/>
    <mergeCell ref="D5:E5"/>
    <mergeCell ref="D6:E6"/>
    <mergeCell ref="B7:B9"/>
    <mergeCell ref="C7:C9"/>
    <mergeCell ref="D7:E9"/>
    <mergeCell ref="D16:E16"/>
    <mergeCell ref="B17:B18"/>
    <mergeCell ref="C17:C18"/>
    <mergeCell ref="D17:E17"/>
    <mergeCell ref="D18:E18"/>
    <mergeCell ref="C19:C21"/>
    <mergeCell ref="D19:E21"/>
    <mergeCell ref="F8:H8"/>
    <mergeCell ref="O3:O4"/>
    <mergeCell ref="P3:P4"/>
    <mergeCell ref="Q3:Q4"/>
    <mergeCell ref="R3:R4"/>
    <mergeCell ref="S3:S4"/>
    <mergeCell ref="T3:T4"/>
    <mergeCell ref="A1:T1"/>
    <mergeCell ref="A2:D3"/>
    <mergeCell ref="E2:H3"/>
    <mergeCell ref="I2:T2"/>
    <mergeCell ref="I3:I4"/>
    <mergeCell ref="J3:J4"/>
    <mergeCell ref="K3:K4"/>
    <mergeCell ref="L3:L4"/>
    <mergeCell ref="M3:M4"/>
    <mergeCell ref="N3:N4"/>
    <mergeCell ref="D4:E4"/>
  </mergeCells>
  <conditionalFormatting sqref="I5:T6">
    <cfRule type="cellIs" dxfId="281" priority="88" operator="lessThanOrEqual">
      <formula>106</formula>
    </cfRule>
    <cfRule type="cellIs" dxfId="280" priority="89" operator="greaterThanOrEqual">
      <formula>120</formula>
    </cfRule>
    <cfRule type="cellIs" dxfId="279" priority="90" operator="between">
      <formula>107</formula>
      <formula>119</formula>
    </cfRule>
  </conditionalFormatting>
  <conditionalFormatting sqref="I6:T6">
    <cfRule type="cellIs" dxfId="278" priority="85" operator="lessThanOrEqual">
      <formula>26</formula>
    </cfRule>
    <cfRule type="cellIs" dxfId="277" priority="86" operator="greaterThanOrEqual">
      <formula>32</formula>
    </cfRule>
    <cfRule type="cellIs" dxfId="276" priority="87" operator="between">
      <formula>27</formula>
      <formula>31</formula>
    </cfRule>
  </conditionalFormatting>
  <conditionalFormatting sqref="I7:T7">
    <cfRule type="cellIs" dxfId="275" priority="82" operator="lessThanOrEqual">
      <formula>0.79</formula>
    </cfRule>
    <cfRule type="cellIs" dxfId="274" priority="83" operator="greaterThanOrEqual">
      <formula>0.91</formula>
    </cfRule>
    <cfRule type="cellIs" dxfId="273" priority="84" operator="between">
      <formula>0.8</formula>
      <formula>0.9</formula>
    </cfRule>
  </conditionalFormatting>
  <conditionalFormatting sqref="I10:T10">
    <cfRule type="cellIs" dxfId="272" priority="79" operator="lessThanOrEqual">
      <formula>22</formula>
    </cfRule>
    <cfRule type="cellIs" dxfId="271" priority="80" operator="greaterThanOrEqual">
      <formula>26</formula>
    </cfRule>
    <cfRule type="cellIs" dxfId="270" priority="81" operator="between">
      <formula>23</formula>
      <formula>24</formula>
    </cfRule>
  </conditionalFormatting>
  <conditionalFormatting sqref="I11:T11">
    <cfRule type="cellIs" dxfId="269" priority="76" operator="greaterThanOrEqual">
      <formula>51</formula>
    </cfRule>
    <cfRule type="cellIs" dxfId="268" priority="77" operator="lessThanOrEqual">
      <formula>49</formula>
    </cfRule>
    <cfRule type="cellIs" dxfId="267" priority="78" operator="equal">
      <formula>50</formula>
    </cfRule>
  </conditionalFormatting>
  <conditionalFormatting sqref="I13:T13">
    <cfRule type="cellIs" dxfId="266" priority="73" operator="greaterThanOrEqual">
      <formula>1390</formula>
    </cfRule>
    <cfRule type="cellIs" dxfId="265" priority="74" operator="lessThanOrEqual">
      <formula>1256</formula>
    </cfRule>
    <cfRule type="cellIs" dxfId="264" priority="75" operator="between">
      <formula>1257</formula>
      <formula>1389</formula>
    </cfRule>
  </conditionalFormatting>
  <conditionalFormatting sqref="I16:T16">
    <cfRule type="cellIs" dxfId="263" priority="70" operator="lessThanOrEqual">
      <formula>481</formula>
    </cfRule>
    <cfRule type="cellIs" dxfId="262" priority="71" operator="greaterThanOrEqual">
      <formula>533</formula>
    </cfRule>
    <cfRule type="cellIs" dxfId="261" priority="72" operator="between">
      <formula>482</formula>
      <formula>532</formula>
    </cfRule>
  </conditionalFormatting>
  <conditionalFormatting sqref="I17:T17">
    <cfRule type="cellIs" dxfId="260" priority="67" operator="lessThanOrEqual">
      <formula>0.89</formula>
    </cfRule>
    <cfRule type="cellIs" dxfId="259" priority="68" operator="greaterThanOrEqual">
      <formula>101</formula>
    </cfRule>
    <cfRule type="cellIs" dxfId="258" priority="69" operator="between">
      <formula>0.91</formula>
      <formula>1</formula>
    </cfRule>
  </conditionalFormatting>
  <conditionalFormatting sqref="I18:T18">
    <cfRule type="cellIs" dxfId="257" priority="64" operator="lessThanOrEqual">
      <formula>797</formula>
    </cfRule>
    <cfRule type="cellIs" dxfId="256" priority="65" operator="greaterThanOrEqual">
      <formula>841</formula>
    </cfRule>
    <cfRule type="cellIs" dxfId="255" priority="66" operator="between">
      <formula>798</formula>
      <formula>840</formula>
    </cfRule>
  </conditionalFormatting>
  <conditionalFormatting sqref="I19:T19">
    <cfRule type="cellIs" dxfId="254" priority="61" operator="lessThanOrEqual">
      <formula>0.69</formula>
    </cfRule>
    <cfRule type="cellIs" dxfId="253" priority="62" operator="greaterThanOrEqual">
      <formula>0.81</formula>
    </cfRule>
    <cfRule type="cellIs" dxfId="252" priority="63" operator="between">
      <formula>0.7</formula>
      <formula>0.8</formula>
    </cfRule>
  </conditionalFormatting>
  <conditionalFormatting sqref="I22:T22">
    <cfRule type="cellIs" dxfId="251" priority="58" operator="lessThanOrEqual">
      <formula>59%</formula>
    </cfRule>
    <cfRule type="cellIs" dxfId="250" priority="59" operator="greaterThanOrEqual">
      <formula>0.66</formula>
    </cfRule>
    <cfRule type="cellIs" dxfId="249" priority="60" operator="between">
      <formula>0.6</formula>
      <formula>0.65</formula>
    </cfRule>
  </conditionalFormatting>
  <conditionalFormatting sqref="I25:T25">
    <cfRule type="cellIs" dxfId="248" priority="55" operator="lessThanOrEqual">
      <formula>0.59</formula>
    </cfRule>
    <cfRule type="cellIs" dxfId="247" priority="56" operator="greaterThanOrEqual">
      <formula>0.66</formula>
    </cfRule>
    <cfRule type="cellIs" dxfId="246" priority="57" operator="between">
      <formula>0.6</formula>
      <formula>0.65</formula>
    </cfRule>
  </conditionalFormatting>
  <conditionalFormatting sqref="I30:T30 I33:T33 I38:T38">
    <cfRule type="cellIs" dxfId="245" priority="52" operator="lessThanOrEqual">
      <formula>0.39</formula>
    </cfRule>
    <cfRule type="cellIs" dxfId="244" priority="53" operator="greaterThanOrEqual">
      <formula>0.51</formula>
    </cfRule>
    <cfRule type="cellIs" dxfId="243" priority="54" operator="between">
      <formula>0.4</formula>
      <formula>0.5</formula>
    </cfRule>
  </conditionalFormatting>
  <conditionalFormatting sqref="I43:T43">
    <cfRule type="cellIs" dxfId="242" priority="49" operator="lessThanOrEqual">
      <formula>13</formula>
    </cfRule>
    <cfRule type="cellIs" dxfId="241" priority="50" operator="greaterThanOrEqual">
      <formula>17</formula>
    </cfRule>
    <cfRule type="cellIs" dxfId="240" priority="51" operator="between">
      <formula>16</formula>
      <formula>14</formula>
    </cfRule>
  </conditionalFormatting>
  <conditionalFormatting sqref="I46:T46">
    <cfRule type="cellIs" dxfId="239" priority="46" operator="lessThan">
      <formula>1</formula>
    </cfRule>
    <cfRule type="cellIs" dxfId="238" priority="47" operator="greaterThanOrEqual">
      <formula>2</formula>
    </cfRule>
    <cfRule type="cellIs" dxfId="237" priority="48" operator="equal">
      <formula>1</formula>
    </cfRule>
  </conditionalFormatting>
  <conditionalFormatting sqref="I49:T49">
    <cfRule type="cellIs" dxfId="236" priority="43" operator="lessThanOrEqual">
      <formula>6</formula>
    </cfRule>
    <cfRule type="cellIs" dxfId="235" priority="44" operator="greaterThanOrEqual">
      <formula>22</formula>
    </cfRule>
    <cfRule type="cellIs" dxfId="234" priority="45" operator="between">
      <formula>21</formula>
      <formula>7</formula>
    </cfRule>
  </conditionalFormatting>
  <conditionalFormatting sqref="I52:T52">
    <cfRule type="cellIs" dxfId="233" priority="40" operator="lessThanOrEqual">
      <formula>14</formula>
    </cfRule>
    <cfRule type="cellIs" dxfId="232" priority="41" operator="greaterThanOrEqual">
      <formula>46</formula>
    </cfRule>
    <cfRule type="cellIs" dxfId="231" priority="42" operator="between">
      <formula>15</formula>
      <formula>45</formula>
    </cfRule>
  </conditionalFormatting>
  <conditionalFormatting sqref="I55:T55">
    <cfRule type="cellIs" dxfId="230" priority="37" operator="lessThanOrEqual">
      <formula>59</formula>
    </cfRule>
    <cfRule type="cellIs" dxfId="229" priority="38" operator="greaterThanOrEqual">
      <formula>76</formula>
    </cfRule>
    <cfRule type="cellIs" dxfId="228" priority="39" operator="between">
      <formula>60</formula>
      <formula>75</formula>
    </cfRule>
  </conditionalFormatting>
  <conditionalFormatting sqref="I58:T58 I61:T61">
    <cfRule type="cellIs" dxfId="227" priority="34" operator="greaterThanOrEqual">
      <formula>3</formula>
    </cfRule>
    <cfRule type="cellIs" dxfId="226" priority="35" operator="lessThanOrEqual">
      <formula>1</formula>
    </cfRule>
    <cfRule type="cellIs" dxfId="225" priority="36" operator="equal">
      <formula>2</formula>
    </cfRule>
  </conditionalFormatting>
  <conditionalFormatting sqref="I64:T64">
    <cfRule type="cellIs" dxfId="224" priority="31" operator="lessThanOrEqual">
      <formula>10</formula>
    </cfRule>
    <cfRule type="cellIs" dxfId="223" priority="32" operator="greaterThanOrEqual">
      <formula>16</formula>
    </cfRule>
    <cfRule type="cellIs" dxfId="222" priority="33" operator="between">
      <formula>10</formula>
      <formula>15</formula>
    </cfRule>
  </conditionalFormatting>
  <conditionalFormatting sqref="I67:T67">
    <cfRule type="cellIs" dxfId="221" priority="25" operator="lessThanOrEqual">
      <formula>199</formula>
    </cfRule>
    <cfRule type="cellIs" dxfId="220" priority="26" operator="greaterThanOrEqual">
      <formula>221</formula>
    </cfRule>
    <cfRule type="cellIs" dxfId="219" priority="27" operator="between">
      <formula>200</formula>
      <formula>220</formula>
    </cfRule>
  </conditionalFormatting>
  <conditionalFormatting sqref="I79:T90 I128:T137">
    <cfRule type="cellIs" dxfId="218" priority="22" operator="lessThanOrEqual">
      <formula>0.89</formula>
    </cfRule>
    <cfRule type="cellIs" dxfId="217" priority="23" operator="greaterThanOrEqual">
      <formula>1.01</formula>
    </cfRule>
    <cfRule type="cellIs" dxfId="216" priority="24" operator="between">
      <formula>0.9</formula>
      <formula>1</formula>
    </cfRule>
  </conditionalFormatting>
  <conditionalFormatting sqref="I91:T91">
    <cfRule type="cellIs" dxfId="215" priority="19" operator="lessThanOrEqual">
      <formula>25</formula>
    </cfRule>
    <cfRule type="cellIs" dxfId="214" priority="20" operator="greaterThanOrEqual">
      <formula>77</formula>
    </cfRule>
    <cfRule type="cellIs" dxfId="213" priority="21" operator="between">
      <formula>26</formula>
      <formula>76</formula>
    </cfRule>
  </conditionalFormatting>
  <conditionalFormatting sqref="I119:T119">
    <cfRule type="cellIs" dxfId="212" priority="16" operator="lessThanOrEqual">
      <formula>949</formula>
    </cfRule>
    <cfRule type="cellIs" dxfId="211" priority="17" operator="greaterThanOrEqual">
      <formula>1051</formula>
    </cfRule>
    <cfRule type="cellIs" dxfId="210" priority="18" operator="between">
      <formula>950</formula>
      <formula>1050</formula>
    </cfRule>
  </conditionalFormatting>
  <conditionalFormatting sqref="I12:T12">
    <cfRule type="cellIs" dxfId="209" priority="13" operator="lessThanOrEqual">
      <formula>292</formula>
    </cfRule>
    <cfRule type="cellIs" dxfId="208" priority="14" operator="greaterThanOrEqual">
      <formula>324</formula>
    </cfRule>
    <cfRule type="cellIs" dxfId="207" priority="15" operator="between">
      <formula>293</formula>
      <formula>323</formula>
    </cfRule>
  </conditionalFormatting>
  <conditionalFormatting sqref="I97:T97 I104:T104">
    <cfRule type="cellIs" dxfId="206" priority="10" operator="lessThanOrEqual">
      <formula>24</formula>
    </cfRule>
    <cfRule type="cellIs" dxfId="205" priority="11" operator="greaterThanOrEqual">
      <formula>26</formula>
    </cfRule>
    <cfRule type="cellIs" dxfId="204" priority="12" operator="equal">
      <formula>25</formula>
    </cfRule>
  </conditionalFormatting>
  <conditionalFormatting sqref="I96:T96">
    <cfRule type="cellIs" dxfId="203" priority="7" operator="lessThanOrEqual">
      <formula>49</formula>
    </cfRule>
    <cfRule type="cellIs" dxfId="202" priority="8" operator="greaterThanOrEqual">
      <formula>51</formula>
    </cfRule>
    <cfRule type="cellIs" dxfId="201" priority="9" operator="equal">
      <formula>50</formula>
    </cfRule>
  </conditionalFormatting>
  <conditionalFormatting sqref="I111:T111">
    <cfRule type="cellIs" dxfId="200" priority="4" operator="lessThanOrEqual">
      <formula>50</formula>
    </cfRule>
    <cfRule type="cellIs" dxfId="199" priority="5" operator="greaterThanOrEqual">
      <formula>52</formula>
    </cfRule>
    <cfRule type="cellIs" dxfId="198" priority="6" operator="equal">
      <formula>51</formula>
    </cfRule>
  </conditionalFormatting>
  <conditionalFormatting sqref="I116:T116">
    <cfRule type="cellIs" dxfId="197" priority="1" operator="greaterThanOrEqual">
      <formula>22</formula>
    </cfRule>
    <cfRule type="cellIs" dxfId="196" priority="2" operator="lessThanOrEqual">
      <formula>19</formula>
    </cfRule>
    <cfRule type="cellIs" dxfId="195" priority="3" operator="between">
      <formula>20</formula>
      <formula>21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F1AB-39EF-4B10-B01C-5DA28CFA0252}">
  <dimension ref="A1:T179"/>
  <sheetViews>
    <sheetView tabSelected="1" topLeftCell="A4" zoomScaleNormal="100" workbookViewId="0">
      <selection activeCell="R21" sqref="R21"/>
    </sheetView>
  </sheetViews>
  <sheetFormatPr baseColWidth="10" defaultRowHeight="13.5" x14ac:dyDescent="0.3"/>
  <cols>
    <col min="2" max="2" width="4.15234375" customWidth="1"/>
    <col min="3" max="3" width="14.23046875" customWidth="1"/>
    <col min="4" max="4" width="17.15234375" customWidth="1"/>
    <col min="9" max="13" width="0" hidden="1" customWidth="1"/>
    <col min="14" max="14" width="11" customWidth="1"/>
  </cols>
  <sheetData>
    <row r="1" spans="1:20" ht="15.5" x14ac:dyDescent="0.3">
      <c r="A1" s="115" t="s">
        <v>180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x14ac:dyDescent="0.3">
      <c r="A2" s="204" t="s">
        <v>18</v>
      </c>
      <c r="B2" s="205"/>
      <c r="C2" s="205"/>
      <c r="D2" s="206"/>
      <c r="E2" s="189" t="s">
        <v>0</v>
      </c>
      <c r="F2" s="189"/>
      <c r="G2" s="189"/>
      <c r="H2" s="189"/>
      <c r="I2" s="207" t="s">
        <v>261</v>
      </c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1:20" x14ac:dyDescent="0.3">
      <c r="A3" s="207"/>
      <c r="B3" s="208"/>
      <c r="C3" s="208"/>
      <c r="D3" s="209"/>
      <c r="E3" s="189"/>
      <c r="F3" s="189"/>
      <c r="G3" s="189"/>
      <c r="H3" s="189"/>
      <c r="I3" s="202">
        <v>43831</v>
      </c>
      <c r="J3" s="202">
        <v>43862</v>
      </c>
      <c r="K3" s="202">
        <v>43891</v>
      </c>
      <c r="L3" s="202">
        <v>43922</v>
      </c>
      <c r="M3" s="202">
        <v>43952</v>
      </c>
      <c r="N3" s="202">
        <v>43983</v>
      </c>
      <c r="O3" s="202">
        <v>44013</v>
      </c>
      <c r="P3" s="202">
        <v>44044</v>
      </c>
      <c r="Q3" s="202">
        <v>44075</v>
      </c>
      <c r="R3" s="202">
        <v>44105</v>
      </c>
      <c r="S3" s="202">
        <v>44136</v>
      </c>
      <c r="T3" s="202">
        <v>44166</v>
      </c>
    </row>
    <row r="4" spans="1:20" x14ac:dyDescent="0.3">
      <c r="A4" s="3" t="s">
        <v>6</v>
      </c>
      <c r="B4" s="3" t="s">
        <v>2</v>
      </c>
      <c r="C4" s="3" t="s">
        <v>1</v>
      </c>
      <c r="D4" s="210" t="s">
        <v>5</v>
      </c>
      <c r="E4" s="211"/>
      <c r="F4" s="4" t="s">
        <v>3</v>
      </c>
      <c r="G4" s="5" t="s">
        <v>4</v>
      </c>
      <c r="H4" s="6" t="s">
        <v>103</v>
      </c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5" spans="1:20" ht="28.5" customHeight="1" x14ac:dyDescent="0.3">
      <c r="A5" s="169" t="s">
        <v>7</v>
      </c>
      <c r="B5" s="148">
        <v>1</v>
      </c>
      <c r="C5" s="135" t="s">
        <v>12</v>
      </c>
      <c r="D5" s="160" t="s">
        <v>62</v>
      </c>
      <c r="E5" s="162"/>
      <c r="F5" s="7" t="s">
        <v>239</v>
      </c>
      <c r="G5" s="8" t="s">
        <v>238</v>
      </c>
      <c r="H5" s="9" t="s">
        <v>240</v>
      </c>
      <c r="I5" s="10">
        <v>114</v>
      </c>
      <c r="J5" s="10">
        <v>119</v>
      </c>
      <c r="K5" s="10">
        <v>74</v>
      </c>
      <c r="L5" s="10">
        <v>52</v>
      </c>
      <c r="M5" s="10">
        <v>54</v>
      </c>
      <c r="N5" s="10">
        <v>95</v>
      </c>
      <c r="O5" s="10">
        <v>49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</row>
    <row r="6" spans="1:20" x14ac:dyDescent="0.3">
      <c r="A6" s="170"/>
      <c r="B6" s="155"/>
      <c r="C6" s="137"/>
      <c r="D6" s="160" t="s">
        <v>120</v>
      </c>
      <c r="E6" s="162"/>
      <c r="F6" s="7" t="s">
        <v>243</v>
      </c>
      <c r="G6" s="8" t="s">
        <v>241</v>
      </c>
      <c r="H6" s="9" t="s">
        <v>242</v>
      </c>
      <c r="I6" s="10">
        <v>41</v>
      </c>
      <c r="J6" s="10">
        <v>37</v>
      </c>
      <c r="K6" s="10">
        <v>29</v>
      </c>
      <c r="L6" s="10">
        <v>58</v>
      </c>
      <c r="M6" s="10">
        <v>55</v>
      </c>
      <c r="N6" s="10">
        <v>34</v>
      </c>
      <c r="O6" s="10">
        <v>40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</row>
    <row r="7" spans="1:20" x14ac:dyDescent="0.3">
      <c r="A7" s="170"/>
      <c r="B7" s="157">
        <v>2</v>
      </c>
      <c r="C7" s="135" t="s">
        <v>28</v>
      </c>
      <c r="D7" s="129" t="s">
        <v>63</v>
      </c>
      <c r="E7" s="130"/>
      <c r="F7" s="11" t="s">
        <v>167</v>
      </c>
      <c r="G7" s="8" t="s">
        <v>135</v>
      </c>
      <c r="H7" s="9" t="s">
        <v>168</v>
      </c>
      <c r="I7" s="61">
        <f>IFERROR(I9/I8,0)</f>
        <v>1</v>
      </c>
      <c r="J7" s="61">
        <f t="shared" ref="J7:T7" si="0">IFERROR(J9/J8,0)</f>
        <v>1</v>
      </c>
      <c r="K7" s="61">
        <f t="shared" si="0"/>
        <v>1</v>
      </c>
      <c r="L7" s="61">
        <f t="shared" si="0"/>
        <v>1</v>
      </c>
      <c r="M7" s="61">
        <f t="shared" si="0"/>
        <v>1</v>
      </c>
      <c r="N7" s="61">
        <f t="shared" si="0"/>
        <v>1</v>
      </c>
      <c r="O7" s="61">
        <f t="shared" si="0"/>
        <v>1</v>
      </c>
      <c r="P7" s="61">
        <f t="shared" si="0"/>
        <v>0</v>
      </c>
      <c r="Q7" s="61">
        <f t="shared" si="0"/>
        <v>0</v>
      </c>
      <c r="R7" s="61">
        <f t="shared" si="0"/>
        <v>0</v>
      </c>
      <c r="S7" s="61">
        <f t="shared" si="0"/>
        <v>0</v>
      </c>
      <c r="T7" s="61">
        <f t="shared" si="0"/>
        <v>0</v>
      </c>
    </row>
    <row r="8" spans="1:20" x14ac:dyDescent="0.3">
      <c r="A8" s="170"/>
      <c r="B8" s="158"/>
      <c r="C8" s="136"/>
      <c r="D8" s="131"/>
      <c r="E8" s="132"/>
      <c r="F8" s="160" t="s">
        <v>56</v>
      </c>
      <c r="G8" s="161"/>
      <c r="H8" s="162"/>
      <c r="I8" s="12">
        <v>824</v>
      </c>
      <c r="J8" s="12">
        <v>778</v>
      </c>
      <c r="K8" s="12">
        <v>648</v>
      </c>
      <c r="L8" s="12">
        <v>1067</v>
      </c>
      <c r="M8" s="12">
        <v>649</v>
      </c>
      <c r="N8" s="12">
        <v>677</v>
      </c>
      <c r="O8" s="12">
        <v>609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</row>
    <row r="9" spans="1:20" x14ac:dyDescent="0.3">
      <c r="A9" s="170"/>
      <c r="B9" s="159"/>
      <c r="C9" s="137"/>
      <c r="D9" s="133"/>
      <c r="E9" s="134"/>
      <c r="F9" s="160" t="s">
        <v>57</v>
      </c>
      <c r="G9" s="161"/>
      <c r="H9" s="162"/>
      <c r="I9" s="12">
        <v>824</v>
      </c>
      <c r="J9" s="12">
        <v>778</v>
      </c>
      <c r="K9" s="12">
        <v>648</v>
      </c>
      <c r="L9" s="12">
        <v>1067</v>
      </c>
      <c r="M9" s="12">
        <v>649</v>
      </c>
      <c r="N9" s="12">
        <v>677</v>
      </c>
      <c r="O9" s="12">
        <v>609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</row>
    <row r="10" spans="1:20" ht="20" x14ac:dyDescent="0.3">
      <c r="A10" s="170"/>
      <c r="B10" s="73">
        <v>3</v>
      </c>
      <c r="C10" s="107" t="s">
        <v>24</v>
      </c>
      <c r="D10" s="160" t="s">
        <v>179</v>
      </c>
      <c r="E10" s="162"/>
      <c r="F10" s="11" t="s">
        <v>224</v>
      </c>
      <c r="G10" s="8" t="s">
        <v>244</v>
      </c>
      <c r="H10" s="9" t="s">
        <v>245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</row>
    <row r="11" spans="1:20" ht="20" x14ac:dyDescent="0.3">
      <c r="A11" s="170"/>
      <c r="B11" s="106">
        <v>4</v>
      </c>
      <c r="C11" s="107" t="s">
        <v>85</v>
      </c>
      <c r="D11" s="172" t="s">
        <v>86</v>
      </c>
      <c r="E11" s="173"/>
      <c r="F11" s="74" t="s">
        <v>198</v>
      </c>
      <c r="G11" s="76">
        <v>50</v>
      </c>
      <c r="H11" s="75" t="s">
        <v>225</v>
      </c>
      <c r="I11" s="12">
        <v>30</v>
      </c>
      <c r="J11" s="12">
        <v>51</v>
      </c>
      <c r="K11" s="12">
        <v>20</v>
      </c>
      <c r="L11" s="12">
        <v>26</v>
      </c>
      <c r="M11" s="12">
        <v>41</v>
      </c>
      <c r="N11" s="12">
        <v>75</v>
      </c>
      <c r="O11" s="12">
        <v>35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</row>
    <row r="12" spans="1:20" ht="20" x14ac:dyDescent="0.3">
      <c r="A12" s="170"/>
      <c r="B12" s="105">
        <v>5</v>
      </c>
      <c r="C12" s="109" t="s">
        <v>121</v>
      </c>
      <c r="D12" s="172" t="s">
        <v>124</v>
      </c>
      <c r="E12" s="173"/>
      <c r="F12" s="13" t="s">
        <v>247</v>
      </c>
      <c r="G12" s="8" t="s">
        <v>246</v>
      </c>
      <c r="H12" s="14" t="s">
        <v>248</v>
      </c>
      <c r="I12" s="12">
        <v>213</v>
      </c>
      <c r="J12" s="12">
        <v>219</v>
      </c>
      <c r="K12" s="12">
        <v>215</v>
      </c>
      <c r="L12" s="12">
        <v>36</v>
      </c>
      <c r="M12" s="12">
        <v>55</v>
      </c>
      <c r="N12" s="12">
        <v>25</v>
      </c>
      <c r="O12" s="12">
        <v>24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</row>
    <row r="13" spans="1:20" x14ac:dyDescent="0.3">
      <c r="A13" s="170"/>
      <c r="B13" s="157">
        <v>6</v>
      </c>
      <c r="C13" s="190" t="s">
        <v>91</v>
      </c>
      <c r="D13" s="174" t="s">
        <v>122</v>
      </c>
      <c r="E13" s="175"/>
      <c r="F13" s="13" t="s">
        <v>213</v>
      </c>
      <c r="G13" s="8" t="s">
        <v>277</v>
      </c>
      <c r="H13" s="14" t="s">
        <v>214</v>
      </c>
      <c r="I13" s="44">
        <f>SUM(I14:I15)</f>
        <v>1623</v>
      </c>
      <c r="J13" s="44">
        <f>SUM(J14:J15)</f>
        <v>1295</v>
      </c>
      <c r="K13" s="44">
        <f>SUM(K14:K15)</f>
        <v>1098</v>
      </c>
      <c r="L13" s="44">
        <f>SUM(L14:L15)</f>
        <v>1429</v>
      </c>
      <c r="M13" s="44">
        <v>781</v>
      </c>
      <c r="N13" s="44">
        <v>1212</v>
      </c>
      <c r="O13" s="44">
        <f t="shared" ref="O13:T13" si="1">SUM(O14:O15)</f>
        <v>813</v>
      </c>
      <c r="P13" s="44">
        <f t="shared" si="1"/>
        <v>0</v>
      </c>
      <c r="Q13" s="44">
        <f t="shared" si="1"/>
        <v>0</v>
      </c>
      <c r="R13" s="44">
        <f t="shared" si="1"/>
        <v>0</v>
      </c>
      <c r="S13" s="44">
        <f t="shared" si="1"/>
        <v>0</v>
      </c>
      <c r="T13" s="44">
        <f t="shared" si="1"/>
        <v>0</v>
      </c>
    </row>
    <row r="14" spans="1:20" x14ac:dyDescent="0.3">
      <c r="A14" s="170"/>
      <c r="B14" s="158"/>
      <c r="C14" s="191"/>
      <c r="D14" s="176"/>
      <c r="E14" s="177"/>
      <c r="F14" s="184" t="s">
        <v>99</v>
      </c>
      <c r="G14" s="185"/>
      <c r="H14" s="186"/>
      <c r="I14" s="12">
        <v>734</v>
      </c>
      <c r="J14" s="12">
        <v>528</v>
      </c>
      <c r="K14" s="12">
        <v>452</v>
      </c>
      <c r="L14" s="12">
        <v>585</v>
      </c>
      <c r="M14" s="12">
        <v>449</v>
      </c>
      <c r="N14" s="12">
        <v>567</v>
      </c>
      <c r="O14" s="12">
        <v>179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</row>
    <row r="15" spans="1:20" x14ac:dyDescent="0.3">
      <c r="A15" s="170"/>
      <c r="B15" s="158"/>
      <c r="C15" s="191"/>
      <c r="D15" s="176"/>
      <c r="E15" s="177"/>
      <c r="F15" s="184" t="s">
        <v>100</v>
      </c>
      <c r="G15" s="185"/>
      <c r="H15" s="186"/>
      <c r="I15" s="12">
        <v>889</v>
      </c>
      <c r="J15" s="12">
        <v>767</v>
      </c>
      <c r="K15" s="12">
        <v>646</v>
      </c>
      <c r="L15" s="12">
        <v>844</v>
      </c>
      <c r="M15" s="12">
        <v>701</v>
      </c>
      <c r="N15" s="12">
        <v>645</v>
      </c>
      <c r="O15" s="12">
        <v>634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</row>
    <row r="16" spans="1:20" ht="20" x14ac:dyDescent="0.3">
      <c r="A16" s="170"/>
      <c r="B16" s="105">
        <v>7</v>
      </c>
      <c r="C16" s="111" t="s">
        <v>92</v>
      </c>
      <c r="D16" s="174" t="s">
        <v>123</v>
      </c>
      <c r="E16" s="175"/>
      <c r="F16" s="74" t="s">
        <v>283</v>
      </c>
      <c r="G16" s="76" t="s">
        <v>281</v>
      </c>
      <c r="H16" s="75" t="s">
        <v>282</v>
      </c>
      <c r="I16" s="12">
        <v>824</v>
      </c>
      <c r="J16" s="12">
        <v>778</v>
      </c>
      <c r="K16" s="12">
        <v>648</v>
      </c>
      <c r="L16" s="12">
        <v>1067</v>
      </c>
      <c r="M16" s="12">
        <v>649</v>
      </c>
      <c r="N16" s="12">
        <f>N8</f>
        <v>677</v>
      </c>
      <c r="O16" s="12">
        <f t="shared" ref="O16:T16" si="2">O8</f>
        <v>609</v>
      </c>
      <c r="P16" s="12">
        <f t="shared" si="2"/>
        <v>0</v>
      </c>
      <c r="Q16" s="12">
        <f t="shared" si="2"/>
        <v>0</v>
      </c>
      <c r="R16" s="12">
        <f t="shared" si="2"/>
        <v>0</v>
      </c>
      <c r="S16" s="12">
        <f t="shared" si="2"/>
        <v>0</v>
      </c>
      <c r="T16" s="12">
        <f t="shared" si="2"/>
        <v>0</v>
      </c>
    </row>
    <row r="17" spans="1:20" ht="13.5" customHeight="1" x14ac:dyDescent="0.3">
      <c r="A17" s="170"/>
      <c r="B17" s="212">
        <v>8</v>
      </c>
      <c r="C17" s="187" t="s">
        <v>65</v>
      </c>
      <c r="D17" s="120" t="s">
        <v>169</v>
      </c>
      <c r="E17" s="122"/>
      <c r="F17" s="13" t="s">
        <v>136</v>
      </c>
      <c r="G17" s="15" t="s">
        <v>137</v>
      </c>
      <c r="H17" s="16" t="s">
        <v>117</v>
      </c>
      <c r="I17" s="62">
        <f>IFERROR(I18/(I135*40),0)</f>
        <v>6.6012500000000003</v>
      </c>
      <c r="J17" s="62">
        <f>IFERROR(J18/(J135*40),0)</f>
        <v>5.1381578947368425</v>
      </c>
      <c r="K17" s="62">
        <f>IFERROR(K18/(K135*40),0)</f>
        <v>7.1140625000000002</v>
      </c>
      <c r="L17" s="62">
        <f>IFERROR(L18/(L135*40),0)</f>
        <v>4.6791666666666663</v>
      </c>
      <c r="M17" s="62">
        <f>IFERROR(M18/(M135*40),0)</f>
        <v>4.1412500000000003</v>
      </c>
      <c r="N17" s="62">
        <f>IFERROR(N18/(N133*40),0)</f>
        <v>5.0175000000000001</v>
      </c>
      <c r="O17" s="62">
        <f>IFERROR(O18/(O133*40),0)</f>
        <v>5.0680555555555555</v>
      </c>
      <c r="P17" s="62">
        <f>IFERROR(P18/(P133*40),0)</f>
        <v>0</v>
      </c>
      <c r="Q17" s="62">
        <f>IFERROR(Q18/(Q133*40),0)</f>
        <v>0</v>
      </c>
      <c r="R17" s="62">
        <f>IFERROR(R18/(R133*40),0)</f>
        <v>0</v>
      </c>
      <c r="S17" s="62">
        <f>IFERROR(S18/(S133*40),0)</f>
        <v>0</v>
      </c>
      <c r="T17" s="62">
        <f>IFERROR(T18/(T133*40),0)</f>
        <v>0</v>
      </c>
    </row>
    <row r="18" spans="1:20" x14ac:dyDescent="0.3">
      <c r="A18" s="170"/>
      <c r="B18" s="213"/>
      <c r="C18" s="188"/>
      <c r="D18" s="120" t="s">
        <v>118</v>
      </c>
      <c r="E18" s="122"/>
      <c r="F18" s="17" t="s">
        <v>253</v>
      </c>
      <c r="G18" s="15" t="s">
        <v>252</v>
      </c>
      <c r="H18" s="19" t="s">
        <v>254</v>
      </c>
      <c r="I18" s="12">
        <v>5281</v>
      </c>
      <c r="J18" s="12">
        <v>3905</v>
      </c>
      <c r="K18" s="12">
        <v>4553</v>
      </c>
      <c r="L18" s="12">
        <v>3369</v>
      </c>
      <c r="M18" s="12">
        <v>3313</v>
      </c>
      <c r="N18" s="12">
        <v>4014</v>
      </c>
      <c r="O18" s="12">
        <v>3649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</row>
    <row r="19" spans="1:20" x14ac:dyDescent="0.3">
      <c r="A19" s="168" t="s">
        <v>112</v>
      </c>
      <c r="B19" s="157">
        <v>9</v>
      </c>
      <c r="C19" s="135" t="s">
        <v>49</v>
      </c>
      <c r="D19" s="129" t="s">
        <v>75</v>
      </c>
      <c r="E19" s="130"/>
      <c r="F19" s="20" t="s">
        <v>51</v>
      </c>
      <c r="G19" s="8" t="s">
        <v>52</v>
      </c>
      <c r="H19" s="9" t="s">
        <v>104</v>
      </c>
      <c r="I19" s="61">
        <f>IFERROR(I21/I20,0)</f>
        <v>0.63043478260869568</v>
      </c>
      <c r="J19" s="61">
        <f t="shared" ref="J19:T19" si="3">IFERROR(J21/J20,0)</f>
        <v>0.72727272727272729</v>
      </c>
      <c r="K19" s="61">
        <f t="shared" si="3"/>
        <v>0.73684210526315785</v>
      </c>
      <c r="L19" s="61">
        <f t="shared" si="3"/>
        <v>0</v>
      </c>
      <c r="M19" s="61">
        <f t="shared" si="3"/>
        <v>0.75</v>
      </c>
      <c r="N19" s="61">
        <f t="shared" si="3"/>
        <v>0.78787878787878785</v>
      </c>
      <c r="O19" s="61">
        <f t="shared" si="3"/>
        <v>0.75</v>
      </c>
      <c r="P19" s="61">
        <f t="shared" si="3"/>
        <v>0</v>
      </c>
      <c r="Q19" s="61">
        <f t="shared" si="3"/>
        <v>0</v>
      </c>
      <c r="R19" s="61">
        <f t="shared" si="3"/>
        <v>0</v>
      </c>
      <c r="S19" s="61">
        <f t="shared" si="3"/>
        <v>0</v>
      </c>
      <c r="T19" s="61">
        <f t="shared" si="3"/>
        <v>0</v>
      </c>
    </row>
    <row r="20" spans="1:20" x14ac:dyDescent="0.3">
      <c r="A20" s="168"/>
      <c r="B20" s="158"/>
      <c r="C20" s="136"/>
      <c r="D20" s="131"/>
      <c r="E20" s="132"/>
      <c r="F20" s="120" t="s">
        <v>39</v>
      </c>
      <c r="G20" s="121"/>
      <c r="H20" s="122"/>
      <c r="I20" s="12">
        <v>46</v>
      </c>
      <c r="J20" s="12">
        <v>55</v>
      </c>
      <c r="K20" s="12">
        <v>19</v>
      </c>
      <c r="L20" s="12">
        <v>0</v>
      </c>
      <c r="M20" s="12">
        <v>4</v>
      </c>
      <c r="N20" s="12">
        <v>33</v>
      </c>
      <c r="O20" s="12">
        <v>12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</row>
    <row r="21" spans="1:20" x14ac:dyDescent="0.3">
      <c r="A21" s="168"/>
      <c r="B21" s="159"/>
      <c r="C21" s="137"/>
      <c r="D21" s="133"/>
      <c r="E21" s="134"/>
      <c r="F21" s="120" t="s">
        <v>50</v>
      </c>
      <c r="G21" s="121"/>
      <c r="H21" s="122"/>
      <c r="I21" s="12">
        <v>29</v>
      </c>
      <c r="J21" s="12">
        <v>40</v>
      </c>
      <c r="K21" s="12">
        <v>14</v>
      </c>
      <c r="L21" s="12">
        <v>0</v>
      </c>
      <c r="M21" s="12">
        <v>3</v>
      </c>
      <c r="N21" s="12">
        <v>26</v>
      </c>
      <c r="O21" s="12">
        <v>9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</row>
    <row r="22" spans="1:20" x14ac:dyDescent="0.3">
      <c r="A22" s="168"/>
      <c r="B22" s="157">
        <v>10</v>
      </c>
      <c r="C22" s="135" t="s">
        <v>27</v>
      </c>
      <c r="D22" s="123" t="s">
        <v>95</v>
      </c>
      <c r="E22" s="124"/>
      <c r="F22" s="20" t="s">
        <v>58</v>
      </c>
      <c r="G22" s="8" t="s">
        <v>139</v>
      </c>
      <c r="H22" s="9" t="s">
        <v>138</v>
      </c>
      <c r="I22" s="61">
        <f>IFERROR(I24/I23,0)</f>
        <v>0.70769230769230773</v>
      </c>
      <c r="J22" s="61">
        <f t="shared" ref="J22:T22" si="4">IFERROR(J24/J23,0)</f>
        <v>0.6179775280898876</v>
      </c>
      <c r="K22" s="61">
        <f t="shared" si="4"/>
        <v>0.29230769230769232</v>
      </c>
      <c r="L22" s="61">
        <f t="shared" si="4"/>
        <v>0</v>
      </c>
      <c r="M22" s="61">
        <f t="shared" si="4"/>
        <v>0.8</v>
      </c>
      <c r="N22" s="61">
        <f t="shared" si="4"/>
        <v>0.75</v>
      </c>
      <c r="O22" s="61">
        <f t="shared" si="4"/>
        <v>0.5714285714285714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</row>
    <row r="23" spans="1:20" x14ac:dyDescent="0.3">
      <c r="A23" s="168"/>
      <c r="B23" s="158"/>
      <c r="C23" s="136"/>
      <c r="D23" s="125"/>
      <c r="E23" s="126"/>
      <c r="F23" s="120" t="s">
        <v>26</v>
      </c>
      <c r="G23" s="121"/>
      <c r="H23" s="122"/>
      <c r="I23" s="48">
        <f>I26+I28</f>
        <v>65</v>
      </c>
      <c r="J23" s="12">
        <v>89</v>
      </c>
      <c r="K23" s="12">
        <v>65</v>
      </c>
      <c r="L23" s="12">
        <v>0</v>
      </c>
      <c r="M23" s="12">
        <v>5</v>
      </c>
      <c r="N23" s="12">
        <v>44</v>
      </c>
      <c r="O23" s="12">
        <v>21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</row>
    <row r="24" spans="1:20" x14ac:dyDescent="0.3">
      <c r="A24" s="168"/>
      <c r="B24" s="158"/>
      <c r="C24" s="136"/>
      <c r="D24" s="127"/>
      <c r="E24" s="128"/>
      <c r="F24" s="120" t="s">
        <v>39</v>
      </c>
      <c r="G24" s="121"/>
      <c r="H24" s="122"/>
      <c r="I24" s="48">
        <v>46</v>
      </c>
      <c r="J24" s="12">
        <v>55</v>
      </c>
      <c r="K24" s="12">
        <v>19</v>
      </c>
      <c r="L24" s="12">
        <v>0</v>
      </c>
      <c r="M24" s="12">
        <v>4</v>
      </c>
      <c r="N24" s="12">
        <v>33</v>
      </c>
      <c r="O24" s="12">
        <v>12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</row>
    <row r="25" spans="1:20" x14ac:dyDescent="0.3">
      <c r="A25" s="168"/>
      <c r="B25" s="158"/>
      <c r="C25" s="136"/>
      <c r="D25" s="166" t="s">
        <v>184</v>
      </c>
      <c r="E25" s="167"/>
      <c r="F25" s="20" t="s">
        <v>58</v>
      </c>
      <c r="G25" s="8" t="s">
        <v>139</v>
      </c>
      <c r="H25" s="9" t="s">
        <v>138</v>
      </c>
      <c r="I25" s="61">
        <f>IFERROR((I27+I29)/(I26+I28),0)</f>
        <v>0.70769230769230773</v>
      </c>
      <c r="J25" s="61">
        <f t="shared" ref="J25:T25" si="5">IFERROR((J27+J29)/(J26+J28),0)</f>
        <v>0.6179775280898876</v>
      </c>
      <c r="K25" s="61">
        <f t="shared" si="5"/>
        <v>0.29230769230769232</v>
      </c>
      <c r="L25" s="61">
        <f t="shared" si="5"/>
        <v>0</v>
      </c>
      <c r="M25" s="61">
        <f t="shared" si="5"/>
        <v>0.8</v>
      </c>
      <c r="N25" s="61">
        <f t="shared" si="5"/>
        <v>0.75</v>
      </c>
      <c r="O25" s="61">
        <f t="shared" si="5"/>
        <v>0.5714285714285714</v>
      </c>
      <c r="P25" s="61">
        <f t="shared" si="5"/>
        <v>0</v>
      </c>
      <c r="Q25" s="61">
        <f t="shared" si="5"/>
        <v>0</v>
      </c>
      <c r="R25" s="61">
        <f t="shared" si="5"/>
        <v>0</v>
      </c>
      <c r="S25" s="61">
        <f t="shared" si="5"/>
        <v>0</v>
      </c>
      <c r="T25" s="61">
        <f t="shared" si="5"/>
        <v>0</v>
      </c>
    </row>
    <row r="26" spans="1:20" x14ac:dyDescent="0.3">
      <c r="A26" s="168"/>
      <c r="B26" s="158"/>
      <c r="C26" s="136"/>
      <c r="D26" s="139" t="s">
        <v>185</v>
      </c>
      <c r="E26" s="140"/>
      <c r="F26" s="120" t="s">
        <v>26</v>
      </c>
      <c r="G26" s="121"/>
      <c r="H26" s="122"/>
      <c r="I26" s="12">
        <v>65</v>
      </c>
      <c r="J26" s="12">
        <v>89</v>
      </c>
      <c r="K26" s="12">
        <v>65</v>
      </c>
      <c r="L26" s="12">
        <v>0</v>
      </c>
      <c r="M26" s="12">
        <v>5</v>
      </c>
      <c r="N26" s="12">
        <v>44</v>
      </c>
      <c r="O26" s="12">
        <v>21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</row>
    <row r="27" spans="1:20" x14ac:dyDescent="0.3">
      <c r="A27" s="168"/>
      <c r="B27" s="158"/>
      <c r="C27" s="136"/>
      <c r="D27" s="143"/>
      <c r="E27" s="144"/>
      <c r="F27" s="120" t="s">
        <v>39</v>
      </c>
      <c r="G27" s="121"/>
      <c r="H27" s="122"/>
      <c r="I27" s="12">
        <v>46</v>
      </c>
      <c r="J27" s="12">
        <v>55</v>
      </c>
      <c r="K27" s="12">
        <v>19</v>
      </c>
      <c r="L27" s="12">
        <v>0</v>
      </c>
      <c r="M27" s="12">
        <v>4</v>
      </c>
      <c r="N27" s="12">
        <v>33</v>
      </c>
      <c r="O27" s="12">
        <v>12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</row>
    <row r="28" spans="1:20" x14ac:dyDescent="0.3">
      <c r="A28" s="168"/>
      <c r="B28" s="158"/>
      <c r="C28" s="136"/>
      <c r="D28" s="139" t="s">
        <v>186</v>
      </c>
      <c r="E28" s="140"/>
      <c r="F28" s="120" t="s">
        <v>26</v>
      </c>
      <c r="G28" s="121"/>
      <c r="H28" s="122"/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</row>
    <row r="29" spans="1:20" x14ac:dyDescent="0.3">
      <c r="A29" s="168"/>
      <c r="B29" s="158"/>
      <c r="C29" s="136"/>
      <c r="D29" s="143"/>
      <c r="E29" s="144"/>
      <c r="F29" s="120" t="s">
        <v>39</v>
      </c>
      <c r="G29" s="121"/>
      <c r="H29" s="122"/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</row>
    <row r="30" spans="1:20" x14ac:dyDescent="0.3">
      <c r="A30" s="169" t="s">
        <v>64</v>
      </c>
      <c r="B30" s="157">
        <v>11</v>
      </c>
      <c r="C30" s="135" t="s">
        <v>72</v>
      </c>
      <c r="D30" s="178" t="s">
        <v>71</v>
      </c>
      <c r="E30" s="179"/>
      <c r="F30" s="20" t="s">
        <v>54</v>
      </c>
      <c r="G30" s="8" t="s">
        <v>55</v>
      </c>
      <c r="H30" s="9" t="s">
        <v>105</v>
      </c>
      <c r="I30" s="61">
        <f>IFERROR(I32/I31,0)</f>
        <v>0.79487179487179482</v>
      </c>
      <c r="J30" s="61">
        <f t="shared" ref="J30:T30" si="6">IFERROR(J32/J31,0)</f>
        <v>0.68085106382978722</v>
      </c>
      <c r="K30" s="61">
        <f t="shared" si="6"/>
        <v>0.625</v>
      </c>
      <c r="L30" s="61">
        <f t="shared" si="6"/>
        <v>0.8571428571428571</v>
      </c>
      <c r="M30" s="61">
        <f t="shared" si="6"/>
        <v>0.375</v>
      </c>
      <c r="N30" s="61">
        <f t="shared" si="6"/>
        <v>0.68656716417910446</v>
      </c>
      <c r="O30" s="61">
        <f t="shared" si="6"/>
        <v>0.69047619047619047</v>
      </c>
      <c r="P30" s="61">
        <f t="shared" si="6"/>
        <v>0</v>
      </c>
      <c r="Q30" s="61">
        <f t="shared" si="6"/>
        <v>0</v>
      </c>
      <c r="R30" s="61">
        <f t="shared" si="6"/>
        <v>0</v>
      </c>
      <c r="S30" s="61">
        <f t="shared" si="6"/>
        <v>0</v>
      </c>
      <c r="T30" s="61">
        <f t="shared" si="6"/>
        <v>0</v>
      </c>
    </row>
    <row r="31" spans="1:20" ht="22.5" customHeight="1" x14ac:dyDescent="0.3">
      <c r="A31" s="170"/>
      <c r="B31" s="158"/>
      <c r="C31" s="136"/>
      <c r="D31" s="180"/>
      <c r="E31" s="181"/>
      <c r="F31" s="120" t="s">
        <v>73</v>
      </c>
      <c r="G31" s="121"/>
      <c r="H31" s="122"/>
      <c r="I31" s="48">
        <v>39</v>
      </c>
      <c r="J31" s="48">
        <f>J34+J36+J39+J41</f>
        <v>47</v>
      </c>
      <c r="K31" s="48">
        <f t="shared" ref="K31:T32" si="7">K34+K36+K39+K41</f>
        <v>32</v>
      </c>
      <c r="L31" s="48">
        <f t="shared" si="7"/>
        <v>7</v>
      </c>
      <c r="M31" s="48">
        <v>32</v>
      </c>
      <c r="N31" s="48">
        <v>67</v>
      </c>
      <c r="O31" s="48">
        <f t="shared" si="7"/>
        <v>42</v>
      </c>
      <c r="P31" s="48">
        <f t="shared" si="7"/>
        <v>0</v>
      </c>
      <c r="Q31" s="48">
        <f t="shared" si="7"/>
        <v>0</v>
      </c>
      <c r="R31" s="48">
        <f t="shared" si="7"/>
        <v>0</v>
      </c>
      <c r="S31" s="48">
        <f t="shared" si="7"/>
        <v>0</v>
      </c>
      <c r="T31" s="48">
        <f t="shared" si="7"/>
        <v>0</v>
      </c>
    </row>
    <row r="32" spans="1:20" ht="23.25" customHeight="1" x14ac:dyDescent="0.3">
      <c r="A32" s="170"/>
      <c r="B32" s="158"/>
      <c r="C32" s="136"/>
      <c r="D32" s="182"/>
      <c r="E32" s="183"/>
      <c r="F32" s="120" t="s">
        <v>74</v>
      </c>
      <c r="G32" s="121"/>
      <c r="H32" s="122"/>
      <c r="I32" s="48">
        <v>31</v>
      </c>
      <c r="J32" s="48">
        <f>J35+J37+J40+J42</f>
        <v>32</v>
      </c>
      <c r="K32" s="48">
        <f t="shared" si="7"/>
        <v>20</v>
      </c>
      <c r="L32" s="48">
        <f t="shared" si="7"/>
        <v>6</v>
      </c>
      <c r="M32" s="48">
        <v>12</v>
      </c>
      <c r="N32" s="48">
        <v>46</v>
      </c>
      <c r="O32" s="48">
        <f t="shared" si="7"/>
        <v>29</v>
      </c>
      <c r="P32" s="48">
        <f t="shared" si="7"/>
        <v>0</v>
      </c>
      <c r="Q32" s="48">
        <f t="shared" si="7"/>
        <v>0</v>
      </c>
      <c r="R32" s="48">
        <f t="shared" si="7"/>
        <v>0</v>
      </c>
      <c r="S32" s="48">
        <f t="shared" si="7"/>
        <v>0</v>
      </c>
      <c r="T32" s="48">
        <f t="shared" si="7"/>
        <v>0</v>
      </c>
    </row>
    <row r="33" spans="1:20" ht="25.5" customHeight="1" x14ac:dyDescent="0.3">
      <c r="A33" s="170"/>
      <c r="B33" s="158"/>
      <c r="C33" s="136"/>
      <c r="D33" s="139" t="s">
        <v>69</v>
      </c>
      <c r="E33" s="140"/>
      <c r="F33" s="20" t="s">
        <v>54</v>
      </c>
      <c r="G33" s="8" t="s">
        <v>55</v>
      </c>
      <c r="H33" s="9" t="s">
        <v>105</v>
      </c>
      <c r="I33" s="61">
        <f>IFERROR((I35+I37)/(I34+I36),0)</f>
        <v>0.94117647058823528</v>
      </c>
      <c r="J33" s="61">
        <f t="shared" ref="J33:T33" si="8">IFERROR((J35+J37)/(J34+J36),0)</f>
        <v>0.75</v>
      </c>
      <c r="K33" s="61">
        <f t="shared" si="8"/>
        <v>0.70588235294117652</v>
      </c>
      <c r="L33" s="61">
        <f t="shared" si="8"/>
        <v>0.8</v>
      </c>
      <c r="M33" s="61">
        <f t="shared" si="8"/>
        <v>0.2</v>
      </c>
      <c r="N33" s="61">
        <f t="shared" si="8"/>
        <v>0.69696969696969702</v>
      </c>
      <c r="O33" s="61">
        <f t="shared" si="8"/>
        <v>0.88235294117647056</v>
      </c>
      <c r="P33" s="61">
        <f t="shared" si="8"/>
        <v>0</v>
      </c>
      <c r="Q33" s="61">
        <f t="shared" si="8"/>
        <v>0</v>
      </c>
      <c r="R33" s="61">
        <f t="shared" si="8"/>
        <v>0</v>
      </c>
      <c r="S33" s="61">
        <f t="shared" si="8"/>
        <v>0</v>
      </c>
      <c r="T33" s="61">
        <f t="shared" si="8"/>
        <v>0</v>
      </c>
    </row>
    <row r="34" spans="1:20" ht="21.75" customHeight="1" x14ac:dyDescent="0.3">
      <c r="A34" s="170"/>
      <c r="B34" s="158"/>
      <c r="C34" s="136"/>
      <c r="D34" s="141"/>
      <c r="E34" s="142"/>
      <c r="F34" s="120" t="s">
        <v>53</v>
      </c>
      <c r="G34" s="121"/>
      <c r="H34" s="122"/>
      <c r="I34" s="12">
        <v>17</v>
      </c>
      <c r="J34" s="12">
        <v>24</v>
      </c>
      <c r="K34" s="12">
        <v>17</v>
      </c>
      <c r="L34" s="12">
        <v>5</v>
      </c>
      <c r="M34" s="12">
        <v>5</v>
      </c>
      <c r="N34" s="12">
        <v>33</v>
      </c>
      <c r="O34" s="12">
        <v>17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</row>
    <row r="35" spans="1:20" ht="20.25" customHeight="1" x14ac:dyDescent="0.3">
      <c r="A35" s="170"/>
      <c r="B35" s="158"/>
      <c r="C35" s="136"/>
      <c r="D35" s="143"/>
      <c r="E35" s="144"/>
      <c r="F35" s="120" t="s">
        <v>48</v>
      </c>
      <c r="G35" s="121"/>
      <c r="H35" s="122"/>
      <c r="I35" s="12">
        <v>16</v>
      </c>
      <c r="J35" s="12">
        <v>18</v>
      </c>
      <c r="K35" s="12">
        <v>12</v>
      </c>
      <c r="L35" s="12">
        <v>4</v>
      </c>
      <c r="M35" s="12">
        <v>1</v>
      </c>
      <c r="N35" s="12">
        <v>23</v>
      </c>
      <c r="O35" s="12">
        <v>15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</row>
    <row r="36" spans="1:20" ht="24" customHeight="1" x14ac:dyDescent="0.3">
      <c r="A36" s="170"/>
      <c r="B36" s="158"/>
      <c r="C36" s="136"/>
      <c r="D36" s="139" t="s">
        <v>90</v>
      </c>
      <c r="E36" s="140"/>
      <c r="F36" s="120" t="s">
        <v>53</v>
      </c>
      <c r="G36" s="121"/>
      <c r="H36" s="122"/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</row>
    <row r="37" spans="1:20" ht="23.25" customHeight="1" x14ac:dyDescent="0.3">
      <c r="A37" s="170"/>
      <c r="B37" s="158"/>
      <c r="C37" s="136"/>
      <c r="D37" s="143"/>
      <c r="E37" s="144"/>
      <c r="F37" s="120" t="s">
        <v>48</v>
      </c>
      <c r="G37" s="121"/>
      <c r="H37" s="122"/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</row>
    <row r="38" spans="1:20" ht="18" customHeight="1" x14ac:dyDescent="0.3">
      <c r="A38" s="170"/>
      <c r="B38" s="158"/>
      <c r="C38" s="136"/>
      <c r="D38" s="139" t="s">
        <v>70</v>
      </c>
      <c r="E38" s="140"/>
      <c r="F38" s="20" t="s">
        <v>54</v>
      </c>
      <c r="G38" s="8" t="s">
        <v>55</v>
      </c>
      <c r="H38" s="9" t="s">
        <v>105</v>
      </c>
      <c r="I38" s="61">
        <f>IFERROR((I40+I42)/(I39+I41),0)</f>
        <v>0.68181818181818177</v>
      </c>
      <c r="J38" s="61">
        <f t="shared" ref="J38:T38" si="9">IFERROR((J40+J42)/(J39+J41),0)</f>
        <v>0.60869565217391308</v>
      </c>
      <c r="K38" s="61">
        <f t="shared" si="9"/>
        <v>0.53333333333333333</v>
      </c>
      <c r="L38" s="61">
        <f t="shared" si="9"/>
        <v>1</v>
      </c>
      <c r="M38" s="61">
        <f t="shared" si="9"/>
        <v>0.40740740740740738</v>
      </c>
      <c r="N38" s="61">
        <f>IFERROR((N40+N42)/(N39+N41),0)</f>
        <v>0.67647058823529416</v>
      </c>
      <c r="O38" s="61">
        <f t="shared" si="9"/>
        <v>0.56000000000000005</v>
      </c>
      <c r="P38" s="61">
        <f t="shared" si="9"/>
        <v>0</v>
      </c>
      <c r="Q38" s="61">
        <f t="shared" si="9"/>
        <v>0</v>
      </c>
      <c r="R38" s="61">
        <f t="shared" si="9"/>
        <v>0</v>
      </c>
      <c r="S38" s="61">
        <f t="shared" si="9"/>
        <v>0</v>
      </c>
      <c r="T38" s="61">
        <f t="shared" si="9"/>
        <v>0</v>
      </c>
    </row>
    <row r="39" spans="1:20" ht="22.5" customHeight="1" x14ac:dyDescent="0.3">
      <c r="A39" s="170"/>
      <c r="B39" s="158"/>
      <c r="C39" s="136"/>
      <c r="D39" s="141"/>
      <c r="E39" s="142"/>
      <c r="F39" s="120" t="s">
        <v>53</v>
      </c>
      <c r="G39" s="121"/>
      <c r="H39" s="122"/>
      <c r="I39" s="12">
        <v>22</v>
      </c>
      <c r="J39" s="12">
        <v>23</v>
      </c>
      <c r="K39" s="12">
        <v>15</v>
      </c>
      <c r="L39" s="12">
        <v>2</v>
      </c>
      <c r="M39" s="12">
        <v>27</v>
      </c>
      <c r="N39" s="12">
        <v>34</v>
      </c>
      <c r="O39" s="12">
        <v>25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</row>
    <row r="40" spans="1:20" ht="23.25" customHeight="1" x14ac:dyDescent="0.3">
      <c r="A40" s="170"/>
      <c r="B40" s="158"/>
      <c r="C40" s="136"/>
      <c r="D40" s="143"/>
      <c r="E40" s="144"/>
      <c r="F40" s="120" t="s">
        <v>48</v>
      </c>
      <c r="G40" s="121"/>
      <c r="H40" s="122"/>
      <c r="I40" s="12">
        <v>15</v>
      </c>
      <c r="J40" s="12">
        <v>14</v>
      </c>
      <c r="K40" s="12">
        <v>8</v>
      </c>
      <c r="L40" s="12">
        <v>2</v>
      </c>
      <c r="M40" s="12">
        <v>11</v>
      </c>
      <c r="N40" s="12">
        <v>23</v>
      </c>
      <c r="O40" s="12">
        <v>14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</row>
    <row r="41" spans="1:20" ht="21.75" customHeight="1" x14ac:dyDescent="0.3">
      <c r="A41" s="170"/>
      <c r="B41" s="158"/>
      <c r="C41" s="136"/>
      <c r="D41" s="139" t="s">
        <v>96</v>
      </c>
      <c r="E41" s="140"/>
      <c r="F41" s="120" t="s">
        <v>53</v>
      </c>
      <c r="G41" s="121"/>
      <c r="H41" s="122"/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</row>
    <row r="42" spans="1:20" ht="20.25" customHeight="1" x14ac:dyDescent="0.3">
      <c r="A42" s="170"/>
      <c r="B42" s="158"/>
      <c r="C42" s="136"/>
      <c r="D42" s="143"/>
      <c r="E42" s="144"/>
      <c r="F42" s="120" t="s">
        <v>48</v>
      </c>
      <c r="G42" s="121"/>
      <c r="H42" s="122"/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</row>
    <row r="43" spans="1:20" x14ac:dyDescent="0.3">
      <c r="A43" s="168" t="s">
        <v>8</v>
      </c>
      <c r="B43" s="148">
        <v>12</v>
      </c>
      <c r="C43" s="135" t="s">
        <v>25</v>
      </c>
      <c r="D43" s="129" t="s">
        <v>127</v>
      </c>
      <c r="E43" s="130"/>
      <c r="F43" s="21" t="s">
        <v>106</v>
      </c>
      <c r="G43" s="22" t="s">
        <v>215</v>
      </c>
      <c r="H43" s="23" t="s">
        <v>216</v>
      </c>
      <c r="I43" s="63">
        <f t="shared" ref="I43:T43" si="10">+I45-I44</f>
        <v>7</v>
      </c>
      <c r="J43" s="63">
        <f t="shared" si="10"/>
        <v>7</v>
      </c>
      <c r="K43" s="63">
        <f t="shared" si="10"/>
        <v>0</v>
      </c>
      <c r="L43" s="63">
        <f t="shared" si="10"/>
        <v>7</v>
      </c>
      <c r="M43" s="63">
        <f t="shared" si="10"/>
        <v>8</v>
      </c>
      <c r="N43" s="63">
        <f t="shared" si="10"/>
        <v>6</v>
      </c>
      <c r="O43" s="63">
        <f t="shared" si="10"/>
        <v>7</v>
      </c>
      <c r="P43" s="63">
        <f t="shared" si="10"/>
        <v>0</v>
      </c>
      <c r="Q43" s="63">
        <f t="shared" si="10"/>
        <v>0</v>
      </c>
      <c r="R43" s="63">
        <f t="shared" si="10"/>
        <v>0</v>
      </c>
      <c r="S43" s="63">
        <f t="shared" si="10"/>
        <v>0</v>
      </c>
      <c r="T43" s="63">
        <f t="shared" si="10"/>
        <v>0</v>
      </c>
    </row>
    <row r="44" spans="1:20" x14ac:dyDescent="0.3">
      <c r="A44" s="168"/>
      <c r="B44" s="149"/>
      <c r="C44" s="136"/>
      <c r="D44" s="131"/>
      <c r="E44" s="132"/>
      <c r="F44" s="138" t="s">
        <v>76</v>
      </c>
      <c r="G44" s="138"/>
      <c r="H44" s="138"/>
      <c r="I44" s="43">
        <v>43868</v>
      </c>
      <c r="J44" s="43">
        <v>43896</v>
      </c>
      <c r="K44" s="43">
        <v>43938</v>
      </c>
      <c r="L44" s="43">
        <v>43973</v>
      </c>
      <c r="M44" s="43">
        <v>43986</v>
      </c>
      <c r="N44" s="43">
        <v>44029</v>
      </c>
      <c r="O44" s="43">
        <v>44062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</row>
    <row r="45" spans="1:20" x14ac:dyDescent="0.3">
      <c r="A45" s="168"/>
      <c r="B45" s="155"/>
      <c r="C45" s="137"/>
      <c r="D45" s="133"/>
      <c r="E45" s="134"/>
      <c r="F45" s="138" t="s">
        <v>45</v>
      </c>
      <c r="G45" s="138"/>
      <c r="H45" s="138"/>
      <c r="I45" s="43">
        <v>43875</v>
      </c>
      <c r="J45" s="43">
        <v>43903</v>
      </c>
      <c r="K45" s="43">
        <v>43938</v>
      </c>
      <c r="L45" s="43">
        <v>43980</v>
      </c>
      <c r="M45" s="43">
        <v>43994</v>
      </c>
      <c r="N45" s="43">
        <v>44035</v>
      </c>
      <c r="O45" s="43">
        <v>44069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</row>
    <row r="46" spans="1:20" x14ac:dyDescent="0.3">
      <c r="A46" s="168"/>
      <c r="B46" s="148">
        <v>13</v>
      </c>
      <c r="C46" s="135" t="s">
        <v>29</v>
      </c>
      <c r="D46" s="139" t="s">
        <v>30</v>
      </c>
      <c r="E46" s="140"/>
      <c r="F46" s="24" t="s">
        <v>226</v>
      </c>
      <c r="G46" s="25">
        <v>1</v>
      </c>
      <c r="H46" s="26" t="s">
        <v>227</v>
      </c>
      <c r="I46" s="63">
        <f t="shared" ref="I46:T46" si="11">+I47-I48</f>
        <v>0</v>
      </c>
      <c r="J46" s="63">
        <f t="shared" si="11"/>
        <v>0</v>
      </c>
      <c r="K46" s="63">
        <f t="shared" si="11"/>
        <v>0</v>
      </c>
      <c r="L46" s="63">
        <f t="shared" si="11"/>
        <v>4</v>
      </c>
      <c r="M46" s="63">
        <f t="shared" si="11"/>
        <v>3</v>
      </c>
      <c r="N46" s="63">
        <f t="shared" si="11"/>
        <v>0</v>
      </c>
      <c r="O46" s="63">
        <f t="shared" si="11"/>
        <v>1</v>
      </c>
      <c r="P46" s="63">
        <f t="shared" si="11"/>
        <v>0</v>
      </c>
      <c r="Q46" s="63">
        <f t="shared" si="11"/>
        <v>0</v>
      </c>
      <c r="R46" s="63">
        <f t="shared" si="11"/>
        <v>0</v>
      </c>
      <c r="S46" s="63">
        <f t="shared" si="11"/>
        <v>0</v>
      </c>
      <c r="T46" s="63">
        <f t="shared" si="11"/>
        <v>0</v>
      </c>
    </row>
    <row r="47" spans="1:20" x14ac:dyDescent="0.3">
      <c r="A47" s="168"/>
      <c r="B47" s="149"/>
      <c r="C47" s="136"/>
      <c r="D47" s="141"/>
      <c r="E47" s="142"/>
      <c r="F47" s="120" t="s">
        <v>76</v>
      </c>
      <c r="G47" s="121"/>
      <c r="H47" s="122"/>
      <c r="I47" s="43">
        <v>43875</v>
      </c>
      <c r="J47" s="43">
        <v>43903</v>
      </c>
      <c r="K47" s="43">
        <v>43938</v>
      </c>
      <c r="L47" s="43">
        <v>43973</v>
      </c>
      <c r="M47" s="43">
        <v>43986</v>
      </c>
      <c r="N47" s="43">
        <v>44029</v>
      </c>
      <c r="O47" s="43">
        <v>44062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</row>
    <row r="48" spans="1:20" x14ac:dyDescent="0.3">
      <c r="A48" s="168"/>
      <c r="B48" s="155"/>
      <c r="C48" s="137"/>
      <c r="D48" s="143"/>
      <c r="E48" s="144"/>
      <c r="F48" s="120" t="s">
        <v>31</v>
      </c>
      <c r="G48" s="121"/>
      <c r="H48" s="122"/>
      <c r="I48" s="43">
        <v>43875</v>
      </c>
      <c r="J48" s="43">
        <v>43903</v>
      </c>
      <c r="K48" s="43">
        <v>43938</v>
      </c>
      <c r="L48" s="43">
        <v>43969</v>
      </c>
      <c r="M48" s="43">
        <v>43983</v>
      </c>
      <c r="N48" s="43">
        <v>44029</v>
      </c>
      <c r="O48" s="43">
        <v>44061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</row>
    <row r="49" spans="1:20" x14ac:dyDescent="0.3">
      <c r="A49" s="168"/>
      <c r="B49" s="148">
        <v>14</v>
      </c>
      <c r="C49" s="135" t="s">
        <v>15</v>
      </c>
      <c r="D49" s="139" t="s">
        <v>19</v>
      </c>
      <c r="E49" s="140"/>
      <c r="F49" s="17" t="s">
        <v>101</v>
      </c>
      <c r="G49" s="18" t="s">
        <v>140</v>
      </c>
      <c r="H49" s="19" t="s">
        <v>141</v>
      </c>
      <c r="I49" s="64">
        <f t="shared" ref="I49:T49" si="12">+I50-I51</f>
        <v>219</v>
      </c>
      <c r="J49" s="64">
        <f t="shared" si="12"/>
        <v>247</v>
      </c>
      <c r="K49" s="64">
        <f t="shared" si="12"/>
        <v>277</v>
      </c>
      <c r="L49" s="64">
        <f t="shared" si="12"/>
        <v>312</v>
      </c>
      <c r="M49" s="64">
        <f t="shared" si="12"/>
        <v>325</v>
      </c>
      <c r="N49" s="64">
        <f t="shared" si="12"/>
        <v>284</v>
      </c>
      <c r="O49" s="64">
        <f t="shared" si="12"/>
        <v>245</v>
      </c>
      <c r="P49" s="64">
        <f t="shared" si="12"/>
        <v>0</v>
      </c>
      <c r="Q49" s="64">
        <f t="shared" si="12"/>
        <v>0</v>
      </c>
      <c r="R49" s="64">
        <f t="shared" si="12"/>
        <v>0</v>
      </c>
      <c r="S49" s="64">
        <f t="shared" si="12"/>
        <v>0</v>
      </c>
      <c r="T49" s="64">
        <f t="shared" si="12"/>
        <v>0</v>
      </c>
    </row>
    <row r="50" spans="1:20" x14ac:dyDescent="0.3">
      <c r="A50" s="168"/>
      <c r="B50" s="149"/>
      <c r="C50" s="136"/>
      <c r="D50" s="141"/>
      <c r="E50" s="142"/>
      <c r="F50" s="120" t="s">
        <v>76</v>
      </c>
      <c r="G50" s="121"/>
      <c r="H50" s="122"/>
      <c r="I50" s="43">
        <v>43875</v>
      </c>
      <c r="J50" s="43">
        <v>43903</v>
      </c>
      <c r="K50" s="43">
        <v>43938</v>
      </c>
      <c r="L50" s="43">
        <v>43973</v>
      </c>
      <c r="M50" s="43">
        <v>43986</v>
      </c>
      <c r="N50" s="43">
        <v>44029</v>
      </c>
      <c r="O50" s="43">
        <v>44062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</row>
    <row r="51" spans="1:20" x14ac:dyDescent="0.3">
      <c r="A51" s="168"/>
      <c r="B51" s="155"/>
      <c r="C51" s="137"/>
      <c r="D51" s="143"/>
      <c r="E51" s="144"/>
      <c r="F51" s="120" t="s">
        <v>16</v>
      </c>
      <c r="G51" s="121"/>
      <c r="H51" s="122"/>
      <c r="I51" s="43">
        <v>43656</v>
      </c>
      <c r="J51" s="43">
        <v>43656</v>
      </c>
      <c r="K51" s="43">
        <v>43661</v>
      </c>
      <c r="L51" s="43">
        <v>43661</v>
      </c>
      <c r="M51" s="43">
        <v>43661</v>
      </c>
      <c r="N51" s="43">
        <v>43745</v>
      </c>
      <c r="O51" s="43">
        <v>43817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</row>
    <row r="52" spans="1:20" x14ac:dyDescent="0.3">
      <c r="A52" s="168"/>
      <c r="B52" s="148">
        <v>15</v>
      </c>
      <c r="C52" s="135" t="s">
        <v>42</v>
      </c>
      <c r="D52" s="139" t="s">
        <v>32</v>
      </c>
      <c r="E52" s="140"/>
      <c r="F52" s="17" t="s">
        <v>172</v>
      </c>
      <c r="G52" s="18" t="s">
        <v>171</v>
      </c>
      <c r="H52" s="19" t="s">
        <v>174</v>
      </c>
      <c r="I52" s="64">
        <f t="shared" ref="I52:T52" si="13">+I53-I54</f>
        <v>14</v>
      </c>
      <c r="J52" s="64">
        <f t="shared" si="13"/>
        <v>17</v>
      </c>
      <c r="K52" s="64">
        <f t="shared" si="13"/>
        <v>39</v>
      </c>
      <c r="L52" s="64">
        <f t="shared" si="13"/>
        <v>18</v>
      </c>
      <c r="M52" s="64">
        <f t="shared" si="13"/>
        <v>20</v>
      </c>
      <c r="N52" s="64">
        <f t="shared" si="13"/>
        <v>51</v>
      </c>
      <c r="O52" s="64">
        <f t="shared" si="13"/>
        <v>65</v>
      </c>
      <c r="P52" s="64">
        <f t="shared" si="13"/>
        <v>0</v>
      </c>
      <c r="Q52" s="64">
        <f t="shared" si="13"/>
        <v>0</v>
      </c>
      <c r="R52" s="64">
        <f t="shared" si="13"/>
        <v>0</v>
      </c>
      <c r="S52" s="64">
        <f t="shared" si="13"/>
        <v>0</v>
      </c>
      <c r="T52" s="64">
        <f t="shared" si="13"/>
        <v>0</v>
      </c>
    </row>
    <row r="53" spans="1:20" x14ac:dyDescent="0.3">
      <c r="A53" s="168"/>
      <c r="B53" s="149"/>
      <c r="C53" s="136"/>
      <c r="D53" s="141"/>
      <c r="E53" s="142"/>
      <c r="F53" s="120" t="s">
        <v>76</v>
      </c>
      <c r="G53" s="121"/>
      <c r="H53" s="122"/>
      <c r="I53" s="43">
        <v>43875</v>
      </c>
      <c r="J53" s="43">
        <v>43903</v>
      </c>
      <c r="K53" s="43">
        <v>43938</v>
      </c>
      <c r="L53" s="43">
        <v>43973</v>
      </c>
      <c r="M53" s="43">
        <v>43986</v>
      </c>
      <c r="N53" s="43">
        <v>44029</v>
      </c>
      <c r="O53" s="43">
        <v>44062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</row>
    <row r="54" spans="1:20" x14ac:dyDescent="0.3">
      <c r="A54" s="168"/>
      <c r="B54" s="155"/>
      <c r="C54" s="137"/>
      <c r="D54" s="143"/>
      <c r="E54" s="144"/>
      <c r="F54" s="120" t="s">
        <v>68</v>
      </c>
      <c r="G54" s="121"/>
      <c r="H54" s="122"/>
      <c r="I54" s="43">
        <v>43861</v>
      </c>
      <c r="J54" s="43">
        <v>43886</v>
      </c>
      <c r="K54" s="43">
        <v>43899</v>
      </c>
      <c r="L54" s="43">
        <v>43955</v>
      </c>
      <c r="M54" s="43">
        <v>43966</v>
      </c>
      <c r="N54" s="43">
        <v>43978</v>
      </c>
      <c r="O54" s="43">
        <v>43997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</row>
    <row r="55" spans="1:20" x14ac:dyDescent="0.3">
      <c r="A55" s="168"/>
      <c r="B55" s="148">
        <v>16</v>
      </c>
      <c r="C55" s="135" t="s">
        <v>43</v>
      </c>
      <c r="D55" s="139" t="s">
        <v>32</v>
      </c>
      <c r="E55" s="140"/>
      <c r="F55" s="27" t="s">
        <v>41</v>
      </c>
      <c r="G55" s="15" t="s">
        <v>173</v>
      </c>
      <c r="H55" s="28" t="s">
        <v>109</v>
      </c>
      <c r="I55" s="64">
        <f t="shared" ref="I55:T55" si="14">+I56-I57</f>
        <v>361</v>
      </c>
      <c r="J55" s="64">
        <f t="shared" si="14"/>
        <v>301</v>
      </c>
      <c r="K55" s="64">
        <f t="shared" si="14"/>
        <v>275</v>
      </c>
      <c r="L55" s="64">
        <f t="shared" si="14"/>
        <v>326</v>
      </c>
      <c r="M55" s="64">
        <f t="shared" si="14"/>
        <v>331</v>
      </c>
      <c r="N55" s="64">
        <f t="shared" si="14"/>
        <v>329</v>
      </c>
      <c r="O55" s="64">
        <f t="shared" si="14"/>
        <v>344</v>
      </c>
      <c r="P55" s="64">
        <f t="shared" si="14"/>
        <v>0</v>
      </c>
      <c r="Q55" s="64">
        <f t="shared" si="14"/>
        <v>0</v>
      </c>
      <c r="R55" s="64">
        <f t="shared" si="14"/>
        <v>0</v>
      </c>
      <c r="S55" s="64">
        <f t="shared" si="14"/>
        <v>0</v>
      </c>
      <c r="T55" s="64">
        <f t="shared" si="14"/>
        <v>0</v>
      </c>
    </row>
    <row r="56" spans="1:20" x14ac:dyDescent="0.3">
      <c r="A56" s="168"/>
      <c r="B56" s="149"/>
      <c r="C56" s="136"/>
      <c r="D56" s="141"/>
      <c r="E56" s="142"/>
      <c r="F56" s="120" t="s">
        <v>14</v>
      </c>
      <c r="G56" s="121"/>
      <c r="H56" s="122"/>
      <c r="I56" s="43">
        <v>43875</v>
      </c>
      <c r="J56" s="43">
        <v>43903</v>
      </c>
      <c r="K56" s="43">
        <v>43938</v>
      </c>
      <c r="L56" s="43">
        <v>43973</v>
      </c>
      <c r="M56" s="43">
        <v>43986</v>
      </c>
      <c r="N56" s="43">
        <v>44029</v>
      </c>
      <c r="O56" s="43">
        <v>44062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</row>
    <row r="57" spans="1:20" x14ac:dyDescent="0.3">
      <c r="A57" s="168"/>
      <c r="B57" s="155"/>
      <c r="C57" s="137"/>
      <c r="D57" s="143"/>
      <c r="E57" s="144"/>
      <c r="F57" s="120" t="s">
        <v>44</v>
      </c>
      <c r="G57" s="121"/>
      <c r="H57" s="122"/>
      <c r="I57" s="43">
        <v>43514</v>
      </c>
      <c r="J57" s="43">
        <v>43602</v>
      </c>
      <c r="K57" s="43">
        <v>43663</v>
      </c>
      <c r="L57" s="43">
        <v>43647</v>
      </c>
      <c r="M57" s="43">
        <v>43655</v>
      </c>
      <c r="N57" s="43">
        <v>43700</v>
      </c>
      <c r="O57" s="43">
        <v>43718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</row>
    <row r="58" spans="1:20" x14ac:dyDescent="0.3">
      <c r="A58" s="168"/>
      <c r="B58" s="148">
        <v>17</v>
      </c>
      <c r="C58" s="135" t="s">
        <v>33</v>
      </c>
      <c r="D58" s="129" t="s">
        <v>126</v>
      </c>
      <c r="E58" s="130"/>
      <c r="F58" s="24" t="s">
        <v>40</v>
      </c>
      <c r="G58" s="25">
        <v>2</v>
      </c>
      <c r="H58" s="26" t="s">
        <v>107</v>
      </c>
      <c r="I58" s="63">
        <f t="shared" ref="I58:T58" si="15">+I59-I60</f>
        <v>0</v>
      </c>
      <c r="J58" s="63">
        <f t="shared" si="15"/>
        <v>0</v>
      </c>
      <c r="K58" s="63">
        <f t="shared" si="15"/>
        <v>0</v>
      </c>
      <c r="L58" s="63">
        <f t="shared" si="15"/>
        <v>0</v>
      </c>
      <c r="M58" s="63">
        <f t="shared" si="15"/>
        <v>1</v>
      </c>
      <c r="N58" s="63">
        <f t="shared" si="15"/>
        <v>0</v>
      </c>
      <c r="O58" s="63">
        <f>+O59-O60</f>
        <v>0</v>
      </c>
      <c r="P58" s="63">
        <f>+P59-P60</f>
        <v>0</v>
      </c>
      <c r="Q58" s="63">
        <f t="shared" si="15"/>
        <v>0</v>
      </c>
      <c r="R58" s="63">
        <f t="shared" si="15"/>
        <v>0</v>
      </c>
      <c r="S58" s="63">
        <f t="shared" si="15"/>
        <v>0</v>
      </c>
      <c r="T58" s="63">
        <f t="shared" si="15"/>
        <v>0</v>
      </c>
    </row>
    <row r="59" spans="1:20" ht="20.25" customHeight="1" x14ac:dyDescent="0.3">
      <c r="A59" s="168"/>
      <c r="B59" s="149"/>
      <c r="C59" s="136"/>
      <c r="D59" s="131"/>
      <c r="E59" s="132"/>
      <c r="F59" s="120" t="s">
        <v>76</v>
      </c>
      <c r="G59" s="121"/>
      <c r="H59" s="122"/>
      <c r="I59" s="43">
        <v>43875</v>
      </c>
      <c r="J59" s="43">
        <v>43903</v>
      </c>
      <c r="K59" s="43">
        <v>43938</v>
      </c>
      <c r="L59" s="43">
        <v>43973</v>
      </c>
      <c r="M59" s="43">
        <v>43986</v>
      </c>
      <c r="N59" s="43">
        <v>44029</v>
      </c>
      <c r="O59" s="43">
        <v>44062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</row>
    <row r="60" spans="1:20" ht="27.75" customHeight="1" x14ac:dyDescent="0.3">
      <c r="A60" s="168"/>
      <c r="B60" s="155"/>
      <c r="C60" s="137"/>
      <c r="D60" s="133"/>
      <c r="E60" s="134"/>
      <c r="F60" s="120" t="s">
        <v>34</v>
      </c>
      <c r="G60" s="121"/>
      <c r="H60" s="122"/>
      <c r="I60" s="43">
        <v>43875</v>
      </c>
      <c r="J60" s="43">
        <v>43903</v>
      </c>
      <c r="K60" s="43">
        <v>43938</v>
      </c>
      <c r="L60" s="43">
        <v>43973</v>
      </c>
      <c r="M60" s="43">
        <v>43985</v>
      </c>
      <c r="N60" s="43">
        <v>44029</v>
      </c>
      <c r="O60" s="43">
        <v>44062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</row>
    <row r="61" spans="1:20" ht="19.5" customHeight="1" x14ac:dyDescent="0.3">
      <c r="A61" s="168"/>
      <c r="B61" s="148">
        <v>18</v>
      </c>
      <c r="C61" s="135" t="s">
        <v>67</v>
      </c>
      <c r="D61" s="129" t="s">
        <v>77</v>
      </c>
      <c r="E61" s="130"/>
      <c r="F61" s="24" t="s">
        <v>40</v>
      </c>
      <c r="G61" s="25">
        <v>2</v>
      </c>
      <c r="H61" s="26" t="s">
        <v>107</v>
      </c>
      <c r="I61" s="63">
        <f t="shared" ref="I61:T61" si="16">+I62-I63</f>
        <v>0</v>
      </c>
      <c r="J61" s="63">
        <f t="shared" si="16"/>
        <v>0</v>
      </c>
      <c r="K61" s="63">
        <f t="shared" si="16"/>
        <v>0</v>
      </c>
      <c r="L61" s="63">
        <f t="shared" si="16"/>
        <v>0</v>
      </c>
      <c r="M61" s="63">
        <f t="shared" si="16"/>
        <v>0</v>
      </c>
      <c r="N61" s="63">
        <f t="shared" si="16"/>
        <v>0</v>
      </c>
      <c r="O61" s="63">
        <f t="shared" si="16"/>
        <v>0</v>
      </c>
      <c r="P61" s="63">
        <f t="shared" si="16"/>
        <v>0</v>
      </c>
      <c r="Q61" s="63">
        <f t="shared" si="16"/>
        <v>0</v>
      </c>
      <c r="R61" s="63">
        <f t="shared" si="16"/>
        <v>0</v>
      </c>
      <c r="S61" s="63">
        <f t="shared" si="16"/>
        <v>0</v>
      </c>
      <c r="T61" s="63">
        <f t="shared" si="16"/>
        <v>0</v>
      </c>
    </row>
    <row r="62" spans="1:20" ht="18.75" customHeight="1" x14ac:dyDescent="0.3">
      <c r="A62" s="168"/>
      <c r="B62" s="149"/>
      <c r="C62" s="136"/>
      <c r="D62" s="131"/>
      <c r="E62" s="132"/>
      <c r="F62" s="120" t="s">
        <v>76</v>
      </c>
      <c r="G62" s="121"/>
      <c r="H62" s="122"/>
      <c r="I62" s="43">
        <v>43875</v>
      </c>
      <c r="J62" s="43">
        <v>43903</v>
      </c>
      <c r="K62" s="43">
        <v>43938</v>
      </c>
      <c r="L62" s="43">
        <v>43973</v>
      </c>
      <c r="M62" s="43">
        <v>43986</v>
      </c>
      <c r="N62" s="43">
        <v>44029</v>
      </c>
      <c r="O62" s="43">
        <v>44062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</row>
    <row r="63" spans="1:20" ht="22.5" customHeight="1" x14ac:dyDescent="0.3">
      <c r="A63" s="168"/>
      <c r="B63" s="155"/>
      <c r="C63" s="137"/>
      <c r="D63" s="133"/>
      <c r="E63" s="134"/>
      <c r="F63" s="120" t="s">
        <v>81</v>
      </c>
      <c r="G63" s="121"/>
      <c r="H63" s="122"/>
      <c r="I63" s="43">
        <v>43875</v>
      </c>
      <c r="J63" s="43">
        <v>43903</v>
      </c>
      <c r="K63" s="43">
        <v>43938</v>
      </c>
      <c r="L63" s="43">
        <v>43973</v>
      </c>
      <c r="M63" s="43">
        <v>43986</v>
      </c>
      <c r="N63" s="43">
        <v>44029</v>
      </c>
      <c r="O63" s="43">
        <v>44062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</row>
    <row r="64" spans="1:20" ht="20.25" customHeight="1" x14ac:dyDescent="0.3">
      <c r="A64" s="168"/>
      <c r="B64" s="148">
        <v>19</v>
      </c>
      <c r="C64" s="135" t="s">
        <v>66</v>
      </c>
      <c r="D64" s="129" t="s">
        <v>78</v>
      </c>
      <c r="E64" s="130"/>
      <c r="F64" s="20" t="s">
        <v>46</v>
      </c>
      <c r="G64" s="8" t="s">
        <v>142</v>
      </c>
      <c r="H64" s="9" t="s">
        <v>108</v>
      </c>
      <c r="I64" s="65">
        <f t="shared" ref="I64:T64" si="17">+I65-I66</f>
        <v>0</v>
      </c>
      <c r="J64" s="65">
        <f t="shared" si="17"/>
        <v>16</v>
      </c>
      <c r="K64" s="65">
        <f t="shared" si="17"/>
        <v>7</v>
      </c>
      <c r="L64" s="65">
        <f t="shared" si="17"/>
        <v>3</v>
      </c>
      <c r="M64" s="65">
        <f t="shared" si="17"/>
        <v>3</v>
      </c>
      <c r="N64" s="65">
        <f t="shared" si="17"/>
        <v>0</v>
      </c>
      <c r="O64" s="65">
        <f t="shared" si="17"/>
        <v>5</v>
      </c>
      <c r="P64" s="65">
        <f t="shared" si="17"/>
        <v>0</v>
      </c>
      <c r="Q64" s="65">
        <f t="shared" si="17"/>
        <v>0</v>
      </c>
      <c r="R64" s="65">
        <f t="shared" si="17"/>
        <v>0</v>
      </c>
      <c r="S64" s="65">
        <f t="shared" si="17"/>
        <v>0</v>
      </c>
      <c r="T64" s="65">
        <f t="shared" si="17"/>
        <v>0</v>
      </c>
    </row>
    <row r="65" spans="1:20" ht="21" customHeight="1" x14ac:dyDescent="0.3">
      <c r="A65" s="168"/>
      <c r="B65" s="149"/>
      <c r="C65" s="136"/>
      <c r="D65" s="131"/>
      <c r="E65" s="132"/>
      <c r="F65" s="120" t="s">
        <v>76</v>
      </c>
      <c r="G65" s="121"/>
      <c r="H65" s="122"/>
      <c r="I65" s="43">
        <v>43875</v>
      </c>
      <c r="J65" s="43">
        <v>43903</v>
      </c>
      <c r="K65" s="43">
        <v>43938</v>
      </c>
      <c r="L65" s="43">
        <v>43973</v>
      </c>
      <c r="M65" s="43">
        <v>43986</v>
      </c>
      <c r="N65" s="43">
        <v>44029</v>
      </c>
      <c r="O65" s="43">
        <v>44062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</row>
    <row r="66" spans="1:20" ht="26.25" customHeight="1" x14ac:dyDescent="0.3">
      <c r="A66" s="168"/>
      <c r="B66" s="155"/>
      <c r="C66" s="137"/>
      <c r="D66" s="133"/>
      <c r="E66" s="134"/>
      <c r="F66" s="120" t="s">
        <v>82</v>
      </c>
      <c r="G66" s="121"/>
      <c r="H66" s="122"/>
      <c r="I66" s="43">
        <v>43875</v>
      </c>
      <c r="J66" s="43">
        <v>43887</v>
      </c>
      <c r="K66" s="43">
        <v>43931</v>
      </c>
      <c r="L66" s="43">
        <v>43970</v>
      </c>
      <c r="M66" s="43">
        <v>43983</v>
      </c>
      <c r="N66" s="43">
        <v>44029</v>
      </c>
      <c r="O66" s="43">
        <v>44057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</row>
    <row r="67" spans="1:20" ht="21" x14ac:dyDescent="0.3">
      <c r="A67" s="198" t="s">
        <v>9</v>
      </c>
      <c r="B67" s="148">
        <v>20</v>
      </c>
      <c r="C67" s="135" t="s">
        <v>20</v>
      </c>
      <c r="D67" s="135" t="s">
        <v>13</v>
      </c>
      <c r="E67" s="29" t="s">
        <v>110</v>
      </c>
      <c r="F67" s="13" t="s">
        <v>229</v>
      </c>
      <c r="G67" s="18" t="s">
        <v>228</v>
      </c>
      <c r="H67" s="16" t="s">
        <v>230</v>
      </c>
      <c r="I67" s="66">
        <f t="shared" ref="I67:T67" si="18">AVERAGE(I68:I72)</f>
        <v>159.19999999999999</v>
      </c>
      <c r="J67" s="66">
        <f t="shared" si="18"/>
        <v>129.4</v>
      </c>
      <c r="K67" s="66">
        <f t="shared" si="18"/>
        <v>57.6</v>
      </c>
      <c r="L67" s="66">
        <f t="shared" si="18"/>
        <v>73.8</v>
      </c>
      <c r="M67" s="66">
        <f t="shared" si="18"/>
        <v>95.4</v>
      </c>
      <c r="N67" s="66">
        <f t="shared" si="18"/>
        <v>153.80000000000001</v>
      </c>
      <c r="O67" s="66">
        <f t="shared" si="18"/>
        <v>113.2</v>
      </c>
      <c r="P67" s="66">
        <f t="shared" si="18"/>
        <v>0</v>
      </c>
      <c r="Q67" s="66">
        <f t="shared" si="18"/>
        <v>0</v>
      </c>
      <c r="R67" s="66">
        <f t="shared" si="18"/>
        <v>0</v>
      </c>
      <c r="S67" s="66">
        <f t="shared" si="18"/>
        <v>0</v>
      </c>
      <c r="T67" s="66">
        <f t="shared" si="18"/>
        <v>0</v>
      </c>
    </row>
    <row r="68" spans="1:20" ht="30" x14ac:dyDescent="0.3">
      <c r="A68" s="198"/>
      <c r="B68" s="149"/>
      <c r="C68" s="136"/>
      <c r="D68" s="136"/>
      <c r="E68" s="104" t="s">
        <v>264</v>
      </c>
      <c r="F68" s="13" t="s">
        <v>229</v>
      </c>
      <c r="G68" s="18" t="s">
        <v>228</v>
      </c>
      <c r="H68" s="16" t="s">
        <v>230</v>
      </c>
      <c r="I68" s="12">
        <v>177</v>
      </c>
      <c r="J68" s="12">
        <v>66</v>
      </c>
      <c r="K68" s="12">
        <v>14</v>
      </c>
      <c r="L68" s="12">
        <v>9</v>
      </c>
      <c r="M68" s="12">
        <v>8</v>
      </c>
      <c r="N68" s="12">
        <v>63</v>
      </c>
      <c r="O68" s="12">
        <v>125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</row>
    <row r="69" spans="1:20" ht="30" x14ac:dyDescent="0.3">
      <c r="A69" s="198"/>
      <c r="B69" s="149"/>
      <c r="C69" s="136"/>
      <c r="D69" s="136"/>
      <c r="E69" s="104" t="s">
        <v>265</v>
      </c>
      <c r="F69" s="13" t="s">
        <v>229</v>
      </c>
      <c r="G69" s="18" t="s">
        <v>228</v>
      </c>
      <c r="H69" s="16" t="s">
        <v>230</v>
      </c>
      <c r="I69" s="12">
        <v>117</v>
      </c>
      <c r="J69" s="12">
        <v>108</v>
      </c>
      <c r="K69" s="12">
        <v>42</v>
      </c>
      <c r="L69" s="12">
        <v>0</v>
      </c>
      <c r="M69" s="12">
        <v>38</v>
      </c>
      <c r="N69" s="12">
        <v>167</v>
      </c>
      <c r="O69" s="12">
        <v>174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</row>
    <row r="70" spans="1:20" ht="30" x14ac:dyDescent="0.3">
      <c r="A70" s="198"/>
      <c r="B70" s="149"/>
      <c r="C70" s="136"/>
      <c r="D70" s="136"/>
      <c r="E70" s="104" t="s">
        <v>266</v>
      </c>
      <c r="F70" s="13" t="s">
        <v>229</v>
      </c>
      <c r="G70" s="18" t="s">
        <v>228</v>
      </c>
      <c r="H70" s="16" t="s">
        <v>230</v>
      </c>
      <c r="I70" s="12">
        <v>174</v>
      </c>
      <c r="J70" s="12">
        <v>160</v>
      </c>
      <c r="K70" s="12">
        <v>63</v>
      </c>
      <c r="L70" s="12">
        <v>108</v>
      </c>
      <c r="M70" s="12">
        <v>181</v>
      </c>
      <c r="N70" s="12">
        <v>155</v>
      </c>
      <c r="O70" s="12">
        <v>103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</row>
    <row r="71" spans="1:20" ht="30" x14ac:dyDescent="0.3">
      <c r="A71" s="198"/>
      <c r="B71" s="149"/>
      <c r="C71" s="136"/>
      <c r="D71" s="136"/>
      <c r="E71" s="104" t="s">
        <v>267</v>
      </c>
      <c r="F71" s="13" t="s">
        <v>229</v>
      </c>
      <c r="G71" s="18" t="s">
        <v>228</v>
      </c>
      <c r="H71" s="16" t="s">
        <v>230</v>
      </c>
      <c r="I71" s="12">
        <v>117</v>
      </c>
      <c r="J71" s="12">
        <v>151</v>
      </c>
      <c r="K71" s="12">
        <v>48</v>
      </c>
      <c r="L71" s="12">
        <v>20</v>
      </c>
      <c r="M71" s="12">
        <v>20</v>
      </c>
      <c r="N71" s="12">
        <v>198</v>
      </c>
      <c r="O71" s="12">
        <v>66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</row>
    <row r="72" spans="1:20" ht="30" x14ac:dyDescent="0.3">
      <c r="A72" s="198"/>
      <c r="B72" s="149"/>
      <c r="C72" s="136"/>
      <c r="D72" s="136"/>
      <c r="E72" s="104" t="s">
        <v>268</v>
      </c>
      <c r="F72" s="13" t="s">
        <v>229</v>
      </c>
      <c r="G72" s="18" t="s">
        <v>228</v>
      </c>
      <c r="H72" s="16" t="s">
        <v>230</v>
      </c>
      <c r="I72" s="12">
        <v>211</v>
      </c>
      <c r="J72" s="12">
        <v>162</v>
      </c>
      <c r="K72" s="12">
        <v>121</v>
      </c>
      <c r="L72" s="12">
        <v>232</v>
      </c>
      <c r="M72" s="12">
        <v>230</v>
      </c>
      <c r="N72" s="12">
        <v>186</v>
      </c>
      <c r="O72" s="12">
        <v>98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</row>
    <row r="73" spans="1:20" ht="30" customHeight="1" x14ac:dyDescent="0.3">
      <c r="A73" s="198"/>
      <c r="B73" s="148">
        <v>21</v>
      </c>
      <c r="C73" s="135" t="s">
        <v>61</v>
      </c>
      <c r="D73" s="135" t="s">
        <v>13</v>
      </c>
      <c r="E73" s="104" t="s">
        <v>275</v>
      </c>
      <c r="F73" s="13" t="s">
        <v>256</v>
      </c>
      <c r="G73" s="18" t="s">
        <v>255</v>
      </c>
      <c r="H73" s="16" t="s">
        <v>257</v>
      </c>
      <c r="I73" s="12">
        <v>824</v>
      </c>
      <c r="J73" s="12">
        <v>428</v>
      </c>
      <c r="K73" s="12">
        <v>359</v>
      </c>
      <c r="L73" s="12">
        <v>400</v>
      </c>
      <c r="M73" s="12">
        <v>336</v>
      </c>
      <c r="N73" s="12">
        <v>469</v>
      </c>
      <c r="O73" s="12">
        <v>418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</row>
    <row r="74" spans="1:20" ht="20" x14ac:dyDescent="0.3">
      <c r="A74" s="198"/>
      <c r="B74" s="155"/>
      <c r="C74" s="137"/>
      <c r="D74" s="137"/>
      <c r="E74" s="104" t="s">
        <v>276</v>
      </c>
      <c r="F74" s="13" t="s">
        <v>256</v>
      </c>
      <c r="G74" s="18" t="s">
        <v>255</v>
      </c>
      <c r="H74" s="16" t="s">
        <v>257</v>
      </c>
      <c r="I74" s="12"/>
      <c r="J74" s="12"/>
      <c r="K74" s="12"/>
      <c r="L74" s="12"/>
      <c r="M74" s="12"/>
      <c r="N74" s="12">
        <v>128</v>
      </c>
      <c r="O74" s="12">
        <v>160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</row>
    <row r="75" spans="1:20" ht="21" x14ac:dyDescent="0.3">
      <c r="A75" s="198"/>
      <c r="B75" s="148">
        <v>22</v>
      </c>
      <c r="C75" s="151" t="s">
        <v>11</v>
      </c>
      <c r="D75" s="151" t="s">
        <v>222</v>
      </c>
      <c r="E75" s="29" t="s">
        <v>115</v>
      </c>
      <c r="F75" s="13" t="s">
        <v>136</v>
      </c>
      <c r="G75" s="15" t="s">
        <v>143</v>
      </c>
      <c r="H75" s="16" t="s">
        <v>117</v>
      </c>
      <c r="I75" s="67">
        <f t="shared" ref="I75:T75" si="19">AVERAGE(I76:I80)</f>
        <v>0.84306811145510852</v>
      </c>
      <c r="J75" s="67">
        <f t="shared" si="19"/>
        <v>0.65552631578947373</v>
      </c>
      <c r="K75" s="67">
        <f t="shared" si="19"/>
        <v>0.36</v>
      </c>
      <c r="L75" s="67">
        <f t="shared" si="19"/>
        <v>0.5377142857142857</v>
      </c>
      <c r="M75" s="67">
        <f t="shared" si="19"/>
        <v>0.49753216374269005</v>
      </c>
      <c r="N75" s="67">
        <f t="shared" si="19"/>
        <v>0.83908986928104579</v>
      </c>
      <c r="O75" s="67">
        <f t="shared" si="19"/>
        <v>0.61198743739920203</v>
      </c>
      <c r="P75" s="67">
        <f t="shared" si="19"/>
        <v>0</v>
      </c>
      <c r="Q75" s="67">
        <f t="shared" si="19"/>
        <v>0</v>
      </c>
      <c r="R75" s="67">
        <f t="shared" si="19"/>
        <v>0</v>
      </c>
      <c r="S75" s="67">
        <f t="shared" si="19"/>
        <v>0</v>
      </c>
      <c r="T75" s="67">
        <f t="shared" si="19"/>
        <v>0</v>
      </c>
    </row>
    <row r="76" spans="1:20" ht="30" x14ac:dyDescent="0.3">
      <c r="A76" s="198"/>
      <c r="B76" s="149"/>
      <c r="C76" s="151"/>
      <c r="D76" s="151"/>
      <c r="E76" s="104" t="s">
        <v>264</v>
      </c>
      <c r="F76" s="13" t="s">
        <v>136</v>
      </c>
      <c r="G76" s="15" t="s">
        <v>143</v>
      </c>
      <c r="H76" s="16" t="s">
        <v>117</v>
      </c>
      <c r="I76" s="49">
        <f t="shared" ref="I76:T76" si="20">IFERROR(I68/(10*I129),0)</f>
        <v>0.88500000000000001</v>
      </c>
      <c r="J76" s="49">
        <f t="shared" si="20"/>
        <v>0.33</v>
      </c>
      <c r="K76" s="49">
        <f t="shared" si="20"/>
        <v>8.7499999999999994E-2</v>
      </c>
      <c r="L76" s="49">
        <f t="shared" si="20"/>
        <v>0.06</v>
      </c>
      <c r="M76" s="49">
        <f t="shared" si="20"/>
        <v>4.2105263157894736E-2</v>
      </c>
      <c r="N76" s="49">
        <f t="shared" si="20"/>
        <v>0.37058823529411766</v>
      </c>
      <c r="O76" s="49">
        <f t="shared" si="20"/>
        <v>0.56818181818181823</v>
      </c>
      <c r="P76" s="49">
        <f t="shared" si="20"/>
        <v>0</v>
      </c>
      <c r="Q76" s="49">
        <f t="shared" si="20"/>
        <v>0</v>
      </c>
      <c r="R76" s="49">
        <f t="shared" si="20"/>
        <v>0</v>
      </c>
      <c r="S76" s="49">
        <f t="shared" si="20"/>
        <v>0</v>
      </c>
      <c r="T76" s="49">
        <f t="shared" si="20"/>
        <v>0</v>
      </c>
    </row>
    <row r="77" spans="1:20" ht="30" x14ac:dyDescent="0.3">
      <c r="A77" s="198"/>
      <c r="B77" s="149"/>
      <c r="C77" s="151"/>
      <c r="D77" s="151"/>
      <c r="E77" s="104" t="s">
        <v>265</v>
      </c>
      <c r="F77" s="13" t="s">
        <v>136</v>
      </c>
      <c r="G77" s="15" t="s">
        <v>143</v>
      </c>
      <c r="H77" s="16" t="s">
        <v>117</v>
      </c>
      <c r="I77" s="49">
        <f t="shared" ref="I77:T77" si="21">IFERROR(I69/(10*I130),0)</f>
        <v>0.61578947368421055</v>
      </c>
      <c r="J77" s="49">
        <f t="shared" si="21"/>
        <v>0.54</v>
      </c>
      <c r="K77" s="49">
        <f t="shared" si="21"/>
        <v>0.26250000000000001</v>
      </c>
      <c r="L77" s="49">
        <f t="shared" si="21"/>
        <v>0</v>
      </c>
      <c r="M77" s="49">
        <f t="shared" si="21"/>
        <v>0.19</v>
      </c>
      <c r="N77" s="49">
        <f t="shared" si="21"/>
        <v>1.04375</v>
      </c>
      <c r="O77" s="49">
        <f t="shared" si="21"/>
        <v>0.87</v>
      </c>
      <c r="P77" s="49">
        <f t="shared" si="21"/>
        <v>0</v>
      </c>
      <c r="Q77" s="49">
        <f t="shared" si="21"/>
        <v>0</v>
      </c>
      <c r="R77" s="49">
        <f t="shared" si="21"/>
        <v>0</v>
      </c>
      <c r="S77" s="49">
        <f t="shared" si="21"/>
        <v>0</v>
      </c>
      <c r="T77" s="49">
        <f t="shared" si="21"/>
        <v>0</v>
      </c>
    </row>
    <row r="78" spans="1:20" ht="30" x14ac:dyDescent="0.3">
      <c r="A78" s="198"/>
      <c r="B78" s="149"/>
      <c r="C78" s="151"/>
      <c r="D78" s="151"/>
      <c r="E78" s="104" t="s">
        <v>266</v>
      </c>
      <c r="F78" s="13" t="s">
        <v>136</v>
      </c>
      <c r="G78" s="15" t="s">
        <v>143</v>
      </c>
      <c r="H78" s="16" t="s">
        <v>117</v>
      </c>
      <c r="I78" s="49">
        <f t="shared" ref="I78:T78" si="22">IFERROR(I70/(10*I131),0)</f>
        <v>0.91578947368421049</v>
      </c>
      <c r="J78" s="49">
        <f t="shared" si="22"/>
        <v>0.8</v>
      </c>
      <c r="K78" s="49">
        <f t="shared" si="22"/>
        <v>0.39374999999999999</v>
      </c>
      <c r="L78" s="49">
        <f t="shared" si="22"/>
        <v>0.77142857142857146</v>
      </c>
      <c r="M78" s="103">
        <f t="shared" si="22"/>
        <v>1.0055555555555555</v>
      </c>
      <c r="N78" s="49">
        <f t="shared" si="22"/>
        <v>0.86111111111111116</v>
      </c>
      <c r="O78" s="49">
        <f t="shared" si="22"/>
        <v>0.60588235294117643</v>
      </c>
      <c r="P78" s="49">
        <f t="shared" si="22"/>
        <v>0</v>
      </c>
      <c r="Q78" s="49">
        <f t="shared" si="22"/>
        <v>0</v>
      </c>
      <c r="R78" s="49">
        <f t="shared" si="22"/>
        <v>0</v>
      </c>
      <c r="S78" s="49">
        <f t="shared" si="22"/>
        <v>0</v>
      </c>
      <c r="T78" s="49">
        <f t="shared" si="22"/>
        <v>0</v>
      </c>
    </row>
    <row r="79" spans="1:20" ht="30" x14ac:dyDescent="0.3">
      <c r="A79" s="198"/>
      <c r="B79" s="149"/>
      <c r="C79" s="151"/>
      <c r="D79" s="151"/>
      <c r="E79" s="104" t="s">
        <v>267</v>
      </c>
      <c r="F79" s="13" t="s">
        <v>136</v>
      </c>
      <c r="G79" s="15" t="s">
        <v>143</v>
      </c>
      <c r="H79" s="16" t="s">
        <v>117</v>
      </c>
      <c r="I79" s="49">
        <f t="shared" ref="I79:T79" si="23">IFERROR(I71/(10*I132),0)</f>
        <v>0.68823529411764706</v>
      </c>
      <c r="J79" s="49">
        <f t="shared" si="23"/>
        <v>0.755</v>
      </c>
      <c r="K79" s="49">
        <f t="shared" si="23"/>
        <v>0.3</v>
      </c>
      <c r="L79" s="49">
        <f t="shared" si="23"/>
        <v>0.2</v>
      </c>
      <c r="M79" s="49">
        <f t="shared" si="23"/>
        <v>0.1</v>
      </c>
      <c r="N79" s="49">
        <f t="shared" si="23"/>
        <v>0.99</v>
      </c>
      <c r="O79" s="49">
        <f t="shared" si="23"/>
        <v>0.47142857142857142</v>
      </c>
      <c r="P79" s="49">
        <f t="shared" si="23"/>
        <v>0</v>
      </c>
      <c r="Q79" s="49">
        <f t="shared" si="23"/>
        <v>0</v>
      </c>
      <c r="R79" s="49">
        <f t="shared" si="23"/>
        <v>0</v>
      </c>
      <c r="S79" s="49">
        <f t="shared" si="23"/>
        <v>0</v>
      </c>
      <c r="T79" s="49">
        <f t="shared" si="23"/>
        <v>0</v>
      </c>
    </row>
    <row r="80" spans="1:20" ht="30" x14ac:dyDescent="0.3">
      <c r="A80" s="198"/>
      <c r="B80" s="149"/>
      <c r="C80" s="151"/>
      <c r="D80" s="151"/>
      <c r="E80" s="104" t="s">
        <v>268</v>
      </c>
      <c r="F80" s="13" t="s">
        <v>136</v>
      </c>
      <c r="G80" s="15" t="s">
        <v>143</v>
      </c>
      <c r="H80" s="16" t="s">
        <v>117</v>
      </c>
      <c r="I80" s="49">
        <f t="shared" ref="I80:T80" si="24">IFERROR(I72/(10*I133),0)</f>
        <v>1.1105263157894736</v>
      </c>
      <c r="J80" s="49">
        <f t="shared" si="24"/>
        <v>0.85263157894736841</v>
      </c>
      <c r="K80" s="49">
        <f t="shared" si="24"/>
        <v>0.75624999999999998</v>
      </c>
      <c r="L80" s="49">
        <f t="shared" si="24"/>
        <v>1.6571428571428573</v>
      </c>
      <c r="M80" s="49">
        <f t="shared" si="24"/>
        <v>1.1499999999999999</v>
      </c>
      <c r="N80" s="49">
        <f t="shared" si="24"/>
        <v>0.93</v>
      </c>
      <c r="O80" s="49">
        <f t="shared" si="24"/>
        <v>0.5444444444444444</v>
      </c>
      <c r="P80" s="49">
        <f t="shared" si="24"/>
        <v>0</v>
      </c>
      <c r="Q80" s="49">
        <f t="shared" si="24"/>
        <v>0</v>
      </c>
      <c r="R80" s="49">
        <f t="shared" si="24"/>
        <v>0</v>
      </c>
      <c r="S80" s="49">
        <f t="shared" si="24"/>
        <v>0</v>
      </c>
      <c r="T80" s="49">
        <f t="shared" si="24"/>
        <v>0</v>
      </c>
    </row>
    <row r="81" spans="1:20" ht="30" x14ac:dyDescent="0.3">
      <c r="A81" s="198"/>
      <c r="B81" s="110">
        <v>23</v>
      </c>
      <c r="C81" s="91" t="s">
        <v>93</v>
      </c>
      <c r="D81" s="70" t="s">
        <v>94</v>
      </c>
      <c r="E81" s="104" t="s">
        <v>175</v>
      </c>
      <c r="F81" s="13" t="s">
        <v>136</v>
      </c>
      <c r="G81" s="15" t="s">
        <v>143</v>
      </c>
      <c r="H81" s="16" t="s">
        <v>117</v>
      </c>
      <c r="I81" s="49">
        <f t="shared" ref="I81:T81" si="25">IFERROR(I73/(25*I135),0)</f>
        <v>1.6479999999999999</v>
      </c>
      <c r="J81" s="49">
        <f t="shared" si="25"/>
        <v>0.90105263157894733</v>
      </c>
      <c r="K81" s="102">
        <f t="shared" si="25"/>
        <v>0.89749999999999996</v>
      </c>
      <c r="L81" s="49">
        <f t="shared" si="25"/>
        <v>0.88888888888888884</v>
      </c>
      <c r="M81" s="49">
        <f t="shared" si="25"/>
        <v>0.67200000000000004</v>
      </c>
      <c r="N81" s="49">
        <f t="shared" si="25"/>
        <v>0.93799999999999994</v>
      </c>
      <c r="O81" s="49">
        <f t="shared" si="25"/>
        <v>0.79619047619047623</v>
      </c>
      <c r="P81" s="49">
        <f t="shared" si="25"/>
        <v>0</v>
      </c>
      <c r="Q81" s="49">
        <f t="shared" si="25"/>
        <v>0</v>
      </c>
      <c r="R81" s="49">
        <f t="shared" si="25"/>
        <v>0</v>
      </c>
      <c r="S81" s="49">
        <f t="shared" si="25"/>
        <v>0</v>
      </c>
      <c r="T81" s="49">
        <f t="shared" si="25"/>
        <v>0</v>
      </c>
    </row>
    <row r="82" spans="1:20" ht="21" x14ac:dyDescent="0.3">
      <c r="A82" s="198"/>
      <c r="B82" s="148">
        <v>24</v>
      </c>
      <c r="C82" s="135" t="s">
        <v>79</v>
      </c>
      <c r="D82" s="139" t="s">
        <v>119</v>
      </c>
      <c r="E82" s="30" t="s">
        <v>116</v>
      </c>
      <c r="F82" s="7" t="s">
        <v>232</v>
      </c>
      <c r="G82" s="8" t="s">
        <v>231</v>
      </c>
      <c r="H82" s="71" t="s">
        <v>233</v>
      </c>
      <c r="I82" s="45">
        <f>SUM(I83:I86)</f>
        <v>0</v>
      </c>
      <c r="J82" s="45">
        <f>SUM(J83:J86)</f>
        <v>4</v>
      </c>
      <c r="K82" s="45">
        <f>SUM(K83:K86)</f>
        <v>1</v>
      </c>
      <c r="L82" s="45">
        <f>SUM(L83:L86)</f>
        <v>0</v>
      </c>
      <c r="M82" s="45">
        <f t="shared" ref="M82:T82" si="26">SUM(M83:M86)</f>
        <v>28</v>
      </c>
      <c r="N82" s="45">
        <f t="shared" si="26"/>
        <v>33</v>
      </c>
      <c r="O82" s="45">
        <f t="shared" si="26"/>
        <v>35</v>
      </c>
      <c r="P82" s="45">
        <f t="shared" si="26"/>
        <v>0</v>
      </c>
      <c r="Q82" s="45">
        <f t="shared" si="26"/>
        <v>0</v>
      </c>
      <c r="R82" s="45">
        <f t="shared" si="26"/>
        <v>0</v>
      </c>
      <c r="S82" s="45">
        <f t="shared" si="26"/>
        <v>0</v>
      </c>
      <c r="T82" s="45">
        <f t="shared" si="26"/>
        <v>0</v>
      </c>
    </row>
    <row r="83" spans="1:20" x14ac:dyDescent="0.3">
      <c r="A83" s="198"/>
      <c r="B83" s="149"/>
      <c r="C83" s="136"/>
      <c r="D83" s="141"/>
      <c r="E83" s="145" t="s">
        <v>36</v>
      </c>
      <c r="F83" s="146"/>
      <c r="G83" s="146"/>
      <c r="H83" s="147"/>
      <c r="I83" s="12">
        <v>0</v>
      </c>
      <c r="J83" s="12">
        <v>1</v>
      </c>
      <c r="K83" s="12">
        <v>0</v>
      </c>
      <c r="L83" s="12">
        <v>0</v>
      </c>
      <c r="M83" s="12">
        <v>8</v>
      </c>
      <c r="N83" s="12">
        <v>9</v>
      </c>
      <c r="O83" s="12">
        <v>9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</row>
    <row r="84" spans="1:20" x14ac:dyDescent="0.3">
      <c r="A84" s="198"/>
      <c r="B84" s="149"/>
      <c r="C84" s="136"/>
      <c r="D84" s="141"/>
      <c r="E84" s="145" t="s">
        <v>113</v>
      </c>
      <c r="F84" s="146"/>
      <c r="G84" s="146"/>
      <c r="H84" s="147"/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</row>
    <row r="85" spans="1:20" x14ac:dyDescent="0.3">
      <c r="A85" s="198"/>
      <c r="B85" s="149"/>
      <c r="C85" s="136"/>
      <c r="D85" s="141"/>
      <c r="E85" s="145" t="s">
        <v>37</v>
      </c>
      <c r="F85" s="146"/>
      <c r="G85" s="146"/>
      <c r="H85" s="147"/>
      <c r="I85" s="12">
        <v>0</v>
      </c>
      <c r="J85" s="12">
        <v>3</v>
      </c>
      <c r="K85" s="12">
        <v>1</v>
      </c>
      <c r="L85" s="12">
        <v>0</v>
      </c>
      <c r="M85" s="12">
        <v>20</v>
      </c>
      <c r="N85" s="12">
        <v>24</v>
      </c>
      <c r="O85" s="12">
        <v>26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</row>
    <row r="86" spans="1:20" x14ac:dyDescent="0.3">
      <c r="A86" s="198"/>
      <c r="B86" s="149"/>
      <c r="C86" s="136"/>
      <c r="D86" s="141"/>
      <c r="E86" s="145" t="s">
        <v>114</v>
      </c>
      <c r="F86" s="146"/>
      <c r="G86" s="146"/>
      <c r="H86" s="147"/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</row>
    <row r="87" spans="1:20" x14ac:dyDescent="0.3">
      <c r="A87" s="198"/>
      <c r="B87" s="148">
        <v>25</v>
      </c>
      <c r="C87" s="151" t="s">
        <v>38</v>
      </c>
      <c r="D87" s="166" t="s">
        <v>23</v>
      </c>
      <c r="E87" s="167"/>
      <c r="F87" s="20" t="s">
        <v>279</v>
      </c>
      <c r="G87" s="92">
        <v>43</v>
      </c>
      <c r="H87" s="9" t="s">
        <v>280</v>
      </c>
      <c r="I87" s="45">
        <f>SUM(I88+I95)</f>
        <v>47</v>
      </c>
      <c r="J87" s="45">
        <f>SUM(J88+J95)</f>
        <v>44</v>
      </c>
      <c r="K87" s="45">
        <f>SUM(K88+K95)</f>
        <v>48</v>
      </c>
      <c r="L87" s="45">
        <v>41</v>
      </c>
      <c r="M87" s="45">
        <f t="shared" ref="M87:T87" si="27">SUM(M88+M95)</f>
        <v>51</v>
      </c>
      <c r="N87" s="45">
        <f t="shared" si="27"/>
        <v>56</v>
      </c>
      <c r="O87" s="45">
        <f t="shared" si="27"/>
        <v>51</v>
      </c>
      <c r="P87" s="45">
        <f t="shared" si="27"/>
        <v>0</v>
      </c>
      <c r="Q87" s="45">
        <f t="shared" si="27"/>
        <v>0</v>
      </c>
      <c r="R87" s="45">
        <f t="shared" si="27"/>
        <v>0</v>
      </c>
      <c r="S87" s="45">
        <f t="shared" si="27"/>
        <v>0</v>
      </c>
      <c r="T87" s="45">
        <f t="shared" si="27"/>
        <v>0</v>
      </c>
    </row>
    <row r="88" spans="1:20" ht="31.5" x14ac:dyDescent="0.3">
      <c r="A88" s="198"/>
      <c r="B88" s="149"/>
      <c r="C88" s="151"/>
      <c r="D88" s="165" t="s">
        <v>36</v>
      </c>
      <c r="E88" s="31" t="s">
        <v>84</v>
      </c>
      <c r="F88" s="20" t="s">
        <v>262</v>
      </c>
      <c r="G88" s="92">
        <v>18</v>
      </c>
      <c r="H88" s="9" t="s">
        <v>278</v>
      </c>
      <c r="I88" s="45">
        <f>SUM(I89:I94)</f>
        <v>21</v>
      </c>
      <c r="J88" s="45">
        <f>SUM(J89:J94)</f>
        <v>21</v>
      </c>
      <c r="K88" s="45">
        <f>SUM(K89:K94)</f>
        <v>28</v>
      </c>
      <c r="L88" s="45">
        <f>SUM(L89:L94)</f>
        <v>13</v>
      </c>
      <c r="M88" s="45">
        <f t="shared" ref="M88:T88" si="28">SUM(M89:M94)</f>
        <v>32</v>
      </c>
      <c r="N88" s="112">
        <f>SUM(N89:N94)</f>
        <v>22</v>
      </c>
      <c r="O88" s="45">
        <f t="shared" si="28"/>
        <v>27</v>
      </c>
      <c r="P88" s="45">
        <f t="shared" si="28"/>
        <v>0</v>
      </c>
      <c r="Q88" s="45">
        <f t="shared" si="28"/>
        <v>0</v>
      </c>
      <c r="R88" s="45">
        <f t="shared" si="28"/>
        <v>0</v>
      </c>
      <c r="S88" s="45">
        <f t="shared" si="28"/>
        <v>0</v>
      </c>
      <c r="T88" s="45">
        <f t="shared" si="28"/>
        <v>0</v>
      </c>
    </row>
    <row r="89" spans="1:20" x14ac:dyDescent="0.3">
      <c r="A89" s="198"/>
      <c r="B89" s="149"/>
      <c r="C89" s="151"/>
      <c r="D89" s="165"/>
      <c r="E89" s="145" t="s">
        <v>129</v>
      </c>
      <c r="F89" s="146"/>
      <c r="G89" s="146"/>
      <c r="H89" s="147"/>
      <c r="I89" s="12">
        <v>2</v>
      </c>
      <c r="J89" s="12">
        <v>0</v>
      </c>
      <c r="K89" s="12">
        <v>4</v>
      </c>
      <c r="L89" s="12">
        <v>2</v>
      </c>
      <c r="M89" s="12">
        <v>12</v>
      </c>
      <c r="N89" s="12">
        <v>8</v>
      </c>
      <c r="O89" s="12">
        <v>14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</row>
    <row r="90" spans="1:20" x14ac:dyDescent="0.3">
      <c r="A90" s="198"/>
      <c r="B90" s="149"/>
      <c r="C90" s="151"/>
      <c r="D90" s="165"/>
      <c r="E90" s="145" t="s">
        <v>80</v>
      </c>
      <c r="F90" s="146"/>
      <c r="G90" s="146"/>
      <c r="H90" s="147"/>
      <c r="I90" s="12">
        <v>7</v>
      </c>
      <c r="J90" s="12">
        <v>3</v>
      </c>
      <c r="K90" s="12">
        <v>9</v>
      </c>
      <c r="L90" s="12">
        <v>8</v>
      </c>
      <c r="M90" s="12">
        <v>11</v>
      </c>
      <c r="N90" s="12">
        <v>10</v>
      </c>
      <c r="O90" s="12">
        <v>6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</row>
    <row r="91" spans="1:20" x14ac:dyDescent="0.3">
      <c r="A91" s="198"/>
      <c r="B91" s="149"/>
      <c r="C91" s="151"/>
      <c r="D91" s="165"/>
      <c r="E91" s="145" t="s">
        <v>125</v>
      </c>
      <c r="F91" s="146"/>
      <c r="G91" s="146"/>
      <c r="H91" s="147"/>
      <c r="I91" s="12">
        <v>5</v>
      </c>
      <c r="J91" s="12">
        <v>5</v>
      </c>
      <c r="K91" s="12">
        <v>15</v>
      </c>
      <c r="L91" s="12">
        <v>3</v>
      </c>
      <c r="M91" s="12">
        <v>9</v>
      </c>
      <c r="N91" s="12">
        <v>4</v>
      </c>
      <c r="O91" s="12">
        <v>7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</row>
    <row r="92" spans="1:20" x14ac:dyDescent="0.3">
      <c r="A92" s="198"/>
      <c r="B92" s="149"/>
      <c r="C92" s="151"/>
      <c r="D92" s="151" t="s">
        <v>90</v>
      </c>
      <c r="E92" s="145" t="s">
        <v>129</v>
      </c>
      <c r="F92" s="146"/>
      <c r="G92" s="146"/>
      <c r="H92" s="147"/>
      <c r="I92" s="12">
        <v>2</v>
      </c>
      <c r="J92" s="12">
        <v>4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</row>
    <row r="93" spans="1:20" x14ac:dyDescent="0.3">
      <c r="A93" s="198"/>
      <c r="B93" s="149"/>
      <c r="C93" s="151"/>
      <c r="D93" s="151"/>
      <c r="E93" s="145" t="s">
        <v>80</v>
      </c>
      <c r="F93" s="146"/>
      <c r="G93" s="146"/>
      <c r="H93" s="147"/>
      <c r="I93" s="12">
        <v>2</v>
      </c>
      <c r="J93" s="12">
        <v>5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</row>
    <row r="94" spans="1:20" x14ac:dyDescent="0.3">
      <c r="A94" s="198"/>
      <c r="B94" s="149"/>
      <c r="C94" s="151"/>
      <c r="D94" s="151"/>
      <c r="E94" s="145" t="s">
        <v>125</v>
      </c>
      <c r="F94" s="146"/>
      <c r="G94" s="146"/>
      <c r="H94" s="147"/>
      <c r="I94" s="12">
        <v>3</v>
      </c>
      <c r="J94" s="12">
        <v>4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</row>
    <row r="95" spans="1:20" ht="31.5" x14ac:dyDescent="0.3">
      <c r="A95" s="198"/>
      <c r="B95" s="149"/>
      <c r="C95" s="151"/>
      <c r="D95" s="165" t="s">
        <v>37</v>
      </c>
      <c r="E95" s="31" t="s">
        <v>83</v>
      </c>
      <c r="F95" s="20" t="s">
        <v>181</v>
      </c>
      <c r="G95" s="92">
        <v>25</v>
      </c>
      <c r="H95" s="9" t="s">
        <v>235</v>
      </c>
      <c r="I95" s="45">
        <f t="shared" ref="I95:T95" si="29">SUM(I96:I101)</f>
        <v>26</v>
      </c>
      <c r="J95" s="45">
        <f t="shared" si="29"/>
        <v>23</v>
      </c>
      <c r="K95" s="45">
        <f t="shared" si="29"/>
        <v>20</v>
      </c>
      <c r="L95" s="45">
        <f t="shared" si="29"/>
        <v>31</v>
      </c>
      <c r="M95" s="45">
        <f t="shared" si="29"/>
        <v>19</v>
      </c>
      <c r="N95" s="45">
        <f t="shared" si="29"/>
        <v>34</v>
      </c>
      <c r="O95" s="45">
        <f t="shared" si="29"/>
        <v>24</v>
      </c>
      <c r="P95" s="45">
        <f t="shared" si="29"/>
        <v>0</v>
      </c>
      <c r="Q95" s="45">
        <f t="shared" si="29"/>
        <v>0</v>
      </c>
      <c r="R95" s="45">
        <f t="shared" si="29"/>
        <v>0</v>
      </c>
      <c r="S95" s="45">
        <f t="shared" si="29"/>
        <v>0</v>
      </c>
      <c r="T95" s="45">
        <f t="shared" si="29"/>
        <v>0</v>
      </c>
    </row>
    <row r="96" spans="1:20" x14ac:dyDescent="0.3">
      <c r="A96" s="198"/>
      <c r="B96" s="149"/>
      <c r="C96" s="151"/>
      <c r="D96" s="165"/>
      <c r="E96" s="145" t="s">
        <v>129</v>
      </c>
      <c r="F96" s="146"/>
      <c r="G96" s="146"/>
      <c r="H96" s="147"/>
      <c r="I96" s="12">
        <v>7</v>
      </c>
      <c r="J96" s="12">
        <v>6</v>
      </c>
      <c r="K96" s="12">
        <v>11</v>
      </c>
      <c r="L96" s="12">
        <v>1</v>
      </c>
      <c r="M96" s="12">
        <v>4</v>
      </c>
      <c r="N96" s="12">
        <v>21</v>
      </c>
      <c r="O96" s="12">
        <v>9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</row>
    <row r="97" spans="1:20" x14ac:dyDescent="0.3">
      <c r="A97" s="198"/>
      <c r="B97" s="149"/>
      <c r="C97" s="151"/>
      <c r="D97" s="165"/>
      <c r="E97" s="145" t="s">
        <v>80</v>
      </c>
      <c r="F97" s="146"/>
      <c r="G97" s="146"/>
      <c r="H97" s="147"/>
      <c r="I97" s="12">
        <v>12</v>
      </c>
      <c r="J97" s="12">
        <v>12</v>
      </c>
      <c r="K97" s="12">
        <v>3</v>
      </c>
      <c r="L97" s="12">
        <v>8</v>
      </c>
      <c r="M97" s="12">
        <v>7</v>
      </c>
      <c r="N97" s="12">
        <v>8</v>
      </c>
      <c r="O97" s="12">
        <v>10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</row>
    <row r="98" spans="1:20" x14ac:dyDescent="0.3">
      <c r="A98" s="198"/>
      <c r="B98" s="149"/>
      <c r="C98" s="151"/>
      <c r="D98" s="165"/>
      <c r="E98" s="145" t="s">
        <v>125</v>
      </c>
      <c r="F98" s="146"/>
      <c r="G98" s="146"/>
      <c r="H98" s="147"/>
      <c r="I98" s="12">
        <v>7</v>
      </c>
      <c r="J98" s="12">
        <v>5</v>
      </c>
      <c r="K98" s="12">
        <v>6</v>
      </c>
      <c r="L98" s="12">
        <v>3</v>
      </c>
      <c r="M98" s="12">
        <v>8</v>
      </c>
      <c r="N98" s="12">
        <v>5</v>
      </c>
      <c r="O98" s="12">
        <v>5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</row>
    <row r="99" spans="1:20" x14ac:dyDescent="0.3">
      <c r="A99" s="198"/>
      <c r="B99" s="149"/>
      <c r="C99" s="151"/>
      <c r="D99" s="151" t="s">
        <v>96</v>
      </c>
      <c r="E99" s="145" t="s">
        <v>129</v>
      </c>
      <c r="F99" s="146"/>
      <c r="G99" s="146"/>
      <c r="H99" s="147"/>
      <c r="I99" s="12">
        <v>0</v>
      </c>
      <c r="J99" s="12">
        <v>0</v>
      </c>
      <c r="K99" s="12">
        <v>0</v>
      </c>
      <c r="L99" s="12">
        <v>5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</row>
    <row r="100" spans="1:20" x14ac:dyDescent="0.3">
      <c r="A100" s="198"/>
      <c r="B100" s="149"/>
      <c r="C100" s="151"/>
      <c r="D100" s="151"/>
      <c r="E100" s="145" t="s">
        <v>80</v>
      </c>
      <c r="F100" s="146"/>
      <c r="G100" s="146"/>
      <c r="H100" s="147"/>
      <c r="I100" s="12">
        <v>0</v>
      </c>
      <c r="J100" s="12">
        <v>0</v>
      </c>
      <c r="K100" s="12">
        <v>0</v>
      </c>
      <c r="L100" s="12">
        <v>6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</row>
    <row r="101" spans="1:20" x14ac:dyDescent="0.3">
      <c r="A101" s="198"/>
      <c r="B101" s="149"/>
      <c r="C101" s="151"/>
      <c r="D101" s="151"/>
      <c r="E101" s="145" t="s">
        <v>125</v>
      </c>
      <c r="F101" s="146"/>
      <c r="G101" s="146"/>
      <c r="H101" s="147"/>
      <c r="I101" s="12">
        <v>0</v>
      </c>
      <c r="J101" s="12">
        <v>0</v>
      </c>
      <c r="K101" s="12">
        <v>0</v>
      </c>
      <c r="L101" s="12">
        <v>8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</row>
    <row r="102" spans="1:20" x14ac:dyDescent="0.3">
      <c r="A102" s="198"/>
      <c r="B102" s="214">
        <v>26</v>
      </c>
      <c r="C102" s="136" t="s">
        <v>202</v>
      </c>
      <c r="D102" s="217" t="s">
        <v>199</v>
      </c>
      <c r="E102" s="218"/>
      <c r="F102" s="17" t="s">
        <v>210</v>
      </c>
      <c r="G102" s="8" t="s">
        <v>209</v>
      </c>
      <c r="H102" s="19" t="s">
        <v>211</v>
      </c>
      <c r="I102" s="45">
        <f t="shared" ref="I102:T102" si="30">SUM(I103:I106)</f>
        <v>38</v>
      </c>
      <c r="J102" s="45">
        <f t="shared" si="30"/>
        <v>45</v>
      </c>
      <c r="K102" s="45">
        <f t="shared" si="30"/>
        <v>62</v>
      </c>
      <c r="L102" s="45">
        <f t="shared" si="30"/>
        <v>42</v>
      </c>
      <c r="M102" s="45">
        <f t="shared" si="30"/>
        <v>22</v>
      </c>
      <c r="N102" s="45">
        <f>SUM(N103:N106)</f>
        <v>35</v>
      </c>
      <c r="O102" s="45">
        <f t="shared" si="30"/>
        <v>25</v>
      </c>
      <c r="P102" s="45">
        <f t="shared" si="30"/>
        <v>0</v>
      </c>
      <c r="Q102" s="45">
        <f t="shared" si="30"/>
        <v>0</v>
      </c>
      <c r="R102" s="45">
        <f t="shared" si="30"/>
        <v>0</v>
      </c>
      <c r="S102" s="45">
        <f t="shared" si="30"/>
        <v>0</v>
      </c>
      <c r="T102" s="45">
        <f t="shared" si="30"/>
        <v>0</v>
      </c>
    </row>
    <row r="103" spans="1:20" ht="23.25" customHeight="1" x14ac:dyDescent="0.3">
      <c r="A103" s="198"/>
      <c r="B103" s="214"/>
      <c r="C103" s="136"/>
      <c r="D103" s="219" t="s">
        <v>200</v>
      </c>
      <c r="E103" s="150" t="s">
        <v>59</v>
      </c>
      <c r="F103" s="150"/>
      <c r="G103" s="150"/>
      <c r="H103" s="150"/>
      <c r="I103" s="12">
        <v>30</v>
      </c>
      <c r="J103" s="12">
        <v>45</v>
      </c>
      <c r="K103" s="12">
        <v>56</v>
      </c>
      <c r="L103" s="12">
        <v>40</v>
      </c>
      <c r="M103" s="12">
        <v>14</v>
      </c>
      <c r="N103" s="12">
        <v>15</v>
      </c>
      <c r="O103" s="12">
        <v>21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</row>
    <row r="104" spans="1:20" ht="17.25" customHeight="1" x14ac:dyDescent="0.3">
      <c r="A104" s="198"/>
      <c r="B104" s="214"/>
      <c r="C104" s="136"/>
      <c r="D104" s="220"/>
      <c r="E104" s="150" t="s">
        <v>203</v>
      </c>
      <c r="F104" s="150"/>
      <c r="G104" s="150"/>
      <c r="H104" s="150"/>
      <c r="I104" s="12">
        <v>8</v>
      </c>
      <c r="J104" s="12">
        <v>0</v>
      </c>
      <c r="K104" s="12">
        <v>6</v>
      </c>
      <c r="L104" s="12">
        <v>2</v>
      </c>
      <c r="M104" s="12">
        <v>8</v>
      </c>
      <c r="N104" s="12">
        <v>20</v>
      </c>
      <c r="O104" s="12">
        <v>4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</row>
    <row r="105" spans="1:20" x14ac:dyDescent="0.3">
      <c r="A105" s="198"/>
      <c r="B105" s="214"/>
      <c r="C105" s="136"/>
      <c r="D105" s="151" t="s">
        <v>201</v>
      </c>
      <c r="E105" s="152" t="s">
        <v>59</v>
      </c>
      <c r="F105" s="153"/>
      <c r="G105" s="153"/>
      <c r="H105" s="154"/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</row>
    <row r="106" spans="1:20" x14ac:dyDescent="0.3">
      <c r="A106" s="198"/>
      <c r="B106" s="214"/>
      <c r="C106" s="136"/>
      <c r="D106" s="151"/>
      <c r="E106" s="150" t="s">
        <v>60</v>
      </c>
      <c r="F106" s="150"/>
      <c r="G106" s="150"/>
      <c r="H106" s="150"/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</row>
    <row r="107" spans="1:20" x14ac:dyDescent="0.3">
      <c r="A107" s="198"/>
      <c r="B107" s="157">
        <v>27</v>
      </c>
      <c r="C107" s="151" t="s">
        <v>204</v>
      </c>
      <c r="D107" s="135" t="s">
        <v>205</v>
      </c>
      <c r="E107" s="108" t="s">
        <v>206</v>
      </c>
      <c r="F107" s="17" t="s">
        <v>218</v>
      </c>
      <c r="G107" s="8" t="s">
        <v>217</v>
      </c>
      <c r="H107" s="19" t="s">
        <v>219</v>
      </c>
      <c r="I107" s="12">
        <v>25</v>
      </c>
      <c r="J107" s="12">
        <v>22</v>
      </c>
      <c r="K107" s="12">
        <v>21</v>
      </c>
      <c r="L107" s="12">
        <v>21</v>
      </c>
      <c r="M107" s="12">
        <v>64</v>
      </c>
      <c r="N107" s="12">
        <f>SUM(N108+N109)</f>
        <v>52</v>
      </c>
      <c r="O107" s="12">
        <f>SUM(O108+O109)</f>
        <v>46</v>
      </c>
      <c r="P107" s="12">
        <f>SUM(P108:P109)</f>
        <v>0</v>
      </c>
      <c r="Q107" s="12">
        <f>SUM(Q108:Q109)</f>
        <v>0</v>
      </c>
      <c r="R107" s="12">
        <v>0</v>
      </c>
      <c r="S107" s="12">
        <f>SUM(S108:S109)</f>
        <v>0</v>
      </c>
      <c r="T107" s="12">
        <f>SUM(T108:T109)</f>
        <v>0</v>
      </c>
    </row>
    <row r="108" spans="1:20" x14ac:dyDescent="0.3">
      <c r="A108" s="198"/>
      <c r="B108" s="158"/>
      <c r="C108" s="151"/>
      <c r="D108" s="136"/>
      <c r="E108" s="152" t="s">
        <v>207</v>
      </c>
      <c r="F108" s="153"/>
      <c r="G108" s="153"/>
      <c r="H108" s="154"/>
      <c r="I108" s="12">
        <v>25</v>
      </c>
      <c r="J108" s="12">
        <v>22</v>
      </c>
      <c r="K108" s="12">
        <v>21</v>
      </c>
      <c r="L108" s="12">
        <v>21</v>
      </c>
      <c r="M108" s="12">
        <v>64</v>
      </c>
      <c r="N108" s="12">
        <v>52</v>
      </c>
      <c r="O108" s="12">
        <v>46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</row>
    <row r="109" spans="1:20" x14ac:dyDescent="0.3">
      <c r="A109" s="198"/>
      <c r="B109" s="159"/>
      <c r="C109" s="151"/>
      <c r="D109" s="137"/>
      <c r="E109" s="152" t="s">
        <v>208</v>
      </c>
      <c r="F109" s="153"/>
      <c r="G109" s="153"/>
      <c r="H109" s="154"/>
      <c r="I109" s="12">
        <v>0</v>
      </c>
      <c r="J109" s="12">
        <v>0</v>
      </c>
      <c r="K109" s="12">
        <v>0</v>
      </c>
      <c r="L109" s="12">
        <v>11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</row>
    <row r="110" spans="1:20" x14ac:dyDescent="0.3">
      <c r="A110" s="198"/>
      <c r="B110" s="157">
        <v>28</v>
      </c>
      <c r="C110" s="135" t="s">
        <v>223</v>
      </c>
      <c r="D110" s="215" t="s">
        <v>21</v>
      </c>
      <c r="E110" s="33" t="s">
        <v>111</v>
      </c>
      <c r="F110" s="17" t="s">
        <v>259</v>
      </c>
      <c r="G110" s="15" t="s">
        <v>258</v>
      </c>
      <c r="H110" s="19" t="s">
        <v>260</v>
      </c>
      <c r="I110" s="45">
        <f t="shared" ref="I110:T110" si="31">SUM(I111:I118)</f>
        <v>2000</v>
      </c>
      <c r="J110" s="45">
        <f t="shared" si="31"/>
        <v>1810</v>
      </c>
      <c r="K110" s="45">
        <f t="shared" si="31"/>
        <v>1124</v>
      </c>
      <c r="L110" s="45">
        <f t="shared" si="31"/>
        <v>1465</v>
      </c>
      <c r="M110" s="45">
        <f t="shared" si="31"/>
        <v>1731</v>
      </c>
      <c r="N110" s="45">
        <f t="shared" si="31"/>
        <v>1847</v>
      </c>
      <c r="O110" s="45">
        <f t="shared" si="31"/>
        <v>1331</v>
      </c>
      <c r="P110" s="45">
        <f t="shared" si="31"/>
        <v>0</v>
      </c>
      <c r="Q110" s="45">
        <f t="shared" si="31"/>
        <v>0</v>
      </c>
      <c r="R110" s="45">
        <f t="shared" si="31"/>
        <v>0</v>
      </c>
      <c r="S110" s="45">
        <f t="shared" si="31"/>
        <v>0</v>
      </c>
      <c r="T110" s="45">
        <f t="shared" si="31"/>
        <v>0</v>
      </c>
    </row>
    <row r="111" spans="1:20" x14ac:dyDescent="0.3">
      <c r="A111" s="198"/>
      <c r="B111" s="158"/>
      <c r="C111" s="136"/>
      <c r="D111" s="216"/>
      <c r="E111" s="145" t="s">
        <v>176</v>
      </c>
      <c r="F111" s="163"/>
      <c r="G111" s="163"/>
      <c r="H111" s="164"/>
      <c r="I111" s="12">
        <v>1736</v>
      </c>
      <c r="J111" s="12">
        <v>1523</v>
      </c>
      <c r="K111" s="12">
        <v>949</v>
      </c>
      <c r="L111" s="12">
        <v>540</v>
      </c>
      <c r="M111" s="12">
        <v>1574</v>
      </c>
      <c r="N111" s="12">
        <v>1622</v>
      </c>
      <c r="O111" s="12">
        <v>1127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</row>
    <row r="112" spans="1:20" x14ac:dyDescent="0.3">
      <c r="A112" s="198"/>
      <c r="B112" s="158"/>
      <c r="C112" s="136"/>
      <c r="D112" s="216"/>
      <c r="E112" s="145" t="s">
        <v>178</v>
      </c>
      <c r="F112" s="163"/>
      <c r="G112" s="163"/>
      <c r="H112" s="164"/>
      <c r="I112" s="12">
        <v>0</v>
      </c>
      <c r="J112" s="12">
        <v>0</v>
      </c>
      <c r="K112" s="12">
        <v>0</v>
      </c>
      <c r="L112" s="12">
        <v>663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</row>
    <row r="113" spans="1:20" x14ac:dyDescent="0.3">
      <c r="A113" s="198"/>
      <c r="B113" s="158"/>
      <c r="C113" s="136"/>
      <c r="D113" s="216"/>
      <c r="E113" s="145" t="s">
        <v>36</v>
      </c>
      <c r="F113" s="163"/>
      <c r="G113" s="163"/>
      <c r="H113" s="164"/>
      <c r="I113" s="12">
        <v>25</v>
      </c>
      <c r="J113" s="12">
        <v>24</v>
      </c>
      <c r="K113" s="12">
        <v>41</v>
      </c>
      <c r="L113" s="12">
        <v>74</v>
      </c>
      <c r="M113" s="12">
        <v>42</v>
      </c>
      <c r="N113" s="12">
        <v>57</v>
      </c>
      <c r="O113" s="12">
        <v>53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</row>
    <row r="114" spans="1:20" x14ac:dyDescent="0.3">
      <c r="A114" s="198"/>
      <c r="B114" s="158"/>
      <c r="C114" s="136"/>
      <c r="D114" s="216"/>
      <c r="E114" s="145" t="s">
        <v>97</v>
      </c>
      <c r="F114" s="163"/>
      <c r="G114" s="163"/>
      <c r="H114" s="164"/>
      <c r="I114" s="12">
        <v>5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</row>
    <row r="115" spans="1:20" x14ac:dyDescent="0.3">
      <c r="A115" s="198"/>
      <c r="B115" s="158"/>
      <c r="C115" s="136"/>
      <c r="D115" s="216"/>
      <c r="E115" s="145" t="s">
        <v>37</v>
      </c>
      <c r="F115" s="163"/>
      <c r="G115" s="163"/>
      <c r="H115" s="164"/>
      <c r="I115" s="12">
        <v>72</v>
      </c>
      <c r="J115" s="12">
        <v>85</v>
      </c>
      <c r="K115" s="12">
        <v>45</v>
      </c>
      <c r="L115" s="12">
        <v>51</v>
      </c>
      <c r="M115" s="12">
        <v>44</v>
      </c>
      <c r="N115" s="12">
        <v>55</v>
      </c>
      <c r="O115" s="12">
        <v>46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</row>
    <row r="116" spans="1:20" x14ac:dyDescent="0.3">
      <c r="A116" s="198"/>
      <c r="B116" s="158"/>
      <c r="C116" s="136"/>
      <c r="D116" s="216"/>
      <c r="E116" s="145" t="s">
        <v>98</v>
      </c>
      <c r="F116" s="163"/>
      <c r="G116" s="163"/>
      <c r="H116" s="164"/>
      <c r="I116" s="12">
        <v>0</v>
      </c>
      <c r="J116" s="12">
        <v>0</v>
      </c>
      <c r="K116" s="12">
        <v>0</v>
      </c>
      <c r="L116" s="12">
        <v>28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</row>
    <row r="117" spans="1:20" x14ac:dyDescent="0.3">
      <c r="A117" s="198"/>
      <c r="B117" s="158"/>
      <c r="C117" s="136"/>
      <c r="D117" s="216"/>
      <c r="E117" s="145" t="s">
        <v>220</v>
      </c>
      <c r="F117" s="163"/>
      <c r="G117" s="163"/>
      <c r="H117" s="164"/>
      <c r="I117" s="12">
        <v>162</v>
      </c>
      <c r="J117" s="12">
        <v>178</v>
      </c>
      <c r="K117" s="12">
        <v>89</v>
      </c>
      <c r="L117" s="12">
        <v>109</v>
      </c>
      <c r="M117" s="12">
        <v>71</v>
      </c>
      <c r="N117" s="12">
        <v>113</v>
      </c>
      <c r="O117" s="12">
        <v>105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</row>
    <row r="118" spans="1:20" x14ac:dyDescent="0.3">
      <c r="A118" s="198"/>
      <c r="B118" s="158"/>
      <c r="C118" s="136"/>
      <c r="D118" s="216"/>
      <c r="E118" s="145" t="s">
        <v>221</v>
      </c>
      <c r="F118" s="163"/>
      <c r="G118" s="163"/>
      <c r="H118" s="164"/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</row>
    <row r="119" spans="1:20" ht="21" x14ac:dyDescent="0.3">
      <c r="A119" s="198"/>
      <c r="B119" s="148">
        <v>29</v>
      </c>
      <c r="C119" s="135" t="s">
        <v>10</v>
      </c>
      <c r="D119" s="151" t="s">
        <v>128</v>
      </c>
      <c r="E119" s="34" t="s">
        <v>110</v>
      </c>
      <c r="F119" s="13" t="s">
        <v>136</v>
      </c>
      <c r="G119" s="15" t="s">
        <v>143</v>
      </c>
      <c r="H119" s="16" t="s">
        <v>117</v>
      </c>
      <c r="I119" s="46">
        <f t="shared" ref="I119:T119" si="32">AVERAGE(I120:I123)</f>
        <v>0.99364657210401885</v>
      </c>
      <c r="J119" s="46">
        <f t="shared" si="32"/>
        <v>0.92588652482269496</v>
      </c>
      <c r="K119" s="46">
        <f t="shared" si="32"/>
        <v>1.0915336879432624</v>
      </c>
      <c r="L119" s="46">
        <f t="shared" si="32"/>
        <v>0.8442671394799055</v>
      </c>
      <c r="M119" s="46">
        <f t="shared" si="32"/>
        <v>0.97695035460992918</v>
      </c>
      <c r="N119" s="46">
        <f t="shared" si="32"/>
        <v>1.1522163120567375</v>
      </c>
      <c r="O119" s="46">
        <f t="shared" si="32"/>
        <v>0.69889241963710047</v>
      </c>
      <c r="P119" s="46">
        <f t="shared" si="32"/>
        <v>0</v>
      </c>
      <c r="Q119" s="46">
        <f t="shared" si="32"/>
        <v>0</v>
      </c>
      <c r="R119" s="46">
        <f t="shared" si="32"/>
        <v>0</v>
      </c>
      <c r="S119" s="46">
        <f t="shared" si="32"/>
        <v>0</v>
      </c>
      <c r="T119" s="46">
        <f t="shared" si="32"/>
        <v>0</v>
      </c>
    </row>
    <row r="120" spans="1:20" x14ac:dyDescent="0.3">
      <c r="A120" s="198"/>
      <c r="B120" s="149"/>
      <c r="C120" s="136"/>
      <c r="D120" s="151"/>
      <c r="E120" s="104" t="s">
        <v>236</v>
      </c>
      <c r="F120" s="13" t="s">
        <v>136</v>
      </c>
      <c r="G120" s="15" t="s">
        <v>143</v>
      </c>
      <c r="H120" s="16" t="s">
        <v>117</v>
      </c>
      <c r="I120" s="50">
        <f t="shared" ref="I120:T120" si="33">IFERROR(I111/(I136*47),0)</f>
        <v>1.8468085106382979</v>
      </c>
      <c r="J120" s="50">
        <f t="shared" si="33"/>
        <v>1.6202127659574468</v>
      </c>
      <c r="K120" s="50">
        <f t="shared" si="33"/>
        <v>1.261968085106383</v>
      </c>
      <c r="L120" s="50">
        <f t="shared" si="33"/>
        <v>0.76595744680851063</v>
      </c>
      <c r="M120" s="50">
        <f t="shared" si="33"/>
        <v>1.6744680851063829</v>
      </c>
      <c r="N120" s="50">
        <f t="shared" si="33"/>
        <v>1.725531914893617</v>
      </c>
      <c r="O120" s="50">
        <f t="shared" si="33"/>
        <v>1.0899419729206963</v>
      </c>
      <c r="P120" s="50">
        <f t="shared" si="33"/>
        <v>0</v>
      </c>
      <c r="Q120" s="50">
        <f t="shared" si="33"/>
        <v>0</v>
      </c>
      <c r="R120" s="50">
        <f t="shared" si="33"/>
        <v>0</v>
      </c>
      <c r="S120" s="50">
        <f t="shared" si="33"/>
        <v>0</v>
      </c>
      <c r="T120" s="50">
        <f t="shared" si="33"/>
        <v>0</v>
      </c>
    </row>
    <row r="121" spans="1:20" x14ac:dyDescent="0.3">
      <c r="A121" s="198"/>
      <c r="B121" s="149"/>
      <c r="C121" s="136"/>
      <c r="D121" s="151"/>
      <c r="E121" s="104" t="s">
        <v>36</v>
      </c>
      <c r="F121" s="13" t="s">
        <v>136</v>
      </c>
      <c r="G121" s="15" t="s">
        <v>143</v>
      </c>
      <c r="H121" s="16" t="s">
        <v>117</v>
      </c>
      <c r="I121" s="50">
        <f t="shared" ref="I121:T121" si="34">IFERROR((I89+I90+I91)/(I137*1.2),0)</f>
        <v>0.58333333333333337</v>
      </c>
      <c r="J121" s="50">
        <f t="shared" si="34"/>
        <v>0.66666666666666663</v>
      </c>
      <c r="K121" s="50">
        <f t="shared" si="34"/>
        <v>1.4583333333333335</v>
      </c>
      <c r="L121" s="50">
        <f t="shared" si="34"/>
        <v>1.0833333333333333</v>
      </c>
      <c r="M121" s="50">
        <f t="shared" si="34"/>
        <v>1.3333333333333333</v>
      </c>
      <c r="N121" s="50">
        <f t="shared" si="34"/>
        <v>0.91666666666666663</v>
      </c>
      <c r="O121" s="50">
        <f t="shared" si="34"/>
        <v>1.0227272727272727</v>
      </c>
      <c r="P121" s="50">
        <f t="shared" si="34"/>
        <v>0</v>
      </c>
      <c r="Q121" s="50">
        <f t="shared" si="34"/>
        <v>0</v>
      </c>
      <c r="R121" s="50">
        <f t="shared" si="34"/>
        <v>0</v>
      </c>
      <c r="S121" s="50">
        <f t="shared" si="34"/>
        <v>0</v>
      </c>
      <c r="T121" s="50">
        <f t="shared" si="34"/>
        <v>0</v>
      </c>
    </row>
    <row r="122" spans="1:20" x14ac:dyDescent="0.3">
      <c r="A122" s="198"/>
      <c r="B122" s="149"/>
      <c r="C122" s="136"/>
      <c r="D122" s="151"/>
      <c r="E122" s="104" t="s">
        <v>37</v>
      </c>
      <c r="F122" s="13" t="s">
        <v>136</v>
      </c>
      <c r="G122" s="15" t="s">
        <v>143</v>
      </c>
      <c r="H122" s="16" t="s">
        <v>117</v>
      </c>
      <c r="I122" s="50">
        <f t="shared" ref="I122:T122" si="35">IFERROR((I90+I91+I92)/(I138*1.2),0)</f>
        <v>0.77777777777777779</v>
      </c>
      <c r="J122" s="50">
        <f t="shared" si="35"/>
        <v>0.5</v>
      </c>
      <c r="K122" s="50">
        <f t="shared" si="35"/>
        <v>1.25</v>
      </c>
      <c r="L122" s="50">
        <f t="shared" si="35"/>
        <v>1.5277777777777779</v>
      </c>
      <c r="M122" s="50">
        <f t="shared" si="35"/>
        <v>0.83333333333333337</v>
      </c>
      <c r="N122" s="50">
        <f>IFERROR((N96+N97+N98)/(N138*1.2),0)</f>
        <v>1.4166666666666667</v>
      </c>
      <c r="O122" s="50">
        <f t="shared" si="35"/>
        <v>0.49242424242424243</v>
      </c>
      <c r="P122" s="50">
        <f t="shared" si="35"/>
        <v>0</v>
      </c>
      <c r="Q122" s="50">
        <f t="shared" si="35"/>
        <v>0</v>
      </c>
      <c r="R122" s="50">
        <f t="shared" si="35"/>
        <v>0</v>
      </c>
      <c r="S122" s="50">
        <f t="shared" si="35"/>
        <v>0</v>
      </c>
      <c r="T122" s="50">
        <f t="shared" si="35"/>
        <v>0</v>
      </c>
    </row>
    <row r="123" spans="1:20" ht="20" x14ac:dyDescent="0.3">
      <c r="A123" s="198"/>
      <c r="B123" s="149"/>
      <c r="C123" s="136"/>
      <c r="D123" s="151"/>
      <c r="E123" s="104" t="s">
        <v>199</v>
      </c>
      <c r="F123" s="13" t="s">
        <v>136</v>
      </c>
      <c r="G123" s="15" t="s">
        <v>143</v>
      </c>
      <c r="H123" s="16" t="s">
        <v>117</v>
      </c>
      <c r="I123" s="50">
        <f t="shared" ref="I123:T123" si="36">IFERROR(I27/(I139*3),0)</f>
        <v>0.76666666666666672</v>
      </c>
      <c r="J123" s="50">
        <f t="shared" si="36"/>
        <v>0.91666666666666663</v>
      </c>
      <c r="K123" s="50">
        <f t="shared" si="36"/>
        <v>0.39583333333333331</v>
      </c>
      <c r="L123" s="50">
        <f t="shared" si="36"/>
        <v>0</v>
      </c>
      <c r="M123" s="50">
        <f t="shared" si="36"/>
        <v>6.6666666666666666E-2</v>
      </c>
      <c r="N123" s="50">
        <f t="shared" si="36"/>
        <v>0.55000000000000004</v>
      </c>
      <c r="O123" s="50">
        <f t="shared" si="36"/>
        <v>0.19047619047619047</v>
      </c>
      <c r="P123" s="50">
        <f t="shared" si="36"/>
        <v>0</v>
      </c>
      <c r="Q123" s="50">
        <f t="shared" si="36"/>
        <v>0</v>
      </c>
      <c r="R123" s="50">
        <f t="shared" si="36"/>
        <v>0</v>
      </c>
      <c r="S123" s="50">
        <f t="shared" si="36"/>
        <v>0</v>
      </c>
      <c r="T123" s="50">
        <f t="shared" si="36"/>
        <v>0</v>
      </c>
    </row>
    <row r="124" spans="1:20" ht="21" x14ac:dyDescent="0.3">
      <c r="A124" s="198"/>
      <c r="B124" s="149"/>
      <c r="C124" s="136"/>
      <c r="D124" s="151"/>
      <c r="E124" s="34" t="s">
        <v>110</v>
      </c>
      <c r="F124" s="13" t="s">
        <v>136</v>
      </c>
      <c r="G124" s="15" t="s">
        <v>143</v>
      </c>
      <c r="H124" s="16" t="s">
        <v>117</v>
      </c>
      <c r="I124" s="46">
        <f t="shared" ref="I124:T124" si="37">AVERAGE(I125:I128)</f>
        <v>0.29166666666666669</v>
      </c>
      <c r="J124" s="46">
        <f t="shared" si="37"/>
        <v>0.27083333333333331</v>
      </c>
      <c r="K124" s="46">
        <f t="shared" si="37"/>
        <v>0</v>
      </c>
      <c r="L124" s="46">
        <f t="shared" si="37"/>
        <v>1.426418439716312</v>
      </c>
      <c r="M124" s="46">
        <f t="shared" si="37"/>
        <v>0</v>
      </c>
      <c r="N124" s="46">
        <f t="shared" si="37"/>
        <v>0</v>
      </c>
      <c r="O124" s="46">
        <f t="shared" si="37"/>
        <v>0</v>
      </c>
      <c r="P124" s="46">
        <f t="shared" si="37"/>
        <v>0</v>
      </c>
      <c r="Q124" s="46">
        <f t="shared" si="37"/>
        <v>0</v>
      </c>
      <c r="R124" s="46">
        <f t="shared" si="37"/>
        <v>0</v>
      </c>
      <c r="S124" s="46">
        <f t="shared" si="37"/>
        <v>0</v>
      </c>
      <c r="T124" s="46">
        <f t="shared" si="37"/>
        <v>0</v>
      </c>
    </row>
    <row r="125" spans="1:20" ht="20" x14ac:dyDescent="0.3">
      <c r="A125" s="198"/>
      <c r="B125" s="149"/>
      <c r="C125" s="136"/>
      <c r="D125" s="151"/>
      <c r="E125" s="104" t="s">
        <v>208</v>
      </c>
      <c r="F125" s="13" t="s">
        <v>136</v>
      </c>
      <c r="G125" s="15" t="s">
        <v>143</v>
      </c>
      <c r="H125" s="16" t="s">
        <v>117</v>
      </c>
      <c r="I125" s="50">
        <f t="shared" ref="I125:T125" si="38">IFERROR(I112/(I140*47),0)</f>
        <v>0</v>
      </c>
      <c r="J125" s="50">
        <f t="shared" si="38"/>
        <v>0</v>
      </c>
      <c r="K125" s="50">
        <f t="shared" si="38"/>
        <v>0</v>
      </c>
      <c r="L125" s="50">
        <f t="shared" si="38"/>
        <v>2.0151975683890577</v>
      </c>
      <c r="M125" s="50">
        <f t="shared" si="38"/>
        <v>0</v>
      </c>
      <c r="N125" s="50">
        <f t="shared" si="38"/>
        <v>0</v>
      </c>
      <c r="O125" s="50">
        <f t="shared" si="38"/>
        <v>0</v>
      </c>
      <c r="P125" s="50">
        <f t="shared" si="38"/>
        <v>0</v>
      </c>
      <c r="Q125" s="50">
        <f t="shared" si="38"/>
        <v>0</v>
      </c>
      <c r="R125" s="50">
        <f t="shared" si="38"/>
        <v>0</v>
      </c>
      <c r="S125" s="50">
        <f t="shared" si="38"/>
        <v>0</v>
      </c>
      <c r="T125" s="50">
        <f t="shared" si="38"/>
        <v>0</v>
      </c>
    </row>
    <row r="126" spans="1:20" ht="20" x14ac:dyDescent="0.3">
      <c r="A126" s="198"/>
      <c r="B126" s="149"/>
      <c r="C126" s="136"/>
      <c r="D126" s="151"/>
      <c r="E126" s="104" t="s">
        <v>97</v>
      </c>
      <c r="F126" s="13" t="s">
        <v>136</v>
      </c>
      <c r="G126" s="15" t="s">
        <v>143</v>
      </c>
      <c r="H126" s="16" t="s">
        <v>117</v>
      </c>
      <c r="I126" s="50">
        <f t="shared" ref="I126:T126" si="39">IFERROR((I92+I93+I94)/(I141*1.2),0)</f>
        <v>1.1666666666666667</v>
      </c>
      <c r="J126" s="50">
        <f t="shared" si="39"/>
        <v>1.0833333333333333</v>
      </c>
      <c r="K126" s="50">
        <f t="shared" si="39"/>
        <v>0</v>
      </c>
      <c r="L126" s="50">
        <f t="shared" si="39"/>
        <v>0</v>
      </c>
      <c r="M126" s="50">
        <f t="shared" si="39"/>
        <v>0</v>
      </c>
      <c r="N126" s="50">
        <f t="shared" si="39"/>
        <v>0</v>
      </c>
      <c r="O126" s="50">
        <f t="shared" si="39"/>
        <v>0</v>
      </c>
      <c r="P126" s="50">
        <f t="shared" si="39"/>
        <v>0</v>
      </c>
      <c r="Q126" s="50">
        <f t="shared" si="39"/>
        <v>0</v>
      </c>
      <c r="R126" s="50">
        <f t="shared" si="39"/>
        <v>0</v>
      </c>
      <c r="S126" s="50">
        <f t="shared" si="39"/>
        <v>0</v>
      </c>
      <c r="T126" s="50">
        <f t="shared" si="39"/>
        <v>0</v>
      </c>
    </row>
    <row r="127" spans="1:20" ht="20" x14ac:dyDescent="0.3">
      <c r="A127" s="198"/>
      <c r="B127" s="149"/>
      <c r="C127" s="136"/>
      <c r="D127" s="151"/>
      <c r="E127" s="104" t="s">
        <v>98</v>
      </c>
      <c r="F127" s="13" t="s">
        <v>136</v>
      </c>
      <c r="G127" s="15" t="s">
        <v>143</v>
      </c>
      <c r="H127" s="16" t="s">
        <v>117</v>
      </c>
      <c r="I127" s="50">
        <f t="shared" ref="I127:T127" si="40">IFERROR((I93+I94+I95)/(I142*1.2),0)</f>
        <v>0</v>
      </c>
      <c r="J127" s="50">
        <f t="shared" si="40"/>
        <v>0</v>
      </c>
      <c r="K127" s="50">
        <f t="shared" si="40"/>
        <v>0</v>
      </c>
      <c r="L127" s="50">
        <f t="shared" si="40"/>
        <v>3.6904761904761902</v>
      </c>
      <c r="M127" s="50">
        <f t="shared" si="40"/>
        <v>0</v>
      </c>
      <c r="N127" s="50">
        <f t="shared" si="40"/>
        <v>0</v>
      </c>
      <c r="O127" s="50">
        <f t="shared" si="40"/>
        <v>0</v>
      </c>
      <c r="P127" s="50">
        <f t="shared" si="40"/>
        <v>0</v>
      </c>
      <c r="Q127" s="50">
        <f t="shared" si="40"/>
        <v>0</v>
      </c>
      <c r="R127" s="50">
        <f t="shared" si="40"/>
        <v>0</v>
      </c>
      <c r="S127" s="50">
        <f t="shared" si="40"/>
        <v>0</v>
      </c>
      <c r="T127" s="50">
        <f t="shared" si="40"/>
        <v>0</v>
      </c>
    </row>
    <row r="128" spans="1:20" ht="20" x14ac:dyDescent="0.3">
      <c r="A128" s="198"/>
      <c r="B128" s="149"/>
      <c r="C128" s="136"/>
      <c r="D128" s="151"/>
      <c r="E128" s="104" t="s">
        <v>237</v>
      </c>
      <c r="F128" s="13" t="s">
        <v>136</v>
      </c>
      <c r="G128" s="15" t="s">
        <v>143</v>
      </c>
      <c r="H128" s="16" t="s">
        <v>117</v>
      </c>
      <c r="I128" s="50">
        <f t="shared" ref="I128:T128" si="41">IFERROR(I29/(I143*3),0)</f>
        <v>0</v>
      </c>
      <c r="J128" s="50">
        <f t="shared" si="41"/>
        <v>0</v>
      </c>
      <c r="K128" s="50">
        <f t="shared" si="41"/>
        <v>0</v>
      </c>
      <c r="L128" s="50">
        <f t="shared" si="41"/>
        <v>0</v>
      </c>
      <c r="M128" s="50">
        <f t="shared" si="41"/>
        <v>0</v>
      </c>
      <c r="N128" s="50">
        <f t="shared" si="41"/>
        <v>0</v>
      </c>
      <c r="O128" s="50">
        <f t="shared" si="41"/>
        <v>0</v>
      </c>
      <c r="P128" s="50">
        <f t="shared" si="41"/>
        <v>0</v>
      </c>
      <c r="Q128" s="50">
        <f t="shared" si="41"/>
        <v>0</v>
      </c>
      <c r="R128" s="50">
        <f t="shared" si="41"/>
        <v>0</v>
      </c>
      <c r="S128" s="50">
        <f t="shared" si="41"/>
        <v>0</v>
      </c>
      <c r="T128" s="50">
        <f t="shared" si="41"/>
        <v>0</v>
      </c>
    </row>
    <row r="129" spans="1:20" ht="13.5" customHeight="1" x14ac:dyDescent="0.3">
      <c r="A129" s="198"/>
      <c r="B129" s="171">
        <v>30</v>
      </c>
      <c r="C129" s="151" t="s">
        <v>17</v>
      </c>
      <c r="D129" s="139" t="s">
        <v>22</v>
      </c>
      <c r="E129" s="140"/>
      <c r="F129" s="145" t="s">
        <v>269</v>
      </c>
      <c r="G129" s="146"/>
      <c r="H129" s="147"/>
      <c r="I129" s="12">
        <v>20</v>
      </c>
      <c r="J129" s="12">
        <v>20</v>
      </c>
      <c r="K129" s="12">
        <v>16</v>
      </c>
      <c r="L129" s="12">
        <v>15</v>
      </c>
      <c r="M129" s="12">
        <v>19</v>
      </c>
      <c r="N129" s="12">
        <v>17</v>
      </c>
      <c r="O129" s="12">
        <v>22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</row>
    <row r="130" spans="1:20" ht="13.5" customHeight="1" x14ac:dyDescent="0.3">
      <c r="A130" s="198"/>
      <c r="B130" s="171"/>
      <c r="C130" s="151"/>
      <c r="D130" s="141"/>
      <c r="E130" s="142"/>
      <c r="F130" s="145" t="s">
        <v>270</v>
      </c>
      <c r="G130" s="146"/>
      <c r="H130" s="147"/>
      <c r="I130" s="12">
        <v>19</v>
      </c>
      <c r="J130" s="12">
        <v>20</v>
      </c>
      <c r="K130" s="12">
        <v>16</v>
      </c>
      <c r="L130" s="12">
        <v>20</v>
      </c>
      <c r="M130" s="12">
        <v>20</v>
      </c>
      <c r="N130" s="12">
        <v>16</v>
      </c>
      <c r="O130" s="12">
        <v>20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</row>
    <row r="131" spans="1:20" ht="13.5" customHeight="1" x14ac:dyDescent="0.3">
      <c r="A131" s="198"/>
      <c r="B131" s="171"/>
      <c r="C131" s="151"/>
      <c r="D131" s="141"/>
      <c r="E131" s="142"/>
      <c r="F131" s="145" t="s">
        <v>271</v>
      </c>
      <c r="G131" s="146"/>
      <c r="H131" s="147"/>
      <c r="I131" s="12">
        <v>19</v>
      </c>
      <c r="J131" s="12">
        <v>20</v>
      </c>
      <c r="K131" s="12">
        <v>16</v>
      </c>
      <c r="L131" s="12">
        <v>14</v>
      </c>
      <c r="M131" s="12">
        <v>18</v>
      </c>
      <c r="N131" s="12">
        <v>18</v>
      </c>
      <c r="O131" s="12">
        <v>17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</row>
    <row r="132" spans="1:20" ht="13.5" customHeight="1" x14ac:dyDescent="0.3">
      <c r="A132" s="198"/>
      <c r="B132" s="171"/>
      <c r="C132" s="151"/>
      <c r="D132" s="141"/>
      <c r="E132" s="142"/>
      <c r="F132" s="145" t="s">
        <v>272</v>
      </c>
      <c r="G132" s="146"/>
      <c r="H132" s="147"/>
      <c r="I132" s="12">
        <v>17</v>
      </c>
      <c r="J132" s="12">
        <v>20</v>
      </c>
      <c r="K132" s="12">
        <v>16</v>
      </c>
      <c r="L132" s="12">
        <v>10</v>
      </c>
      <c r="M132" s="12">
        <v>20</v>
      </c>
      <c r="N132" s="12">
        <v>20</v>
      </c>
      <c r="O132" s="12">
        <v>14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</row>
    <row r="133" spans="1:20" ht="13.5" customHeight="1" x14ac:dyDescent="0.3">
      <c r="A133" s="198"/>
      <c r="B133" s="171"/>
      <c r="C133" s="151"/>
      <c r="D133" s="141"/>
      <c r="E133" s="142"/>
      <c r="F133" s="145" t="s">
        <v>273</v>
      </c>
      <c r="G133" s="146"/>
      <c r="H133" s="147"/>
      <c r="I133" s="12">
        <v>19</v>
      </c>
      <c r="J133" s="12">
        <v>19</v>
      </c>
      <c r="K133" s="12">
        <v>16</v>
      </c>
      <c r="L133" s="12">
        <v>14</v>
      </c>
      <c r="M133" s="12">
        <v>20</v>
      </c>
      <c r="N133" s="12">
        <v>20</v>
      </c>
      <c r="O133" s="12">
        <v>18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</row>
    <row r="134" spans="1:20" ht="13.5" customHeight="1" x14ac:dyDescent="0.3">
      <c r="A134" s="198"/>
      <c r="B134" s="171"/>
      <c r="C134" s="151"/>
      <c r="D134" s="141"/>
      <c r="E134" s="142"/>
      <c r="F134" s="145" t="s">
        <v>170</v>
      </c>
      <c r="G134" s="146"/>
      <c r="H134" s="147"/>
      <c r="I134" s="12"/>
      <c r="J134" s="12"/>
      <c r="K134" s="12"/>
      <c r="L134" s="12"/>
      <c r="M134" s="12"/>
      <c r="N134" s="12">
        <v>20</v>
      </c>
      <c r="O134" s="12">
        <v>22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</row>
    <row r="135" spans="1:20" x14ac:dyDescent="0.3">
      <c r="A135" s="198"/>
      <c r="B135" s="171"/>
      <c r="C135" s="151"/>
      <c r="D135" s="141"/>
      <c r="E135" s="142"/>
      <c r="F135" s="145" t="s">
        <v>274</v>
      </c>
      <c r="G135" s="146"/>
      <c r="H135" s="147"/>
      <c r="I135" s="12">
        <v>20</v>
      </c>
      <c r="J135" s="12">
        <v>19</v>
      </c>
      <c r="K135" s="12">
        <v>16</v>
      </c>
      <c r="L135" s="12">
        <v>18</v>
      </c>
      <c r="M135" s="12">
        <v>20</v>
      </c>
      <c r="N135" s="12">
        <v>20</v>
      </c>
      <c r="O135" s="12">
        <v>21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</row>
    <row r="136" spans="1:20" x14ac:dyDescent="0.3">
      <c r="A136" s="198"/>
      <c r="B136" s="171"/>
      <c r="C136" s="151"/>
      <c r="D136" s="151" t="s">
        <v>35</v>
      </c>
      <c r="E136" s="151"/>
      <c r="F136" s="145" t="s">
        <v>176</v>
      </c>
      <c r="G136" s="146"/>
      <c r="H136" s="147"/>
      <c r="I136" s="12">
        <v>20</v>
      </c>
      <c r="J136" s="12">
        <v>20</v>
      </c>
      <c r="K136" s="12">
        <v>16</v>
      </c>
      <c r="L136" s="12">
        <v>15</v>
      </c>
      <c r="M136" s="12">
        <v>20</v>
      </c>
      <c r="N136" s="12">
        <v>20</v>
      </c>
      <c r="O136" s="12">
        <v>22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</row>
    <row r="137" spans="1:20" x14ac:dyDescent="0.3">
      <c r="A137" s="198"/>
      <c r="B137" s="171"/>
      <c r="C137" s="151"/>
      <c r="D137" s="151"/>
      <c r="E137" s="151"/>
      <c r="F137" s="145" t="s">
        <v>36</v>
      </c>
      <c r="G137" s="146"/>
      <c r="H137" s="147"/>
      <c r="I137" s="12">
        <v>20</v>
      </c>
      <c r="J137" s="12">
        <v>10</v>
      </c>
      <c r="K137" s="12">
        <v>16</v>
      </c>
      <c r="L137" s="12">
        <v>10</v>
      </c>
      <c r="M137" s="12">
        <v>20</v>
      </c>
      <c r="N137" s="12">
        <v>20</v>
      </c>
      <c r="O137" s="12">
        <v>22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</row>
    <row r="138" spans="1:20" x14ac:dyDescent="0.3">
      <c r="A138" s="198"/>
      <c r="B138" s="171"/>
      <c r="C138" s="151"/>
      <c r="D138" s="151"/>
      <c r="E138" s="151"/>
      <c r="F138" s="145" t="s">
        <v>37</v>
      </c>
      <c r="G138" s="146"/>
      <c r="H138" s="147"/>
      <c r="I138" s="12">
        <v>15</v>
      </c>
      <c r="J138" s="12">
        <v>20</v>
      </c>
      <c r="K138" s="12">
        <v>16</v>
      </c>
      <c r="L138" s="12">
        <v>6</v>
      </c>
      <c r="M138" s="12">
        <v>20</v>
      </c>
      <c r="N138" s="12">
        <v>20</v>
      </c>
      <c r="O138" s="12">
        <v>22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</row>
    <row r="139" spans="1:20" x14ac:dyDescent="0.3">
      <c r="A139" s="198"/>
      <c r="B139" s="171"/>
      <c r="C139" s="151"/>
      <c r="D139" s="151"/>
      <c r="E139" s="151"/>
      <c r="F139" s="145" t="s">
        <v>47</v>
      </c>
      <c r="G139" s="146"/>
      <c r="H139" s="147"/>
      <c r="I139" s="12">
        <v>20</v>
      </c>
      <c r="J139" s="12">
        <v>20</v>
      </c>
      <c r="K139" s="12">
        <v>16</v>
      </c>
      <c r="L139" s="12">
        <v>15</v>
      </c>
      <c r="M139" s="12">
        <v>20</v>
      </c>
      <c r="N139" s="12">
        <v>20</v>
      </c>
      <c r="O139" s="12">
        <v>21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</row>
    <row r="140" spans="1:20" x14ac:dyDescent="0.3">
      <c r="A140" s="198"/>
      <c r="B140" s="171"/>
      <c r="C140" s="151"/>
      <c r="D140" s="151"/>
      <c r="E140" s="151"/>
      <c r="F140" s="145" t="s">
        <v>177</v>
      </c>
      <c r="G140" s="146"/>
      <c r="H140" s="147"/>
      <c r="I140" s="12">
        <v>0</v>
      </c>
      <c r="J140" s="12">
        <v>0</v>
      </c>
      <c r="K140" s="12">
        <v>0</v>
      </c>
      <c r="L140" s="12">
        <v>7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</row>
    <row r="141" spans="1:20" x14ac:dyDescent="0.3">
      <c r="A141" s="198"/>
      <c r="B141" s="171"/>
      <c r="C141" s="151"/>
      <c r="D141" s="151"/>
      <c r="E141" s="151"/>
      <c r="F141" s="145" t="s">
        <v>87</v>
      </c>
      <c r="G141" s="146"/>
      <c r="H141" s="147"/>
      <c r="I141" s="12">
        <v>5</v>
      </c>
      <c r="J141" s="12">
        <v>10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</row>
    <row r="142" spans="1:20" x14ac:dyDescent="0.3">
      <c r="A142" s="198"/>
      <c r="B142" s="171"/>
      <c r="C142" s="151"/>
      <c r="D142" s="151"/>
      <c r="E142" s="151"/>
      <c r="F142" s="145" t="s">
        <v>88</v>
      </c>
      <c r="G142" s="146"/>
      <c r="H142" s="147"/>
      <c r="I142" s="12">
        <v>0</v>
      </c>
      <c r="J142" s="12">
        <v>0</v>
      </c>
      <c r="K142" s="12">
        <v>0</v>
      </c>
      <c r="L142" s="12">
        <v>7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</row>
    <row r="143" spans="1:20" x14ac:dyDescent="0.3">
      <c r="A143" s="198"/>
      <c r="B143" s="171"/>
      <c r="C143" s="151"/>
      <c r="D143" s="151"/>
      <c r="E143" s="151"/>
      <c r="F143" s="145" t="s">
        <v>89</v>
      </c>
      <c r="G143" s="146"/>
      <c r="H143" s="147"/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</row>
    <row r="144" spans="1:20" x14ac:dyDescent="0.3">
      <c r="A144" s="38"/>
      <c r="B144" s="38"/>
      <c r="C144" s="39"/>
      <c r="D144" s="40"/>
      <c r="E144" s="2"/>
      <c r="F144" s="37"/>
      <c r="G144" s="37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3">
      <c r="A145" s="38"/>
      <c r="B145" s="38"/>
      <c r="C145" s="39"/>
      <c r="D145" s="40"/>
      <c r="E145" s="2"/>
      <c r="F145" s="37"/>
      <c r="G145" s="37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3">
      <c r="A146" s="119" t="s">
        <v>130</v>
      </c>
      <c r="B146" s="119"/>
      <c r="C146" s="119"/>
      <c r="D146" s="199" t="s">
        <v>133</v>
      </c>
      <c r="E146" s="200"/>
      <c r="F146" s="37"/>
      <c r="G146" s="37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3">
      <c r="A147" s="119" t="s">
        <v>131</v>
      </c>
      <c r="B147" s="119"/>
      <c r="C147" s="119"/>
      <c r="D147" s="201">
        <v>43344</v>
      </c>
      <c r="E147" s="200"/>
      <c r="F147" s="37"/>
      <c r="G147" s="37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3">
      <c r="A148" s="119" t="s">
        <v>132</v>
      </c>
      <c r="B148" s="119"/>
      <c r="C148" s="119"/>
      <c r="D148" s="199" t="s">
        <v>134</v>
      </c>
      <c r="E148" s="200"/>
      <c r="F148" s="37"/>
      <c r="G148" s="37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3">
      <c r="A149" s="119" t="s">
        <v>164</v>
      </c>
      <c r="B149" s="119"/>
      <c r="C149" s="119"/>
      <c r="D149" s="196" t="s">
        <v>165</v>
      </c>
      <c r="E149" s="197"/>
      <c r="F149" s="37"/>
      <c r="G149" s="37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3">
      <c r="A150" s="38"/>
      <c r="B150" s="38"/>
      <c r="C150" s="39"/>
      <c r="D150" s="40"/>
      <c r="E150" s="2"/>
      <c r="F150" s="37"/>
      <c r="G150" s="37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3">
      <c r="A151" s="38"/>
      <c r="B151" s="38"/>
      <c r="C151" s="193" t="s">
        <v>163</v>
      </c>
      <c r="D151" s="194"/>
      <c r="E151" s="195"/>
      <c r="F151" s="37"/>
      <c r="G151" s="37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3">
      <c r="A152" s="38"/>
      <c r="B152" s="38"/>
      <c r="C152" s="51" t="s">
        <v>144</v>
      </c>
      <c r="D152" s="52">
        <v>25</v>
      </c>
      <c r="E152" s="53" t="s">
        <v>182</v>
      </c>
      <c r="F152" s="37"/>
      <c r="G152" s="37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3">
      <c r="A153" s="38"/>
      <c r="B153" s="38"/>
      <c r="C153" s="51" t="s">
        <v>145</v>
      </c>
      <c r="D153" s="52">
        <v>47</v>
      </c>
      <c r="E153" s="53" t="s">
        <v>183</v>
      </c>
      <c r="F153" s="37"/>
      <c r="G153" s="37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3">
      <c r="A154" s="38"/>
      <c r="B154" s="38"/>
      <c r="C154" s="51" t="s">
        <v>146</v>
      </c>
      <c r="D154" s="52">
        <v>3</v>
      </c>
      <c r="E154" s="53" t="s">
        <v>152</v>
      </c>
      <c r="F154" s="37"/>
      <c r="G154" s="37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3">
      <c r="A155" s="38"/>
      <c r="B155" s="38"/>
      <c r="C155" s="51" t="s">
        <v>147</v>
      </c>
      <c r="D155" s="52">
        <v>10</v>
      </c>
      <c r="E155" s="53" t="s">
        <v>153</v>
      </c>
      <c r="F155" s="37"/>
      <c r="G155" s="37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3">
      <c r="A156" s="38"/>
      <c r="B156" s="38"/>
      <c r="C156" s="51" t="s">
        <v>148</v>
      </c>
      <c r="D156" s="52">
        <v>25</v>
      </c>
      <c r="E156" s="53" t="s">
        <v>154</v>
      </c>
      <c r="F156" s="37"/>
      <c r="G156" s="37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3">
      <c r="A157" s="38"/>
      <c r="B157" s="38"/>
      <c r="C157" s="51" t="s">
        <v>149</v>
      </c>
      <c r="D157" s="52">
        <v>40</v>
      </c>
      <c r="E157" s="53" t="s">
        <v>155</v>
      </c>
      <c r="F157" s="37"/>
      <c r="G157" s="37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3">
      <c r="A158" s="38"/>
      <c r="B158" s="38"/>
      <c r="C158" s="51" t="s">
        <v>150</v>
      </c>
      <c r="D158" s="57">
        <v>1323</v>
      </c>
      <c r="E158" s="53" t="s">
        <v>156</v>
      </c>
      <c r="F158" s="37"/>
      <c r="G158" s="37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3">
      <c r="A159" s="38"/>
      <c r="B159" s="38"/>
      <c r="C159" s="51" t="s">
        <v>151</v>
      </c>
      <c r="D159" s="52">
        <v>506</v>
      </c>
      <c r="E159" s="53" t="s">
        <v>156</v>
      </c>
      <c r="F159" s="37"/>
      <c r="G159" s="37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3">
      <c r="A160" s="38"/>
      <c r="B160" s="38"/>
      <c r="C160" s="54"/>
      <c r="D160" s="55"/>
      <c r="E160" s="56"/>
      <c r="F160" s="37"/>
      <c r="G160" s="37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3">
      <c r="A161" s="38"/>
      <c r="B161" s="38"/>
      <c r="C161" s="192" t="s">
        <v>157</v>
      </c>
      <c r="D161" s="192"/>
      <c r="E161" s="56"/>
      <c r="F161" s="37"/>
      <c r="G161" s="37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3">
      <c r="A162" s="38"/>
      <c r="B162" s="38"/>
      <c r="C162" s="51" t="s">
        <v>158</v>
      </c>
      <c r="D162" s="51">
        <v>1</v>
      </c>
      <c r="E162" s="56"/>
      <c r="F162" s="37"/>
      <c r="G162" s="37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3">
      <c r="A163" s="38"/>
      <c r="B163" s="38"/>
      <c r="C163" s="51" t="s">
        <v>159</v>
      </c>
      <c r="D163" s="51">
        <v>2</v>
      </c>
      <c r="E163" s="56"/>
      <c r="F163" s="37"/>
      <c r="G163" s="37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3">
      <c r="A164" s="38"/>
      <c r="B164" s="38"/>
      <c r="C164" s="51" t="s">
        <v>146</v>
      </c>
      <c r="D164" s="58">
        <v>1</v>
      </c>
      <c r="E164" s="56"/>
      <c r="F164" s="37"/>
      <c r="G164" s="37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3">
      <c r="A165" s="38"/>
      <c r="B165" s="38"/>
      <c r="C165" s="51" t="s">
        <v>166</v>
      </c>
      <c r="D165" s="51">
        <v>10</v>
      </c>
      <c r="E165" s="56"/>
      <c r="F165" s="37"/>
      <c r="G165" s="37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3">
      <c r="A166" s="38"/>
      <c r="B166" s="38"/>
      <c r="C166" s="51" t="s">
        <v>160</v>
      </c>
      <c r="D166" s="51">
        <v>0</v>
      </c>
      <c r="E166" s="56"/>
      <c r="F166" s="37"/>
      <c r="G166" s="37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3">
      <c r="A167" s="38"/>
      <c r="B167" s="38"/>
      <c r="C167" s="51" t="s">
        <v>161</v>
      </c>
      <c r="D167" s="58">
        <v>2</v>
      </c>
      <c r="E167" s="56"/>
      <c r="F167" s="37"/>
      <c r="G167" s="37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3">
      <c r="A168" s="38"/>
      <c r="B168" s="38"/>
      <c r="C168" s="51" t="s">
        <v>162</v>
      </c>
      <c r="D168" s="51">
        <v>1</v>
      </c>
      <c r="E168" s="56"/>
      <c r="F168" s="37"/>
      <c r="G168" s="37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3">
      <c r="A169" s="38"/>
      <c r="B169" s="38"/>
      <c r="C169" s="114"/>
      <c r="D169" s="114"/>
      <c r="E169" s="56"/>
      <c r="F169" s="37"/>
      <c r="G169" s="37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4" thickBot="1" x14ac:dyDescent="0.35"/>
    <row r="171" spans="1:20" x14ac:dyDescent="0.3">
      <c r="C171" s="224" t="s">
        <v>284</v>
      </c>
      <c r="D171" s="225"/>
      <c r="E171" s="225"/>
      <c r="F171" s="225"/>
      <c r="G171" s="225"/>
      <c r="H171" s="226"/>
    </row>
    <row r="172" spans="1:20" x14ac:dyDescent="0.3">
      <c r="C172" s="221" t="s">
        <v>285</v>
      </c>
      <c r="D172" s="222"/>
      <c r="E172" s="222"/>
      <c r="F172" s="222"/>
      <c r="G172" s="222"/>
      <c r="H172" s="223"/>
    </row>
    <row r="173" spans="1:20" x14ac:dyDescent="0.3">
      <c r="C173" s="221" t="s">
        <v>286</v>
      </c>
      <c r="D173" s="222"/>
      <c r="E173" s="222"/>
      <c r="F173" s="222"/>
      <c r="G173" s="222"/>
      <c r="H173" s="223"/>
    </row>
    <row r="174" spans="1:20" x14ac:dyDescent="0.3">
      <c r="C174" s="221" t="s">
        <v>287</v>
      </c>
      <c r="D174" s="222"/>
      <c r="E174" s="222"/>
      <c r="F174" s="222"/>
      <c r="G174" s="222"/>
      <c r="H174" s="223"/>
    </row>
    <row r="175" spans="1:20" x14ac:dyDescent="0.3">
      <c r="C175" s="221" t="s">
        <v>288</v>
      </c>
      <c r="D175" s="222"/>
      <c r="E175" s="222"/>
      <c r="F175" s="222"/>
      <c r="G175" s="222"/>
      <c r="H175" s="223"/>
    </row>
    <row r="176" spans="1:20" x14ac:dyDescent="0.3">
      <c r="C176" s="227" t="s">
        <v>289</v>
      </c>
      <c r="D176" s="228"/>
      <c r="E176" s="228"/>
      <c r="F176" s="228"/>
      <c r="G176" s="228"/>
      <c r="H176" s="229"/>
    </row>
    <row r="177" spans="3:8" ht="14" thickBot="1" x14ac:dyDescent="0.35">
      <c r="C177" s="230" t="s">
        <v>290</v>
      </c>
      <c r="D177" s="231"/>
      <c r="E177" s="231"/>
      <c r="F177" s="231"/>
      <c r="G177" s="231"/>
      <c r="H177" s="232"/>
    </row>
    <row r="178" spans="3:8" x14ac:dyDescent="0.3">
      <c r="C178" s="113"/>
      <c r="D178" s="113"/>
      <c r="E178" s="113"/>
      <c r="F178" s="113"/>
      <c r="G178" s="113"/>
    </row>
    <row r="179" spans="3:8" x14ac:dyDescent="0.3">
      <c r="C179" s="113"/>
      <c r="D179" s="113"/>
      <c r="E179" s="113"/>
      <c r="F179" s="113"/>
      <c r="G179" s="113"/>
    </row>
  </sheetData>
  <mergeCells count="217">
    <mergeCell ref="C176:H176"/>
    <mergeCell ref="C177:H177"/>
    <mergeCell ref="C17:C18"/>
    <mergeCell ref="B73:B74"/>
    <mergeCell ref="D73:D74"/>
    <mergeCell ref="C151:E151"/>
    <mergeCell ref="C161:D161"/>
    <mergeCell ref="F134:H134"/>
    <mergeCell ref="C73:C74"/>
    <mergeCell ref="A147:C147"/>
    <mergeCell ref="D147:E147"/>
    <mergeCell ref="A148:C148"/>
    <mergeCell ref="D148:E148"/>
    <mergeCell ref="A149:C149"/>
    <mergeCell ref="D149:E149"/>
    <mergeCell ref="F140:H140"/>
    <mergeCell ref="F141:H141"/>
    <mergeCell ref="F142:H142"/>
    <mergeCell ref="F143:H143"/>
    <mergeCell ref="A146:C146"/>
    <mergeCell ref="D146:E146"/>
    <mergeCell ref="F135:H135"/>
    <mergeCell ref="D136:E143"/>
    <mergeCell ref="F136:H136"/>
    <mergeCell ref="F137:H137"/>
    <mergeCell ref="F138:H138"/>
    <mergeCell ref="F139:H139"/>
    <mergeCell ref="F129:H129"/>
    <mergeCell ref="F130:H130"/>
    <mergeCell ref="F131:H131"/>
    <mergeCell ref="F132:H132"/>
    <mergeCell ref="F133:H133"/>
    <mergeCell ref="B119:B128"/>
    <mergeCell ref="C119:C128"/>
    <mergeCell ref="D119:D128"/>
    <mergeCell ref="B129:B143"/>
    <mergeCell ref="C129:C143"/>
    <mergeCell ref="D129:E135"/>
    <mergeCell ref="E113:H113"/>
    <mergeCell ref="E114:H114"/>
    <mergeCell ref="E115:H115"/>
    <mergeCell ref="E116:H116"/>
    <mergeCell ref="E117:H117"/>
    <mergeCell ref="E118:H118"/>
    <mergeCell ref="B107:B109"/>
    <mergeCell ref="C107:C109"/>
    <mergeCell ref="D107:D109"/>
    <mergeCell ref="E108:H108"/>
    <mergeCell ref="E109:H109"/>
    <mergeCell ref="B110:B118"/>
    <mergeCell ref="C110:C118"/>
    <mergeCell ref="D110:D118"/>
    <mergeCell ref="E111:H111"/>
    <mergeCell ref="E112:H112"/>
    <mergeCell ref="D95:D98"/>
    <mergeCell ref="E96:H96"/>
    <mergeCell ref="E97:H97"/>
    <mergeCell ref="E98:H98"/>
    <mergeCell ref="D99:D101"/>
    <mergeCell ref="E99:H99"/>
    <mergeCell ref="E100:H100"/>
    <mergeCell ref="E101:H101"/>
    <mergeCell ref="B102:B106"/>
    <mergeCell ref="C102:C106"/>
    <mergeCell ref="D102:E102"/>
    <mergeCell ref="D103:D104"/>
    <mergeCell ref="E103:H103"/>
    <mergeCell ref="E104:H104"/>
    <mergeCell ref="D105:D106"/>
    <mergeCell ref="E105:H105"/>
    <mergeCell ref="E106:H106"/>
    <mergeCell ref="B64:B66"/>
    <mergeCell ref="C64:C66"/>
    <mergeCell ref="D64:E66"/>
    <mergeCell ref="F65:H65"/>
    <mergeCell ref="F66:H66"/>
    <mergeCell ref="A67:A143"/>
    <mergeCell ref="B67:B72"/>
    <mergeCell ref="C67:C72"/>
    <mergeCell ref="D67:D72"/>
    <mergeCell ref="B75:B80"/>
    <mergeCell ref="C75:C80"/>
    <mergeCell ref="D75:D80"/>
    <mergeCell ref="B82:B86"/>
    <mergeCell ref="C82:C86"/>
    <mergeCell ref="D82:D86"/>
    <mergeCell ref="E83:H83"/>
    <mergeCell ref="E84:H84"/>
    <mergeCell ref="E85:H85"/>
    <mergeCell ref="E86:H86"/>
    <mergeCell ref="B87:B101"/>
    <mergeCell ref="C87:C101"/>
    <mergeCell ref="D87:E87"/>
    <mergeCell ref="D88:D91"/>
    <mergeCell ref="E89:H89"/>
    <mergeCell ref="B58:B60"/>
    <mergeCell ref="C58:C60"/>
    <mergeCell ref="D58:E60"/>
    <mergeCell ref="F59:H59"/>
    <mergeCell ref="F60:H60"/>
    <mergeCell ref="B61:B63"/>
    <mergeCell ref="C61:C63"/>
    <mergeCell ref="D61:E63"/>
    <mergeCell ref="F62:H62"/>
    <mergeCell ref="F63:H63"/>
    <mergeCell ref="A19:A29"/>
    <mergeCell ref="F48:H48"/>
    <mergeCell ref="B49:B51"/>
    <mergeCell ref="C49:C51"/>
    <mergeCell ref="D49:E51"/>
    <mergeCell ref="F50:H50"/>
    <mergeCell ref="F51:H51"/>
    <mergeCell ref="A43:A66"/>
    <mergeCell ref="B43:B45"/>
    <mergeCell ref="C43:C45"/>
    <mergeCell ref="D43:E45"/>
    <mergeCell ref="F44:H44"/>
    <mergeCell ref="F45:H45"/>
    <mergeCell ref="B46:B48"/>
    <mergeCell ref="C46:C48"/>
    <mergeCell ref="D46:E48"/>
    <mergeCell ref="F47:H47"/>
    <mergeCell ref="B52:B54"/>
    <mergeCell ref="C52:C54"/>
    <mergeCell ref="D52:E54"/>
    <mergeCell ref="F53:H53"/>
    <mergeCell ref="F54:H54"/>
    <mergeCell ref="B55:B57"/>
    <mergeCell ref="C55:C57"/>
    <mergeCell ref="A30:A42"/>
    <mergeCell ref="B30:B42"/>
    <mergeCell ref="C30:C42"/>
    <mergeCell ref="D30:E32"/>
    <mergeCell ref="F31:H31"/>
    <mergeCell ref="F32:H32"/>
    <mergeCell ref="D38:E40"/>
    <mergeCell ref="F39:H39"/>
    <mergeCell ref="F40:H40"/>
    <mergeCell ref="D41:E42"/>
    <mergeCell ref="F41:H41"/>
    <mergeCell ref="F42:H42"/>
    <mergeCell ref="D33:E35"/>
    <mergeCell ref="F34:H34"/>
    <mergeCell ref="F35:H35"/>
    <mergeCell ref="D36:E37"/>
    <mergeCell ref="F36:H36"/>
    <mergeCell ref="F37:H37"/>
    <mergeCell ref="B13:B15"/>
    <mergeCell ref="C13:C15"/>
    <mergeCell ref="D13:E15"/>
    <mergeCell ref="F14:H14"/>
    <mergeCell ref="F15:H15"/>
    <mergeCell ref="F20:H20"/>
    <mergeCell ref="F21:H21"/>
    <mergeCell ref="F26:H26"/>
    <mergeCell ref="F27:H27"/>
    <mergeCell ref="B22:B29"/>
    <mergeCell ref="C22:C29"/>
    <mergeCell ref="D22:E24"/>
    <mergeCell ref="F23:H23"/>
    <mergeCell ref="F24:H24"/>
    <mergeCell ref="D25:E25"/>
    <mergeCell ref="D26:E27"/>
    <mergeCell ref="A5:A18"/>
    <mergeCell ref="B5:B6"/>
    <mergeCell ref="C5:C6"/>
    <mergeCell ref="D5:E5"/>
    <mergeCell ref="D6:E6"/>
    <mergeCell ref="B7:B9"/>
    <mergeCell ref="C7:C9"/>
    <mergeCell ref="D7:E9"/>
    <mergeCell ref="D16:E16"/>
    <mergeCell ref="D17:E17"/>
    <mergeCell ref="D18:E18"/>
    <mergeCell ref="B19:B21"/>
    <mergeCell ref="C19:C21"/>
    <mergeCell ref="D19:E21"/>
    <mergeCell ref="B17:B18"/>
    <mergeCell ref="F8:H8"/>
    <mergeCell ref="F9:H9"/>
    <mergeCell ref="S3:S4"/>
    <mergeCell ref="T3:T4"/>
    <mergeCell ref="A1:T1"/>
    <mergeCell ref="A2:D3"/>
    <mergeCell ref="E2:H3"/>
    <mergeCell ref="I2:T2"/>
    <mergeCell ref="I3:I4"/>
    <mergeCell ref="J3:J4"/>
    <mergeCell ref="K3:K4"/>
    <mergeCell ref="L3:L4"/>
    <mergeCell ref="M3:M4"/>
    <mergeCell ref="N3:N4"/>
    <mergeCell ref="D4:E4"/>
    <mergeCell ref="C172:H172"/>
    <mergeCell ref="C171:H171"/>
    <mergeCell ref="C173:H173"/>
    <mergeCell ref="C174:H174"/>
    <mergeCell ref="C175:H175"/>
    <mergeCell ref="O3:O4"/>
    <mergeCell ref="P3:P4"/>
    <mergeCell ref="Q3:Q4"/>
    <mergeCell ref="R3:R4"/>
    <mergeCell ref="D10:E10"/>
    <mergeCell ref="D11:E11"/>
    <mergeCell ref="D12:E12"/>
    <mergeCell ref="D28:E29"/>
    <mergeCell ref="F28:H28"/>
    <mergeCell ref="F29:H29"/>
    <mergeCell ref="D55:E57"/>
    <mergeCell ref="F56:H56"/>
    <mergeCell ref="F57:H57"/>
    <mergeCell ref="E90:H90"/>
    <mergeCell ref="E91:H91"/>
    <mergeCell ref="D92:D94"/>
    <mergeCell ref="E92:H92"/>
    <mergeCell ref="E93:H93"/>
    <mergeCell ref="E94:H94"/>
  </mergeCells>
  <phoneticPr fontId="26" type="noConversion"/>
  <conditionalFormatting sqref="I5:T6">
    <cfRule type="cellIs" dxfId="194" priority="97" operator="lessThanOrEqual">
      <formula>106</formula>
    </cfRule>
    <cfRule type="cellIs" dxfId="193" priority="98" operator="greaterThanOrEqual">
      <formula>120</formula>
    </cfRule>
    <cfRule type="cellIs" dxfId="192" priority="99" operator="between">
      <formula>107</formula>
      <formula>119</formula>
    </cfRule>
  </conditionalFormatting>
  <conditionalFormatting sqref="I6:T6">
    <cfRule type="cellIs" dxfId="191" priority="94" operator="lessThanOrEqual">
      <formula>26</formula>
    </cfRule>
    <cfRule type="cellIs" dxfId="190" priority="95" operator="greaterThanOrEqual">
      <formula>32</formula>
    </cfRule>
    <cfRule type="cellIs" dxfId="189" priority="96" operator="between">
      <formula>27</formula>
      <formula>31</formula>
    </cfRule>
  </conditionalFormatting>
  <conditionalFormatting sqref="I7:T7">
    <cfRule type="cellIs" dxfId="188" priority="91" operator="lessThanOrEqual">
      <formula>0.79</formula>
    </cfRule>
    <cfRule type="cellIs" dxfId="187" priority="92" operator="greaterThanOrEqual">
      <formula>0.91</formula>
    </cfRule>
    <cfRule type="cellIs" dxfId="186" priority="93" operator="between">
      <formula>0.8</formula>
      <formula>0.9</formula>
    </cfRule>
  </conditionalFormatting>
  <conditionalFormatting sqref="I10:T10">
    <cfRule type="cellIs" dxfId="185" priority="88" operator="lessThanOrEqual">
      <formula>22</formula>
    </cfRule>
    <cfRule type="cellIs" dxfId="184" priority="89" operator="greaterThanOrEqual">
      <formula>26</formula>
    </cfRule>
    <cfRule type="cellIs" dxfId="183" priority="90" operator="between">
      <formula>23</formula>
      <formula>24</formula>
    </cfRule>
  </conditionalFormatting>
  <conditionalFormatting sqref="I11:T11">
    <cfRule type="cellIs" dxfId="182" priority="85" operator="greaterThanOrEqual">
      <formula>51</formula>
    </cfRule>
    <cfRule type="cellIs" dxfId="181" priority="86" operator="lessThanOrEqual">
      <formula>49</formula>
    </cfRule>
    <cfRule type="cellIs" dxfId="180" priority="87" operator="equal">
      <formula>50</formula>
    </cfRule>
  </conditionalFormatting>
  <conditionalFormatting sqref="I13:T13">
    <cfRule type="cellIs" dxfId="179" priority="82" operator="greaterThanOrEqual">
      <formula>1390</formula>
    </cfRule>
    <cfRule type="cellIs" dxfId="178" priority="83" operator="lessThanOrEqual">
      <formula>1256</formula>
    </cfRule>
    <cfRule type="cellIs" dxfId="177" priority="84" operator="between">
      <formula>1257</formula>
      <formula>1389</formula>
    </cfRule>
  </conditionalFormatting>
  <conditionalFormatting sqref="I16:T16">
    <cfRule type="cellIs" dxfId="176" priority="79" operator="lessThanOrEqual">
      <formula>673</formula>
    </cfRule>
    <cfRule type="cellIs" dxfId="175" priority="80" operator="greaterThanOrEqual">
      <formula>747</formula>
    </cfRule>
    <cfRule type="cellIs" dxfId="174" priority="81" operator="between">
      <formula>674</formula>
      <formula>746</formula>
    </cfRule>
  </conditionalFormatting>
  <conditionalFormatting sqref="I17:T17">
    <cfRule type="cellIs" dxfId="173" priority="76" operator="lessThanOrEqual">
      <formula>0.89</formula>
    </cfRule>
    <cfRule type="cellIs" dxfId="99" priority="77" operator="greaterThanOrEqual">
      <formula>101%</formula>
    </cfRule>
    <cfRule type="cellIs" dxfId="172" priority="78" operator="between">
      <formula>0.91</formula>
      <formula>1</formula>
    </cfRule>
  </conditionalFormatting>
  <conditionalFormatting sqref="I18:T18">
    <cfRule type="cellIs" dxfId="171" priority="73" operator="lessThanOrEqual">
      <formula>797</formula>
    </cfRule>
    <cfRule type="cellIs" dxfId="170" priority="74" operator="greaterThanOrEqual">
      <formula>841</formula>
    </cfRule>
    <cfRule type="cellIs" dxfId="169" priority="75" operator="between">
      <formula>798</formula>
      <formula>840</formula>
    </cfRule>
  </conditionalFormatting>
  <conditionalFormatting sqref="I19:T19">
    <cfRule type="cellIs" dxfId="168" priority="70" operator="lessThanOrEqual">
      <formula>0.69</formula>
    </cfRule>
    <cfRule type="cellIs" dxfId="167" priority="71" operator="greaterThanOrEqual">
      <formula>0.81</formula>
    </cfRule>
    <cfRule type="cellIs" dxfId="166" priority="72" operator="between">
      <formula>0.7</formula>
      <formula>0.8</formula>
    </cfRule>
  </conditionalFormatting>
  <conditionalFormatting sqref="I22:T22">
    <cfRule type="cellIs" dxfId="165" priority="67" operator="lessThanOrEqual">
      <formula>59%</formula>
    </cfRule>
    <cfRule type="cellIs" dxfId="164" priority="68" operator="greaterThanOrEqual">
      <formula>0.66</formula>
    </cfRule>
    <cfRule type="cellIs" dxfId="163" priority="69" operator="between">
      <formula>0.6</formula>
      <formula>0.65</formula>
    </cfRule>
  </conditionalFormatting>
  <conditionalFormatting sqref="I25:T25">
    <cfRule type="cellIs" dxfId="162" priority="64" operator="lessThanOrEqual">
      <formula>0.59</formula>
    </cfRule>
    <cfRule type="cellIs" dxfId="161" priority="65" operator="greaterThanOrEqual">
      <formula>0.66</formula>
    </cfRule>
    <cfRule type="cellIs" dxfId="160" priority="66" operator="between">
      <formula>0.6</formula>
      <formula>0.65</formula>
    </cfRule>
  </conditionalFormatting>
  <conditionalFormatting sqref="I30:T30 I33:T33 I38:T38">
    <cfRule type="cellIs" dxfId="159" priority="61" operator="lessThanOrEqual">
      <formula>0.39</formula>
    </cfRule>
    <cfRule type="cellIs" dxfId="158" priority="62" operator="greaterThanOrEqual">
      <formula>0.51</formula>
    </cfRule>
    <cfRule type="cellIs" dxfId="157" priority="63" operator="between">
      <formula>0.4</formula>
      <formula>0.5</formula>
    </cfRule>
  </conditionalFormatting>
  <conditionalFormatting sqref="I43:T43">
    <cfRule type="cellIs" dxfId="156" priority="58" operator="lessThanOrEqual">
      <formula>13</formula>
    </cfRule>
    <cfRule type="cellIs" dxfId="155" priority="59" operator="greaterThanOrEqual">
      <formula>17</formula>
    </cfRule>
    <cfRule type="cellIs" dxfId="154" priority="60" operator="between">
      <formula>16</formula>
      <formula>14</formula>
    </cfRule>
  </conditionalFormatting>
  <conditionalFormatting sqref="I46:T46">
    <cfRule type="cellIs" dxfId="153" priority="55" operator="lessThan">
      <formula>1</formula>
    </cfRule>
    <cfRule type="cellIs" dxfId="152" priority="56" operator="greaterThanOrEqual">
      <formula>2</formula>
    </cfRule>
    <cfRule type="cellIs" dxfId="151" priority="57" operator="equal">
      <formula>1</formula>
    </cfRule>
  </conditionalFormatting>
  <conditionalFormatting sqref="I49:T49">
    <cfRule type="cellIs" dxfId="150" priority="52" operator="lessThanOrEqual">
      <formula>6</formula>
    </cfRule>
    <cfRule type="cellIs" dxfId="149" priority="53" operator="greaterThanOrEqual">
      <formula>22</formula>
    </cfRule>
    <cfRule type="cellIs" dxfId="148" priority="54" operator="between">
      <formula>21</formula>
      <formula>7</formula>
    </cfRule>
  </conditionalFormatting>
  <conditionalFormatting sqref="I52:T52">
    <cfRule type="cellIs" dxfId="147" priority="49" operator="lessThanOrEqual">
      <formula>14</formula>
    </cfRule>
    <cfRule type="cellIs" dxfId="146" priority="50" operator="greaterThanOrEqual">
      <formula>46</formula>
    </cfRule>
    <cfRule type="cellIs" dxfId="145" priority="51" operator="between">
      <formula>15</formula>
      <formula>45</formula>
    </cfRule>
  </conditionalFormatting>
  <conditionalFormatting sqref="I55:T55">
    <cfRule type="cellIs" dxfId="144" priority="46" operator="lessThanOrEqual">
      <formula>59</formula>
    </cfRule>
    <cfRule type="cellIs" dxfId="143" priority="47" operator="greaterThanOrEqual">
      <formula>76</formula>
    </cfRule>
    <cfRule type="cellIs" dxfId="142" priority="48" operator="between">
      <formula>60</formula>
      <formula>75</formula>
    </cfRule>
  </conditionalFormatting>
  <conditionalFormatting sqref="I58:T58 I61:T61">
    <cfRule type="cellIs" dxfId="141" priority="43" operator="greaterThanOrEqual">
      <formula>3</formula>
    </cfRule>
    <cfRule type="cellIs" dxfId="140" priority="44" operator="lessThanOrEqual">
      <formula>1</formula>
    </cfRule>
    <cfRule type="cellIs" dxfId="139" priority="45" operator="equal">
      <formula>2</formula>
    </cfRule>
  </conditionalFormatting>
  <conditionalFormatting sqref="I64:T64">
    <cfRule type="cellIs" dxfId="138" priority="40" operator="lessThanOrEqual">
      <formula>10</formula>
    </cfRule>
    <cfRule type="cellIs" dxfId="137" priority="41" operator="greaterThanOrEqual">
      <formula>16</formula>
    </cfRule>
    <cfRule type="cellIs" dxfId="136" priority="42" operator="between">
      <formula>10</formula>
      <formula>15</formula>
    </cfRule>
  </conditionalFormatting>
  <conditionalFormatting sqref="I67:T67">
    <cfRule type="cellIs" dxfId="135" priority="37" operator="lessThanOrEqual">
      <formula>199</formula>
    </cfRule>
    <cfRule type="cellIs" dxfId="134" priority="38" operator="greaterThanOrEqual">
      <formula>221</formula>
    </cfRule>
    <cfRule type="cellIs" dxfId="133" priority="39" operator="between">
      <formula>200</formula>
      <formula>220</formula>
    </cfRule>
  </conditionalFormatting>
  <conditionalFormatting sqref="I119:T128 I75:T81">
    <cfRule type="cellIs" dxfId="132" priority="34" operator="lessThanOrEqual">
      <formula>0.89</formula>
    </cfRule>
    <cfRule type="cellIs" dxfId="131" priority="35" operator="greaterThanOrEqual">
      <formula>1.01</formula>
    </cfRule>
    <cfRule type="cellIs" dxfId="130" priority="36" operator="between">
      <formula>0.9</formula>
      <formula>1</formula>
    </cfRule>
  </conditionalFormatting>
  <conditionalFormatting sqref="I82:T82">
    <cfRule type="cellIs" dxfId="129" priority="31" operator="lessThanOrEqual">
      <formula>25</formula>
    </cfRule>
    <cfRule type="cellIs" dxfId="128" priority="32" operator="greaterThanOrEqual">
      <formula>77</formula>
    </cfRule>
    <cfRule type="cellIs" dxfId="127" priority="33" operator="between">
      <formula>26</formula>
      <formula>76</formula>
    </cfRule>
  </conditionalFormatting>
  <conditionalFormatting sqref="I110:T110">
    <cfRule type="cellIs" dxfId="126" priority="28" operator="lessThanOrEqual">
      <formula>949</formula>
    </cfRule>
    <cfRule type="cellIs" dxfId="125" priority="29" operator="greaterThanOrEqual">
      <formula>1051</formula>
    </cfRule>
    <cfRule type="cellIs" dxfId="124" priority="30" operator="between">
      <formula>950</formula>
      <formula>1050</formula>
    </cfRule>
  </conditionalFormatting>
  <conditionalFormatting sqref="I12:T12">
    <cfRule type="cellIs" dxfId="123" priority="25" operator="lessThanOrEqual">
      <formula>292</formula>
    </cfRule>
    <cfRule type="cellIs" dxfId="122" priority="26" operator="greaterThanOrEqual">
      <formula>324</formula>
    </cfRule>
    <cfRule type="cellIs" dxfId="121" priority="27" operator="between">
      <formula>293</formula>
      <formula>323</formula>
    </cfRule>
  </conditionalFormatting>
  <conditionalFormatting sqref="I88:T88 I95:T95">
    <cfRule type="cellIs" dxfId="120" priority="22" operator="lessThanOrEqual">
      <formula>17</formula>
    </cfRule>
    <cfRule type="cellIs" dxfId="119" priority="23" operator="greaterThanOrEqual">
      <formula>19</formula>
    </cfRule>
    <cfRule type="cellIs" dxfId="118" priority="24" operator="equal">
      <formula>18</formula>
    </cfRule>
  </conditionalFormatting>
  <conditionalFormatting sqref="I87:T87">
    <cfRule type="cellIs" dxfId="117" priority="19" operator="lessThanOrEqual">
      <formula>42</formula>
    </cfRule>
    <cfRule type="cellIs" dxfId="116" priority="20" operator="greaterThanOrEqual">
      <formula>44</formula>
    </cfRule>
    <cfRule type="cellIs" dxfId="115" priority="21" operator="equal">
      <formula>43</formula>
    </cfRule>
  </conditionalFormatting>
  <conditionalFormatting sqref="I102:T102">
    <cfRule type="cellIs" dxfId="114" priority="16" operator="lessThanOrEqual">
      <formula>50</formula>
    </cfRule>
    <cfRule type="cellIs" dxfId="113" priority="17" operator="greaterThanOrEqual">
      <formula>52</formula>
    </cfRule>
    <cfRule type="cellIs" dxfId="112" priority="18" operator="equal">
      <formula>51</formula>
    </cfRule>
  </conditionalFormatting>
  <conditionalFormatting sqref="I107:T107">
    <cfRule type="cellIs" dxfId="111" priority="13" operator="greaterThanOrEqual">
      <formula>22</formula>
    </cfRule>
    <cfRule type="cellIs" dxfId="110" priority="14" operator="lessThanOrEqual">
      <formula>19</formula>
    </cfRule>
    <cfRule type="cellIs" dxfId="109" priority="15" operator="between">
      <formula>20</formula>
      <formula>21</formula>
    </cfRule>
  </conditionalFormatting>
  <conditionalFormatting sqref="N74:T74">
    <cfRule type="cellIs" dxfId="108" priority="7" operator="lessThanOrEqual">
      <formula>498</formula>
    </cfRule>
    <cfRule type="cellIs" dxfId="107" priority="8" operator="greaterThanOrEqual">
      <formula>552</formula>
    </cfRule>
    <cfRule type="cellIs" dxfId="106" priority="9" operator="between">
      <formula>499</formula>
      <formula>551</formula>
    </cfRule>
  </conditionalFormatting>
  <conditionalFormatting sqref="N73:T73">
    <cfRule type="cellIs" dxfId="105" priority="4" operator="lessThanOrEqual">
      <formula>498</formula>
    </cfRule>
    <cfRule type="cellIs" dxfId="104" priority="5" operator="greaterThanOrEqual">
      <formula>552</formula>
    </cfRule>
    <cfRule type="cellIs" dxfId="103" priority="6" operator="between">
      <formula>499</formula>
      <formula>551</formula>
    </cfRule>
  </conditionalFormatting>
  <conditionalFormatting sqref="N68:T72">
    <cfRule type="cellIs" dxfId="102" priority="1" operator="lessThanOrEqual">
      <formula>199</formula>
    </cfRule>
    <cfRule type="cellIs" dxfId="101" priority="2" operator="greaterThanOrEqual">
      <formula>221</formula>
    </cfRule>
    <cfRule type="cellIs" dxfId="100" priority="3" operator="between">
      <formula>200</formula>
      <formula>220</formula>
    </cfRule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2018</vt:lpstr>
      <vt:lpstr>2019</vt:lpstr>
      <vt:lpstr>2020</vt:lpstr>
      <vt:lpstr>2020 (2)</vt:lpstr>
      <vt:lpstr>'2018'!Área_de_impresión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epicadog</dc:creator>
  <cp:lastModifiedBy>Andrey Mauricio Rojas Monge</cp:lastModifiedBy>
  <cp:lastPrinted>2012-10-22T16:46:56Z</cp:lastPrinted>
  <dcterms:created xsi:type="dcterms:W3CDTF">2012-03-12T16:31:25Z</dcterms:created>
  <dcterms:modified xsi:type="dcterms:W3CDTF">2020-09-16T13:41:31Z</dcterms:modified>
</cp:coreProperties>
</file>