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\ESTADISTICA\HEILYN\estadistica\"/>
    </mc:Choice>
  </mc:AlternateContent>
  <xr:revisionPtr revIDLastSave="0" documentId="13_ncr:1_{64FBF8A6-48B3-427E-94A7-4F6F56FD572D}" xr6:coauthVersionLast="45" xr6:coauthVersionMax="45" xr10:uidLastSave="{00000000-0000-0000-0000-000000000000}"/>
  <bookViews>
    <workbookView xWindow="-120" yWindow="-120" windowWidth="29040" windowHeight="15840" tabRatio="500" activeTab="2" xr2:uid="{00000000-000D-0000-FFFF-FFFF00000000}"/>
  </bookViews>
  <sheets>
    <sheet name="2018" sheetId="1" r:id="rId1"/>
    <sheet name="2019" sheetId="2" r:id="rId2"/>
    <sheet name="2020" sheetId="3" r:id="rId3"/>
  </sheets>
  <definedNames>
    <definedName name="_AtRisk_FitDataRange_FIT_BE877_718C7" localSheetId="1">#REF!</definedName>
    <definedName name="_AtRisk_FitDataRange_FIT_BE877_718C7" localSheetId="2">#REF!</definedName>
    <definedName name="_AtRisk_FitDataRange_FIT_BE877_718C7">#REF!</definedName>
    <definedName name="_xlnm.Print_Area" localSheetId="0">'2018'!$A$1:$H$50</definedName>
    <definedName name="_xlnm.Print_Area" localSheetId="1">'2019'!$A$1:$H$50</definedName>
    <definedName name="_xlnm.Print_Area" localSheetId="2">'2020'!$A$1:$H$50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T102" i="3" l="1"/>
  <c r="S102" i="3"/>
  <c r="R102" i="3"/>
  <c r="Q102" i="3"/>
  <c r="P102" i="3"/>
  <c r="O102" i="3"/>
  <c r="N102" i="3"/>
  <c r="M102" i="3"/>
  <c r="L102" i="3"/>
  <c r="L99" i="3" s="1"/>
  <c r="K102" i="3"/>
  <c r="J102" i="3"/>
  <c r="I102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T99" i="3"/>
  <c r="S99" i="3"/>
  <c r="R99" i="3"/>
  <c r="Q99" i="3"/>
  <c r="P99" i="3"/>
  <c r="O99" i="3"/>
  <c r="N99" i="3"/>
  <c r="M99" i="3"/>
  <c r="K99" i="3"/>
  <c r="J99" i="3"/>
  <c r="I99" i="3"/>
  <c r="T98" i="3"/>
  <c r="S98" i="3"/>
  <c r="R98" i="3"/>
  <c r="Q98" i="3"/>
  <c r="P98" i="3"/>
  <c r="O98" i="3"/>
  <c r="N98" i="3"/>
  <c r="M98" i="3"/>
  <c r="L98" i="3"/>
  <c r="K98" i="3"/>
  <c r="J98" i="3"/>
  <c r="I98" i="3"/>
  <c r="T97" i="3"/>
  <c r="S97" i="3"/>
  <c r="R97" i="3"/>
  <c r="Q97" i="3"/>
  <c r="P97" i="3"/>
  <c r="O97" i="3"/>
  <c r="O95" i="3" s="1"/>
  <c r="N97" i="3"/>
  <c r="M97" i="3"/>
  <c r="L97" i="3"/>
  <c r="K97" i="3"/>
  <c r="J97" i="3"/>
  <c r="I97" i="3"/>
  <c r="T96" i="3"/>
  <c r="S96" i="3"/>
  <c r="R96" i="3"/>
  <c r="Q96" i="3"/>
  <c r="P96" i="3"/>
  <c r="O96" i="3"/>
  <c r="N96" i="3"/>
  <c r="M96" i="3"/>
  <c r="L96" i="3"/>
  <c r="K96" i="3"/>
  <c r="J96" i="3"/>
  <c r="I96" i="3"/>
  <c r="T95" i="3"/>
  <c r="S95" i="3"/>
  <c r="R95" i="3"/>
  <c r="Q95" i="3"/>
  <c r="P95" i="3"/>
  <c r="N95" i="3"/>
  <c r="M95" i="3"/>
  <c r="L95" i="3"/>
  <c r="K95" i="3"/>
  <c r="J95" i="3"/>
  <c r="I95" i="3"/>
  <c r="T88" i="3"/>
  <c r="S88" i="3"/>
  <c r="R88" i="3"/>
  <c r="Q88" i="3"/>
  <c r="P88" i="3"/>
  <c r="O88" i="3"/>
  <c r="N88" i="3"/>
  <c r="M88" i="3"/>
  <c r="L88" i="3"/>
  <c r="K88" i="3"/>
  <c r="J88" i="3"/>
  <c r="I88" i="3"/>
  <c r="T81" i="3"/>
  <c r="S81" i="3"/>
  <c r="R81" i="3"/>
  <c r="Q81" i="3"/>
  <c r="P81" i="3"/>
  <c r="O81" i="3"/>
  <c r="N81" i="3"/>
  <c r="M81" i="3"/>
  <c r="L81" i="3"/>
  <c r="K81" i="3"/>
  <c r="J81" i="3"/>
  <c r="I81" i="3"/>
  <c r="T74" i="3"/>
  <c r="S74" i="3"/>
  <c r="R74" i="3"/>
  <c r="Q74" i="3"/>
  <c r="P74" i="3"/>
  <c r="O74" i="3"/>
  <c r="N74" i="3"/>
  <c r="M74" i="3"/>
  <c r="L74" i="3"/>
  <c r="K74" i="3"/>
  <c r="J74" i="3"/>
  <c r="I74" i="3"/>
  <c r="T71" i="3"/>
  <c r="S71" i="3"/>
  <c r="R71" i="3"/>
  <c r="Q71" i="3"/>
  <c r="P71" i="3"/>
  <c r="M71" i="3"/>
  <c r="L71" i="3"/>
  <c r="K71" i="3"/>
  <c r="J71" i="3"/>
  <c r="I71" i="3"/>
  <c r="T70" i="3"/>
  <c r="S70" i="3"/>
  <c r="R70" i="3"/>
  <c r="Q70" i="3"/>
  <c r="P70" i="3"/>
  <c r="O70" i="3"/>
  <c r="N70" i="3"/>
  <c r="M70" i="3"/>
  <c r="L70" i="3"/>
  <c r="K70" i="3"/>
  <c r="J70" i="3"/>
  <c r="I70" i="3"/>
  <c r="T69" i="3"/>
  <c r="S69" i="3"/>
  <c r="R69" i="3"/>
  <c r="Q69" i="3"/>
  <c r="P69" i="3"/>
  <c r="O69" i="3"/>
  <c r="N69" i="3"/>
  <c r="M69" i="3"/>
  <c r="L69" i="3"/>
  <c r="K69" i="3"/>
  <c r="J69" i="3"/>
  <c r="I69" i="3"/>
  <c r="T68" i="3"/>
  <c r="S68" i="3"/>
  <c r="R68" i="3"/>
  <c r="Q68" i="3"/>
  <c r="P68" i="3"/>
  <c r="O68" i="3"/>
  <c r="N68" i="3"/>
  <c r="M68" i="3"/>
  <c r="L68" i="3"/>
  <c r="K68" i="3"/>
  <c r="J68" i="3"/>
  <c r="I68" i="3"/>
  <c r="T67" i="3"/>
  <c r="S67" i="3"/>
  <c r="R67" i="3"/>
  <c r="Q67" i="3"/>
  <c r="P67" i="3"/>
  <c r="O67" i="3"/>
  <c r="N67" i="3"/>
  <c r="M67" i="3"/>
  <c r="L67" i="3"/>
  <c r="K67" i="3"/>
  <c r="J67" i="3"/>
  <c r="I67" i="3"/>
  <c r="T66" i="3"/>
  <c r="S66" i="3"/>
  <c r="R66" i="3"/>
  <c r="Q66" i="3"/>
  <c r="P66" i="3"/>
  <c r="O66" i="3"/>
  <c r="N66" i="3"/>
  <c r="M66" i="3"/>
  <c r="L66" i="3"/>
  <c r="K66" i="3"/>
  <c r="J66" i="3"/>
  <c r="I66" i="3"/>
  <c r="T65" i="3"/>
  <c r="S65" i="3"/>
  <c r="R65" i="3"/>
  <c r="Q65" i="3"/>
  <c r="P65" i="3"/>
  <c r="O65" i="3"/>
  <c r="N65" i="3"/>
  <c r="M65" i="3"/>
  <c r="L65" i="3"/>
  <c r="K65" i="3"/>
  <c r="J65" i="3"/>
  <c r="I65" i="3"/>
  <c r="T64" i="3"/>
  <c r="S64" i="3"/>
  <c r="R64" i="3"/>
  <c r="Q64" i="3"/>
  <c r="P64" i="3"/>
  <c r="N64" i="3"/>
  <c r="M64" i="3"/>
  <c r="L64" i="3"/>
  <c r="K64" i="3"/>
  <c r="J64" i="3"/>
  <c r="I64" i="3"/>
  <c r="T57" i="3"/>
  <c r="S57" i="3"/>
  <c r="R57" i="3"/>
  <c r="Q57" i="3"/>
  <c r="P57" i="3"/>
  <c r="O57" i="3"/>
  <c r="N57" i="3"/>
  <c r="M57" i="3"/>
  <c r="L57" i="3"/>
  <c r="K57" i="3"/>
  <c r="J57" i="3"/>
  <c r="I57" i="3"/>
  <c r="T54" i="3"/>
  <c r="S54" i="3"/>
  <c r="R54" i="3"/>
  <c r="Q54" i="3"/>
  <c r="P54" i="3"/>
  <c r="O54" i="3"/>
  <c r="N54" i="3"/>
  <c r="M54" i="3"/>
  <c r="L54" i="3"/>
  <c r="K54" i="3"/>
  <c r="J54" i="3"/>
  <c r="I54" i="3"/>
  <c r="T51" i="3"/>
  <c r="S51" i="3"/>
  <c r="R51" i="3"/>
  <c r="Q51" i="3"/>
  <c r="P51" i="3"/>
  <c r="O51" i="3"/>
  <c r="N51" i="3"/>
  <c r="M51" i="3"/>
  <c r="L51" i="3"/>
  <c r="K51" i="3"/>
  <c r="J51" i="3"/>
  <c r="I51" i="3"/>
  <c r="T48" i="3"/>
  <c r="S48" i="3"/>
  <c r="R48" i="3"/>
  <c r="Q48" i="3"/>
  <c r="P48" i="3"/>
  <c r="O48" i="3"/>
  <c r="N48" i="3"/>
  <c r="M48" i="3"/>
  <c r="L48" i="3"/>
  <c r="K48" i="3"/>
  <c r="J48" i="3"/>
  <c r="I48" i="3"/>
  <c r="T45" i="3"/>
  <c r="S45" i="3"/>
  <c r="R45" i="3"/>
  <c r="Q45" i="3"/>
  <c r="P45" i="3"/>
  <c r="O45" i="3"/>
  <c r="N45" i="3"/>
  <c r="M45" i="3"/>
  <c r="L45" i="3"/>
  <c r="K45" i="3"/>
  <c r="J45" i="3"/>
  <c r="I45" i="3"/>
  <c r="T42" i="3"/>
  <c r="S42" i="3"/>
  <c r="R42" i="3"/>
  <c r="Q42" i="3"/>
  <c r="P42" i="3"/>
  <c r="O42" i="3"/>
  <c r="N42" i="3"/>
  <c r="M42" i="3"/>
  <c r="L42" i="3"/>
  <c r="K42" i="3"/>
  <c r="J42" i="3"/>
  <c r="I42" i="3"/>
  <c r="T39" i="3"/>
  <c r="S39" i="3"/>
  <c r="R39" i="3"/>
  <c r="Q39" i="3"/>
  <c r="P39" i="3"/>
  <c r="O39" i="3"/>
  <c r="N39" i="3"/>
  <c r="M39" i="3"/>
  <c r="L39" i="3"/>
  <c r="K39" i="3"/>
  <c r="J39" i="3"/>
  <c r="I39" i="3"/>
  <c r="T36" i="3"/>
  <c r="S36" i="3"/>
  <c r="R36" i="3"/>
  <c r="Q36" i="3"/>
  <c r="P36" i="3"/>
  <c r="O36" i="3"/>
  <c r="N36" i="3"/>
  <c r="M36" i="3"/>
  <c r="L36" i="3"/>
  <c r="K36" i="3"/>
  <c r="J36" i="3"/>
  <c r="I36" i="3"/>
  <c r="T33" i="3"/>
  <c r="S33" i="3"/>
  <c r="R33" i="3"/>
  <c r="Q33" i="3"/>
  <c r="P33" i="3"/>
  <c r="O33" i="3"/>
  <c r="N33" i="3"/>
  <c r="M33" i="3"/>
  <c r="L33" i="3"/>
  <c r="K33" i="3"/>
  <c r="J33" i="3"/>
  <c r="I33" i="3"/>
  <c r="T28" i="3"/>
  <c r="S28" i="3"/>
  <c r="R28" i="3"/>
  <c r="Q28" i="3"/>
  <c r="P28" i="3"/>
  <c r="O28" i="3"/>
  <c r="N28" i="3"/>
  <c r="M28" i="3"/>
  <c r="L28" i="3"/>
  <c r="K28" i="3"/>
  <c r="J28" i="3"/>
  <c r="I28" i="3"/>
  <c r="T23" i="3"/>
  <c r="S23" i="3"/>
  <c r="R23" i="3"/>
  <c r="Q23" i="3"/>
  <c r="P23" i="3"/>
  <c r="O23" i="3"/>
  <c r="N23" i="3"/>
  <c r="M23" i="3"/>
  <c r="L23" i="3"/>
  <c r="K23" i="3"/>
  <c r="J23" i="3"/>
  <c r="I23" i="3"/>
  <c r="T20" i="3"/>
  <c r="S20" i="3"/>
  <c r="R20" i="3"/>
  <c r="Q20" i="3"/>
  <c r="P20" i="3"/>
  <c r="O20" i="3"/>
  <c r="N20" i="3"/>
  <c r="M20" i="3"/>
  <c r="L20" i="3"/>
  <c r="K20" i="3"/>
  <c r="J20" i="3"/>
  <c r="I20" i="3"/>
  <c r="T18" i="3"/>
  <c r="S18" i="3"/>
  <c r="R18" i="3"/>
  <c r="Q18" i="3"/>
  <c r="P18" i="3"/>
  <c r="O18" i="3"/>
  <c r="N18" i="3"/>
  <c r="M18" i="3"/>
  <c r="L18" i="3"/>
  <c r="K18" i="3"/>
  <c r="J18" i="3"/>
  <c r="I18" i="3"/>
  <c r="T17" i="3"/>
  <c r="S17" i="3"/>
  <c r="R17" i="3"/>
  <c r="Q17" i="3"/>
  <c r="P17" i="3"/>
  <c r="O17" i="3"/>
  <c r="N17" i="3"/>
  <c r="M17" i="3"/>
  <c r="L17" i="3"/>
  <c r="K17" i="3"/>
  <c r="J17" i="3"/>
  <c r="I17" i="3"/>
  <c r="T14" i="3"/>
  <c r="S14" i="3"/>
  <c r="R14" i="3"/>
  <c r="Q14" i="3"/>
  <c r="P14" i="3"/>
  <c r="O14" i="3"/>
  <c r="N14" i="3"/>
  <c r="J14" i="3"/>
  <c r="I14" i="3"/>
  <c r="T8" i="3"/>
  <c r="S8" i="3"/>
  <c r="R8" i="3"/>
  <c r="Q8" i="3"/>
  <c r="P8" i="3"/>
  <c r="O8" i="3"/>
  <c r="N8" i="3"/>
  <c r="M8" i="3"/>
  <c r="L8" i="3"/>
  <c r="K8" i="3"/>
  <c r="J8" i="3"/>
  <c r="I8" i="3"/>
  <c r="T102" i="2"/>
  <c r="S102" i="2"/>
  <c r="R102" i="2"/>
  <c r="Q102" i="2"/>
  <c r="P102" i="2"/>
  <c r="O102" i="2"/>
  <c r="N102" i="2"/>
  <c r="M102" i="2"/>
  <c r="L102" i="2"/>
  <c r="K102" i="2"/>
  <c r="J102" i="2"/>
  <c r="I102" i="2"/>
  <c r="T101" i="2"/>
  <c r="S101" i="2"/>
  <c r="R101" i="2"/>
  <c r="Q101" i="2"/>
  <c r="P101" i="2"/>
  <c r="O101" i="2"/>
  <c r="N101" i="2"/>
  <c r="M101" i="2"/>
  <c r="L101" i="2"/>
  <c r="K101" i="2"/>
  <c r="J101" i="2"/>
  <c r="I101" i="2"/>
  <c r="T100" i="2"/>
  <c r="S100" i="2"/>
  <c r="R100" i="2"/>
  <c r="Q100" i="2"/>
  <c r="P100" i="2"/>
  <c r="O100" i="2"/>
  <c r="N100" i="2"/>
  <c r="M100" i="2"/>
  <c r="L100" i="2"/>
  <c r="K100" i="2"/>
  <c r="J100" i="2"/>
  <c r="I100" i="2"/>
  <c r="T99" i="2"/>
  <c r="S99" i="2"/>
  <c r="R99" i="2"/>
  <c r="Q99" i="2"/>
  <c r="P99" i="2"/>
  <c r="O99" i="2"/>
  <c r="N99" i="2"/>
  <c r="M99" i="2"/>
  <c r="L99" i="2"/>
  <c r="K99" i="2"/>
  <c r="J99" i="2"/>
  <c r="I99" i="2"/>
  <c r="T98" i="2"/>
  <c r="S98" i="2"/>
  <c r="R98" i="2"/>
  <c r="Q98" i="2"/>
  <c r="P98" i="2"/>
  <c r="O98" i="2"/>
  <c r="N98" i="2"/>
  <c r="M98" i="2"/>
  <c r="L98" i="2"/>
  <c r="K98" i="2"/>
  <c r="J98" i="2"/>
  <c r="I98" i="2"/>
  <c r="T97" i="2"/>
  <c r="S97" i="2"/>
  <c r="R97" i="2"/>
  <c r="Q97" i="2"/>
  <c r="P97" i="2"/>
  <c r="O97" i="2"/>
  <c r="N97" i="2"/>
  <c r="M97" i="2"/>
  <c r="L97" i="2"/>
  <c r="K97" i="2"/>
  <c r="J97" i="2"/>
  <c r="I97" i="2"/>
  <c r="T96" i="2"/>
  <c r="S96" i="2"/>
  <c r="R96" i="2"/>
  <c r="Q96" i="2"/>
  <c r="P96" i="2"/>
  <c r="O96" i="2"/>
  <c r="N96" i="2"/>
  <c r="M96" i="2"/>
  <c r="L96" i="2"/>
  <c r="K96" i="2"/>
  <c r="J96" i="2"/>
  <c r="I96" i="2"/>
  <c r="T95" i="2"/>
  <c r="S95" i="2"/>
  <c r="R95" i="2"/>
  <c r="Q95" i="2"/>
  <c r="P95" i="2"/>
  <c r="O95" i="2"/>
  <c r="N95" i="2"/>
  <c r="M95" i="2"/>
  <c r="L95" i="2"/>
  <c r="K95" i="2"/>
  <c r="J95" i="2"/>
  <c r="I95" i="2"/>
  <c r="T88" i="2"/>
  <c r="S88" i="2"/>
  <c r="R88" i="2"/>
  <c r="Q88" i="2"/>
  <c r="P88" i="2"/>
  <c r="O88" i="2"/>
  <c r="N88" i="2"/>
  <c r="M88" i="2"/>
  <c r="L88" i="2"/>
  <c r="K88" i="2"/>
  <c r="J88" i="2"/>
  <c r="I88" i="2"/>
  <c r="T81" i="2"/>
  <c r="S81" i="2"/>
  <c r="R81" i="2"/>
  <c r="Q81" i="2"/>
  <c r="P81" i="2"/>
  <c r="O81" i="2"/>
  <c r="N81" i="2"/>
  <c r="M81" i="2"/>
  <c r="L81" i="2"/>
  <c r="K81" i="2"/>
  <c r="J81" i="2"/>
  <c r="I81" i="2"/>
  <c r="T74" i="2"/>
  <c r="S74" i="2"/>
  <c r="R74" i="2"/>
  <c r="Q74" i="2"/>
  <c r="P74" i="2"/>
  <c r="O74" i="2"/>
  <c r="N74" i="2"/>
  <c r="M74" i="2"/>
  <c r="L74" i="2"/>
  <c r="K74" i="2"/>
  <c r="J74" i="2"/>
  <c r="I74" i="2"/>
  <c r="T71" i="2"/>
  <c r="S71" i="2"/>
  <c r="R71" i="2"/>
  <c r="Q71" i="2"/>
  <c r="P71" i="2"/>
  <c r="O71" i="2"/>
  <c r="N71" i="2"/>
  <c r="M71" i="2"/>
  <c r="L71" i="2"/>
  <c r="K71" i="2"/>
  <c r="J71" i="2"/>
  <c r="I71" i="2"/>
  <c r="T70" i="2"/>
  <c r="S70" i="2"/>
  <c r="R70" i="2"/>
  <c r="Q70" i="2"/>
  <c r="P70" i="2"/>
  <c r="O70" i="2"/>
  <c r="N70" i="2"/>
  <c r="M70" i="2"/>
  <c r="L70" i="2"/>
  <c r="K70" i="2"/>
  <c r="J70" i="2"/>
  <c r="I70" i="2"/>
  <c r="T69" i="2"/>
  <c r="S69" i="2"/>
  <c r="R69" i="2"/>
  <c r="Q69" i="2"/>
  <c r="P69" i="2"/>
  <c r="O69" i="2"/>
  <c r="N69" i="2"/>
  <c r="M69" i="2"/>
  <c r="L69" i="2"/>
  <c r="K69" i="2"/>
  <c r="J69" i="2"/>
  <c r="I69" i="2"/>
  <c r="T68" i="2"/>
  <c r="S68" i="2"/>
  <c r="R68" i="2"/>
  <c r="Q68" i="2"/>
  <c r="P68" i="2"/>
  <c r="O68" i="2"/>
  <c r="N68" i="2"/>
  <c r="M68" i="2"/>
  <c r="L68" i="2"/>
  <c r="K68" i="2"/>
  <c r="J68" i="2"/>
  <c r="I68" i="2"/>
  <c r="T67" i="2"/>
  <c r="S67" i="2"/>
  <c r="R67" i="2"/>
  <c r="Q67" i="2"/>
  <c r="P67" i="2"/>
  <c r="O67" i="2"/>
  <c r="N67" i="2"/>
  <c r="M67" i="2"/>
  <c r="L67" i="2"/>
  <c r="K67" i="2"/>
  <c r="J67" i="2"/>
  <c r="I67" i="2"/>
  <c r="T66" i="2"/>
  <c r="S66" i="2"/>
  <c r="R66" i="2"/>
  <c r="Q66" i="2"/>
  <c r="P66" i="2"/>
  <c r="O66" i="2"/>
  <c r="N66" i="2"/>
  <c r="M66" i="2"/>
  <c r="L66" i="2"/>
  <c r="K66" i="2"/>
  <c r="J66" i="2"/>
  <c r="I66" i="2"/>
  <c r="T65" i="2"/>
  <c r="S65" i="2"/>
  <c r="R65" i="2"/>
  <c r="Q65" i="2"/>
  <c r="P65" i="2"/>
  <c r="O65" i="2"/>
  <c r="N65" i="2"/>
  <c r="M65" i="2"/>
  <c r="L65" i="2"/>
  <c r="K65" i="2"/>
  <c r="J65" i="2"/>
  <c r="I65" i="2"/>
  <c r="T64" i="2"/>
  <c r="S64" i="2"/>
  <c r="R64" i="2"/>
  <c r="Q64" i="2"/>
  <c r="P64" i="2"/>
  <c r="O64" i="2"/>
  <c r="N64" i="2"/>
  <c r="M64" i="2"/>
  <c r="L64" i="2"/>
  <c r="K64" i="2"/>
  <c r="J64" i="2"/>
  <c r="I64" i="2"/>
  <c r="T57" i="2"/>
  <c r="S57" i="2"/>
  <c r="R57" i="2"/>
  <c r="Q57" i="2"/>
  <c r="P57" i="2"/>
  <c r="O57" i="2"/>
  <c r="N57" i="2"/>
  <c r="M57" i="2"/>
  <c r="L57" i="2"/>
  <c r="K57" i="2"/>
  <c r="J57" i="2"/>
  <c r="I57" i="2"/>
  <c r="T54" i="2"/>
  <c r="S54" i="2"/>
  <c r="R54" i="2"/>
  <c r="Q54" i="2"/>
  <c r="P54" i="2"/>
  <c r="O54" i="2"/>
  <c r="N54" i="2"/>
  <c r="M54" i="2"/>
  <c r="L54" i="2"/>
  <c r="K54" i="2"/>
  <c r="J54" i="2"/>
  <c r="I54" i="2"/>
  <c r="T51" i="2"/>
  <c r="S51" i="2"/>
  <c r="R51" i="2"/>
  <c r="Q51" i="2"/>
  <c r="P51" i="2"/>
  <c r="O51" i="2"/>
  <c r="N51" i="2"/>
  <c r="M51" i="2"/>
  <c r="L51" i="2"/>
  <c r="K51" i="2"/>
  <c r="J51" i="2"/>
  <c r="I51" i="2"/>
  <c r="T48" i="2"/>
  <c r="S48" i="2"/>
  <c r="R48" i="2"/>
  <c r="Q48" i="2"/>
  <c r="P48" i="2"/>
  <c r="O48" i="2"/>
  <c r="N48" i="2"/>
  <c r="M48" i="2"/>
  <c r="L48" i="2"/>
  <c r="K48" i="2"/>
  <c r="J48" i="2"/>
  <c r="I48" i="2"/>
  <c r="T45" i="2"/>
  <c r="S45" i="2"/>
  <c r="R45" i="2"/>
  <c r="Q45" i="2"/>
  <c r="P45" i="2"/>
  <c r="O45" i="2"/>
  <c r="N45" i="2"/>
  <c r="M45" i="2"/>
  <c r="L45" i="2"/>
  <c r="K45" i="2"/>
  <c r="J45" i="2"/>
  <c r="I45" i="2"/>
  <c r="T42" i="2"/>
  <c r="S42" i="2"/>
  <c r="R42" i="2"/>
  <c r="Q42" i="2"/>
  <c r="P42" i="2"/>
  <c r="O42" i="2"/>
  <c r="N42" i="2"/>
  <c r="M42" i="2"/>
  <c r="L42" i="2"/>
  <c r="K42" i="2"/>
  <c r="J42" i="2"/>
  <c r="I42" i="2"/>
  <c r="T39" i="2"/>
  <c r="S39" i="2"/>
  <c r="R39" i="2"/>
  <c r="Q39" i="2"/>
  <c r="P39" i="2"/>
  <c r="O39" i="2"/>
  <c r="N39" i="2"/>
  <c r="M39" i="2"/>
  <c r="L39" i="2"/>
  <c r="K39" i="2"/>
  <c r="J39" i="2"/>
  <c r="I39" i="2"/>
  <c r="T36" i="2"/>
  <c r="S36" i="2"/>
  <c r="R36" i="2"/>
  <c r="Q36" i="2"/>
  <c r="P36" i="2"/>
  <c r="O36" i="2"/>
  <c r="N36" i="2"/>
  <c r="M36" i="2"/>
  <c r="L36" i="2"/>
  <c r="K36" i="2"/>
  <c r="J36" i="2"/>
  <c r="I36" i="2"/>
  <c r="T33" i="2"/>
  <c r="S33" i="2"/>
  <c r="R33" i="2"/>
  <c r="Q33" i="2"/>
  <c r="P33" i="2"/>
  <c r="O33" i="2"/>
  <c r="N33" i="2"/>
  <c r="M33" i="2"/>
  <c r="L33" i="2"/>
  <c r="K33" i="2"/>
  <c r="J33" i="2"/>
  <c r="I33" i="2"/>
  <c r="T28" i="2"/>
  <c r="S28" i="2"/>
  <c r="R28" i="2"/>
  <c r="Q28" i="2"/>
  <c r="P28" i="2"/>
  <c r="O28" i="2"/>
  <c r="N28" i="2"/>
  <c r="M28" i="2"/>
  <c r="L28" i="2"/>
  <c r="K28" i="2"/>
  <c r="J28" i="2"/>
  <c r="I28" i="2"/>
  <c r="T23" i="2"/>
  <c r="S23" i="2"/>
  <c r="R23" i="2"/>
  <c r="Q23" i="2"/>
  <c r="P23" i="2"/>
  <c r="O23" i="2"/>
  <c r="N23" i="2"/>
  <c r="M23" i="2"/>
  <c r="L23" i="2"/>
  <c r="K23" i="2"/>
  <c r="J23" i="2"/>
  <c r="I23" i="2"/>
  <c r="T20" i="2"/>
  <c r="S20" i="2"/>
  <c r="R20" i="2"/>
  <c r="Q20" i="2"/>
  <c r="P20" i="2"/>
  <c r="O20" i="2"/>
  <c r="N20" i="2"/>
  <c r="M20" i="2"/>
  <c r="L20" i="2"/>
  <c r="K20" i="2"/>
  <c r="J20" i="2"/>
  <c r="I20" i="2"/>
  <c r="T18" i="2"/>
  <c r="S18" i="2"/>
  <c r="R18" i="2"/>
  <c r="Q18" i="2"/>
  <c r="P18" i="2"/>
  <c r="O18" i="2"/>
  <c r="N18" i="2"/>
  <c r="M18" i="2"/>
  <c r="L18" i="2"/>
  <c r="K18" i="2"/>
  <c r="J18" i="2"/>
  <c r="I18" i="2"/>
  <c r="T17" i="2"/>
  <c r="S17" i="2"/>
  <c r="R17" i="2"/>
  <c r="Q17" i="2"/>
  <c r="P17" i="2"/>
  <c r="O17" i="2"/>
  <c r="N17" i="2"/>
  <c r="M17" i="2"/>
  <c r="L17" i="2"/>
  <c r="K17" i="2"/>
  <c r="J17" i="2"/>
  <c r="I17" i="2"/>
  <c r="T14" i="2"/>
  <c r="S14" i="2"/>
  <c r="R14" i="2"/>
  <c r="Q14" i="2"/>
  <c r="P14" i="2"/>
  <c r="O14" i="2"/>
  <c r="N14" i="2"/>
  <c r="M14" i="2"/>
  <c r="L14" i="2"/>
  <c r="K14" i="2"/>
  <c r="J14" i="2"/>
  <c r="I14" i="2"/>
  <c r="T8" i="2"/>
  <c r="S8" i="2"/>
  <c r="R8" i="2"/>
  <c r="Q8" i="2"/>
  <c r="P8" i="2"/>
  <c r="O8" i="2"/>
  <c r="N8" i="2"/>
  <c r="M8" i="2"/>
  <c r="L8" i="2"/>
  <c r="K8" i="2"/>
  <c r="J8" i="2"/>
  <c r="I8" i="2"/>
  <c r="K102" i="1"/>
  <c r="J102" i="1"/>
  <c r="I102" i="1"/>
  <c r="K101" i="1"/>
  <c r="J101" i="1"/>
  <c r="I101" i="1"/>
  <c r="K100" i="1"/>
  <c r="K99" i="1" s="1"/>
  <c r="J100" i="1"/>
  <c r="J99" i="1" s="1"/>
  <c r="I100" i="1"/>
  <c r="I99" i="1" s="1"/>
  <c r="K98" i="1"/>
  <c r="J98" i="1"/>
  <c r="I98" i="1"/>
  <c r="K97" i="1"/>
  <c r="J97" i="1"/>
  <c r="I97" i="1"/>
  <c r="K96" i="1"/>
  <c r="K95" i="1" s="1"/>
  <c r="J96" i="1"/>
  <c r="J95" i="1" s="1"/>
  <c r="I96" i="1"/>
  <c r="I95" i="1" s="1"/>
  <c r="K88" i="1"/>
  <c r="J88" i="1"/>
  <c r="I88" i="1"/>
  <c r="K81" i="1"/>
  <c r="J81" i="1"/>
  <c r="I81" i="1"/>
  <c r="K74" i="1"/>
  <c r="J74" i="1"/>
  <c r="I74" i="1"/>
  <c r="K71" i="1"/>
  <c r="J71" i="1"/>
  <c r="I71" i="1"/>
  <c r="K70" i="1"/>
  <c r="J70" i="1"/>
  <c r="I70" i="1"/>
  <c r="K69" i="1"/>
  <c r="J69" i="1"/>
  <c r="I69" i="1"/>
  <c r="K68" i="1"/>
  <c r="J68" i="1"/>
  <c r="I68" i="1"/>
  <c r="K67" i="1"/>
  <c r="J67" i="1"/>
  <c r="I67" i="1"/>
  <c r="K66" i="1"/>
  <c r="J66" i="1"/>
  <c r="I66" i="1"/>
  <c r="K65" i="1"/>
  <c r="J65" i="1"/>
  <c r="I65" i="1"/>
  <c r="K64" i="1"/>
  <c r="J64" i="1"/>
  <c r="I64" i="1"/>
  <c r="K57" i="1"/>
  <c r="J57" i="1"/>
  <c r="I57" i="1"/>
  <c r="K54" i="1"/>
  <c r="J54" i="1"/>
  <c r="I54" i="1"/>
  <c r="K51" i="1"/>
  <c r="J51" i="1"/>
  <c r="I51" i="1"/>
  <c r="K48" i="1"/>
  <c r="J48" i="1"/>
  <c r="I48" i="1"/>
  <c r="K45" i="1"/>
  <c r="J45" i="1"/>
  <c r="I45" i="1"/>
  <c r="K42" i="1"/>
  <c r="J42" i="1"/>
  <c r="I42" i="1"/>
  <c r="K39" i="1"/>
  <c r="J39" i="1"/>
  <c r="I39" i="1"/>
  <c r="K36" i="1"/>
  <c r="J36" i="1"/>
  <c r="I36" i="1"/>
  <c r="K33" i="1"/>
  <c r="J33" i="1"/>
  <c r="I33" i="1"/>
  <c r="K28" i="1"/>
  <c r="J28" i="1"/>
  <c r="I28" i="1"/>
  <c r="K23" i="1"/>
  <c r="J23" i="1"/>
  <c r="I23" i="1"/>
  <c r="K20" i="1"/>
  <c r="J20" i="1"/>
  <c r="I20" i="1"/>
  <c r="K18" i="1"/>
  <c r="J18" i="1"/>
  <c r="I18" i="1"/>
  <c r="K14" i="1"/>
  <c r="J14" i="1"/>
  <c r="I14" i="1"/>
  <c r="K8" i="1"/>
  <c r="J8" i="1"/>
  <c r="I8" i="1"/>
  <c r="O64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6" authorId="0" shapeId="0" xr:uid="{00000000-0006-0000-0000-000001000000}">
      <text>
        <r>
          <rPr>
            <sz val="9"/>
            <color rgb="FF000000"/>
            <rFont val="Tahoma"/>
            <family val="2"/>
            <charset val="1"/>
          </rPr>
          <t xml:space="preserve">arojasmo:
</t>
        </r>
        <r>
          <rPr>
            <sz val="10"/>
            <rFont val="Verdana"/>
            <family val="2"/>
            <charset val="1"/>
          </rPr>
          <t>El dato se obtiene de la entrada en el Balance General del Sigma</t>
        </r>
      </text>
    </comment>
    <comment ref="D7" authorId="0" shapeId="0" xr:uid="{00000000-0006-0000-0000-000002000000}">
      <text>
        <r>
          <rPr>
            <sz val="9"/>
            <color rgb="FF000000"/>
            <rFont val="Tahoma"/>
            <family val="2"/>
            <charset val="1"/>
          </rPr>
          <t xml:space="preserve">arojasmo:
</t>
        </r>
        <r>
          <rPr>
            <sz val="10"/>
            <rFont val="Verdana"/>
            <family val="2"/>
            <charset val="1"/>
          </rPr>
          <t>El dato se obtine del Balance de incidentes del Sigma</t>
        </r>
      </text>
    </comment>
    <comment ref="D11" authorId="0" shapeId="0" xr:uid="{00000000-0006-0000-0000-000003000000}">
      <text>
        <r>
          <rPr>
            <sz val="9"/>
            <color rgb="FF000000"/>
            <rFont val="Tahoma"/>
            <family val="2"/>
            <charset val="1"/>
          </rPr>
          <t xml:space="preserve">arojasmo:
</t>
        </r>
        <r>
          <rPr>
            <sz val="10"/>
            <rFont val="Verdana"/>
            <family val="2"/>
            <charset val="1"/>
          </rPr>
          <t>El dato se obtiene de la suma de los apremios pendientes de los buzones de las técnicas.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6" authorId="0" shapeId="0" xr:uid="{00000000-0006-0000-0100-000001000000}">
      <text>
        <r>
          <rPr>
            <sz val="9"/>
            <color rgb="FF000000"/>
            <rFont val="Tahoma"/>
            <family val="2"/>
            <charset val="1"/>
          </rPr>
          <t xml:space="preserve">arojasmo:
</t>
        </r>
        <r>
          <rPr>
            <sz val="10"/>
            <rFont val="Verdana"/>
            <family val="2"/>
            <charset val="1"/>
          </rPr>
          <t>El dato se obtiene de la entrada en el Balance General del Sigma</t>
        </r>
      </text>
    </comment>
    <comment ref="D7" authorId="0" shapeId="0" xr:uid="{00000000-0006-0000-0100-000002000000}">
      <text>
        <r>
          <rPr>
            <sz val="9"/>
            <color rgb="FF000000"/>
            <rFont val="Tahoma"/>
            <family val="2"/>
            <charset val="1"/>
          </rPr>
          <t xml:space="preserve">arojasmo:
</t>
        </r>
        <r>
          <rPr>
            <sz val="10"/>
            <rFont val="Verdana"/>
            <family val="2"/>
            <charset val="1"/>
          </rPr>
          <t>El dato se obtine del Balance de incidentes del Sigma</t>
        </r>
      </text>
    </comment>
    <comment ref="D11" authorId="0" shapeId="0" xr:uid="{00000000-0006-0000-0100-000003000000}">
      <text>
        <r>
          <rPr>
            <sz val="9"/>
            <color rgb="FF000000"/>
            <rFont val="Tahoma"/>
            <family val="2"/>
            <charset val="1"/>
          </rPr>
          <t xml:space="preserve">arojasmo:
</t>
        </r>
        <r>
          <rPr>
            <sz val="10"/>
            <rFont val="Verdana"/>
            <family val="2"/>
            <charset val="1"/>
          </rPr>
          <t>El dato se obtiene de la suma de los apremios pendientes de los buzones de las técnicas.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6" authorId="0" shapeId="0" xr:uid="{00000000-0006-0000-0200-000001000000}">
      <text>
        <r>
          <rPr>
            <sz val="9"/>
            <color rgb="FF000000"/>
            <rFont val="Tahoma"/>
            <family val="2"/>
            <charset val="1"/>
          </rPr>
          <t xml:space="preserve">arojasmo:
</t>
        </r>
        <r>
          <rPr>
            <sz val="10"/>
            <rFont val="Verdana"/>
            <family val="2"/>
            <charset val="1"/>
          </rPr>
          <t>El dato se obtiene de la entrada en el Balance General del Sigma</t>
        </r>
      </text>
    </comment>
    <comment ref="D7" authorId="0" shapeId="0" xr:uid="{00000000-0006-0000-0200-000002000000}">
      <text>
        <r>
          <rPr>
            <sz val="9"/>
            <color rgb="FF000000"/>
            <rFont val="Tahoma"/>
            <family val="2"/>
            <charset val="1"/>
          </rPr>
          <t xml:space="preserve">arojasmo:
</t>
        </r>
        <r>
          <rPr>
            <sz val="10"/>
            <rFont val="Verdana"/>
            <family val="2"/>
            <charset val="1"/>
          </rPr>
          <t>El dato se obtine del Balance de incidentes del Sigma</t>
        </r>
      </text>
    </comment>
    <comment ref="D11" authorId="0" shapeId="0" xr:uid="{00000000-0006-0000-0200-000003000000}">
      <text>
        <r>
          <rPr>
            <sz val="9"/>
            <color rgb="FF000000"/>
            <rFont val="Tahoma"/>
            <family val="2"/>
            <charset val="1"/>
          </rPr>
          <t xml:space="preserve">arojasmo:
</t>
        </r>
        <r>
          <rPr>
            <sz val="10"/>
            <rFont val="Verdana"/>
            <family val="2"/>
            <charset val="1"/>
          </rPr>
          <t>El dato se obtiene de la suma de los apremios pendientes de los buzones de las técnicas.</t>
        </r>
      </text>
    </comment>
  </commentList>
</comments>
</file>

<file path=xl/sharedStrings.xml><?xml version="1.0" encoding="utf-8"?>
<sst xmlns="http://schemas.openxmlformats.org/spreadsheetml/2006/main" count="1016" uniqueCount="245">
  <si>
    <t xml:space="preserve">INDICADORES DE GESTIÓN / DIRECCIÓN DE PLANIFICACIÓN
</t>
  </si>
  <si>
    <t>JUZGADO DE PENSIONES ALIMENTARIAS DEL PRIMER CIRCUITO JUDICIAL DE LA ZONA SUR</t>
  </si>
  <si>
    <t>Detalle</t>
  </si>
  <si>
    <t>Rangos</t>
  </si>
  <si>
    <t>Categoría</t>
  </si>
  <si>
    <t>N°</t>
  </si>
  <si>
    <t>Indicadores</t>
  </si>
  <si>
    <t>Métricas</t>
  </si>
  <si>
    <t>A mejorar</t>
  </si>
  <si>
    <t>Estándar</t>
  </si>
  <si>
    <t>Muy bueno</t>
  </si>
  <si>
    <t>Rendimiento Estadístico</t>
  </si>
  <si>
    <t>Entrada</t>
  </si>
  <si>
    <t>Cantidad de demandas ingresadas durante el mes</t>
  </si>
  <si>
    <t>&gt;94</t>
  </si>
  <si>
    <t>&gt;=76; &lt;=94</t>
  </si>
  <si>
    <t>&lt;76</t>
  </si>
  <si>
    <t>Procesos de Modificación</t>
  </si>
  <si>
    <t>&gt;33</t>
  </si>
  <si>
    <t>&gt;=27; &lt;=33</t>
  </si>
  <si>
    <t>&lt;27</t>
  </si>
  <si>
    <t>Porcentaje de resolución de apremios corporales</t>
  </si>
  <si>
    <t>Cantidad de apremios corporales resueltos / Cantidad de apremios corporales ingresados</t>
  </si>
  <si>
    <t>&lt;80%</t>
  </si>
  <si>
    <t>&gt;=80%; &lt;=90%</t>
  </si>
  <si>
    <t>&gt;90%</t>
  </si>
  <si>
    <t>Cantidad de apremios corporales ingresados</t>
  </si>
  <si>
    <t>Cantidad de apremios corporales resueltos</t>
  </si>
  <si>
    <t>Cantidad de apremios corporales pendientes</t>
  </si>
  <si>
    <t xml:space="preserve">Cantidad de apremios corporales pendientes de resolver </t>
  </si>
  <si>
    <t>&gt;48</t>
  </si>
  <si>
    <t>&gt;=44; &lt;=48</t>
  </si>
  <si>
    <t>&lt;44</t>
  </si>
  <si>
    <t>Cantidad de expedientes pasados a fallo</t>
  </si>
  <si>
    <t>Total de expedientes pasados a la tarea de fallo durante el mes</t>
  </si>
  <si>
    <t>&lt; 25</t>
  </si>
  <si>
    <t>&gt;25</t>
  </si>
  <si>
    <t>Cantidad de escritos pendientes por resolver</t>
  </si>
  <si>
    <t>Cantida de escritos pendientes por resolver durante el mes</t>
  </si>
  <si>
    <t>&gt; 625</t>
  </si>
  <si>
    <t>&gt;=565; &lt;=625</t>
  </si>
  <si>
    <t>&lt; 565</t>
  </si>
  <si>
    <t>Cantidad de personas Usuarias atendidas</t>
  </si>
  <si>
    <t>Cantidad total de  personas usuarias atendidas durante el mes</t>
  </si>
  <si>
    <t>&gt; 840</t>
  </si>
  <si>
    <t>&gt;=760, &lt;=840</t>
  </si>
  <si>
    <t>&lt; 760</t>
  </si>
  <si>
    <t>Manifestador 1</t>
  </si>
  <si>
    <t>Manifestador 2</t>
  </si>
  <si>
    <t>Cantidad de apremios Corporales Recibidos</t>
  </si>
  <si>
    <t>Cantidad de apremios Corporales Recibidos durante el mes</t>
  </si>
  <si>
    <t>&gt; 967</t>
  </si>
  <si>
    <t>&gt;=967, &lt;=1015</t>
  </si>
  <si>
    <t>&lt; 1015</t>
  </si>
  <si>
    <t>Procentaje de rendimiento técnico (a) giros</t>
  </si>
  <si>
    <t>Rendimiento técnico (a) giros</t>
  </si>
  <si>
    <t>&lt;90%</t>
  </si>
  <si>
    <t>&gt;=91%;&lt;=100%</t>
  </si>
  <si>
    <t>&gt;100%</t>
  </si>
  <si>
    <t xml:space="preserve">Cantidad de giros </t>
  </si>
  <si>
    <t>&lt;798</t>
  </si>
  <si>
    <t>&gt;=798, &lt;=882</t>
  </si>
  <si>
    <t>&gt;882</t>
  </si>
  <si>
    <t>Audiencias tempranas</t>
  </si>
  <si>
    <t>Porcentaje de concilación en  audiencias tempranas</t>
  </si>
  <si>
    <t>Cantidad de audiencias tempranas conciliadas / Cantidad de audiencias tempranas realizadas</t>
  </si>
  <si>
    <t>&lt;70%</t>
  </si>
  <si>
    <t>&gt;=70%; &lt;80%</t>
  </si>
  <si>
    <t>&gt;=80%</t>
  </si>
  <si>
    <t>Cantidad de audiencias tempranas realizadas</t>
  </si>
  <si>
    <t>Cantidad de audiencias tempranas conciliadas</t>
  </si>
  <si>
    <t>Porcentaje de efectividad de audiencias tempranas</t>
  </si>
  <si>
    <t xml:space="preserve">TOTAL JUEZ (A) CONCILIACIÓN </t>
  </si>
  <si>
    <t>&lt;60%</t>
  </si>
  <si>
    <t>&gt;=60%; &lt;=65%</t>
  </si>
  <si>
    <t>&gt;65%</t>
  </si>
  <si>
    <t xml:space="preserve">Juez o jueza de Conciliación </t>
  </si>
  <si>
    <t>Cantidad de audiencias tempranas señaladas</t>
  </si>
  <si>
    <t xml:space="preserve">Juez o jueza Sustituto de Conciliación </t>
  </si>
  <si>
    <t>Audiencias de Recepción de Prueba</t>
  </si>
  <si>
    <t xml:space="preserve">Porcentaje de efectividad de audiencias de recepción de prueba </t>
  </si>
  <si>
    <t>Juez o jueza de fondo 1</t>
  </si>
  <si>
    <t>&lt;40%</t>
  </si>
  <si>
    <t>&lt;40% a &gt;=50%</t>
  </si>
  <si>
    <t>&gt;50%</t>
  </si>
  <si>
    <t>Cantidad de audiencias de recepción de prueba señaladas</t>
  </si>
  <si>
    <t xml:space="preserve">Cantidad de audiencias de recepción de prueba realizadas por Jueza o Juez  </t>
  </si>
  <si>
    <t>Juez o jueza Sustituto de Fondo 1</t>
  </si>
  <si>
    <t>Plazos</t>
  </si>
  <si>
    <t>Plazo señalamientos de audiencias tempranas</t>
  </si>
  <si>
    <t>Fecha de ultimo señalamiento de audiencia temprana 
- fecha actual</t>
  </si>
  <si>
    <t>&gt;16</t>
  </si>
  <si>
    <t>&gt;=16; &lt;=14</t>
  </si>
  <si>
    <t>&lt;14</t>
  </si>
  <si>
    <t>Fecha actual en que se genera el indicador</t>
  </si>
  <si>
    <t xml:space="preserve">Fecha de ultimo señalamiento de audiencia temprana </t>
  </si>
  <si>
    <t>Plazo resolución de apremios corporales</t>
  </si>
  <si>
    <t>Fecha actual  - fecha de apremio corporal más antiguo pendiente de resolver</t>
  </si>
  <si>
    <t>&gt;2</t>
  </si>
  <si>
    <t>&lt;1</t>
  </si>
  <si>
    <t>Fecha apremio más antiguo pendiente resolver</t>
  </si>
  <si>
    <t>Plazo para resolver escritos</t>
  </si>
  <si>
    <t xml:space="preserve">Fecha actual - fecha del escrito más antiguo pendiente de resolver </t>
  </si>
  <si>
    <t>&gt;21</t>
  </si>
  <si>
    <t>&lt;=21;&gt;=7</t>
  </si>
  <si>
    <t>&lt;7</t>
  </si>
  <si>
    <t>Fecha escrito más antiguo pendiente de resolver</t>
  </si>
  <si>
    <t xml:space="preserve">Plazo espera para dictado de sentencia </t>
  </si>
  <si>
    <t xml:space="preserve">Fecha actual -Fecha del expediente más antiguo pendiente de fallo </t>
  </si>
  <si>
    <t>&gt;=45</t>
  </si>
  <si>
    <t>&lt;45;&gt;15</t>
  </si>
  <si>
    <t>&lt;=15</t>
  </si>
  <si>
    <t xml:space="preserve">Fecha de pase a fallo más antiguo </t>
  </si>
  <si>
    <t>Plazo espera para dictado de sentencia 2da intancia - Familia</t>
  </si>
  <si>
    <t>&gt;75</t>
  </si>
  <si>
    <t>&gt;60; &lt;=75</t>
  </si>
  <si>
    <t>&lt;=60</t>
  </si>
  <si>
    <t>Fecha actual</t>
  </si>
  <si>
    <t>Fecha expediente más antiguo itinerado a Jdo Famila</t>
  </si>
  <si>
    <t>Plazo de fijación de provisionales</t>
  </si>
  <si>
    <t>Fecha actual - fecha del expediente más antiguo colocado en la tarea de fijación de provisional (desde que se pasó al Juez para la fijación de provicional)</t>
  </si>
  <si>
    <t>&gt;3</t>
  </si>
  <si>
    <t>&lt;2</t>
  </si>
  <si>
    <t xml:space="preserve">Fecha expediente más antiguo colocado en la tarea de fijación de provisional </t>
  </si>
  <si>
    <t>Plazo de resolución de beneficios</t>
  </si>
  <si>
    <t xml:space="preserve">Fecha actual - fecha del expediente más antiguo colocado en la tarea de resolver de beneficios </t>
  </si>
  <si>
    <t>Fecha expediente más antiguo colocado en la tarea de resolver beneficio</t>
  </si>
  <si>
    <t>Plazo de resolución de recursos</t>
  </si>
  <si>
    <t>Fecha actual - fecha del expediente más antiguo colocado en la tarea de resolver recurso</t>
  </si>
  <si>
    <t>&gt;15</t>
  </si>
  <si>
    <t>&gt;=10;&lt;=15</t>
  </si>
  <si>
    <t>&lt;10</t>
  </si>
  <si>
    <t>Fecha expediente más antiguo colocado en la tarea de resolver recurso</t>
  </si>
  <si>
    <t>Operacional</t>
  </si>
  <si>
    <t>Cantidad de expedientes pasados a firmar por técnico o tecnica</t>
  </si>
  <si>
    <t>Este dato se obtiene del escritorio virtual</t>
  </si>
  <si>
    <t>Promedio General</t>
  </si>
  <si>
    <t>&lt;200</t>
  </si>
  <si>
    <t>&gt;=200;&lt;=220</t>
  </si>
  <si>
    <t>&gt;220</t>
  </si>
  <si>
    <t>Técnica (o) Judicial 1,9</t>
  </si>
  <si>
    <t xml:space="preserve">Técnica (o) Judicial 2,8       </t>
  </si>
  <si>
    <t>Técnica (o) Judicial 3,7</t>
  </si>
  <si>
    <t>Técnica (o) Judicial 4,6</t>
  </si>
  <si>
    <t>Técnica (o) Judicial 5,0</t>
  </si>
  <si>
    <t>Cantidad de apremios resueltos / por técnico o tecnica</t>
  </si>
  <si>
    <t xml:space="preserve">Tecnicos de apremios </t>
  </si>
  <si>
    <t>&lt;499</t>
  </si>
  <si>
    <t>&gt;499;&lt;=551</t>
  </si>
  <si>
    <t>&gt;551</t>
  </si>
  <si>
    <t>Porcentaje de rendimiento por Técnico o Técnica</t>
  </si>
  <si>
    <t>(Cantidad de resoluciones pasadas a firmar / Cantidad de resoluciones a realizar)</t>
  </si>
  <si>
    <t>Promedio Geneeral</t>
  </si>
  <si>
    <t>&gt;=90%;&lt;=100%</t>
  </si>
  <si>
    <t>Técnica (o) Judicial 1-9</t>
  </si>
  <si>
    <t xml:space="preserve">Técnica (o) Judicial 2,8        </t>
  </si>
  <si>
    <t>Porcentaje de rendimiento por Técnico o Técnica de apremio</t>
  </si>
  <si>
    <t>(Cantidad de apremios resueltos / Cantidad de apremios a realizar)</t>
  </si>
  <si>
    <t>Cantidad de expedientes pendiente de fallo</t>
  </si>
  <si>
    <t>Total pendiente de fallo Juez de Fondo</t>
  </si>
  <si>
    <t>Total Pendiente de fallo</t>
  </si>
  <si>
    <t>&gt;38</t>
  </si>
  <si>
    <t>&gt;=12; &lt;=38</t>
  </si>
  <si>
    <t>&lt;12</t>
  </si>
  <si>
    <t>Juez (a) Fondo 1</t>
  </si>
  <si>
    <t>Juez sustituto (a) Fondo 1</t>
  </si>
  <si>
    <t xml:space="preserve">Cantidad de sentencias dictadas por juez o jueza </t>
  </si>
  <si>
    <t xml:space="preserve">Juez (a) Fondo </t>
  </si>
  <si>
    <t xml:space="preserve">TOTAL SENTENCIAS JUEZ </t>
  </si>
  <si>
    <t>&gt; 25</t>
  </si>
  <si>
    <t>Proceso de Modificación</t>
  </si>
  <si>
    <t xml:space="preserve">Principales </t>
  </si>
  <si>
    <t>Conciliación</t>
  </si>
  <si>
    <t xml:space="preserve">Juez o jueza Sustituto de Fondo </t>
  </si>
  <si>
    <t>Cantidad de resoluciones realizadas juez o jueza de conciliación</t>
  </si>
  <si>
    <t>Juez (a) Conciliación 1</t>
  </si>
  <si>
    <t>&lt; 20</t>
  </si>
  <si>
    <t>&gt; 20</t>
  </si>
  <si>
    <t>Juez o Jueza Conciliación 1</t>
  </si>
  <si>
    <t>Fijaciones provisionales</t>
  </si>
  <si>
    <t>Recursos de revocatoria</t>
  </si>
  <si>
    <t>Beneficios</t>
  </si>
  <si>
    <t>Juez o Jueza Sustituto Conciliación 1</t>
  </si>
  <si>
    <t>Recursos</t>
  </si>
  <si>
    <t xml:space="preserve">Cantidad de resoluciones firmadas por juez </t>
  </si>
  <si>
    <t>Cantidad de resoluciones firmadas</t>
  </si>
  <si>
    <t>Cantidad General</t>
  </si>
  <si>
    <t>&lt;1402</t>
  </si>
  <si>
    <t>&gt;=1402, &lt;=1550</t>
  </si>
  <si>
    <t>&gt;1550</t>
  </si>
  <si>
    <t>Juez de trámite</t>
  </si>
  <si>
    <t>Juez (a) Sustituto de trámite</t>
  </si>
  <si>
    <t>Juez (a) sustituto Fondo 1</t>
  </si>
  <si>
    <t>Juez (a) Fondo 2</t>
  </si>
  <si>
    <t>Juez (a) sustituto Fondo 2</t>
  </si>
  <si>
    <t>Porcentaje de rendimiento por Juez o Jueza</t>
  </si>
  <si>
    <t>(Cuota realizada/Cuota establecida)</t>
  </si>
  <si>
    <t>Juez deTrámite</t>
  </si>
  <si>
    <t xml:space="preserve">Juez (a) Conciliación </t>
  </si>
  <si>
    <t>Juez Sustituto de trámite</t>
  </si>
  <si>
    <t xml:space="preserve">Juez (a) sustituto Fondo </t>
  </si>
  <si>
    <t xml:space="preserve">Juez (a) Sustituto (a) Conciliación </t>
  </si>
  <si>
    <t>Días laborados por técnico durante el mes</t>
  </si>
  <si>
    <t>Cantidad de días laborados por técnico</t>
  </si>
  <si>
    <t>Técnica (o) Judicial 2-8</t>
  </si>
  <si>
    <t>Técnica (o) Judicial 3-7</t>
  </si>
  <si>
    <t>Técnica (o) Judicial 4-6</t>
  </si>
  <si>
    <t>Técnica (o) Judicial 5-0</t>
  </si>
  <si>
    <t>Tecnicos de giros</t>
  </si>
  <si>
    <t>Tecnicos de apremios 1</t>
  </si>
  <si>
    <t>Cantidad de días laborados por juez o jueza</t>
  </si>
  <si>
    <t>Juez (a) Sustituto Tramite</t>
  </si>
  <si>
    <t>Juez (a) Sustituto-Fondo 1</t>
  </si>
  <si>
    <t>Juez (a) Sustituto-Conciliación 1</t>
  </si>
  <si>
    <t>Versión:</t>
  </si>
  <si>
    <t># 2</t>
  </si>
  <si>
    <t>Mes de actualización:</t>
  </si>
  <si>
    <t>Realizado por:</t>
  </si>
  <si>
    <t>Lic. Andrey Rojas Monge</t>
  </si>
  <si>
    <t>Aprobado por:</t>
  </si>
  <si>
    <t>Lic. Erick Monge Sandí</t>
  </si>
  <si>
    <t>DATOS ADICIONALES</t>
  </si>
  <si>
    <t>Juez fondo</t>
  </si>
  <si>
    <t>sentencias / día</t>
  </si>
  <si>
    <t>Juez trámite</t>
  </si>
  <si>
    <t>firmas / día</t>
  </si>
  <si>
    <t>Juez conciliación</t>
  </si>
  <si>
    <t>señalamientos / día</t>
  </si>
  <si>
    <t>Técnico trámite</t>
  </si>
  <si>
    <t>expedientes / día</t>
  </si>
  <si>
    <t>Técnicos apremios</t>
  </si>
  <si>
    <t>apremios / día</t>
  </si>
  <si>
    <t>Tecnico giros</t>
  </si>
  <si>
    <t>giros / día</t>
  </si>
  <si>
    <t>Personas atendidas</t>
  </si>
  <si>
    <t>por mes</t>
  </si>
  <si>
    <t>Apremios</t>
  </si>
  <si>
    <t>Estructura del Juzgado</t>
  </si>
  <si>
    <t>Juez Trámite</t>
  </si>
  <si>
    <t>Juez de fondo</t>
  </si>
  <si>
    <t xml:space="preserve">Técnico de trámite </t>
  </si>
  <si>
    <t>Técnico apremio</t>
  </si>
  <si>
    <t>Manifestadores</t>
  </si>
  <si>
    <t>Cajero</t>
  </si>
  <si>
    <t>Meses analizados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</si>
</sst>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\ %"/>
    <numFmt numFmtId="165" formatCode="0.0%"/>
  </numFmts>
  <fonts count="16" x14ac:knownFonts="1">
    <font>
      <sz val="10"/>
      <name val="Verdana"/>
      <family val="2"/>
      <charset val="1"/>
    </font>
    <font>
      <b/>
      <sz val="6"/>
      <name val="Verdana"/>
      <family val="2"/>
      <charset val="1"/>
    </font>
    <font>
      <b/>
      <sz val="12"/>
      <color rgb="FFFFFFFF"/>
      <name val="Arial"/>
      <family val="2"/>
      <charset val="1"/>
    </font>
    <font>
      <b/>
      <sz val="10"/>
      <name val="Arial"/>
      <family val="2"/>
      <charset val="1"/>
    </font>
    <font>
      <b/>
      <sz val="8"/>
      <name val="Arial"/>
      <family val="2"/>
      <charset val="1"/>
    </font>
    <font>
      <b/>
      <sz val="8"/>
      <color rgb="FFFFFFFF"/>
      <name val="Arial"/>
      <family val="2"/>
      <charset val="1"/>
    </font>
    <font>
      <sz val="8"/>
      <name val="Arial"/>
      <family val="2"/>
      <charset val="1"/>
    </font>
    <font>
      <sz val="11"/>
      <color rgb="FF000000"/>
      <name val="Calibri"/>
      <family val="2"/>
      <charset val="1"/>
    </font>
    <font>
      <sz val="9"/>
      <name val="Arial"/>
      <family val="2"/>
      <charset val="1"/>
    </font>
    <font>
      <sz val="10"/>
      <name val="Arial"/>
      <family val="2"/>
      <charset val="1"/>
    </font>
    <font>
      <sz val="8"/>
      <color rgb="FF000000"/>
      <name val="Arial"/>
      <family val="2"/>
      <charset val="1"/>
    </font>
    <font>
      <sz val="8"/>
      <color rgb="FF000000"/>
      <name val="Georgia"/>
      <family val="1"/>
      <charset val="1"/>
    </font>
    <font>
      <sz val="9"/>
      <color rgb="FF000000"/>
      <name val="Arial"/>
      <family val="2"/>
      <charset val="1"/>
    </font>
    <font>
      <b/>
      <sz val="9"/>
      <name val="Arial"/>
      <family val="2"/>
      <charset val="1"/>
    </font>
    <font>
      <sz val="9"/>
      <color rgb="FF000000"/>
      <name val="Tahoma"/>
      <family val="2"/>
      <charset val="1"/>
    </font>
    <font>
      <sz val="10"/>
      <name val="Verdana"/>
      <family val="2"/>
      <charset val="1"/>
    </font>
  </fonts>
  <fills count="17">
    <fill>
      <patternFill patternType="none"/>
    </fill>
    <fill>
      <patternFill patternType="gray125"/>
    </fill>
    <fill>
      <patternFill patternType="solid">
        <fgColor rgb="FF002060"/>
        <bgColor rgb="FF000080"/>
      </patternFill>
    </fill>
    <fill>
      <patternFill patternType="solid">
        <fgColor rgb="FFD9D9D9"/>
        <bgColor rgb="FFC0C0C0"/>
      </patternFill>
    </fill>
    <fill>
      <patternFill patternType="solid">
        <fgColor rgb="FFDD0806"/>
        <bgColor rgb="FFFF0000"/>
      </patternFill>
    </fill>
    <fill>
      <patternFill patternType="solid">
        <fgColor rgb="FFFFCC00"/>
        <bgColor rgb="FFFFC000"/>
      </patternFill>
    </fill>
    <fill>
      <patternFill patternType="solid">
        <fgColor rgb="FF006411"/>
        <bgColor rgb="FF003300"/>
      </patternFill>
    </fill>
    <fill>
      <patternFill patternType="solid">
        <fgColor rgb="FFFFFFFF"/>
        <bgColor rgb="FFFFFFCC"/>
      </patternFill>
    </fill>
    <fill>
      <patternFill patternType="solid">
        <fgColor rgb="FFFF0000"/>
        <bgColor rgb="FFDD0806"/>
      </patternFill>
    </fill>
    <fill>
      <patternFill patternType="solid">
        <fgColor rgb="FFFCF305"/>
        <bgColor rgb="FFFFFF00"/>
      </patternFill>
    </fill>
    <fill>
      <patternFill patternType="solid">
        <fgColor rgb="FF1FB714"/>
        <bgColor rgb="FF00B050"/>
      </patternFill>
    </fill>
    <fill>
      <patternFill patternType="solid">
        <fgColor rgb="FF56F636"/>
        <bgColor rgb="FF00FF00"/>
      </patternFill>
    </fill>
    <fill>
      <patternFill patternType="solid">
        <fgColor rgb="FF00B050"/>
        <bgColor rgb="FF1FB714"/>
      </patternFill>
    </fill>
    <fill>
      <patternFill patternType="solid">
        <fgColor rgb="FFFFFF00"/>
        <bgColor rgb="FFFCF305"/>
      </patternFill>
    </fill>
    <fill>
      <patternFill patternType="solid">
        <fgColor rgb="FF00FF00"/>
        <bgColor rgb="FF56F636"/>
      </patternFill>
    </fill>
    <fill>
      <patternFill patternType="solid">
        <fgColor rgb="FF4F81BD"/>
        <bgColor rgb="FF808080"/>
      </patternFill>
    </fill>
    <fill>
      <patternFill patternType="solid">
        <fgColor rgb="FFFFC000"/>
        <bgColor rgb="FFFFCC00"/>
      </patternFill>
    </fill>
  </fills>
  <borders count="10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164" fontId="15" fillId="0" borderId="0" applyBorder="0" applyProtection="0"/>
    <xf numFmtId="164" fontId="7" fillId="0" borderId="0" applyBorder="0" applyProtection="0"/>
  </cellStyleXfs>
  <cellXfs count="106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Font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horizontal="center" wrapText="1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5" fillId="4" borderId="3" xfId="0" applyFont="1" applyFill="1" applyBorder="1" applyAlignment="1" applyProtection="1">
      <alignment horizontal="center" vertical="center" wrapText="1"/>
      <protection locked="0"/>
    </xf>
    <xf numFmtId="0" fontId="4" fillId="5" borderId="3" xfId="0" applyFont="1" applyFill="1" applyBorder="1" applyAlignment="1" applyProtection="1">
      <alignment horizontal="center" vertical="center"/>
      <protection locked="0"/>
    </xf>
    <xf numFmtId="0" fontId="5" fillId="6" borderId="3" xfId="0" applyFont="1" applyFill="1" applyBorder="1" applyAlignment="1" applyProtection="1">
      <alignment horizontal="center" vertical="center"/>
      <protection locked="0"/>
    </xf>
    <xf numFmtId="0" fontId="6" fillId="7" borderId="3" xfId="0" applyFont="1" applyFill="1" applyBorder="1" applyAlignment="1" applyProtection="1">
      <alignment horizontal="center" vertical="center" wrapText="1"/>
      <protection locked="0"/>
    </xf>
    <xf numFmtId="164" fontId="6" fillId="8" borderId="3" xfId="2" applyFont="1" applyFill="1" applyBorder="1" applyAlignment="1" applyProtection="1">
      <alignment horizontal="center" vertical="center" wrapText="1"/>
      <protection locked="0"/>
    </xf>
    <xf numFmtId="164" fontId="6" fillId="9" borderId="3" xfId="2" applyFont="1" applyFill="1" applyBorder="1" applyAlignment="1" applyProtection="1">
      <alignment horizontal="center" vertical="center" wrapText="1"/>
      <protection locked="0"/>
    </xf>
    <xf numFmtId="164" fontId="6" fillId="10" borderId="3" xfId="2" applyFont="1" applyFill="1" applyBorder="1" applyAlignment="1" applyProtection="1">
      <alignment horizontal="center" vertical="center" wrapText="1"/>
      <protection locked="0"/>
    </xf>
    <xf numFmtId="0" fontId="8" fillId="7" borderId="3" xfId="0" applyFont="1" applyFill="1" applyBorder="1" applyAlignment="1" applyProtection="1">
      <alignment horizontal="center" vertical="center"/>
      <protection locked="0"/>
    </xf>
    <xf numFmtId="0" fontId="4" fillId="7" borderId="3" xfId="0" applyFont="1" applyFill="1" applyBorder="1" applyAlignment="1" applyProtection="1">
      <alignment horizontal="center" vertical="center" wrapText="1"/>
      <protection locked="0"/>
    </xf>
    <xf numFmtId="164" fontId="8" fillId="11" borderId="3" xfId="0" applyNumberFormat="1" applyFont="1" applyFill="1" applyBorder="1" applyAlignment="1" applyProtection="1">
      <alignment horizontal="center" vertical="center"/>
    </xf>
    <xf numFmtId="0" fontId="9" fillId="7" borderId="3" xfId="0" applyFont="1" applyFill="1" applyBorder="1" applyAlignment="1" applyProtection="1">
      <alignment horizontal="center" vertical="center"/>
      <protection locked="0"/>
    </xf>
    <xf numFmtId="1" fontId="4" fillId="7" borderId="3" xfId="1" applyNumberFormat="1" applyFont="1" applyFill="1" applyBorder="1" applyAlignment="1" applyProtection="1">
      <alignment horizontal="center" vertical="center" wrapText="1"/>
      <protection locked="0"/>
    </xf>
    <xf numFmtId="164" fontId="6" fillId="8" borderId="3" xfId="1" applyFont="1" applyFill="1" applyBorder="1" applyAlignment="1" applyProtection="1">
      <alignment horizontal="center" vertical="center" wrapText="1"/>
      <protection locked="0"/>
    </xf>
    <xf numFmtId="1" fontId="6" fillId="9" borderId="3" xfId="1" applyNumberFormat="1" applyFont="1" applyFill="1" applyBorder="1" applyAlignment="1" applyProtection="1">
      <alignment horizontal="center" vertical="center" wrapText="1"/>
      <protection locked="0"/>
    </xf>
    <xf numFmtId="0" fontId="6" fillId="12" borderId="3" xfId="0" applyFont="1" applyFill="1" applyBorder="1" applyAlignment="1" applyProtection="1">
      <alignment horizontal="center" vertical="center"/>
      <protection locked="0"/>
    </xf>
    <xf numFmtId="0" fontId="4" fillId="7" borderId="5" xfId="0" applyFont="1" applyFill="1" applyBorder="1" applyAlignment="1" applyProtection="1">
      <alignment horizontal="center" vertical="center" wrapText="1"/>
      <protection locked="0"/>
    </xf>
    <xf numFmtId="0" fontId="6" fillId="7" borderId="5" xfId="0" applyFont="1" applyFill="1" applyBorder="1" applyAlignment="1" applyProtection="1">
      <alignment horizontal="center" vertical="center" wrapText="1"/>
      <protection locked="0"/>
    </xf>
    <xf numFmtId="0" fontId="10" fillId="7" borderId="5" xfId="0" applyFont="1" applyFill="1" applyBorder="1" applyAlignment="1" applyProtection="1">
      <alignment horizontal="center" vertical="center" wrapText="1"/>
      <protection locked="0"/>
    </xf>
    <xf numFmtId="164" fontId="6" fillId="13" borderId="3" xfId="1" applyFont="1" applyFill="1" applyBorder="1" applyAlignment="1" applyProtection="1">
      <alignment horizontal="center" vertical="center" wrapText="1"/>
      <protection locked="0"/>
    </xf>
    <xf numFmtId="0" fontId="9" fillId="7" borderId="3" xfId="0" applyFont="1" applyFill="1" applyBorder="1" applyAlignment="1" applyProtection="1">
      <alignment horizontal="center" vertical="center"/>
    </xf>
    <xf numFmtId="164" fontId="6" fillId="12" borderId="3" xfId="1" applyFont="1" applyFill="1" applyBorder="1" applyAlignment="1" applyProtection="1">
      <alignment horizontal="center" vertical="center" wrapText="1"/>
      <protection locked="0"/>
    </xf>
    <xf numFmtId="164" fontId="12" fillId="12" borderId="3" xfId="1" applyFont="1" applyFill="1" applyBorder="1" applyAlignment="1" applyProtection="1">
      <alignment horizontal="center" vertical="center" wrapText="1"/>
    </xf>
    <xf numFmtId="1" fontId="6" fillId="8" borderId="3" xfId="1" applyNumberFormat="1" applyFont="1" applyFill="1" applyBorder="1" applyAlignment="1" applyProtection="1">
      <alignment horizontal="center" vertical="center" wrapText="1"/>
      <protection locked="0"/>
    </xf>
    <xf numFmtId="1" fontId="6" fillId="12" borderId="3" xfId="1" applyNumberFormat="1" applyFont="1" applyFill="1" applyBorder="1" applyAlignment="1" applyProtection="1">
      <alignment horizontal="center" vertical="center" wrapText="1"/>
      <protection locked="0"/>
    </xf>
    <xf numFmtId="164" fontId="6" fillId="4" borderId="3" xfId="2" applyFont="1" applyFill="1" applyBorder="1" applyAlignment="1" applyProtection="1">
      <alignment horizontal="center" vertical="center" wrapText="1"/>
      <protection locked="0"/>
    </xf>
    <xf numFmtId="164" fontId="8" fillId="13" borderId="3" xfId="0" applyNumberFormat="1" applyFont="1" applyFill="1" applyBorder="1" applyAlignment="1" applyProtection="1">
      <alignment horizontal="center" vertical="center"/>
    </xf>
    <xf numFmtId="164" fontId="8" fillId="8" borderId="3" xfId="0" applyNumberFormat="1" applyFont="1" applyFill="1" applyBorder="1" applyAlignment="1" applyProtection="1">
      <alignment horizontal="center" vertical="center"/>
    </xf>
    <xf numFmtId="1" fontId="6" fillId="8" borderId="5" xfId="1" applyNumberFormat="1" applyFont="1" applyFill="1" applyBorder="1" applyAlignment="1" applyProtection="1">
      <alignment horizontal="center" vertical="center" wrapText="1"/>
      <protection locked="0"/>
    </xf>
    <xf numFmtId="1" fontId="6" fillId="13" borderId="5" xfId="1" applyNumberFormat="1" applyFont="1" applyFill="1" applyBorder="1" applyAlignment="1" applyProtection="1">
      <alignment horizontal="center" vertical="center" wrapText="1"/>
      <protection locked="0"/>
    </xf>
    <xf numFmtId="1" fontId="6" fillId="12" borderId="5" xfId="1" applyNumberFormat="1" applyFont="1" applyFill="1" applyBorder="1" applyAlignment="1" applyProtection="1">
      <alignment horizontal="center" vertical="center" wrapText="1"/>
      <protection locked="0"/>
    </xf>
    <xf numFmtId="1" fontId="8" fillId="13" borderId="3" xfId="0" applyNumberFormat="1" applyFont="1" applyFill="1" applyBorder="1" applyAlignment="1" applyProtection="1">
      <alignment horizontal="center" vertical="center"/>
    </xf>
    <xf numFmtId="14" fontId="9" fillId="7" borderId="3" xfId="0" applyNumberFormat="1" applyFont="1" applyFill="1" applyBorder="1" applyAlignment="1" applyProtection="1">
      <alignment horizontal="center" vertical="center"/>
      <protection locked="0"/>
    </xf>
    <xf numFmtId="1" fontId="6" fillId="8" borderId="7" xfId="1" applyNumberFormat="1" applyFont="1" applyFill="1" applyBorder="1" applyAlignment="1" applyProtection="1">
      <alignment horizontal="center" vertical="center" wrapText="1"/>
      <protection locked="0"/>
    </xf>
    <xf numFmtId="1" fontId="6" fillId="13" borderId="7" xfId="1" applyNumberFormat="1" applyFont="1" applyFill="1" applyBorder="1" applyAlignment="1" applyProtection="1">
      <alignment horizontal="center" vertical="center" wrapText="1"/>
      <protection locked="0"/>
    </xf>
    <xf numFmtId="1" fontId="6" fillId="12" borderId="7" xfId="1" applyNumberFormat="1" applyFont="1" applyFill="1" applyBorder="1" applyAlignment="1" applyProtection="1">
      <alignment horizontal="center" vertical="center" wrapText="1"/>
      <protection locked="0"/>
    </xf>
    <xf numFmtId="1" fontId="8" fillId="8" borderId="3" xfId="0" applyNumberFormat="1" applyFont="1" applyFill="1" applyBorder="1" applyAlignment="1" applyProtection="1">
      <alignment horizontal="center" vertical="center"/>
    </xf>
    <xf numFmtId="1" fontId="6" fillId="13" borderId="3" xfId="1" applyNumberFormat="1" applyFont="1" applyFill="1" applyBorder="1" applyAlignment="1" applyProtection="1">
      <alignment horizontal="center" vertical="center" wrapText="1"/>
      <protection locked="0"/>
    </xf>
    <xf numFmtId="1" fontId="6" fillId="8" borderId="3" xfId="0" applyNumberFormat="1" applyFont="1" applyFill="1" applyBorder="1" applyAlignment="1" applyProtection="1">
      <alignment horizontal="center" vertical="center" wrapText="1"/>
      <protection locked="0"/>
    </xf>
    <xf numFmtId="1" fontId="6" fillId="12" borderId="3" xfId="0" applyNumberFormat="1" applyFont="1" applyFill="1" applyBorder="1" applyAlignment="1" applyProtection="1">
      <alignment horizontal="center" vertical="center" wrapText="1"/>
      <protection locked="0"/>
    </xf>
    <xf numFmtId="1" fontId="8" fillId="12" borderId="3" xfId="0" applyNumberFormat="1" applyFont="1" applyFill="1" applyBorder="1" applyAlignment="1" applyProtection="1">
      <alignment horizontal="center" vertical="center"/>
    </xf>
    <xf numFmtId="0" fontId="8" fillId="14" borderId="3" xfId="0" applyFont="1" applyFill="1" applyBorder="1" applyAlignment="1" applyProtection="1">
      <alignment horizontal="center" vertical="center"/>
    </xf>
    <xf numFmtId="165" fontId="4" fillId="7" borderId="3" xfId="0" applyNumberFormat="1" applyFont="1" applyFill="1" applyBorder="1" applyAlignment="1" applyProtection="1">
      <alignment horizontal="center" vertical="center" wrapText="1"/>
      <protection locked="0"/>
    </xf>
    <xf numFmtId="1" fontId="13" fillId="15" borderId="3" xfId="0" applyNumberFormat="1" applyFont="1" applyFill="1" applyBorder="1" applyAlignment="1" applyProtection="1">
      <alignment horizontal="center" vertical="center"/>
    </xf>
    <xf numFmtId="164" fontId="6" fillId="7" borderId="8" xfId="1" applyFont="1" applyFill="1" applyBorder="1" applyAlignment="1" applyProtection="1">
      <alignment horizontal="center" vertical="center" wrapText="1"/>
      <protection locked="0"/>
    </xf>
    <xf numFmtId="3" fontId="4" fillId="7" borderId="6" xfId="0" applyNumberFormat="1" applyFont="1" applyFill="1" applyBorder="1" applyAlignment="1" applyProtection="1">
      <alignment horizontal="center" vertical="center" wrapText="1"/>
      <protection locked="0"/>
    </xf>
    <xf numFmtId="164" fontId="13" fillId="15" borderId="3" xfId="1" applyFont="1" applyFill="1" applyBorder="1" applyAlignment="1" applyProtection="1">
      <alignment horizontal="center" vertical="center"/>
    </xf>
    <xf numFmtId="164" fontId="9" fillId="7" borderId="3" xfId="1" applyFont="1" applyFill="1" applyBorder="1" applyAlignment="1" applyProtection="1">
      <alignment horizontal="center" vertical="center"/>
    </xf>
    <xf numFmtId="3" fontId="4" fillId="7" borderId="5" xfId="0" applyNumberFormat="1" applyFont="1" applyFill="1" applyBorder="1" applyAlignment="1" applyProtection="1">
      <alignment horizontal="center" vertical="center" wrapText="1"/>
      <protection locked="0"/>
    </xf>
    <xf numFmtId="164" fontId="4" fillId="7" borderId="8" xfId="1" applyFont="1" applyFill="1" applyBorder="1" applyAlignment="1" applyProtection="1">
      <alignment horizontal="center" vertical="center" wrapText="1"/>
      <protection locked="0"/>
    </xf>
    <xf numFmtId="0" fontId="3" fillId="7" borderId="3" xfId="0" applyFont="1" applyFill="1" applyBorder="1" applyAlignment="1" applyProtection="1">
      <alignment horizontal="center" vertical="center"/>
    </xf>
    <xf numFmtId="164" fontId="4" fillId="7" borderId="8" xfId="1" applyFont="1" applyFill="1" applyBorder="1" applyAlignment="1" applyProtection="1">
      <alignment vertical="center" wrapText="1"/>
      <protection locked="0"/>
    </xf>
    <xf numFmtId="0" fontId="9" fillId="7" borderId="0" xfId="0" applyFont="1" applyFill="1" applyProtection="1">
      <protection locked="0"/>
    </xf>
    <xf numFmtId="0" fontId="9" fillId="16" borderId="0" xfId="0" applyFont="1" applyFill="1" applyProtection="1">
      <protection locked="0"/>
    </xf>
    <xf numFmtId="164" fontId="4" fillId="7" borderId="3" xfId="1" applyFont="1" applyFill="1" applyBorder="1" applyAlignment="1" applyProtection="1">
      <alignment horizontal="center" vertical="center" wrapText="1"/>
      <protection locked="0"/>
    </xf>
    <xf numFmtId="0" fontId="4" fillId="7" borderId="9" xfId="0" applyFont="1" applyFill="1" applyBorder="1" applyAlignment="1" applyProtection="1">
      <alignment horizontal="center" vertical="center" wrapText="1"/>
      <protection locked="0"/>
    </xf>
    <xf numFmtId="164" fontId="3" fillId="7" borderId="3" xfId="0" applyNumberFormat="1" applyFont="1" applyFill="1" applyBorder="1" applyAlignment="1" applyProtection="1">
      <alignment horizontal="center" vertical="center"/>
    </xf>
    <xf numFmtId="164" fontId="9" fillId="7" borderId="3" xfId="0" applyNumberFormat="1" applyFont="1" applyFill="1" applyBorder="1" applyAlignment="1" applyProtection="1">
      <alignment horizontal="center" vertical="center"/>
    </xf>
    <xf numFmtId="0" fontId="9" fillId="7" borderId="0" xfId="0" applyFont="1" applyFill="1" applyAlignment="1" applyProtection="1">
      <alignment vertical="center"/>
      <protection locked="0"/>
    </xf>
    <xf numFmtId="0" fontId="6" fillId="7" borderId="3" xfId="0" applyFont="1" applyFill="1" applyBorder="1" applyAlignment="1">
      <alignment horizontal="center"/>
    </xf>
    <xf numFmtId="0" fontId="6" fillId="7" borderId="3" xfId="0" applyFont="1" applyFill="1" applyBorder="1" applyAlignment="1">
      <alignment horizontal="center" vertical="center" wrapText="1"/>
    </xf>
    <xf numFmtId="0" fontId="6" fillId="7" borderId="3" xfId="0" applyFont="1" applyFill="1" applyBorder="1"/>
    <xf numFmtId="0" fontId="6" fillId="7" borderId="0" xfId="0" applyFont="1" applyFill="1" applyAlignment="1" applyProtection="1">
      <alignment horizontal="center"/>
      <protection locked="0"/>
    </xf>
    <xf numFmtId="0" fontId="6" fillId="7" borderId="0" xfId="0" applyFont="1" applyFill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17" fontId="3" fillId="3" borderId="3" xfId="0" applyNumberFormat="1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3" fontId="4" fillId="7" borderId="3" xfId="0" applyNumberFormat="1" applyFont="1" applyFill="1" applyBorder="1" applyAlignment="1" applyProtection="1">
      <alignment horizontal="center" vertical="center" textRotation="90" wrapText="1"/>
      <protection locked="0"/>
    </xf>
    <xf numFmtId="3" fontId="4" fillId="7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7" borderId="3" xfId="0" applyFont="1" applyFill="1" applyBorder="1" applyAlignment="1" applyProtection="1">
      <alignment horizontal="center" vertical="center" wrapText="1"/>
      <protection locked="0"/>
    </xf>
    <xf numFmtId="4" fontId="6" fillId="7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7" borderId="3" xfId="0" applyFont="1" applyFill="1" applyBorder="1" applyAlignment="1" applyProtection="1">
      <alignment horizontal="center" vertical="center" wrapText="1"/>
      <protection locked="0"/>
    </xf>
    <xf numFmtId="0" fontId="4" fillId="7" borderId="5" xfId="0" applyFont="1" applyFill="1" applyBorder="1" applyAlignment="1" applyProtection="1">
      <alignment horizontal="center" vertical="center" wrapText="1"/>
      <protection locked="0"/>
    </xf>
    <xf numFmtId="0" fontId="10" fillId="7" borderId="5" xfId="0" applyFont="1" applyFill="1" applyBorder="1" applyAlignment="1" applyProtection="1">
      <alignment horizontal="center" vertical="center" wrapText="1"/>
      <protection locked="0"/>
    </xf>
    <xf numFmtId="164" fontId="11" fillId="7" borderId="3" xfId="1" applyFont="1" applyFill="1" applyBorder="1" applyAlignment="1" applyProtection="1">
      <alignment horizontal="center" vertical="center" wrapText="1"/>
      <protection locked="0"/>
    </xf>
    <xf numFmtId="1" fontId="4" fillId="7" borderId="3" xfId="1" applyNumberFormat="1" applyFont="1" applyFill="1" applyBorder="1" applyAlignment="1" applyProtection="1">
      <alignment horizontal="center" vertical="center" wrapText="1"/>
      <protection locked="0"/>
    </xf>
    <xf numFmtId="1" fontId="6" fillId="7" borderId="3" xfId="1" applyNumberFormat="1" applyFont="1" applyFill="1" applyBorder="1" applyAlignment="1" applyProtection="1">
      <alignment horizontal="center" vertical="center" wrapText="1"/>
      <protection locked="0"/>
    </xf>
    <xf numFmtId="0" fontId="4" fillId="7" borderId="6" xfId="0" applyFont="1" applyFill="1" applyBorder="1" applyAlignment="1" applyProtection="1">
      <alignment horizontal="center" vertical="center" wrapText="1"/>
      <protection locked="0"/>
    </xf>
    <xf numFmtId="3" fontId="4" fillId="7" borderId="6" xfId="0" applyNumberFormat="1" applyFont="1" applyFill="1" applyBorder="1" applyAlignment="1" applyProtection="1">
      <alignment horizontal="center" vertical="center" textRotation="90" wrapText="1"/>
      <protection locked="0"/>
    </xf>
    <xf numFmtId="0" fontId="6" fillId="7" borderId="5" xfId="0" applyFont="1" applyFill="1" applyBorder="1" applyAlignment="1" applyProtection="1">
      <alignment horizontal="center" vertical="center" wrapText="1"/>
      <protection locked="0"/>
    </xf>
    <xf numFmtId="0" fontId="4" fillId="7" borderId="3" xfId="0" applyFont="1" applyFill="1" applyBorder="1" applyAlignment="1" applyProtection="1">
      <alignment horizontal="center" vertical="center" textRotation="90"/>
      <protection locked="0"/>
    </xf>
    <xf numFmtId="164" fontId="6" fillId="7" borderId="3" xfId="1" applyFont="1" applyFill="1" applyBorder="1" applyAlignment="1" applyProtection="1">
      <alignment horizontal="center" vertical="center" wrapText="1"/>
      <protection locked="0"/>
    </xf>
    <xf numFmtId="3" fontId="4" fillId="7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7" borderId="6" xfId="0" applyFont="1" applyFill="1" applyBorder="1" applyAlignment="1" applyProtection="1">
      <alignment horizontal="center" vertical="center" wrapText="1"/>
      <protection locked="0"/>
    </xf>
    <xf numFmtId="164" fontId="6" fillId="7" borderId="8" xfId="1" applyFont="1" applyFill="1" applyBorder="1" applyAlignment="1" applyProtection="1">
      <alignment horizontal="center" vertical="center" wrapText="1"/>
      <protection locked="0"/>
    </xf>
    <xf numFmtId="0" fontId="6" fillId="7" borderId="1" xfId="0" applyFont="1" applyFill="1" applyBorder="1" applyAlignment="1" applyProtection="1">
      <alignment horizontal="center" vertical="center" wrapText="1"/>
      <protection locked="0"/>
    </xf>
    <xf numFmtId="1" fontId="6" fillId="3" borderId="3" xfId="0" applyNumberFormat="1" applyFont="1" applyFill="1" applyBorder="1" applyAlignment="1" applyProtection="1">
      <alignment horizontal="center" vertical="center"/>
      <protection locked="0"/>
    </xf>
    <xf numFmtId="1" fontId="6" fillId="7" borderId="3" xfId="0" applyNumberFormat="1" applyFont="1" applyFill="1" applyBorder="1" applyAlignment="1" applyProtection="1">
      <alignment horizontal="center" vertical="center"/>
      <protection locked="0"/>
    </xf>
    <xf numFmtId="3" fontId="4" fillId="7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7" borderId="3" xfId="0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>
      <alignment horizontal="center"/>
    </xf>
    <xf numFmtId="0" fontId="4" fillId="7" borderId="3" xfId="0" applyFont="1" applyFill="1" applyBorder="1" applyAlignment="1" applyProtection="1">
      <alignment horizontal="center"/>
      <protection locked="0"/>
    </xf>
    <xf numFmtId="0" fontId="6" fillId="7" borderId="3" xfId="0" applyFont="1" applyFill="1" applyBorder="1" applyAlignment="1" applyProtection="1">
      <alignment horizontal="center" vertical="center"/>
      <protection locked="0"/>
    </xf>
    <xf numFmtId="17" fontId="6" fillId="7" borderId="3" xfId="0" applyNumberFormat="1" applyFont="1" applyFill="1" applyBorder="1" applyAlignment="1" applyProtection="1">
      <alignment horizontal="center" vertical="center"/>
      <protection locked="0"/>
    </xf>
    <xf numFmtId="0" fontId="6" fillId="7" borderId="3" xfId="0" applyFont="1" applyFill="1" applyBorder="1" applyAlignment="1" applyProtection="1">
      <alignment horizontal="center"/>
      <protection locked="0"/>
    </xf>
    <xf numFmtId="0" fontId="6" fillId="3" borderId="3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</cellXfs>
  <cellStyles count="3">
    <cellStyle name="Excel Built-in Explanatory Text" xfId="2" xr:uid="{00000000-0005-0000-0000-000006000000}"/>
    <cellStyle name="Normal" xfId="0" builtinId="0"/>
    <cellStyle name="Porcentaje" xfId="1" builtinId="5"/>
  </cellStyles>
  <dxfs count="257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411"/>
      <rgbColor rgb="FF000080"/>
      <rgbColor rgb="FF808000"/>
      <rgbColor rgb="FF800080"/>
      <rgbColor rgb="FF1FB714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CF305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56F636"/>
      <rgbColor rgb="FFFFCC00"/>
      <rgbColor rgb="FFFFC000"/>
      <rgbColor rgb="FFFF6600"/>
      <rgbColor rgb="FF4F81BD"/>
      <rgbColor rgb="FF969696"/>
      <rgbColor rgb="FF002060"/>
      <rgbColor rgb="FF00B050"/>
      <rgbColor rgb="FF003300"/>
      <rgbColor rgb="FF333300"/>
      <rgbColor rgb="FFDD0806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1702800</xdr:colOff>
      <xdr:row>44</xdr:row>
      <xdr:rowOff>83520</xdr:rowOff>
    </xdr:to>
    <xdr:sp macro="" textlink="">
      <xdr:nvSpPr>
        <xdr:cNvPr id="2" name="CustomShape 1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9979200" cy="95277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1702800</xdr:colOff>
      <xdr:row>44</xdr:row>
      <xdr:rowOff>83520</xdr:rowOff>
    </xdr:to>
    <xdr:sp macro="" textlink="">
      <xdr:nvSpPr>
        <xdr:cNvPr id="3" name="CustomShape 1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0"/>
          <a:ext cx="9979200" cy="95277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1702800</xdr:colOff>
      <xdr:row>44</xdr:row>
      <xdr:rowOff>83520</xdr:rowOff>
    </xdr:to>
    <xdr:sp macro="" textlink="">
      <xdr:nvSpPr>
        <xdr:cNvPr id="4" name="CustomShape 1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0"/>
          <a:ext cx="9979200" cy="95277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1702800</xdr:colOff>
      <xdr:row>44</xdr:row>
      <xdr:rowOff>83520</xdr:rowOff>
    </xdr:to>
    <xdr:sp macro="" textlink="">
      <xdr:nvSpPr>
        <xdr:cNvPr id="5" name="Custom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0"/>
          <a:ext cx="9979200" cy="95277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1702800</xdr:colOff>
      <xdr:row>44</xdr:row>
      <xdr:rowOff>83520</xdr:rowOff>
    </xdr:to>
    <xdr:sp macro="" textlink="">
      <xdr:nvSpPr>
        <xdr:cNvPr id="6" name="CustomShap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0" y="0"/>
          <a:ext cx="9979200" cy="95277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1702800</xdr:colOff>
      <xdr:row>44</xdr:row>
      <xdr:rowOff>83520</xdr:rowOff>
    </xdr:to>
    <xdr:sp macro="" textlink="">
      <xdr:nvSpPr>
        <xdr:cNvPr id="7" name="CustomShap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0" y="0"/>
          <a:ext cx="9979200" cy="95277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1702800</xdr:colOff>
      <xdr:row>44</xdr:row>
      <xdr:rowOff>83520</xdr:rowOff>
    </xdr:to>
    <xdr:sp macro="" textlink="">
      <xdr:nvSpPr>
        <xdr:cNvPr id="8" name="CustomShape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0" y="0"/>
          <a:ext cx="9979200" cy="95277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1702800</xdr:colOff>
      <xdr:row>44</xdr:row>
      <xdr:rowOff>83520</xdr:rowOff>
    </xdr:to>
    <xdr:sp macro="" textlink="">
      <xdr:nvSpPr>
        <xdr:cNvPr id="9" name="CustomShape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0" y="0"/>
          <a:ext cx="9979200" cy="95277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1702800</xdr:colOff>
      <xdr:row>44</xdr:row>
      <xdr:rowOff>83520</xdr:rowOff>
    </xdr:to>
    <xdr:sp macro="" textlink="">
      <xdr:nvSpPr>
        <xdr:cNvPr id="10" name="CustomShape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0" y="0"/>
          <a:ext cx="9979200" cy="95277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1704975</xdr:colOff>
      <xdr:row>44</xdr:row>
      <xdr:rowOff>85725</xdr:rowOff>
    </xdr:to>
    <xdr:sp macro="" textlink="">
      <xdr:nvSpPr>
        <xdr:cNvPr id="1030" name="_x0000_t202" hidden="1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1704975</xdr:colOff>
      <xdr:row>44</xdr:row>
      <xdr:rowOff>85725</xdr:rowOff>
    </xdr:to>
    <xdr:sp macro="" textlink="">
      <xdr:nvSpPr>
        <xdr:cNvPr id="1028" name="_x0000_t202" hidden="1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1704975</xdr:colOff>
      <xdr:row>44</xdr:row>
      <xdr:rowOff>85725</xdr:rowOff>
    </xdr:to>
    <xdr:sp macro="" textlink="">
      <xdr:nvSpPr>
        <xdr:cNvPr id="1026" name="_x0000_t202" hidden="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1704975</xdr:colOff>
      <xdr:row>44</xdr:row>
      <xdr:rowOff>85725</xdr:rowOff>
    </xdr:to>
    <xdr:sp macro="" textlink="">
      <xdr:nvSpPr>
        <xdr:cNvPr id="11" name="AutoShape 6">
          <a:extLst>
            <a:ext uri="{FF2B5EF4-FFF2-40B4-BE49-F238E27FC236}">
              <a16:creationId xmlns:a16="http://schemas.microsoft.com/office/drawing/2014/main" id="{1341F2D3-4C4A-4E72-846D-E6AEE252B2D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1704975</xdr:colOff>
      <xdr:row>44</xdr:row>
      <xdr:rowOff>85725</xdr:rowOff>
    </xdr:to>
    <xdr:sp macro="" textlink="">
      <xdr:nvSpPr>
        <xdr:cNvPr id="12" name="AutoShape 4">
          <a:extLst>
            <a:ext uri="{FF2B5EF4-FFF2-40B4-BE49-F238E27FC236}">
              <a16:creationId xmlns:a16="http://schemas.microsoft.com/office/drawing/2014/main" id="{59C5A391-9C19-4E72-9C9A-EA3771DB056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1704975</xdr:colOff>
      <xdr:row>44</xdr:row>
      <xdr:rowOff>85725</xdr:rowOff>
    </xdr:to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10555BCF-99F0-49CD-8697-96F970AFC1F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1704975</xdr:colOff>
      <xdr:row>44</xdr:row>
      <xdr:rowOff>85725</xdr:rowOff>
    </xdr:to>
    <xdr:sp macro="" textlink="">
      <xdr:nvSpPr>
        <xdr:cNvPr id="14" name="AutoShape 6">
          <a:extLst>
            <a:ext uri="{FF2B5EF4-FFF2-40B4-BE49-F238E27FC236}">
              <a16:creationId xmlns:a16="http://schemas.microsoft.com/office/drawing/2014/main" id="{9B2D4202-48BB-4389-ACED-00296A6D885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1704975</xdr:colOff>
      <xdr:row>44</xdr:row>
      <xdr:rowOff>85725</xdr:rowOff>
    </xdr:to>
    <xdr:sp macro="" textlink="">
      <xdr:nvSpPr>
        <xdr:cNvPr id="15" name="AutoShape 4">
          <a:extLst>
            <a:ext uri="{FF2B5EF4-FFF2-40B4-BE49-F238E27FC236}">
              <a16:creationId xmlns:a16="http://schemas.microsoft.com/office/drawing/2014/main" id="{AF199585-0811-4438-853F-1AEBF569655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1704975</xdr:colOff>
      <xdr:row>44</xdr:row>
      <xdr:rowOff>85725</xdr:rowOff>
    </xdr:to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10FF49FE-17CF-4F6C-BF59-075D7C04CA4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645480</xdr:colOff>
      <xdr:row>44</xdr:row>
      <xdr:rowOff>26280</xdr:rowOff>
    </xdr:to>
    <xdr:sp macro="" textlink="">
      <xdr:nvSpPr>
        <xdr:cNvPr id="9" name="CustomShape 1" hidden="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0" y="0"/>
          <a:ext cx="10041480" cy="9522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645480</xdr:colOff>
      <xdr:row>44</xdr:row>
      <xdr:rowOff>26280</xdr:rowOff>
    </xdr:to>
    <xdr:sp macro="" textlink="">
      <xdr:nvSpPr>
        <xdr:cNvPr id="10" name="CustomShape 1" hidden="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0" y="0"/>
          <a:ext cx="10041480" cy="9522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645480</xdr:colOff>
      <xdr:row>44</xdr:row>
      <xdr:rowOff>26280</xdr:rowOff>
    </xdr:to>
    <xdr:sp macro="" textlink="">
      <xdr:nvSpPr>
        <xdr:cNvPr id="11" name="CustomShape 1" hidden="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0" y="0"/>
          <a:ext cx="10041480" cy="9522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645480</xdr:colOff>
      <xdr:row>44</xdr:row>
      <xdr:rowOff>26280</xdr:rowOff>
    </xdr:to>
    <xdr:sp macro="" textlink="">
      <xdr:nvSpPr>
        <xdr:cNvPr id="12" name="CustomShape 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0" y="0"/>
          <a:ext cx="10041480" cy="9522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645480</xdr:colOff>
      <xdr:row>44</xdr:row>
      <xdr:rowOff>26280</xdr:rowOff>
    </xdr:to>
    <xdr:sp macro="" textlink="">
      <xdr:nvSpPr>
        <xdr:cNvPr id="13" name="CustomShape 1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0" y="0"/>
          <a:ext cx="10041480" cy="9522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645480</xdr:colOff>
      <xdr:row>44</xdr:row>
      <xdr:rowOff>26280</xdr:rowOff>
    </xdr:to>
    <xdr:sp macro="" textlink="">
      <xdr:nvSpPr>
        <xdr:cNvPr id="14" name="CustomShape 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0" y="0"/>
          <a:ext cx="10041480" cy="9522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645480</xdr:colOff>
      <xdr:row>44</xdr:row>
      <xdr:rowOff>26280</xdr:rowOff>
    </xdr:to>
    <xdr:sp macro="" textlink="">
      <xdr:nvSpPr>
        <xdr:cNvPr id="15" name="CustomShape 1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0" y="0"/>
          <a:ext cx="10041480" cy="9522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645480</xdr:colOff>
      <xdr:row>44</xdr:row>
      <xdr:rowOff>26280</xdr:rowOff>
    </xdr:to>
    <xdr:sp macro="" textlink="">
      <xdr:nvSpPr>
        <xdr:cNvPr id="16" name="CustomShape 1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0" y="0"/>
          <a:ext cx="10041480" cy="9522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645480</xdr:colOff>
      <xdr:row>44</xdr:row>
      <xdr:rowOff>26280</xdr:rowOff>
    </xdr:to>
    <xdr:sp macro="" textlink="">
      <xdr:nvSpPr>
        <xdr:cNvPr id="17" name="CustomShape 1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0" y="0"/>
          <a:ext cx="10041480" cy="9522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647700</xdr:colOff>
      <xdr:row>44</xdr:row>
      <xdr:rowOff>28575</xdr:rowOff>
    </xdr:to>
    <xdr:sp macro="" textlink="">
      <xdr:nvSpPr>
        <xdr:cNvPr id="2054" name="_x0000_t202" hidden="1">
          <a:extLst>
            <a:ext uri="{FF2B5EF4-FFF2-40B4-BE49-F238E27FC236}">
              <a16:creationId xmlns:a16="http://schemas.microsoft.com/office/drawing/2014/main" id="{00000000-0008-0000-0100-000006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647700</xdr:colOff>
      <xdr:row>44</xdr:row>
      <xdr:rowOff>28575</xdr:rowOff>
    </xdr:to>
    <xdr:sp macro="" textlink="">
      <xdr:nvSpPr>
        <xdr:cNvPr id="2052" name="_x0000_t202" hidden="1">
          <a:extLst>
            <a:ext uri="{FF2B5EF4-FFF2-40B4-BE49-F238E27FC236}">
              <a16:creationId xmlns:a16="http://schemas.microsoft.com/office/drawing/2014/main" id="{00000000-0008-0000-0100-000004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647700</xdr:colOff>
      <xdr:row>44</xdr:row>
      <xdr:rowOff>28575</xdr:rowOff>
    </xdr:to>
    <xdr:sp macro="" textlink="">
      <xdr:nvSpPr>
        <xdr:cNvPr id="2050" name="_x0000_t202" hidden="1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647700</xdr:colOff>
      <xdr:row>44</xdr:row>
      <xdr:rowOff>28575</xdr:rowOff>
    </xdr:to>
    <xdr:sp macro="" textlink="">
      <xdr:nvSpPr>
        <xdr:cNvPr id="2" name="AutoShape 6">
          <a:extLst>
            <a:ext uri="{FF2B5EF4-FFF2-40B4-BE49-F238E27FC236}">
              <a16:creationId xmlns:a16="http://schemas.microsoft.com/office/drawing/2014/main" id="{848D83D7-0017-41B4-AA72-58AA0B56B60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647700</xdr:colOff>
      <xdr:row>44</xdr:row>
      <xdr:rowOff>28575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A5CDA953-2EFF-4AD5-B9F7-CE1E6E56AAC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647700</xdr:colOff>
      <xdr:row>44</xdr:row>
      <xdr:rowOff>28575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E00D7C1B-4FA9-420A-B5AF-24B9DE03C62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647700</xdr:colOff>
      <xdr:row>44</xdr:row>
      <xdr:rowOff>28575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76F56639-251F-4C04-9EAA-97C1652CF53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647700</xdr:colOff>
      <xdr:row>44</xdr:row>
      <xdr:rowOff>28575</xdr:rowOff>
    </xdr:to>
    <xdr:sp macro="" textlink="">
      <xdr:nvSpPr>
        <xdr:cNvPr id="6" name="AutoShape 4">
          <a:extLst>
            <a:ext uri="{FF2B5EF4-FFF2-40B4-BE49-F238E27FC236}">
              <a16:creationId xmlns:a16="http://schemas.microsoft.com/office/drawing/2014/main" id="{28F10A07-23A0-4271-82EB-ACC7D6207C6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647700</xdr:colOff>
      <xdr:row>44</xdr:row>
      <xdr:rowOff>28575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0889A929-B62F-4057-B3EE-E1047DF79D3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647700</xdr:colOff>
      <xdr:row>44</xdr:row>
      <xdr:rowOff>28575</xdr:rowOff>
    </xdr:to>
    <xdr:sp macro="" textlink="">
      <xdr:nvSpPr>
        <xdr:cNvPr id="3078" name="_x0000_t202" hidden="1">
          <a:extLst>
            <a:ext uri="{FF2B5EF4-FFF2-40B4-BE49-F238E27FC236}">
              <a16:creationId xmlns:a16="http://schemas.microsoft.com/office/drawing/2014/main" id="{00000000-0008-0000-0200-000006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647700</xdr:colOff>
      <xdr:row>44</xdr:row>
      <xdr:rowOff>28575</xdr:rowOff>
    </xdr:to>
    <xdr:sp macro="" textlink="">
      <xdr:nvSpPr>
        <xdr:cNvPr id="3076" name="_x0000_t202" hidden="1">
          <a:extLst>
            <a:ext uri="{FF2B5EF4-FFF2-40B4-BE49-F238E27FC236}">
              <a16:creationId xmlns:a16="http://schemas.microsoft.com/office/drawing/2014/main" id="{00000000-0008-0000-0200-000004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647700</xdr:colOff>
      <xdr:row>44</xdr:row>
      <xdr:rowOff>28575</xdr:rowOff>
    </xdr:to>
    <xdr:sp macro="" textlink="">
      <xdr:nvSpPr>
        <xdr:cNvPr id="3074" name="_x0000_t202" hidden="1">
          <a:extLst>
            <a:ext uri="{FF2B5EF4-FFF2-40B4-BE49-F238E27FC236}">
              <a16:creationId xmlns:a16="http://schemas.microsoft.com/office/drawing/2014/main" id="{00000000-0008-0000-0200-000002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647700</xdr:colOff>
      <xdr:row>44</xdr:row>
      <xdr:rowOff>28575</xdr:rowOff>
    </xdr:to>
    <xdr:sp macro="" textlink="">
      <xdr:nvSpPr>
        <xdr:cNvPr id="2" name="AutoShape 6">
          <a:extLst>
            <a:ext uri="{FF2B5EF4-FFF2-40B4-BE49-F238E27FC236}">
              <a16:creationId xmlns:a16="http://schemas.microsoft.com/office/drawing/2014/main" id="{0FFB1469-0C1F-4CA9-BF30-6FA05276F24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647700</xdr:colOff>
      <xdr:row>44</xdr:row>
      <xdr:rowOff>28575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49D3D42B-3316-44BC-9DB0-54311A73034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647700</xdr:colOff>
      <xdr:row>44</xdr:row>
      <xdr:rowOff>28575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0A8EAB19-451A-48C9-BB29-00074D3D6BD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647700</xdr:colOff>
      <xdr:row>44</xdr:row>
      <xdr:rowOff>28575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908D69A6-FF92-4F26-BFAF-8861B6AA682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647700</xdr:colOff>
      <xdr:row>44</xdr:row>
      <xdr:rowOff>28575</xdr:rowOff>
    </xdr:to>
    <xdr:sp macro="" textlink="">
      <xdr:nvSpPr>
        <xdr:cNvPr id="6" name="AutoShape 4">
          <a:extLst>
            <a:ext uri="{FF2B5EF4-FFF2-40B4-BE49-F238E27FC236}">
              <a16:creationId xmlns:a16="http://schemas.microsoft.com/office/drawing/2014/main" id="{B8956D13-D9F7-493C-A337-48F29DCAFAE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647700</xdr:colOff>
      <xdr:row>44</xdr:row>
      <xdr:rowOff>28575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5620C896-1C0E-4E28-84E8-5E92EDD22DE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140"/>
  <sheetViews>
    <sheetView topLeftCell="F1" zoomScaleNormal="100" workbookViewId="0">
      <selection activeCell="K6" sqref="K6"/>
    </sheetView>
  </sheetViews>
  <sheetFormatPr baseColWidth="10" defaultColWidth="9" defaultRowHeight="12.75" x14ac:dyDescent="0.2"/>
  <cols>
    <col min="1" max="1" width="27.25" style="1" customWidth="1"/>
    <col min="2" max="2" width="13.625" style="1" customWidth="1"/>
    <col min="3" max="3" width="61.75" style="2" customWidth="1"/>
    <col min="4" max="4" width="82.875" style="2" customWidth="1"/>
    <col min="5" max="5" width="65.125" style="3" customWidth="1"/>
    <col min="6" max="6" width="25.5" style="4" customWidth="1"/>
    <col min="7" max="7" width="35.25" style="4" customWidth="1"/>
    <col min="8" max="8" width="51" style="3" customWidth="1"/>
    <col min="9" max="1025" width="37" style="3" customWidth="1"/>
  </cols>
  <sheetData>
    <row r="1" spans="1:11" ht="15.75" customHeight="1" x14ac:dyDescent="0.2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11" ht="24" customHeight="1" x14ac:dyDescent="0.2">
      <c r="A2" s="70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</row>
    <row r="3" spans="1:11" ht="12.75" customHeight="1" x14ac:dyDescent="0.2">
      <c r="A3" s="71" t="s">
        <v>2</v>
      </c>
      <c r="B3" s="71"/>
      <c r="C3" s="71"/>
      <c r="D3" s="71"/>
      <c r="E3" s="72" t="s">
        <v>3</v>
      </c>
      <c r="F3" s="72"/>
      <c r="G3" s="72"/>
      <c r="H3" s="72"/>
      <c r="I3" s="73"/>
      <c r="J3" s="73"/>
      <c r="K3" s="73"/>
    </row>
    <row r="4" spans="1:11" x14ac:dyDescent="0.2">
      <c r="A4" s="71"/>
      <c r="B4" s="71"/>
      <c r="C4" s="71"/>
      <c r="D4" s="71"/>
      <c r="E4" s="72"/>
      <c r="F4" s="72"/>
      <c r="G4" s="72"/>
      <c r="H4" s="72"/>
      <c r="I4" s="74">
        <v>43374</v>
      </c>
      <c r="J4" s="74">
        <v>43405</v>
      </c>
      <c r="K4" s="74">
        <v>43435</v>
      </c>
    </row>
    <row r="5" spans="1:11" x14ac:dyDescent="0.2">
      <c r="A5" s="5" t="s">
        <v>4</v>
      </c>
      <c r="B5" s="5" t="s">
        <v>5</v>
      </c>
      <c r="C5" s="5" t="s">
        <v>6</v>
      </c>
      <c r="D5" s="75" t="s">
        <v>7</v>
      </c>
      <c r="E5" s="75"/>
      <c r="F5" s="6" t="s">
        <v>8</v>
      </c>
      <c r="G5" s="7" t="s">
        <v>9</v>
      </c>
      <c r="H5" s="8" t="s">
        <v>10</v>
      </c>
      <c r="I5" s="74"/>
      <c r="J5" s="74"/>
      <c r="K5" s="74"/>
    </row>
    <row r="6" spans="1:11" ht="12.75" customHeight="1" x14ac:dyDescent="0.2">
      <c r="A6" s="76" t="s">
        <v>11</v>
      </c>
      <c r="B6" s="77">
        <v>1</v>
      </c>
      <c r="C6" s="78" t="s">
        <v>12</v>
      </c>
      <c r="D6" s="79" t="s">
        <v>13</v>
      </c>
      <c r="E6" s="79"/>
      <c r="F6" s="10" t="s">
        <v>14</v>
      </c>
      <c r="G6" s="11" t="s">
        <v>15</v>
      </c>
      <c r="H6" s="12" t="s">
        <v>16</v>
      </c>
      <c r="I6" s="13">
        <v>18</v>
      </c>
      <c r="J6" s="13">
        <v>82</v>
      </c>
      <c r="K6" s="13">
        <v>54</v>
      </c>
    </row>
    <row r="7" spans="1:11" ht="12.75" customHeight="1" x14ac:dyDescent="0.2">
      <c r="A7" s="76"/>
      <c r="B7" s="77"/>
      <c r="C7" s="78"/>
      <c r="D7" s="79" t="s">
        <v>17</v>
      </c>
      <c r="E7" s="79"/>
      <c r="F7" s="10" t="s">
        <v>18</v>
      </c>
      <c r="G7" s="11" t="s">
        <v>19</v>
      </c>
      <c r="H7" s="12" t="s">
        <v>20</v>
      </c>
      <c r="I7" s="13">
        <v>5</v>
      </c>
      <c r="J7" s="13">
        <v>16</v>
      </c>
      <c r="K7" s="13">
        <v>17</v>
      </c>
    </row>
    <row r="8" spans="1:11" ht="12.75" customHeight="1" x14ac:dyDescent="0.2">
      <c r="A8" s="76"/>
      <c r="B8" s="80">
        <v>2</v>
      </c>
      <c r="C8" s="78" t="s">
        <v>21</v>
      </c>
      <c r="D8" s="79" t="s">
        <v>22</v>
      </c>
      <c r="E8" s="79"/>
      <c r="F8" s="10" t="s">
        <v>23</v>
      </c>
      <c r="G8" s="11" t="s">
        <v>24</v>
      </c>
      <c r="H8" s="12" t="s">
        <v>25</v>
      </c>
      <c r="I8" s="15">
        <f>IFERROR(I10/I9,0)</f>
        <v>1.0046728971962617</v>
      </c>
      <c r="J8" s="15">
        <f>IFERROR(J10/J9,0)</f>
        <v>0.93066980023501766</v>
      </c>
      <c r="K8" s="15">
        <f>IFERROR(K10/K9,0)</f>
        <v>0.72107081174438692</v>
      </c>
    </row>
    <row r="9" spans="1:11" ht="12.75" customHeight="1" x14ac:dyDescent="0.2">
      <c r="A9" s="76"/>
      <c r="B9" s="80"/>
      <c r="C9" s="78"/>
      <c r="D9" s="79"/>
      <c r="E9" s="79"/>
      <c r="F9" s="79" t="s">
        <v>26</v>
      </c>
      <c r="G9" s="79"/>
      <c r="H9" s="79"/>
      <c r="I9" s="16">
        <v>856</v>
      </c>
      <c r="J9" s="16">
        <v>851</v>
      </c>
      <c r="K9" s="16">
        <v>1158</v>
      </c>
    </row>
    <row r="10" spans="1:11" ht="12.75" customHeight="1" x14ac:dyDescent="0.2">
      <c r="A10" s="76"/>
      <c r="B10" s="80"/>
      <c r="C10" s="78"/>
      <c r="D10" s="79"/>
      <c r="E10" s="79"/>
      <c r="F10" s="79" t="s">
        <v>27</v>
      </c>
      <c r="G10" s="79"/>
      <c r="H10" s="79"/>
      <c r="I10" s="16">
        <v>860</v>
      </c>
      <c r="J10" s="16">
        <v>792</v>
      </c>
      <c r="K10" s="16">
        <v>835</v>
      </c>
    </row>
    <row r="11" spans="1:11" ht="20.45" customHeight="1" x14ac:dyDescent="0.2">
      <c r="A11" s="76"/>
      <c r="B11" s="17">
        <v>3</v>
      </c>
      <c r="C11" s="9" t="s">
        <v>28</v>
      </c>
      <c r="D11" s="79" t="s">
        <v>29</v>
      </c>
      <c r="E11" s="79"/>
      <c r="F11" s="10" t="s">
        <v>30</v>
      </c>
      <c r="G11" s="11" t="s">
        <v>31</v>
      </c>
      <c r="H11" s="12" t="s">
        <v>32</v>
      </c>
      <c r="I11" s="16">
        <v>5</v>
      </c>
      <c r="J11" s="16">
        <v>30</v>
      </c>
      <c r="K11" s="16">
        <v>398</v>
      </c>
    </row>
    <row r="12" spans="1:11" ht="20.45" customHeight="1" x14ac:dyDescent="0.2">
      <c r="A12" s="76"/>
      <c r="B12" s="14">
        <v>4</v>
      </c>
      <c r="C12" s="9" t="s">
        <v>33</v>
      </c>
      <c r="D12" s="78" t="s">
        <v>34</v>
      </c>
      <c r="E12" s="78"/>
      <c r="F12" s="18" t="s">
        <v>35</v>
      </c>
      <c r="G12" s="19">
        <v>25</v>
      </c>
      <c r="H12" s="20" t="s">
        <v>36</v>
      </c>
      <c r="I12" s="16">
        <v>1</v>
      </c>
      <c r="J12" s="16">
        <v>2</v>
      </c>
      <c r="K12" s="16">
        <v>23</v>
      </c>
    </row>
    <row r="13" spans="1:11" ht="22.5" customHeight="1" x14ac:dyDescent="0.2">
      <c r="A13" s="76"/>
      <c r="B13" s="21">
        <v>5</v>
      </c>
      <c r="C13" s="22" t="s">
        <v>37</v>
      </c>
      <c r="D13" s="78" t="s">
        <v>38</v>
      </c>
      <c r="E13" s="78"/>
      <c r="F13" s="18" t="s">
        <v>39</v>
      </c>
      <c r="G13" s="11" t="s">
        <v>40</v>
      </c>
      <c r="H13" s="20" t="s">
        <v>41</v>
      </c>
      <c r="I13" s="16">
        <v>37</v>
      </c>
      <c r="J13" s="16">
        <v>14</v>
      </c>
      <c r="K13" s="16">
        <v>19</v>
      </c>
    </row>
    <row r="14" spans="1:11" ht="12.75" customHeight="1" x14ac:dyDescent="0.2">
      <c r="A14" s="76"/>
      <c r="B14" s="81">
        <v>6</v>
      </c>
      <c r="C14" s="82" t="s">
        <v>42</v>
      </c>
      <c r="D14" s="82" t="s">
        <v>43</v>
      </c>
      <c r="E14" s="82"/>
      <c r="F14" s="18" t="s">
        <v>44</v>
      </c>
      <c r="G14" s="24" t="s">
        <v>45</v>
      </c>
      <c r="H14" s="20" t="s">
        <v>46</v>
      </c>
      <c r="I14" s="25">
        <f>SUM(I15:I16)</f>
        <v>450</v>
      </c>
      <c r="J14" s="25">
        <f>SUM(J15:J16)</f>
        <v>500</v>
      </c>
      <c r="K14" s="25">
        <f>SUM(K15:K16)</f>
        <v>800</v>
      </c>
    </row>
    <row r="15" spans="1:11" ht="12.75" customHeight="1" x14ac:dyDescent="0.2">
      <c r="A15" s="76"/>
      <c r="B15" s="81"/>
      <c r="C15" s="82"/>
      <c r="D15" s="82"/>
      <c r="E15" s="82"/>
      <c r="F15" s="83" t="s">
        <v>47</v>
      </c>
      <c r="G15" s="83"/>
      <c r="H15" s="83"/>
      <c r="I15" s="16">
        <v>225</v>
      </c>
      <c r="J15" s="16">
        <v>250</v>
      </c>
      <c r="K15" s="16">
        <v>400</v>
      </c>
    </row>
    <row r="16" spans="1:11" ht="12.75" customHeight="1" x14ac:dyDescent="0.2">
      <c r="A16" s="76"/>
      <c r="B16" s="81"/>
      <c r="C16" s="82"/>
      <c r="D16" s="82"/>
      <c r="E16" s="82"/>
      <c r="F16" s="83" t="s">
        <v>48</v>
      </c>
      <c r="G16" s="83"/>
      <c r="H16" s="83"/>
      <c r="I16" s="16">
        <v>225</v>
      </c>
      <c r="J16" s="16">
        <v>250</v>
      </c>
      <c r="K16" s="16">
        <v>400</v>
      </c>
    </row>
    <row r="17" spans="1:11" ht="33.75" customHeight="1" x14ac:dyDescent="0.2">
      <c r="A17" s="76"/>
      <c r="B17" s="21">
        <v>7</v>
      </c>
      <c r="C17" s="23" t="s">
        <v>49</v>
      </c>
      <c r="D17" s="82" t="s">
        <v>50</v>
      </c>
      <c r="E17" s="82"/>
      <c r="F17" s="18" t="s">
        <v>51</v>
      </c>
      <c r="G17" s="11" t="s">
        <v>52</v>
      </c>
      <c r="H17" s="20" t="s">
        <v>53</v>
      </c>
      <c r="I17" s="25">
        <v>0</v>
      </c>
      <c r="J17" s="25">
        <v>0</v>
      </c>
      <c r="K17" s="25">
        <v>0</v>
      </c>
    </row>
    <row r="18" spans="1:11" ht="22.5" customHeight="1" x14ac:dyDescent="0.2">
      <c r="A18" s="76"/>
      <c r="B18" s="84">
        <v>8</v>
      </c>
      <c r="C18" s="85" t="s">
        <v>54</v>
      </c>
      <c r="D18" s="85" t="s">
        <v>55</v>
      </c>
      <c r="E18" s="85"/>
      <c r="F18" s="18" t="s">
        <v>56</v>
      </c>
      <c r="G18" s="24" t="s">
        <v>57</v>
      </c>
      <c r="H18" s="26" t="s">
        <v>58</v>
      </c>
      <c r="I18" s="27">
        <f>IFERROR(I19/(I108*40),0)</f>
        <v>0.57338709677419353</v>
      </c>
      <c r="J18" s="27">
        <f>IFERROR(J19/(J108*40),0)</f>
        <v>0.73977272727272725</v>
      </c>
      <c r="K18" s="27">
        <f>IFERROR(K19/(K108*40),0)</f>
        <v>2.1383333333333332</v>
      </c>
    </row>
    <row r="19" spans="1:11" ht="12.75" customHeight="1" x14ac:dyDescent="0.2">
      <c r="A19" s="76"/>
      <c r="B19" s="84"/>
      <c r="C19" s="85"/>
      <c r="D19" s="85" t="s">
        <v>59</v>
      </c>
      <c r="E19" s="85"/>
      <c r="F19" s="28" t="s">
        <v>60</v>
      </c>
      <c r="G19" s="24" t="s">
        <v>61</v>
      </c>
      <c r="H19" s="29" t="s">
        <v>62</v>
      </c>
      <c r="I19" s="16">
        <v>711</v>
      </c>
      <c r="J19" s="16">
        <v>651</v>
      </c>
      <c r="K19" s="16">
        <v>1283</v>
      </c>
    </row>
    <row r="20" spans="1:11" ht="12.75" customHeight="1" x14ac:dyDescent="0.2">
      <c r="A20" s="76" t="s">
        <v>63</v>
      </c>
      <c r="B20" s="80">
        <v>9</v>
      </c>
      <c r="C20" s="78" t="s">
        <v>64</v>
      </c>
      <c r="D20" s="79" t="s">
        <v>65</v>
      </c>
      <c r="E20" s="79"/>
      <c r="F20" s="30" t="s">
        <v>66</v>
      </c>
      <c r="G20" s="11" t="s">
        <v>67</v>
      </c>
      <c r="H20" s="12" t="s">
        <v>68</v>
      </c>
      <c r="I20" s="31">
        <f>IFERROR(I22/I21,0)</f>
        <v>0</v>
      </c>
      <c r="J20" s="31">
        <f>IFERROR(J22/J21,0)</f>
        <v>0.74509803921568629</v>
      </c>
      <c r="K20" s="31">
        <f>IFERROR(K22/K21,0)</f>
        <v>0.82499999999999996</v>
      </c>
    </row>
    <row r="21" spans="1:11" ht="12.75" customHeight="1" x14ac:dyDescent="0.2">
      <c r="A21" s="76"/>
      <c r="B21" s="80"/>
      <c r="C21" s="78"/>
      <c r="D21" s="79"/>
      <c r="E21" s="79"/>
      <c r="F21" s="85" t="s">
        <v>69</v>
      </c>
      <c r="G21" s="85"/>
      <c r="H21" s="85"/>
      <c r="I21" s="16">
        <v>0</v>
      </c>
      <c r="J21" s="16">
        <v>51</v>
      </c>
      <c r="K21" s="16">
        <v>40</v>
      </c>
    </row>
    <row r="22" spans="1:11" ht="12.75" customHeight="1" x14ac:dyDescent="0.2">
      <c r="A22" s="76"/>
      <c r="B22" s="80"/>
      <c r="C22" s="78"/>
      <c r="D22" s="79"/>
      <c r="E22" s="79"/>
      <c r="F22" s="85" t="s">
        <v>70</v>
      </c>
      <c r="G22" s="85"/>
      <c r="H22" s="85"/>
      <c r="I22" s="16">
        <v>0</v>
      </c>
      <c r="J22" s="16">
        <v>38</v>
      </c>
      <c r="K22" s="16">
        <v>33</v>
      </c>
    </row>
    <row r="23" spans="1:11" ht="22.5" customHeight="1" x14ac:dyDescent="0.2">
      <c r="A23" s="76"/>
      <c r="B23" s="86">
        <v>10</v>
      </c>
      <c r="C23" s="78" t="s">
        <v>71</v>
      </c>
      <c r="D23" s="80" t="s">
        <v>72</v>
      </c>
      <c r="E23" s="80"/>
      <c r="F23" s="30" t="s">
        <v>73</v>
      </c>
      <c r="G23" s="11" t="s">
        <v>74</v>
      </c>
      <c r="H23" s="12" t="s">
        <v>75</v>
      </c>
      <c r="I23" s="32">
        <f>IFERROR((I25+I27)/(I24+I26),0)</f>
        <v>0</v>
      </c>
      <c r="J23" s="32">
        <f>IFERROR((J25+J27)/(J24+J26),0)</f>
        <v>0.65384615384615385</v>
      </c>
      <c r="K23" s="32">
        <f>IFERROR((K25+K27)/(K24+K26),0)</f>
        <v>0.54794520547945202</v>
      </c>
    </row>
    <row r="24" spans="1:11" ht="22.5" customHeight="1" x14ac:dyDescent="0.2">
      <c r="A24" s="76"/>
      <c r="B24" s="86"/>
      <c r="C24" s="78"/>
      <c r="D24" s="78" t="s">
        <v>76</v>
      </c>
      <c r="E24" s="78"/>
      <c r="F24" s="85" t="s">
        <v>77</v>
      </c>
      <c r="G24" s="85"/>
      <c r="H24" s="85"/>
      <c r="I24" s="16">
        <v>0</v>
      </c>
      <c r="J24" s="16">
        <v>78</v>
      </c>
      <c r="K24" s="16">
        <v>73</v>
      </c>
    </row>
    <row r="25" spans="1:11" ht="22.5" customHeight="1" x14ac:dyDescent="0.2">
      <c r="A25" s="76"/>
      <c r="B25" s="86"/>
      <c r="C25" s="78"/>
      <c r="D25" s="78"/>
      <c r="E25" s="78"/>
      <c r="F25" s="85" t="s">
        <v>69</v>
      </c>
      <c r="G25" s="85"/>
      <c r="H25" s="85"/>
      <c r="I25" s="16">
        <v>0</v>
      </c>
      <c r="J25" s="16">
        <v>51</v>
      </c>
      <c r="K25" s="16">
        <v>40</v>
      </c>
    </row>
    <row r="26" spans="1:11" ht="22.5" customHeight="1" x14ac:dyDescent="0.2">
      <c r="A26" s="76"/>
      <c r="B26" s="86"/>
      <c r="C26" s="78"/>
      <c r="D26" s="78" t="s">
        <v>78</v>
      </c>
      <c r="E26" s="78"/>
      <c r="F26" s="85" t="s">
        <v>77</v>
      </c>
      <c r="G26" s="85"/>
      <c r="H26" s="85"/>
      <c r="I26" s="16">
        <v>0</v>
      </c>
      <c r="J26" s="16">
        <v>0</v>
      </c>
      <c r="K26" s="16">
        <v>0</v>
      </c>
    </row>
    <row r="27" spans="1:11" ht="22.5" customHeight="1" x14ac:dyDescent="0.2">
      <c r="A27" s="76"/>
      <c r="B27" s="86"/>
      <c r="C27" s="78"/>
      <c r="D27" s="78"/>
      <c r="E27" s="78"/>
      <c r="F27" s="85" t="s">
        <v>69</v>
      </c>
      <c r="G27" s="85"/>
      <c r="H27" s="85"/>
      <c r="I27" s="16">
        <v>0</v>
      </c>
      <c r="J27" s="16">
        <v>0</v>
      </c>
      <c r="K27" s="16">
        <v>0</v>
      </c>
    </row>
    <row r="28" spans="1:11" ht="17.25" customHeight="1" x14ac:dyDescent="0.2">
      <c r="A28" s="87" t="s">
        <v>79</v>
      </c>
      <c r="B28" s="80">
        <v>11</v>
      </c>
      <c r="C28" s="88" t="s">
        <v>80</v>
      </c>
      <c r="D28" s="78" t="s">
        <v>81</v>
      </c>
      <c r="E28" s="78"/>
      <c r="F28" s="30" t="s">
        <v>82</v>
      </c>
      <c r="G28" s="11" t="s">
        <v>83</v>
      </c>
      <c r="H28" s="12" t="s">
        <v>84</v>
      </c>
      <c r="I28" s="32">
        <f>IFERROR((I30+I32)/(I29+I31),0)</f>
        <v>0</v>
      </c>
      <c r="J28" s="32">
        <f>IFERROR((J30+J32)/(J29+J31),0)</f>
        <v>0</v>
      </c>
      <c r="K28" s="32">
        <f>IFERROR((K30+K32)/(K29+K31),0)</f>
        <v>0.59259259259259256</v>
      </c>
    </row>
    <row r="29" spans="1:11" ht="27.75" customHeight="1" x14ac:dyDescent="0.2">
      <c r="A29" s="87"/>
      <c r="B29" s="80"/>
      <c r="C29" s="88"/>
      <c r="D29" s="78"/>
      <c r="E29" s="78"/>
      <c r="F29" s="85" t="s">
        <v>85</v>
      </c>
      <c r="G29" s="85"/>
      <c r="H29" s="85"/>
      <c r="I29" s="16">
        <v>38</v>
      </c>
      <c r="J29" s="16">
        <v>0</v>
      </c>
      <c r="K29" s="16">
        <v>27</v>
      </c>
    </row>
    <row r="30" spans="1:11" ht="30" customHeight="1" x14ac:dyDescent="0.2">
      <c r="A30" s="87"/>
      <c r="B30" s="80"/>
      <c r="C30" s="88"/>
      <c r="D30" s="78"/>
      <c r="E30" s="78"/>
      <c r="F30" s="85" t="s">
        <v>86</v>
      </c>
      <c r="G30" s="85"/>
      <c r="H30" s="85"/>
      <c r="I30" s="16">
        <v>0</v>
      </c>
      <c r="J30" s="16">
        <v>0</v>
      </c>
      <c r="K30" s="16">
        <v>16</v>
      </c>
    </row>
    <row r="31" spans="1:11" ht="26.25" customHeight="1" x14ac:dyDescent="0.2">
      <c r="A31" s="87"/>
      <c r="B31" s="80"/>
      <c r="C31" s="88"/>
      <c r="D31" s="78" t="s">
        <v>87</v>
      </c>
      <c r="E31" s="78"/>
      <c r="F31" s="85" t="s">
        <v>85</v>
      </c>
      <c r="G31" s="85"/>
      <c r="H31" s="85"/>
      <c r="I31" s="16">
        <v>0</v>
      </c>
      <c r="J31" s="16">
        <v>0</v>
      </c>
      <c r="K31" s="16">
        <v>0</v>
      </c>
    </row>
    <row r="32" spans="1:11" ht="26.25" customHeight="1" x14ac:dyDescent="0.2">
      <c r="A32" s="87"/>
      <c r="B32" s="80"/>
      <c r="C32" s="88"/>
      <c r="D32" s="78"/>
      <c r="E32" s="78"/>
      <c r="F32" s="85" t="s">
        <v>86</v>
      </c>
      <c r="G32" s="85"/>
      <c r="H32" s="85"/>
      <c r="I32" s="16">
        <v>0</v>
      </c>
      <c r="J32" s="16">
        <v>0</v>
      </c>
      <c r="K32" s="16">
        <v>0</v>
      </c>
    </row>
    <row r="33" spans="1:11" ht="12.75" customHeight="1" x14ac:dyDescent="0.2">
      <c r="A33" s="76" t="s">
        <v>88</v>
      </c>
      <c r="B33" s="77">
        <v>12</v>
      </c>
      <c r="C33" s="78" t="s">
        <v>89</v>
      </c>
      <c r="D33" s="79" t="s">
        <v>90</v>
      </c>
      <c r="E33" s="79"/>
      <c r="F33" s="33" t="s">
        <v>91</v>
      </c>
      <c r="G33" s="34" t="s">
        <v>92</v>
      </c>
      <c r="H33" s="35" t="s">
        <v>93</v>
      </c>
      <c r="I33" s="36">
        <f>+I35-I34</f>
        <v>0</v>
      </c>
      <c r="J33" s="36">
        <f>+J35-J34</f>
        <v>7</v>
      </c>
      <c r="K33" s="36">
        <f>+K35-K34</f>
        <v>6</v>
      </c>
    </row>
    <row r="34" spans="1:11" ht="12.75" customHeight="1" x14ac:dyDescent="0.2">
      <c r="A34" s="76"/>
      <c r="B34" s="77"/>
      <c r="C34" s="78"/>
      <c r="D34" s="79"/>
      <c r="E34" s="79"/>
      <c r="F34" s="85" t="s">
        <v>94</v>
      </c>
      <c r="G34" s="85"/>
      <c r="H34" s="85"/>
      <c r="I34" s="37">
        <v>43410</v>
      </c>
      <c r="J34" s="37">
        <v>43440</v>
      </c>
      <c r="K34" s="37">
        <v>43474</v>
      </c>
    </row>
    <row r="35" spans="1:11" ht="12.75" customHeight="1" x14ac:dyDescent="0.2">
      <c r="A35" s="76"/>
      <c r="B35" s="77"/>
      <c r="C35" s="78"/>
      <c r="D35" s="79"/>
      <c r="E35" s="79"/>
      <c r="F35" s="85" t="s">
        <v>95</v>
      </c>
      <c r="G35" s="85"/>
      <c r="H35" s="85"/>
      <c r="I35" s="37">
        <v>43410</v>
      </c>
      <c r="J35" s="37">
        <v>43447</v>
      </c>
      <c r="K35" s="37">
        <v>43480</v>
      </c>
    </row>
    <row r="36" spans="1:11" ht="12.75" customHeight="1" x14ac:dyDescent="0.2">
      <c r="A36" s="76"/>
      <c r="B36" s="77">
        <v>13</v>
      </c>
      <c r="C36" s="78" t="s">
        <v>96</v>
      </c>
      <c r="D36" s="78" t="s">
        <v>97</v>
      </c>
      <c r="E36" s="78"/>
      <c r="F36" s="38" t="s">
        <v>98</v>
      </c>
      <c r="G36" s="39">
        <v>1</v>
      </c>
      <c r="H36" s="40" t="s">
        <v>99</v>
      </c>
      <c r="I36" s="41">
        <f>+I37-I38</f>
        <v>28</v>
      </c>
      <c r="J36" s="41">
        <f>+J37-J38</f>
        <v>21</v>
      </c>
      <c r="K36" s="41">
        <f>+K37-K38</f>
        <v>27</v>
      </c>
    </row>
    <row r="37" spans="1:11" ht="12.75" customHeight="1" x14ac:dyDescent="0.2">
      <c r="A37" s="76"/>
      <c r="B37" s="77"/>
      <c r="C37" s="78"/>
      <c r="D37" s="78"/>
      <c r="E37" s="78"/>
      <c r="F37" s="85" t="s">
        <v>94</v>
      </c>
      <c r="G37" s="85"/>
      <c r="H37" s="85"/>
      <c r="I37" s="37">
        <v>43410</v>
      </c>
      <c r="J37" s="37">
        <v>43439</v>
      </c>
      <c r="K37" s="37">
        <v>43474</v>
      </c>
    </row>
    <row r="38" spans="1:11" ht="12.75" customHeight="1" x14ac:dyDescent="0.2">
      <c r="A38" s="76"/>
      <c r="B38" s="77"/>
      <c r="C38" s="78"/>
      <c r="D38" s="78"/>
      <c r="E38" s="78"/>
      <c r="F38" s="85" t="s">
        <v>100</v>
      </c>
      <c r="G38" s="85"/>
      <c r="H38" s="85"/>
      <c r="I38" s="37">
        <v>43382</v>
      </c>
      <c r="J38" s="37">
        <v>43418</v>
      </c>
      <c r="K38" s="37">
        <v>43447</v>
      </c>
    </row>
    <row r="39" spans="1:11" ht="12.75" customHeight="1" x14ac:dyDescent="0.2">
      <c r="A39" s="76"/>
      <c r="B39" s="77">
        <v>14</v>
      </c>
      <c r="C39" s="78" t="s">
        <v>101</v>
      </c>
      <c r="D39" s="78" t="s">
        <v>102</v>
      </c>
      <c r="E39" s="78"/>
      <c r="F39" s="28" t="s">
        <v>103</v>
      </c>
      <c r="G39" s="42" t="s">
        <v>104</v>
      </c>
      <c r="H39" s="29" t="s">
        <v>105</v>
      </c>
      <c r="I39" s="36">
        <f>+I40-I41</f>
        <v>36</v>
      </c>
      <c r="J39" s="36">
        <f>+J40-J41</f>
        <v>15</v>
      </c>
      <c r="K39" s="36">
        <f>+K40-K41</f>
        <v>112</v>
      </c>
    </row>
    <row r="40" spans="1:11" ht="12.75" customHeight="1" x14ac:dyDescent="0.2">
      <c r="A40" s="76"/>
      <c r="B40" s="77"/>
      <c r="C40" s="78"/>
      <c r="D40" s="78"/>
      <c r="E40" s="78"/>
      <c r="F40" s="85" t="s">
        <v>94</v>
      </c>
      <c r="G40" s="85"/>
      <c r="H40" s="85"/>
      <c r="I40" s="37">
        <v>43410</v>
      </c>
      <c r="J40" s="37">
        <v>43439</v>
      </c>
      <c r="K40" s="37">
        <v>43474</v>
      </c>
    </row>
    <row r="41" spans="1:11" ht="12.75" customHeight="1" x14ac:dyDescent="0.2">
      <c r="A41" s="76"/>
      <c r="B41" s="77"/>
      <c r="C41" s="78"/>
      <c r="D41" s="78"/>
      <c r="E41" s="78"/>
      <c r="F41" s="85" t="s">
        <v>106</v>
      </c>
      <c r="G41" s="85"/>
      <c r="H41" s="85"/>
      <c r="I41" s="37">
        <v>43374</v>
      </c>
      <c r="J41" s="37">
        <v>43424</v>
      </c>
      <c r="K41" s="37">
        <v>43362</v>
      </c>
    </row>
    <row r="42" spans="1:11" ht="12.75" customHeight="1" x14ac:dyDescent="0.2">
      <c r="A42" s="76"/>
      <c r="B42" s="77">
        <v>15</v>
      </c>
      <c r="C42" s="78" t="s">
        <v>107</v>
      </c>
      <c r="D42" s="78" t="s">
        <v>108</v>
      </c>
      <c r="E42" s="78"/>
      <c r="F42" s="28" t="s">
        <v>109</v>
      </c>
      <c r="G42" s="42" t="s">
        <v>110</v>
      </c>
      <c r="H42" s="29" t="s">
        <v>111</v>
      </c>
      <c r="I42" s="41">
        <f>+I43-I44</f>
        <v>5</v>
      </c>
      <c r="J42" s="41">
        <f>+J43-J44</f>
        <v>34</v>
      </c>
      <c r="K42" s="41">
        <f>+K43-K44</f>
        <v>22</v>
      </c>
    </row>
    <row r="43" spans="1:11" ht="12.75" customHeight="1" x14ac:dyDescent="0.2">
      <c r="A43" s="76"/>
      <c r="B43" s="77"/>
      <c r="C43" s="78"/>
      <c r="D43" s="78"/>
      <c r="E43" s="78"/>
      <c r="F43" s="85" t="s">
        <v>94</v>
      </c>
      <c r="G43" s="85"/>
      <c r="H43" s="85"/>
      <c r="I43" s="37">
        <v>43410</v>
      </c>
      <c r="J43" s="37">
        <v>43439</v>
      </c>
      <c r="K43" s="37">
        <v>43474</v>
      </c>
    </row>
    <row r="44" spans="1:11" ht="12.75" customHeight="1" x14ac:dyDescent="0.2">
      <c r="A44" s="76"/>
      <c r="B44" s="77"/>
      <c r="C44" s="78"/>
      <c r="D44" s="78"/>
      <c r="E44" s="78"/>
      <c r="F44" s="85" t="s">
        <v>112</v>
      </c>
      <c r="G44" s="85"/>
      <c r="H44" s="85"/>
      <c r="I44" s="37">
        <v>43405</v>
      </c>
      <c r="J44" s="37">
        <v>43405</v>
      </c>
      <c r="K44" s="37">
        <v>43452</v>
      </c>
    </row>
    <row r="45" spans="1:11" ht="12.75" customHeight="1" x14ac:dyDescent="0.2">
      <c r="A45" s="76"/>
      <c r="B45" s="77">
        <v>16</v>
      </c>
      <c r="C45" s="78" t="s">
        <v>113</v>
      </c>
      <c r="D45" s="78" t="s">
        <v>108</v>
      </c>
      <c r="E45" s="78"/>
      <c r="F45" s="43" t="s">
        <v>114</v>
      </c>
      <c r="G45" s="24" t="s">
        <v>115</v>
      </c>
      <c r="H45" s="44" t="s">
        <v>116</v>
      </c>
      <c r="I45" s="45">
        <f>+I46-I47</f>
        <v>183</v>
      </c>
      <c r="J45" s="45">
        <f>+J46-J47</f>
        <v>161</v>
      </c>
      <c r="K45" s="45">
        <f>+K46-K47</f>
        <v>133</v>
      </c>
    </row>
    <row r="46" spans="1:11" ht="12.75" customHeight="1" x14ac:dyDescent="0.2">
      <c r="A46" s="76"/>
      <c r="B46" s="77"/>
      <c r="C46" s="78"/>
      <c r="D46" s="78"/>
      <c r="E46" s="78"/>
      <c r="F46" s="85" t="s">
        <v>117</v>
      </c>
      <c r="G46" s="85"/>
      <c r="H46" s="85"/>
      <c r="I46" s="37">
        <v>43410</v>
      </c>
      <c r="J46" s="37">
        <v>43439</v>
      </c>
      <c r="K46" s="37">
        <v>43474</v>
      </c>
    </row>
    <row r="47" spans="1:11" ht="12.75" customHeight="1" x14ac:dyDescent="0.2">
      <c r="A47" s="76"/>
      <c r="B47" s="77"/>
      <c r="C47" s="78"/>
      <c r="D47" s="78"/>
      <c r="E47" s="78"/>
      <c r="F47" s="85" t="s">
        <v>118</v>
      </c>
      <c r="G47" s="85"/>
      <c r="H47" s="85"/>
      <c r="I47" s="37">
        <v>43227</v>
      </c>
      <c r="J47" s="37">
        <v>43278</v>
      </c>
      <c r="K47" s="37">
        <v>43341</v>
      </c>
    </row>
    <row r="48" spans="1:11" ht="12.75" customHeight="1" x14ac:dyDescent="0.2">
      <c r="A48" s="76"/>
      <c r="B48" s="77">
        <v>17</v>
      </c>
      <c r="C48" s="78" t="s">
        <v>119</v>
      </c>
      <c r="D48" s="79" t="s">
        <v>120</v>
      </c>
      <c r="E48" s="79"/>
      <c r="F48" s="38" t="s">
        <v>121</v>
      </c>
      <c r="G48" s="39">
        <v>2</v>
      </c>
      <c r="H48" s="40" t="s">
        <v>122</v>
      </c>
      <c r="I48" s="41">
        <f>+I49-I50</f>
        <v>0</v>
      </c>
      <c r="J48" s="41">
        <f>+J49-J50</f>
        <v>0</v>
      </c>
      <c r="K48" s="41">
        <f>+K49-K50</f>
        <v>0</v>
      </c>
    </row>
    <row r="49" spans="1:11" ht="12.75" customHeight="1" x14ac:dyDescent="0.2">
      <c r="A49" s="76"/>
      <c r="B49" s="77"/>
      <c r="C49" s="78"/>
      <c r="D49" s="79"/>
      <c r="E49" s="79"/>
      <c r="F49" s="85" t="s">
        <v>94</v>
      </c>
      <c r="G49" s="85"/>
      <c r="H49" s="85"/>
      <c r="I49" s="37">
        <v>43410</v>
      </c>
      <c r="J49" s="37">
        <v>43439</v>
      </c>
      <c r="K49" s="37">
        <v>43474</v>
      </c>
    </row>
    <row r="50" spans="1:11" ht="23.25" customHeight="1" x14ac:dyDescent="0.2">
      <c r="A50" s="76"/>
      <c r="B50" s="77"/>
      <c r="C50" s="78"/>
      <c r="D50" s="79"/>
      <c r="E50" s="79"/>
      <c r="F50" s="85" t="s">
        <v>123</v>
      </c>
      <c r="G50" s="85"/>
      <c r="H50" s="85"/>
      <c r="I50" s="37">
        <v>43410</v>
      </c>
      <c r="J50" s="37">
        <v>43439</v>
      </c>
      <c r="K50" s="37">
        <v>43474</v>
      </c>
    </row>
    <row r="51" spans="1:11" ht="12.75" customHeight="1" x14ac:dyDescent="0.2">
      <c r="A51" s="76"/>
      <c r="B51" s="77">
        <v>18</v>
      </c>
      <c r="C51" s="78" t="s">
        <v>124</v>
      </c>
      <c r="D51" s="79" t="s">
        <v>125</v>
      </c>
      <c r="E51" s="79"/>
      <c r="F51" s="38" t="s">
        <v>121</v>
      </c>
      <c r="G51" s="39">
        <v>2</v>
      </c>
      <c r="H51" s="40" t="s">
        <v>122</v>
      </c>
      <c r="I51" s="41">
        <f>+I52-I53</f>
        <v>0</v>
      </c>
      <c r="J51" s="41">
        <f>+J52-J53</f>
        <v>0</v>
      </c>
      <c r="K51" s="41">
        <f>+K52-K53</f>
        <v>0</v>
      </c>
    </row>
    <row r="52" spans="1:11" ht="12.75" customHeight="1" x14ac:dyDescent="0.2">
      <c r="A52" s="76"/>
      <c r="B52" s="77"/>
      <c r="C52" s="78"/>
      <c r="D52" s="79"/>
      <c r="E52" s="79"/>
      <c r="F52" s="85" t="s">
        <v>94</v>
      </c>
      <c r="G52" s="85"/>
      <c r="H52" s="85"/>
      <c r="I52" s="37">
        <v>43410</v>
      </c>
      <c r="J52" s="37">
        <v>43439</v>
      </c>
      <c r="K52" s="37">
        <v>43474</v>
      </c>
    </row>
    <row r="53" spans="1:11" ht="24.75" customHeight="1" x14ac:dyDescent="0.2">
      <c r="A53" s="76"/>
      <c r="B53" s="77"/>
      <c r="C53" s="78"/>
      <c r="D53" s="79"/>
      <c r="E53" s="79"/>
      <c r="F53" s="85" t="s">
        <v>126</v>
      </c>
      <c r="G53" s="85"/>
      <c r="H53" s="85"/>
      <c r="I53" s="37">
        <v>43410</v>
      </c>
      <c r="J53" s="37">
        <v>43439</v>
      </c>
      <c r="K53" s="37">
        <v>43474</v>
      </c>
    </row>
    <row r="54" spans="1:11" ht="12.75" customHeight="1" x14ac:dyDescent="0.2">
      <c r="A54" s="76"/>
      <c r="B54" s="77">
        <v>19</v>
      </c>
      <c r="C54" s="78" t="s">
        <v>127</v>
      </c>
      <c r="D54" s="79" t="s">
        <v>128</v>
      </c>
      <c r="E54" s="79"/>
      <c r="F54" s="30" t="s">
        <v>129</v>
      </c>
      <c r="G54" s="11" t="s">
        <v>130</v>
      </c>
      <c r="H54" s="12" t="s">
        <v>131</v>
      </c>
      <c r="I54" s="46">
        <f>+I55-I56</f>
        <v>0</v>
      </c>
      <c r="J54" s="46">
        <f>+J55-J56</f>
        <v>0</v>
      </c>
      <c r="K54" s="46">
        <f>+K55-K56</f>
        <v>0</v>
      </c>
    </row>
    <row r="55" spans="1:11" ht="12.75" customHeight="1" x14ac:dyDescent="0.2">
      <c r="A55" s="76"/>
      <c r="B55" s="77"/>
      <c r="C55" s="78"/>
      <c r="D55" s="79"/>
      <c r="E55" s="79"/>
      <c r="F55" s="85" t="s">
        <v>94</v>
      </c>
      <c r="G55" s="85"/>
      <c r="H55" s="85"/>
      <c r="I55" s="37">
        <v>43410</v>
      </c>
      <c r="J55" s="37">
        <v>43439</v>
      </c>
      <c r="K55" s="37">
        <v>43474</v>
      </c>
    </row>
    <row r="56" spans="1:11" ht="24.75" customHeight="1" x14ac:dyDescent="0.2">
      <c r="A56" s="76"/>
      <c r="B56" s="77"/>
      <c r="C56" s="78"/>
      <c r="D56" s="79"/>
      <c r="E56" s="79"/>
      <c r="F56" s="85" t="s">
        <v>132</v>
      </c>
      <c r="G56" s="85"/>
      <c r="H56" s="85"/>
      <c r="I56" s="37">
        <v>43410</v>
      </c>
      <c r="J56" s="37">
        <v>43439</v>
      </c>
      <c r="K56" s="37">
        <v>43474</v>
      </c>
    </row>
    <row r="57" spans="1:11" ht="12.75" customHeight="1" x14ac:dyDescent="0.2">
      <c r="A57" s="89" t="s">
        <v>133</v>
      </c>
      <c r="B57" s="77">
        <v>20</v>
      </c>
      <c r="C57" s="78" t="s">
        <v>134</v>
      </c>
      <c r="D57" s="78" t="s">
        <v>135</v>
      </c>
      <c r="E57" s="47" t="s">
        <v>136</v>
      </c>
      <c r="F57" s="18" t="s">
        <v>137</v>
      </c>
      <c r="G57" s="42" t="s">
        <v>138</v>
      </c>
      <c r="H57" s="26" t="s">
        <v>139</v>
      </c>
      <c r="I57" s="48">
        <f>AVERAGE(I58:I62)</f>
        <v>13.2</v>
      </c>
      <c r="J57" s="48">
        <f>AVERAGE(J58:J62)</f>
        <v>60</v>
      </c>
      <c r="K57" s="48">
        <f>AVERAGE(K58:K62)</f>
        <v>117</v>
      </c>
    </row>
    <row r="58" spans="1:11" x14ac:dyDescent="0.2">
      <c r="A58" s="89"/>
      <c r="B58" s="77"/>
      <c r="C58" s="78"/>
      <c r="D58" s="78"/>
      <c r="E58" s="49" t="s">
        <v>140</v>
      </c>
      <c r="F58" s="18" t="s">
        <v>137</v>
      </c>
      <c r="G58" s="42" t="s">
        <v>138</v>
      </c>
      <c r="H58" s="26" t="s">
        <v>139</v>
      </c>
      <c r="I58" s="16">
        <v>3</v>
      </c>
      <c r="J58" s="16">
        <v>19</v>
      </c>
      <c r="K58" s="16">
        <v>140</v>
      </c>
    </row>
    <row r="59" spans="1:11" x14ac:dyDescent="0.2">
      <c r="A59" s="89"/>
      <c r="B59" s="77"/>
      <c r="C59" s="78"/>
      <c r="D59" s="78"/>
      <c r="E59" s="49" t="s">
        <v>141</v>
      </c>
      <c r="F59" s="18" t="s">
        <v>137</v>
      </c>
      <c r="G59" s="42" t="s">
        <v>138</v>
      </c>
      <c r="H59" s="26" t="s">
        <v>139</v>
      </c>
      <c r="I59" s="16">
        <v>22</v>
      </c>
      <c r="J59" s="16">
        <v>70</v>
      </c>
      <c r="K59" s="16">
        <v>55</v>
      </c>
    </row>
    <row r="60" spans="1:11" x14ac:dyDescent="0.2">
      <c r="A60" s="89"/>
      <c r="B60" s="77"/>
      <c r="C60" s="78"/>
      <c r="D60" s="78"/>
      <c r="E60" s="49" t="s">
        <v>142</v>
      </c>
      <c r="F60" s="18" t="s">
        <v>137</v>
      </c>
      <c r="G60" s="42" t="s">
        <v>138</v>
      </c>
      <c r="H60" s="26" t="s">
        <v>139</v>
      </c>
      <c r="I60" s="16">
        <v>12</v>
      </c>
      <c r="J60" s="16">
        <v>45</v>
      </c>
      <c r="K60" s="16">
        <v>76</v>
      </c>
    </row>
    <row r="61" spans="1:11" x14ac:dyDescent="0.2">
      <c r="A61" s="89"/>
      <c r="B61" s="77"/>
      <c r="C61" s="78"/>
      <c r="D61" s="78"/>
      <c r="E61" s="49" t="s">
        <v>143</v>
      </c>
      <c r="F61" s="18" t="s">
        <v>137</v>
      </c>
      <c r="G61" s="42" t="s">
        <v>138</v>
      </c>
      <c r="H61" s="26" t="s">
        <v>139</v>
      </c>
      <c r="I61" s="16">
        <v>14</v>
      </c>
      <c r="J61" s="16">
        <v>94</v>
      </c>
      <c r="K61" s="16">
        <v>179</v>
      </c>
    </row>
    <row r="62" spans="1:11" x14ac:dyDescent="0.2">
      <c r="A62" s="89"/>
      <c r="B62" s="77"/>
      <c r="C62" s="78"/>
      <c r="D62" s="78"/>
      <c r="E62" s="49" t="s">
        <v>144</v>
      </c>
      <c r="F62" s="18" t="s">
        <v>137</v>
      </c>
      <c r="G62" s="42" t="s">
        <v>138</v>
      </c>
      <c r="H62" s="26" t="s">
        <v>139</v>
      </c>
      <c r="I62" s="16">
        <v>15</v>
      </c>
      <c r="J62" s="16">
        <v>72</v>
      </c>
      <c r="K62" s="16">
        <v>135</v>
      </c>
    </row>
    <row r="63" spans="1:11" x14ac:dyDescent="0.2">
      <c r="A63" s="89"/>
      <c r="B63" s="50">
        <v>21</v>
      </c>
      <c r="C63" s="22" t="s">
        <v>145</v>
      </c>
      <c r="D63" s="22" t="s">
        <v>135</v>
      </c>
      <c r="E63" s="49" t="s">
        <v>146</v>
      </c>
      <c r="F63" s="18" t="s">
        <v>147</v>
      </c>
      <c r="G63" s="42" t="s">
        <v>148</v>
      </c>
      <c r="H63" s="26" t="s">
        <v>149</v>
      </c>
      <c r="I63" s="16">
        <v>683</v>
      </c>
      <c r="J63" s="16">
        <v>639</v>
      </c>
      <c r="K63" s="16">
        <v>439</v>
      </c>
    </row>
    <row r="64" spans="1:11" ht="22.5" customHeight="1" x14ac:dyDescent="0.2">
      <c r="A64" s="89"/>
      <c r="B64" s="77">
        <v>22</v>
      </c>
      <c r="C64" s="78" t="s">
        <v>150</v>
      </c>
      <c r="D64" s="78" t="s">
        <v>151</v>
      </c>
      <c r="E64" s="47" t="s">
        <v>152</v>
      </c>
      <c r="F64" s="18" t="s">
        <v>56</v>
      </c>
      <c r="G64" s="24" t="s">
        <v>153</v>
      </c>
      <c r="H64" s="26" t="s">
        <v>58</v>
      </c>
      <c r="I64" s="51">
        <f>AVERAGE(I65:I69)</f>
        <v>4.2580645161290322E-2</v>
      </c>
      <c r="J64" s="51">
        <f>AVERAGE(J65:J69)</f>
        <v>0.27272727272727276</v>
      </c>
      <c r="K64" s="51">
        <f>AVERAGE(K65:K69)</f>
        <v>0.78</v>
      </c>
    </row>
    <row r="65" spans="1:11" x14ac:dyDescent="0.2">
      <c r="A65" s="89"/>
      <c r="B65" s="77"/>
      <c r="C65" s="78"/>
      <c r="D65" s="78"/>
      <c r="E65" s="49" t="s">
        <v>154</v>
      </c>
      <c r="F65" s="18" t="s">
        <v>56</v>
      </c>
      <c r="G65" s="24" t="s">
        <v>153</v>
      </c>
      <c r="H65" s="26" t="s">
        <v>58</v>
      </c>
      <c r="I65" s="52">
        <f t="shared" ref="I65:K69" si="0">IFERROR(I58/(10*I103),0)</f>
        <v>9.6774193548387101E-3</v>
      </c>
      <c r="J65" s="52">
        <f t="shared" si="0"/>
        <v>8.6363636363636365E-2</v>
      </c>
      <c r="K65" s="52">
        <f t="shared" si="0"/>
        <v>0.93333333333333335</v>
      </c>
    </row>
    <row r="66" spans="1:11" x14ac:dyDescent="0.2">
      <c r="A66" s="89"/>
      <c r="B66" s="77"/>
      <c r="C66" s="78"/>
      <c r="D66" s="78"/>
      <c r="E66" s="49" t="s">
        <v>155</v>
      </c>
      <c r="F66" s="18" t="s">
        <v>56</v>
      </c>
      <c r="G66" s="24" t="s">
        <v>153</v>
      </c>
      <c r="H66" s="26" t="s">
        <v>58</v>
      </c>
      <c r="I66" s="52">
        <f t="shared" si="0"/>
        <v>7.0967741935483872E-2</v>
      </c>
      <c r="J66" s="52">
        <f t="shared" si="0"/>
        <v>0.31818181818181818</v>
      </c>
      <c r="K66" s="52">
        <f t="shared" si="0"/>
        <v>0.36666666666666664</v>
      </c>
    </row>
    <row r="67" spans="1:11" x14ac:dyDescent="0.2">
      <c r="A67" s="89"/>
      <c r="B67" s="77"/>
      <c r="C67" s="78"/>
      <c r="D67" s="78"/>
      <c r="E67" s="49" t="s">
        <v>142</v>
      </c>
      <c r="F67" s="18" t="s">
        <v>56</v>
      </c>
      <c r="G67" s="24" t="s">
        <v>153</v>
      </c>
      <c r="H67" s="26" t="s">
        <v>58</v>
      </c>
      <c r="I67" s="52">
        <f t="shared" si="0"/>
        <v>3.870967741935484E-2</v>
      </c>
      <c r="J67" s="52">
        <f t="shared" si="0"/>
        <v>0.20454545454545456</v>
      </c>
      <c r="K67" s="52">
        <f t="shared" si="0"/>
        <v>0.50666666666666671</v>
      </c>
    </row>
    <row r="68" spans="1:11" x14ac:dyDescent="0.2">
      <c r="A68" s="89"/>
      <c r="B68" s="77"/>
      <c r="C68" s="78"/>
      <c r="D68" s="78"/>
      <c r="E68" s="49" t="s">
        <v>143</v>
      </c>
      <c r="F68" s="18" t="s">
        <v>56</v>
      </c>
      <c r="G68" s="24" t="s">
        <v>153</v>
      </c>
      <c r="H68" s="26" t="s">
        <v>58</v>
      </c>
      <c r="I68" s="52">
        <f t="shared" si="0"/>
        <v>4.5161290322580643E-2</v>
      </c>
      <c r="J68" s="52">
        <f t="shared" si="0"/>
        <v>0.42727272727272725</v>
      </c>
      <c r="K68" s="52">
        <f t="shared" si="0"/>
        <v>1.1933333333333334</v>
      </c>
    </row>
    <row r="69" spans="1:11" x14ac:dyDescent="0.2">
      <c r="A69" s="89"/>
      <c r="B69" s="77"/>
      <c r="C69" s="78"/>
      <c r="D69" s="78"/>
      <c r="E69" s="49" t="s">
        <v>144</v>
      </c>
      <c r="F69" s="18" t="s">
        <v>56</v>
      </c>
      <c r="G69" s="24" t="s">
        <v>153</v>
      </c>
      <c r="H69" s="26" t="s">
        <v>58</v>
      </c>
      <c r="I69" s="52">
        <f t="shared" si="0"/>
        <v>4.8387096774193547E-2</v>
      </c>
      <c r="J69" s="52">
        <f t="shared" si="0"/>
        <v>0.32727272727272727</v>
      </c>
      <c r="K69" s="52">
        <f t="shared" si="0"/>
        <v>0.9</v>
      </c>
    </row>
    <row r="70" spans="1:11" x14ac:dyDescent="0.2">
      <c r="A70" s="89"/>
      <c r="B70" s="53">
        <v>23</v>
      </c>
      <c r="C70" s="22" t="s">
        <v>156</v>
      </c>
      <c r="D70" s="22" t="s">
        <v>157</v>
      </c>
      <c r="E70" s="49" t="s">
        <v>146</v>
      </c>
      <c r="F70" s="18" t="s">
        <v>56</v>
      </c>
      <c r="G70" s="24" t="s">
        <v>153</v>
      </c>
      <c r="H70" s="26" t="s">
        <v>58</v>
      </c>
      <c r="I70" s="52">
        <f>IFERROR(I63/(25*I108),0)</f>
        <v>0.88129032258064521</v>
      </c>
      <c r="J70" s="52">
        <f>IFERROR(J63/(25*J108),0)</f>
        <v>1.1618181818181819</v>
      </c>
      <c r="K70" s="52">
        <f>IFERROR(K63/(25*K108),0)</f>
        <v>1.1706666666666667</v>
      </c>
    </row>
    <row r="71" spans="1:11" ht="12.75" customHeight="1" x14ac:dyDescent="0.2">
      <c r="A71" s="89"/>
      <c r="B71" s="77">
        <v>24</v>
      </c>
      <c r="C71" s="78" t="s">
        <v>158</v>
      </c>
      <c r="D71" s="78" t="s">
        <v>159</v>
      </c>
      <c r="E71" s="54" t="s">
        <v>160</v>
      </c>
      <c r="F71" s="18" t="s">
        <v>161</v>
      </c>
      <c r="G71" s="11" t="s">
        <v>162</v>
      </c>
      <c r="H71" s="20" t="s">
        <v>163</v>
      </c>
      <c r="I71" s="55">
        <f>SUM(I72:I73)</f>
        <v>1</v>
      </c>
      <c r="J71" s="55">
        <f>SUM(J72:J73)</f>
        <v>7</v>
      </c>
      <c r="K71" s="55">
        <f>SUM(K72:K73)</f>
        <v>13</v>
      </c>
    </row>
    <row r="72" spans="1:11" ht="12.75" customHeight="1" x14ac:dyDescent="0.2">
      <c r="A72" s="89"/>
      <c r="B72" s="77"/>
      <c r="C72" s="78"/>
      <c r="D72" s="78"/>
      <c r="E72" s="90" t="s">
        <v>164</v>
      </c>
      <c r="F72" s="90"/>
      <c r="G72" s="90"/>
      <c r="H72" s="90"/>
      <c r="I72" s="16">
        <v>1</v>
      </c>
      <c r="J72" s="16">
        <v>7</v>
      </c>
      <c r="K72" s="16">
        <v>13</v>
      </c>
    </row>
    <row r="73" spans="1:11" ht="12.75" customHeight="1" x14ac:dyDescent="0.2">
      <c r="A73" s="89"/>
      <c r="B73" s="77"/>
      <c r="C73" s="78"/>
      <c r="D73" s="78"/>
      <c r="E73" s="90" t="s">
        <v>165</v>
      </c>
      <c r="F73" s="90"/>
      <c r="G73" s="90"/>
      <c r="H73" s="90"/>
      <c r="I73" s="16">
        <v>0</v>
      </c>
      <c r="J73" s="16">
        <v>0</v>
      </c>
      <c r="K73" s="16">
        <v>0</v>
      </c>
    </row>
    <row r="74" spans="1:11" ht="12.75" customHeight="1" x14ac:dyDescent="0.2">
      <c r="A74" s="89"/>
      <c r="B74" s="91">
        <v>25</v>
      </c>
      <c r="C74" s="92" t="s">
        <v>166</v>
      </c>
      <c r="D74" s="93" t="s">
        <v>167</v>
      </c>
      <c r="E74" s="56" t="s">
        <v>168</v>
      </c>
      <c r="F74" s="28" t="s">
        <v>35</v>
      </c>
      <c r="G74" s="42">
        <v>25</v>
      </c>
      <c r="H74" s="29" t="s">
        <v>169</v>
      </c>
      <c r="I74" s="55">
        <f>SUM(I75:I80)</f>
        <v>2</v>
      </c>
      <c r="J74" s="55">
        <f>SUM(J75:J80)</f>
        <v>0</v>
      </c>
      <c r="K74" s="55">
        <f>SUM(K75:K80)</f>
        <v>30</v>
      </c>
    </row>
    <row r="75" spans="1:11" ht="12.75" customHeight="1" x14ac:dyDescent="0.2">
      <c r="A75" s="89"/>
      <c r="B75" s="91"/>
      <c r="C75" s="92"/>
      <c r="D75" s="93"/>
      <c r="E75" s="90" t="s">
        <v>170</v>
      </c>
      <c r="F75" s="90"/>
      <c r="G75" s="90"/>
      <c r="H75" s="90"/>
      <c r="I75" s="16">
        <v>0</v>
      </c>
      <c r="J75" s="16">
        <v>0</v>
      </c>
      <c r="K75" s="16">
        <v>15</v>
      </c>
    </row>
    <row r="76" spans="1:11" ht="12.75" customHeight="1" x14ac:dyDescent="0.2">
      <c r="A76" s="89"/>
      <c r="B76" s="91"/>
      <c r="C76" s="92"/>
      <c r="D76" s="93"/>
      <c r="E76" s="90" t="s">
        <v>171</v>
      </c>
      <c r="F76" s="90"/>
      <c r="G76" s="90"/>
      <c r="H76" s="90"/>
      <c r="I76" s="16">
        <v>2</v>
      </c>
      <c r="J76" s="16">
        <v>0</v>
      </c>
      <c r="K76" s="16">
        <v>13</v>
      </c>
    </row>
    <row r="77" spans="1:11" ht="12.75" customHeight="1" x14ac:dyDescent="0.2">
      <c r="A77" s="89"/>
      <c r="B77" s="91"/>
      <c r="C77" s="92"/>
      <c r="D77" s="93"/>
      <c r="E77" s="90" t="s">
        <v>172</v>
      </c>
      <c r="F77" s="90"/>
      <c r="G77" s="90"/>
      <c r="H77" s="90"/>
      <c r="I77" s="16">
        <v>0</v>
      </c>
      <c r="J77" s="16">
        <v>0</v>
      </c>
      <c r="K77" s="16">
        <v>2</v>
      </c>
    </row>
    <row r="78" spans="1:11" ht="12.75" customHeight="1" x14ac:dyDescent="0.2">
      <c r="A78" s="89"/>
      <c r="B78" s="91"/>
      <c r="C78" s="92"/>
      <c r="D78" s="94" t="s">
        <v>173</v>
      </c>
      <c r="E78" s="90" t="s">
        <v>170</v>
      </c>
      <c r="F78" s="90"/>
      <c r="G78" s="90"/>
      <c r="H78" s="90"/>
      <c r="I78" s="16">
        <v>0</v>
      </c>
      <c r="J78" s="16">
        <v>0</v>
      </c>
      <c r="K78" s="16">
        <v>0</v>
      </c>
    </row>
    <row r="79" spans="1:11" ht="12.75" customHeight="1" x14ac:dyDescent="0.2">
      <c r="A79" s="89"/>
      <c r="B79" s="91"/>
      <c r="C79" s="92"/>
      <c r="D79" s="94"/>
      <c r="E79" s="90" t="s">
        <v>171</v>
      </c>
      <c r="F79" s="90"/>
      <c r="G79" s="90"/>
      <c r="H79" s="90"/>
      <c r="I79" s="16">
        <v>0</v>
      </c>
      <c r="J79" s="16">
        <v>0</v>
      </c>
      <c r="K79" s="16">
        <v>0</v>
      </c>
    </row>
    <row r="80" spans="1:11" ht="12.75" customHeight="1" x14ac:dyDescent="0.2">
      <c r="A80" s="89"/>
      <c r="B80" s="91"/>
      <c r="C80" s="92"/>
      <c r="D80" s="94"/>
      <c r="E80" s="90" t="s">
        <v>172</v>
      </c>
      <c r="F80" s="90"/>
      <c r="G80" s="90"/>
      <c r="H80" s="90"/>
      <c r="I80" s="16">
        <v>0</v>
      </c>
      <c r="J80" s="16">
        <v>0</v>
      </c>
      <c r="K80" s="16">
        <v>0</v>
      </c>
    </row>
    <row r="81" spans="1:121" ht="22.5" customHeight="1" x14ac:dyDescent="0.2">
      <c r="A81" s="89"/>
      <c r="B81" s="80">
        <v>26</v>
      </c>
      <c r="C81" s="88" t="s">
        <v>174</v>
      </c>
      <c r="D81" s="95" t="s">
        <v>175</v>
      </c>
      <c r="E81" s="95"/>
      <c r="F81" s="28" t="s">
        <v>176</v>
      </c>
      <c r="G81" s="42">
        <v>20</v>
      </c>
      <c r="H81" s="29" t="s">
        <v>177</v>
      </c>
      <c r="I81" s="25">
        <f>SUM(I82:I87)</f>
        <v>26</v>
      </c>
      <c r="J81" s="25">
        <f>SUM(J82:J87)</f>
        <v>17</v>
      </c>
      <c r="K81" s="25">
        <f>SUM(K82:K87)</f>
        <v>31</v>
      </c>
    </row>
    <row r="82" spans="1:121" s="58" customFormat="1" x14ac:dyDescent="0.2">
      <c r="A82" s="89"/>
      <c r="B82" s="80"/>
      <c r="C82" s="88"/>
      <c r="D82" s="96" t="s">
        <v>178</v>
      </c>
      <c r="E82" s="96" t="s">
        <v>179</v>
      </c>
      <c r="F82" s="96"/>
      <c r="G82" s="96"/>
      <c r="H82" s="96"/>
      <c r="I82" s="16">
        <v>25</v>
      </c>
      <c r="J82" s="16">
        <v>12</v>
      </c>
      <c r="K82" s="16">
        <v>24</v>
      </c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7"/>
      <c r="AF82" s="57"/>
      <c r="AG82" s="57"/>
      <c r="AH82" s="57"/>
      <c r="AI82" s="57"/>
      <c r="AJ82" s="57"/>
      <c r="AK82" s="57"/>
      <c r="AL82" s="57"/>
      <c r="AM82" s="57"/>
      <c r="AN82" s="57"/>
      <c r="AO82" s="57"/>
      <c r="AP82" s="57"/>
      <c r="AQ82" s="57"/>
      <c r="AR82" s="57"/>
      <c r="AS82" s="57"/>
      <c r="AT82" s="57"/>
      <c r="AU82" s="57"/>
      <c r="AV82" s="57"/>
      <c r="AW82" s="57"/>
      <c r="AX82" s="57"/>
      <c r="AY82" s="57"/>
      <c r="AZ82" s="57"/>
      <c r="BA82" s="57"/>
      <c r="BB82" s="57"/>
      <c r="BC82" s="57"/>
      <c r="BD82" s="57"/>
      <c r="BE82" s="57"/>
      <c r="BF82" s="57"/>
      <c r="BG82" s="57"/>
      <c r="BH82" s="57"/>
      <c r="BI82" s="57"/>
      <c r="BJ82" s="57"/>
      <c r="BK82" s="57"/>
      <c r="BL82" s="57"/>
      <c r="BM82" s="57"/>
      <c r="BN82" s="57"/>
      <c r="BO82" s="57"/>
      <c r="BP82" s="57"/>
      <c r="BQ82" s="57"/>
      <c r="BR82" s="57"/>
      <c r="BS82" s="57"/>
      <c r="BT82" s="57"/>
      <c r="BU82" s="57"/>
      <c r="BV82" s="57"/>
      <c r="BW82" s="57"/>
      <c r="BX82" s="57"/>
      <c r="BY82" s="57"/>
      <c r="BZ82" s="57"/>
      <c r="CA82" s="57"/>
      <c r="CB82" s="57"/>
      <c r="CC82" s="57"/>
      <c r="CD82" s="57"/>
      <c r="CE82" s="57"/>
      <c r="CF82" s="57"/>
      <c r="CG82" s="57"/>
      <c r="CH82" s="57"/>
      <c r="CI82" s="57"/>
      <c r="CJ82" s="57"/>
      <c r="CK82" s="57"/>
      <c r="CL82" s="57"/>
      <c r="CM82" s="57"/>
      <c r="CN82" s="57"/>
      <c r="CO82" s="57"/>
      <c r="CP82" s="57"/>
      <c r="CQ82" s="57"/>
      <c r="CR82" s="57"/>
      <c r="CS82" s="57"/>
      <c r="CT82" s="57"/>
      <c r="CU82" s="57"/>
      <c r="CV82" s="57"/>
      <c r="CW82" s="57"/>
      <c r="CX82" s="57"/>
      <c r="CY82" s="57"/>
      <c r="CZ82" s="57"/>
      <c r="DA82" s="57"/>
      <c r="DB82" s="57"/>
      <c r="DC82" s="57"/>
      <c r="DD82" s="57"/>
      <c r="DE82" s="57"/>
      <c r="DF82" s="57"/>
      <c r="DG82" s="57"/>
      <c r="DH82" s="57"/>
      <c r="DI82" s="57"/>
      <c r="DJ82" s="57"/>
      <c r="DK82" s="57"/>
      <c r="DL82" s="57"/>
      <c r="DM82" s="57"/>
      <c r="DN82" s="57"/>
      <c r="DO82" s="57"/>
      <c r="DP82" s="57"/>
      <c r="DQ82" s="57"/>
    </row>
    <row r="83" spans="1:121" s="58" customFormat="1" x14ac:dyDescent="0.2">
      <c r="A83" s="89"/>
      <c r="B83" s="80"/>
      <c r="C83" s="88"/>
      <c r="D83" s="96"/>
      <c r="E83" s="96" t="s">
        <v>180</v>
      </c>
      <c r="F83" s="96"/>
      <c r="G83" s="96"/>
      <c r="H83" s="96"/>
      <c r="I83" s="16">
        <v>0</v>
      </c>
      <c r="J83" s="16">
        <v>0</v>
      </c>
      <c r="K83" s="16">
        <v>4</v>
      </c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  <c r="AI83" s="57"/>
      <c r="AJ83" s="57"/>
      <c r="AK83" s="57"/>
      <c r="AL83" s="57"/>
      <c r="AM83" s="57"/>
      <c r="AN83" s="57"/>
      <c r="AO83" s="57"/>
      <c r="AP83" s="57"/>
      <c r="AQ83" s="57"/>
      <c r="AR83" s="57"/>
      <c r="AS83" s="57"/>
      <c r="AT83" s="57"/>
      <c r="AU83" s="57"/>
      <c r="AV83" s="57"/>
      <c r="AW83" s="57"/>
      <c r="AX83" s="57"/>
      <c r="AY83" s="57"/>
      <c r="AZ83" s="57"/>
      <c r="BA83" s="57"/>
      <c r="BB83" s="57"/>
      <c r="BC83" s="57"/>
      <c r="BD83" s="57"/>
      <c r="BE83" s="57"/>
      <c r="BF83" s="57"/>
      <c r="BG83" s="57"/>
      <c r="BH83" s="57"/>
      <c r="BI83" s="57"/>
      <c r="BJ83" s="57"/>
      <c r="BK83" s="57"/>
      <c r="BL83" s="57"/>
      <c r="BM83" s="57"/>
      <c r="BN83" s="57"/>
      <c r="BO83" s="57"/>
      <c r="BP83" s="57"/>
      <c r="BQ83" s="57"/>
      <c r="BR83" s="57"/>
      <c r="BS83" s="57"/>
      <c r="BT83" s="57"/>
      <c r="BU83" s="57"/>
      <c r="BV83" s="57"/>
      <c r="BW83" s="57"/>
      <c r="BX83" s="57"/>
      <c r="BY83" s="57"/>
      <c r="BZ83" s="57"/>
      <c r="CA83" s="57"/>
      <c r="CB83" s="57"/>
      <c r="CC83" s="57"/>
      <c r="CD83" s="57"/>
      <c r="CE83" s="57"/>
      <c r="CF83" s="57"/>
      <c r="CG83" s="57"/>
      <c r="CH83" s="57"/>
      <c r="CI83" s="57"/>
      <c r="CJ83" s="57"/>
      <c r="CK83" s="57"/>
      <c r="CL83" s="57"/>
      <c r="CM83" s="57"/>
      <c r="CN83" s="57"/>
      <c r="CO83" s="57"/>
      <c r="CP83" s="57"/>
      <c r="CQ83" s="57"/>
      <c r="CR83" s="57"/>
      <c r="CS83" s="57"/>
      <c r="CT83" s="57"/>
      <c r="CU83" s="57"/>
      <c r="CV83" s="57"/>
      <c r="CW83" s="57"/>
      <c r="CX83" s="57"/>
      <c r="CY83" s="57"/>
      <c r="CZ83" s="57"/>
      <c r="DA83" s="57"/>
      <c r="DB83" s="57"/>
      <c r="DC83" s="57"/>
      <c r="DD83" s="57"/>
      <c r="DE83" s="57"/>
      <c r="DF83" s="57"/>
      <c r="DG83" s="57"/>
      <c r="DH83" s="57"/>
      <c r="DI83" s="57"/>
      <c r="DJ83" s="57"/>
      <c r="DK83" s="57"/>
      <c r="DL83" s="57"/>
      <c r="DM83" s="57"/>
      <c r="DN83" s="57"/>
      <c r="DO83" s="57"/>
      <c r="DP83" s="57"/>
      <c r="DQ83" s="57"/>
    </row>
    <row r="84" spans="1:121" s="58" customFormat="1" x14ac:dyDescent="0.2">
      <c r="A84" s="89"/>
      <c r="B84" s="80"/>
      <c r="C84" s="88"/>
      <c r="D84" s="96"/>
      <c r="E84" s="96" t="s">
        <v>181</v>
      </c>
      <c r="F84" s="96"/>
      <c r="G84" s="96"/>
      <c r="H84" s="96"/>
      <c r="I84" s="16">
        <v>1</v>
      </c>
      <c r="J84" s="16">
        <v>5</v>
      </c>
      <c r="K84" s="16">
        <v>3</v>
      </c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/>
      <c r="AK84" s="57"/>
      <c r="AL84" s="57"/>
      <c r="AM84" s="57"/>
      <c r="AN84" s="57"/>
      <c r="AO84" s="57"/>
      <c r="AP84" s="57"/>
      <c r="AQ84" s="57"/>
      <c r="AR84" s="57"/>
      <c r="AS84" s="57"/>
      <c r="AT84" s="57"/>
      <c r="AU84" s="57"/>
      <c r="AV84" s="57"/>
      <c r="AW84" s="57"/>
      <c r="AX84" s="57"/>
      <c r="AY84" s="57"/>
      <c r="AZ84" s="57"/>
      <c r="BA84" s="57"/>
      <c r="BB84" s="57"/>
      <c r="BC84" s="57"/>
      <c r="BD84" s="57"/>
      <c r="BE84" s="57"/>
      <c r="BF84" s="57"/>
      <c r="BG84" s="57"/>
      <c r="BH84" s="57"/>
      <c r="BI84" s="57"/>
      <c r="BJ84" s="57"/>
      <c r="BK84" s="57"/>
      <c r="BL84" s="57"/>
      <c r="BM84" s="57"/>
      <c r="BN84" s="57"/>
      <c r="BO84" s="57"/>
      <c r="BP84" s="57"/>
      <c r="BQ84" s="57"/>
      <c r="BR84" s="57"/>
      <c r="BS84" s="57"/>
      <c r="BT84" s="57"/>
      <c r="BU84" s="57"/>
      <c r="BV84" s="57"/>
      <c r="BW84" s="57"/>
      <c r="BX84" s="57"/>
      <c r="BY84" s="57"/>
      <c r="BZ84" s="57"/>
      <c r="CA84" s="57"/>
      <c r="CB84" s="57"/>
      <c r="CC84" s="57"/>
      <c r="CD84" s="57"/>
      <c r="CE84" s="57"/>
      <c r="CF84" s="57"/>
      <c r="CG84" s="57"/>
      <c r="CH84" s="57"/>
      <c r="CI84" s="57"/>
      <c r="CJ84" s="57"/>
      <c r="CK84" s="57"/>
      <c r="CL84" s="57"/>
      <c r="CM84" s="57"/>
      <c r="CN84" s="57"/>
      <c r="CO84" s="57"/>
      <c r="CP84" s="57"/>
      <c r="CQ84" s="57"/>
      <c r="CR84" s="57"/>
      <c r="CS84" s="57"/>
      <c r="CT84" s="57"/>
      <c r="CU84" s="57"/>
      <c r="CV84" s="57"/>
      <c r="CW84" s="57"/>
      <c r="CX84" s="57"/>
      <c r="CY84" s="57"/>
      <c r="CZ84" s="57"/>
      <c r="DA84" s="57"/>
      <c r="DB84" s="57"/>
      <c r="DC84" s="57"/>
      <c r="DD84" s="57"/>
      <c r="DE84" s="57"/>
      <c r="DF84" s="57"/>
      <c r="DG84" s="57"/>
      <c r="DH84" s="57"/>
      <c r="DI84" s="57"/>
      <c r="DJ84" s="57"/>
      <c r="DK84" s="57"/>
      <c r="DL84" s="57"/>
      <c r="DM84" s="57"/>
      <c r="DN84" s="57"/>
      <c r="DO84" s="57"/>
      <c r="DP84" s="57"/>
      <c r="DQ84" s="57"/>
    </row>
    <row r="85" spans="1:121" ht="12.75" customHeight="1" x14ac:dyDescent="0.2">
      <c r="A85" s="89"/>
      <c r="B85" s="80"/>
      <c r="C85" s="88"/>
      <c r="D85" s="78" t="s">
        <v>182</v>
      </c>
      <c r="E85" s="96" t="s">
        <v>179</v>
      </c>
      <c r="F85" s="96"/>
      <c r="G85" s="96"/>
      <c r="H85" s="96"/>
      <c r="I85" s="16">
        <v>0</v>
      </c>
      <c r="J85" s="16">
        <v>0</v>
      </c>
      <c r="K85" s="16">
        <v>0</v>
      </c>
    </row>
    <row r="86" spans="1:121" x14ac:dyDescent="0.2">
      <c r="A86" s="89"/>
      <c r="B86" s="80"/>
      <c r="C86" s="88"/>
      <c r="D86" s="78"/>
      <c r="E86" s="96" t="s">
        <v>183</v>
      </c>
      <c r="F86" s="96"/>
      <c r="G86" s="96"/>
      <c r="H86" s="96"/>
      <c r="I86" s="16">
        <v>0</v>
      </c>
      <c r="J86" s="16">
        <v>0</v>
      </c>
      <c r="K86" s="16">
        <v>0</v>
      </c>
    </row>
    <row r="87" spans="1:121" x14ac:dyDescent="0.2">
      <c r="A87" s="89"/>
      <c r="B87" s="80"/>
      <c r="C87" s="88"/>
      <c r="D87" s="78"/>
      <c r="E87" s="96" t="s">
        <v>181</v>
      </c>
      <c r="F87" s="96"/>
      <c r="G87" s="96"/>
      <c r="H87" s="96"/>
      <c r="I87" s="16">
        <v>0</v>
      </c>
      <c r="J87" s="16">
        <v>0</v>
      </c>
      <c r="K87" s="16">
        <v>0</v>
      </c>
    </row>
    <row r="88" spans="1:121" ht="22.5" customHeight="1" x14ac:dyDescent="0.2">
      <c r="A88" s="89"/>
      <c r="B88" s="81">
        <v>27</v>
      </c>
      <c r="C88" s="88" t="s">
        <v>184</v>
      </c>
      <c r="D88" s="93" t="s">
        <v>185</v>
      </c>
      <c r="E88" s="59" t="s">
        <v>186</v>
      </c>
      <c r="F88" s="28" t="s">
        <v>187</v>
      </c>
      <c r="G88" s="24" t="s">
        <v>188</v>
      </c>
      <c r="H88" s="29" t="s">
        <v>189</v>
      </c>
      <c r="I88" s="25">
        <f>SUM(I89:I94)</f>
        <v>743</v>
      </c>
      <c r="J88" s="25">
        <f>SUM(J89:J94)</f>
        <v>908</v>
      </c>
      <c r="K88" s="25">
        <f>SUM(K89:K94)</f>
        <v>1199</v>
      </c>
    </row>
    <row r="89" spans="1:121" ht="12.75" customHeight="1" x14ac:dyDescent="0.2">
      <c r="A89" s="89"/>
      <c r="B89" s="81"/>
      <c r="C89" s="88"/>
      <c r="D89" s="93"/>
      <c r="E89" s="90" t="s">
        <v>190</v>
      </c>
      <c r="F89" s="90"/>
      <c r="G89" s="90"/>
      <c r="H89" s="90"/>
      <c r="I89" s="16">
        <v>741</v>
      </c>
      <c r="J89" s="16">
        <v>864</v>
      </c>
      <c r="K89" s="16">
        <v>1035</v>
      </c>
    </row>
    <row r="90" spans="1:121" ht="12.75" customHeight="1" x14ac:dyDescent="0.2">
      <c r="A90" s="89"/>
      <c r="B90" s="81"/>
      <c r="C90" s="88"/>
      <c r="D90" s="93"/>
      <c r="E90" s="90" t="s">
        <v>191</v>
      </c>
      <c r="F90" s="90"/>
      <c r="G90" s="90"/>
      <c r="H90" s="90"/>
      <c r="I90" s="16">
        <v>0</v>
      </c>
      <c r="J90" s="16">
        <v>0</v>
      </c>
      <c r="K90" s="16">
        <v>128</v>
      </c>
    </row>
    <row r="91" spans="1:121" ht="12.75" customHeight="1" x14ac:dyDescent="0.2">
      <c r="A91" s="89"/>
      <c r="B91" s="81"/>
      <c r="C91" s="88"/>
      <c r="D91" s="93"/>
      <c r="E91" s="90" t="s">
        <v>164</v>
      </c>
      <c r="F91" s="90"/>
      <c r="G91" s="90"/>
      <c r="H91" s="90"/>
      <c r="I91" s="16">
        <v>2</v>
      </c>
      <c r="J91" s="16">
        <v>44</v>
      </c>
      <c r="K91" s="16">
        <v>36</v>
      </c>
    </row>
    <row r="92" spans="1:121" ht="12.75" customHeight="1" x14ac:dyDescent="0.2">
      <c r="A92" s="89"/>
      <c r="B92" s="81"/>
      <c r="C92" s="88"/>
      <c r="D92" s="93"/>
      <c r="E92" s="90" t="s">
        <v>192</v>
      </c>
      <c r="F92" s="90"/>
      <c r="G92" s="90"/>
      <c r="H92" s="90"/>
      <c r="I92" s="16">
        <v>0</v>
      </c>
      <c r="J92" s="16">
        <v>0</v>
      </c>
      <c r="K92" s="16">
        <v>0</v>
      </c>
    </row>
    <row r="93" spans="1:121" ht="12.75" customHeight="1" x14ac:dyDescent="0.2">
      <c r="A93" s="89"/>
      <c r="B93" s="81"/>
      <c r="C93" s="88"/>
      <c r="D93" s="93"/>
      <c r="E93" s="90" t="s">
        <v>193</v>
      </c>
      <c r="F93" s="90"/>
      <c r="G93" s="90"/>
      <c r="H93" s="90"/>
      <c r="I93" s="16">
        <v>0</v>
      </c>
      <c r="J93" s="16">
        <v>0</v>
      </c>
      <c r="K93" s="16">
        <v>0</v>
      </c>
    </row>
    <row r="94" spans="1:121" ht="12.75" customHeight="1" x14ac:dyDescent="0.2">
      <c r="A94" s="89"/>
      <c r="B94" s="81"/>
      <c r="C94" s="88"/>
      <c r="D94" s="93"/>
      <c r="E94" s="90" t="s">
        <v>194</v>
      </c>
      <c r="F94" s="90"/>
      <c r="G94" s="90"/>
      <c r="H94" s="90"/>
      <c r="I94" s="16">
        <v>0</v>
      </c>
      <c r="J94" s="16">
        <v>0</v>
      </c>
      <c r="K94" s="16">
        <v>0</v>
      </c>
    </row>
    <row r="95" spans="1:121" ht="22.5" customHeight="1" x14ac:dyDescent="0.2">
      <c r="A95" s="89"/>
      <c r="B95" s="97">
        <v>28</v>
      </c>
      <c r="C95" s="88" t="s">
        <v>195</v>
      </c>
      <c r="D95" s="78" t="s">
        <v>196</v>
      </c>
      <c r="E95" s="60" t="s">
        <v>136</v>
      </c>
      <c r="F95" s="18" t="s">
        <v>56</v>
      </c>
      <c r="G95" s="24" t="s">
        <v>153</v>
      </c>
      <c r="H95" s="26" t="s">
        <v>58</v>
      </c>
      <c r="I95" s="61">
        <f>AVERAGE(I96:I98)</f>
        <v>0.21225631611154819</v>
      </c>
      <c r="J95" s="61">
        <f>AVERAGE(J96:J98)</f>
        <v>0.55565410199556542</v>
      </c>
      <c r="K95" s="61">
        <f>AVERAGE(K96:K98)</f>
        <v>1.4409756097560977</v>
      </c>
    </row>
    <row r="96" spans="1:121" x14ac:dyDescent="0.2">
      <c r="A96" s="89"/>
      <c r="B96" s="97"/>
      <c r="C96" s="88"/>
      <c r="D96" s="78"/>
      <c r="E96" s="49" t="s">
        <v>197</v>
      </c>
      <c r="F96" s="18" t="s">
        <v>56</v>
      </c>
      <c r="G96" s="24" t="s">
        <v>153</v>
      </c>
      <c r="H96" s="26" t="s">
        <v>58</v>
      </c>
      <c r="I96" s="62">
        <f>IFERROR(I89/(I110*41),0)</f>
        <v>0.58300550747442959</v>
      </c>
      <c r="J96" s="62">
        <f>IFERROR(J89/(J110*41),0)</f>
        <v>0.95787139689578715</v>
      </c>
      <c r="K96" s="62">
        <f>IFERROR(K89/(K110*41),0)</f>
        <v>1.6829268292682926</v>
      </c>
    </row>
    <row r="97" spans="1:121" x14ac:dyDescent="0.2">
      <c r="A97" s="89"/>
      <c r="B97" s="97"/>
      <c r="C97" s="88"/>
      <c r="D97" s="78"/>
      <c r="E97" s="49" t="s">
        <v>167</v>
      </c>
      <c r="F97" s="18" t="s">
        <v>56</v>
      </c>
      <c r="G97" s="24" t="s">
        <v>153</v>
      </c>
      <c r="H97" s="26" t="s">
        <v>58</v>
      </c>
      <c r="I97" s="62">
        <f>IFERROR((I75+I76+I77)/(I111*1.2),0)</f>
        <v>5.3763440860215062E-2</v>
      </c>
      <c r="J97" s="62">
        <f>IFERROR((J75+J76+J77)/(J111*1.2),0)</f>
        <v>0</v>
      </c>
      <c r="K97" s="62">
        <f>IFERROR((K75+K76+K77)/(K111*1.2),0)</f>
        <v>1.6666666666666667</v>
      </c>
    </row>
    <row r="98" spans="1:121" x14ac:dyDescent="0.2">
      <c r="A98" s="89"/>
      <c r="B98" s="97"/>
      <c r="C98" s="88"/>
      <c r="D98" s="78"/>
      <c r="E98" s="49" t="s">
        <v>198</v>
      </c>
      <c r="F98" s="18" t="s">
        <v>56</v>
      </c>
      <c r="G98" s="24" t="s">
        <v>153</v>
      </c>
      <c r="H98" s="26" t="s">
        <v>58</v>
      </c>
      <c r="I98" s="62">
        <f>IFERROR(I24/(I112*5),0)</f>
        <v>0</v>
      </c>
      <c r="J98" s="62">
        <f>IFERROR(J24/(J112*5),0)</f>
        <v>0.70909090909090911</v>
      </c>
      <c r="K98" s="62">
        <f>IFERROR(K24/(K112*5),0)</f>
        <v>0.97333333333333338</v>
      </c>
    </row>
    <row r="99" spans="1:121" x14ac:dyDescent="0.2">
      <c r="A99" s="89"/>
      <c r="B99" s="97"/>
      <c r="C99" s="88"/>
      <c r="D99" s="78"/>
      <c r="E99" s="60" t="s">
        <v>136</v>
      </c>
      <c r="F99" s="18" t="s">
        <v>56</v>
      </c>
      <c r="G99" s="24" t="s">
        <v>153</v>
      </c>
      <c r="H99" s="26" t="s">
        <v>58</v>
      </c>
      <c r="I99" s="61">
        <f>AVERAGE(I100:I102)</f>
        <v>0</v>
      </c>
      <c r="J99" s="61">
        <f>AVERAGE(J100:J102)</f>
        <v>0</v>
      </c>
      <c r="K99" s="61">
        <f>AVERAGE(K100:K102)</f>
        <v>0</v>
      </c>
    </row>
    <row r="100" spans="1:121" x14ac:dyDescent="0.2">
      <c r="A100" s="89"/>
      <c r="B100" s="97"/>
      <c r="C100" s="88"/>
      <c r="D100" s="78"/>
      <c r="E100" s="49" t="s">
        <v>199</v>
      </c>
      <c r="F100" s="18" t="s">
        <v>56</v>
      </c>
      <c r="G100" s="24" t="s">
        <v>153</v>
      </c>
      <c r="H100" s="26" t="s">
        <v>58</v>
      </c>
      <c r="I100" s="62">
        <f>IFERROR(I90/(I113*41),0)</f>
        <v>0</v>
      </c>
      <c r="J100" s="62">
        <f>IFERROR(J90/(J113*41),0)</f>
        <v>0</v>
      </c>
      <c r="K100" s="62">
        <f>IFERROR(K90/(K113*41),0)</f>
        <v>0</v>
      </c>
    </row>
    <row r="101" spans="1:121" x14ac:dyDescent="0.2">
      <c r="A101" s="89"/>
      <c r="B101" s="97"/>
      <c r="C101" s="88"/>
      <c r="D101" s="78"/>
      <c r="E101" s="49" t="s">
        <v>200</v>
      </c>
      <c r="F101" s="18" t="s">
        <v>56</v>
      </c>
      <c r="G101" s="24" t="s">
        <v>153</v>
      </c>
      <c r="H101" s="26" t="s">
        <v>58</v>
      </c>
      <c r="I101" s="62">
        <f>IFERROR((I78+I79+I80)/(I114*1.2),0)</f>
        <v>0</v>
      </c>
      <c r="J101" s="62">
        <f>IFERROR((J78+J79+J80)/(J114*1.2),0)</f>
        <v>0</v>
      </c>
      <c r="K101" s="62">
        <f>IFERROR((K78+K79+K80)/(K114*1.2),0)</f>
        <v>0</v>
      </c>
    </row>
    <row r="102" spans="1:121" x14ac:dyDescent="0.2">
      <c r="A102" s="89"/>
      <c r="B102" s="97"/>
      <c r="C102" s="88"/>
      <c r="D102" s="78"/>
      <c r="E102" s="49" t="s">
        <v>201</v>
      </c>
      <c r="F102" s="18" t="s">
        <v>56</v>
      </c>
      <c r="G102" s="24" t="s">
        <v>153</v>
      </c>
      <c r="H102" s="26" t="s">
        <v>58</v>
      </c>
      <c r="I102" s="62">
        <f>IFERROR(I26/(I115*5),0)</f>
        <v>0</v>
      </c>
      <c r="J102" s="62">
        <f>IFERROR(J26/(J115*5),0)</f>
        <v>0</v>
      </c>
      <c r="K102" s="62">
        <f>IFERROR(K26/(K115*5),0)</f>
        <v>0</v>
      </c>
    </row>
    <row r="103" spans="1:121" s="63" customFormat="1" ht="12.75" customHeight="1" x14ac:dyDescent="0.2">
      <c r="A103" s="89"/>
      <c r="B103" s="98">
        <v>29</v>
      </c>
      <c r="C103" s="78" t="s">
        <v>202</v>
      </c>
      <c r="D103" s="88" t="s">
        <v>203</v>
      </c>
      <c r="E103" s="88"/>
      <c r="F103" s="90" t="s">
        <v>154</v>
      </c>
      <c r="G103" s="90"/>
      <c r="H103" s="90"/>
      <c r="I103" s="16">
        <v>31</v>
      </c>
      <c r="J103" s="16">
        <v>22</v>
      </c>
      <c r="K103" s="16">
        <v>15</v>
      </c>
    </row>
    <row r="104" spans="1:121" ht="12.75" customHeight="1" x14ac:dyDescent="0.2">
      <c r="A104" s="89"/>
      <c r="B104" s="98"/>
      <c r="C104" s="78"/>
      <c r="D104" s="88"/>
      <c r="E104" s="88"/>
      <c r="F104" s="90" t="s">
        <v>204</v>
      </c>
      <c r="G104" s="90"/>
      <c r="H104" s="90"/>
      <c r="I104" s="16">
        <v>31</v>
      </c>
      <c r="J104" s="16">
        <v>22</v>
      </c>
      <c r="K104" s="16">
        <v>15</v>
      </c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  <c r="CA104" s="63"/>
      <c r="CB104" s="63"/>
      <c r="CC104" s="63"/>
      <c r="CD104" s="63"/>
      <c r="CE104" s="63"/>
      <c r="CF104" s="63"/>
      <c r="CG104" s="63"/>
      <c r="CH104" s="63"/>
      <c r="CI104" s="63"/>
      <c r="CJ104" s="63"/>
      <c r="CK104" s="63"/>
      <c r="CL104" s="63"/>
      <c r="CM104" s="63"/>
      <c r="CN104" s="63"/>
      <c r="CO104" s="63"/>
      <c r="CP104" s="63"/>
      <c r="CQ104" s="63"/>
      <c r="CR104" s="63"/>
      <c r="CS104" s="63"/>
      <c r="CT104" s="63"/>
      <c r="CU104" s="63"/>
      <c r="CV104" s="63"/>
      <c r="CW104" s="63"/>
      <c r="CX104" s="63"/>
      <c r="CY104" s="63"/>
      <c r="CZ104" s="63"/>
      <c r="DA104" s="63"/>
      <c r="DB104" s="63"/>
      <c r="DC104" s="63"/>
      <c r="DD104" s="63"/>
      <c r="DE104" s="63"/>
      <c r="DF104" s="63"/>
      <c r="DG104" s="63"/>
      <c r="DH104" s="63"/>
      <c r="DI104" s="63"/>
      <c r="DJ104" s="63"/>
      <c r="DK104" s="63"/>
      <c r="DL104" s="63"/>
      <c r="DM104" s="63"/>
      <c r="DN104" s="63"/>
      <c r="DO104" s="63"/>
      <c r="DP104" s="63"/>
      <c r="DQ104" s="63"/>
    </row>
    <row r="105" spans="1:121" ht="12.75" customHeight="1" x14ac:dyDescent="0.2">
      <c r="A105" s="89"/>
      <c r="B105" s="98"/>
      <c r="C105" s="78"/>
      <c r="D105" s="88"/>
      <c r="E105" s="88"/>
      <c r="F105" s="90" t="s">
        <v>205</v>
      </c>
      <c r="G105" s="90"/>
      <c r="H105" s="90"/>
      <c r="I105" s="16">
        <v>31</v>
      </c>
      <c r="J105" s="16">
        <v>22</v>
      </c>
      <c r="K105" s="16">
        <v>15</v>
      </c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3"/>
      <c r="BU105" s="63"/>
      <c r="BV105" s="63"/>
      <c r="BW105" s="63"/>
      <c r="BX105" s="63"/>
      <c r="BY105" s="63"/>
      <c r="BZ105" s="63"/>
      <c r="CA105" s="63"/>
      <c r="CB105" s="63"/>
      <c r="CC105" s="63"/>
      <c r="CD105" s="63"/>
      <c r="CE105" s="63"/>
      <c r="CF105" s="63"/>
      <c r="CG105" s="63"/>
      <c r="CH105" s="63"/>
      <c r="CI105" s="63"/>
      <c r="CJ105" s="63"/>
      <c r="CK105" s="63"/>
      <c r="CL105" s="63"/>
      <c r="CM105" s="63"/>
      <c r="CN105" s="63"/>
      <c r="CO105" s="63"/>
      <c r="CP105" s="63"/>
      <c r="CQ105" s="63"/>
      <c r="CR105" s="63"/>
      <c r="CS105" s="63"/>
      <c r="CT105" s="63"/>
      <c r="CU105" s="63"/>
      <c r="CV105" s="63"/>
      <c r="CW105" s="63"/>
      <c r="CX105" s="63"/>
      <c r="CY105" s="63"/>
      <c r="CZ105" s="63"/>
      <c r="DA105" s="63"/>
      <c r="DB105" s="63"/>
      <c r="DC105" s="63"/>
      <c r="DD105" s="63"/>
      <c r="DE105" s="63"/>
      <c r="DF105" s="63"/>
      <c r="DG105" s="63"/>
      <c r="DH105" s="63"/>
      <c r="DI105" s="63"/>
      <c r="DJ105" s="63"/>
      <c r="DK105" s="63"/>
      <c r="DL105" s="63"/>
      <c r="DM105" s="63"/>
      <c r="DN105" s="63"/>
      <c r="DO105" s="63"/>
      <c r="DP105" s="63"/>
      <c r="DQ105" s="63"/>
    </row>
    <row r="106" spans="1:121" ht="12.75" customHeight="1" x14ac:dyDescent="0.2">
      <c r="A106" s="89"/>
      <c r="B106" s="98"/>
      <c r="C106" s="78"/>
      <c r="D106" s="88"/>
      <c r="E106" s="88"/>
      <c r="F106" s="90" t="s">
        <v>206</v>
      </c>
      <c r="G106" s="90"/>
      <c r="H106" s="90"/>
      <c r="I106" s="16">
        <v>31</v>
      </c>
      <c r="J106" s="16">
        <v>22</v>
      </c>
      <c r="K106" s="16">
        <v>15</v>
      </c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N106" s="63"/>
      <c r="BO106" s="63"/>
      <c r="BP106" s="63"/>
      <c r="BQ106" s="63"/>
      <c r="BR106" s="63"/>
      <c r="BS106" s="63"/>
      <c r="BT106" s="63"/>
      <c r="BU106" s="63"/>
      <c r="BV106" s="63"/>
      <c r="BW106" s="63"/>
      <c r="BX106" s="63"/>
      <c r="BY106" s="63"/>
      <c r="BZ106" s="63"/>
      <c r="CA106" s="63"/>
      <c r="CB106" s="63"/>
      <c r="CC106" s="63"/>
      <c r="CD106" s="63"/>
      <c r="CE106" s="63"/>
      <c r="CF106" s="63"/>
      <c r="CG106" s="63"/>
      <c r="CH106" s="63"/>
      <c r="CI106" s="63"/>
      <c r="CJ106" s="63"/>
      <c r="CK106" s="63"/>
      <c r="CL106" s="63"/>
      <c r="CM106" s="63"/>
      <c r="CN106" s="63"/>
      <c r="CO106" s="63"/>
      <c r="CP106" s="63"/>
      <c r="CQ106" s="63"/>
      <c r="CR106" s="63"/>
      <c r="CS106" s="63"/>
      <c r="CT106" s="63"/>
      <c r="CU106" s="63"/>
      <c r="CV106" s="63"/>
      <c r="CW106" s="63"/>
      <c r="CX106" s="63"/>
      <c r="CY106" s="63"/>
      <c r="CZ106" s="63"/>
      <c r="DA106" s="63"/>
      <c r="DB106" s="63"/>
      <c r="DC106" s="63"/>
      <c r="DD106" s="63"/>
      <c r="DE106" s="63"/>
      <c r="DF106" s="63"/>
      <c r="DG106" s="63"/>
      <c r="DH106" s="63"/>
      <c r="DI106" s="63"/>
      <c r="DJ106" s="63"/>
      <c r="DK106" s="63"/>
      <c r="DL106" s="63"/>
      <c r="DM106" s="63"/>
      <c r="DN106" s="63"/>
      <c r="DO106" s="63"/>
      <c r="DP106" s="63"/>
      <c r="DQ106" s="63"/>
    </row>
    <row r="107" spans="1:121" ht="12.75" customHeight="1" x14ac:dyDescent="0.2">
      <c r="A107" s="89"/>
      <c r="B107" s="98"/>
      <c r="C107" s="78"/>
      <c r="D107" s="88"/>
      <c r="E107" s="88"/>
      <c r="F107" s="90" t="s">
        <v>207</v>
      </c>
      <c r="G107" s="90"/>
      <c r="H107" s="90"/>
      <c r="I107" s="16">
        <v>31</v>
      </c>
      <c r="J107" s="16">
        <v>22</v>
      </c>
      <c r="K107" s="16">
        <v>15</v>
      </c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  <c r="BL107" s="63"/>
      <c r="BM107" s="63"/>
      <c r="BN107" s="63"/>
      <c r="BO107" s="63"/>
      <c r="BP107" s="63"/>
      <c r="BQ107" s="63"/>
      <c r="BR107" s="63"/>
      <c r="BS107" s="63"/>
      <c r="BT107" s="63"/>
      <c r="BU107" s="63"/>
      <c r="BV107" s="63"/>
      <c r="BW107" s="63"/>
      <c r="BX107" s="63"/>
      <c r="BY107" s="63"/>
      <c r="BZ107" s="63"/>
      <c r="CA107" s="63"/>
      <c r="CB107" s="63"/>
      <c r="CC107" s="63"/>
      <c r="CD107" s="63"/>
      <c r="CE107" s="63"/>
      <c r="CF107" s="63"/>
      <c r="CG107" s="63"/>
      <c r="CH107" s="63"/>
      <c r="CI107" s="63"/>
      <c r="CJ107" s="63"/>
      <c r="CK107" s="63"/>
      <c r="CL107" s="63"/>
      <c r="CM107" s="63"/>
      <c r="CN107" s="63"/>
      <c r="CO107" s="63"/>
      <c r="CP107" s="63"/>
      <c r="CQ107" s="63"/>
      <c r="CR107" s="63"/>
      <c r="CS107" s="63"/>
      <c r="CT107" s="63"/>
      <c r="CU107" s="63"/>
      <c r="CV107" s="63"/>
      <c r="CW107" s="63"/>
      <c r="CX107" s="63"/>
      <c r="CY107" s="63"/>
      <c r="CZ107" s="63"/>
      <c r="DA107" s="63"/>
      <c r="DB107" s="63"/>
      <c r="DC107" s="63"/>
      <c r="DD107" s="63"/>
      <c r="DE107" s="63"/>
      <c r="DF107" s="63"/>
      <c r="DG107" s="63"/>
      <c r="DH107" s="63"/>
      <c r="DI107" s="63"/>
      <c r="DJ107" s="63"/>
      <c r="DK107" s="63"/>
      <c r="DL107" s="63"/>
      <c r="DM107" s="63"/>
      <c r="DN107" s="63"/>
      <c r="DO107" s="63"/>
      <c r="DP107" s="63"/>
      <c r="DQ107" s="63"/>
    </row>
    <row r="108" spans="1:121" ht="12.75" customHeight="1" x14ac:dyDescent="0.2">
      <c r="A108" s="89"/>
      <c r="B108" s="98"/>
      <c r="C108" s="78"/>
      <c r="D108" s="88"/>
      <c r="E108" s="88"/>
      <c r="F108" s="90" t="s">
        <v>208</v>
      </c>
      <c r="G108" s="90"/>
      <c r="H108" s="90"/>
      <c r="I108" s="16">
        <v>31</v>
      </c>
      <c r="J108" s="16">
        <v>22</v>
      </c>
      <c r="K108" s="16">
        <v>15</v>
      </c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  <c r="BO108" s="63"/>
      <c r="BP108" s="63"/>
      <c r="BQ108" s="63"/>
      <c r="BR108" s="63"/>
      <c r="BS108" s="63"/>
      <c r="BT108" s="63"/>
      <c r="BU108" s="63"/>
      <c r="BV108" s="63"/>
      <c r="BW108" s="63"/>
      <c r="BX108" s="63"/>
      <c r="BY108" s="63"/>
      <c r="BZ108" s="63"/>
      <c r="CA108" s="63"/>
      <c r="CB108" s="63"/>
      <c r="CC108" s="63"/>
      <c r="CD108" s="63"/>
      <c r="CE108" s="63"/>
      <c r="CF108" s="63"/>
      <c r="CG108" s="63"/>
      <c r="CH108" s="63"/>
      <c r="CI108" s="63"/>
      <c r="CJ108" s="63"/>
      <c r="CK108" s="63"/>
      <c r="CL108" s="63"/>
      <c r="CM108" s="63"/>
      <c r="CN108" s="63"/>
      <c r="CO108" s="63"/>
      <c r="CP108" s="63"/>
      <c r="CQ108" s="63"/>
      <c r="CR108" s="63"/>
      <c r="CS108" s="63"/>
      <c r="CT108" s="63"/>
      <c r="CU108" s="63"/>
      <c r="CV108" s="63"/>
      <c r="CW108" s="63"/>
      <c r="CX108" s="63"/>
      <c r="CY108" s="63"/>
      <c r="CZ108" s="63"/>
      <c r="DA108" s="63"/>
      <c r="DB108" s="63"/>
      <c r="DC108" s="63"/>
      <c r="DD108" s="63"/>
      <c r="DE108" s="63"/>
      <c r="DF108" s="63"/>
      <c r="DG108" s="63"/>
      <c r="DH108" s="63"/>
      <c r="DI108" s="63"/>
      <c r="DJ108" s="63"/>
      <c r="DK108" s="63"/>
      <c r="DL108" s="63"/>
      <c r="DM108" s="63"/>
      <c r="DN108" s="63"/>
      <c r="DO108" s="63"/>
      <c r="DP108" s="63"/>
      <c r="DQ108" s="63"/>
    </row>
    <row r="109" spans="1:121" ht="12.75" customHeight="1" x14ac:dyDescent="0.2">
      <c r="A109" s="89"/>
      <c r="B109" s="98"/>
      <c r="C109" s="78"/>
      <c r="D109" s="88"/>
      <c r="E109" s="88"/>
      <c r="F109" s="90" t="s">
        <v>209</v>
      </c>
      <c r="G109" s="90"/>
      <c r="H109" s="90"/>
      <c r="I109" s="16">
        <v>31</v>
      </c>
      <c r="J109" s="16">
        <v>22</v>
      </c>
      <c r="K109" s="16">
        <v>15</v>
      </c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  <c r="BN109" s="63"/>
      <c r="BO109" s="63"/>
      <c r="BP109" s="63"/>
      <c r="BQ109" s="63"/>
      <c r="BR109" s="63"/>
      <c r="BS109" s="63"/>
      <c r="BT109" s="63"/>
      <c r="BU109" s="63"/>
      <c r="BV109" s="63"/>
      <c r="BW109" s="63"/>
      <c r="BX109" s="63"/>
      <c r="BY109" s="63"/>
      <c r="BZ109" s="63"/>
      <c r="CA109" s="63"/>
      <c r="CB109" s="63"/>
      <c r="CC109" s="63"/>
      <c r="CD109" s="63"/>
      <c r="CE109" s="63"/>
      <c r="CF109" s="63"/>
      <c r="CG109" s="63"/>
      <c r="CH109" s="63"/>
      <c r="CI109" s="63"/>
      <c r="CJ109" s="63"/>
      <c r="CK109" s="63"/>
      <c r="CL109" s="63"/>
      <c r="CM109" s="63"/>
      <c r="CN109" s="63"/>
      <c r="CO109" s="63"/>
      <c r="CP109" s="63"/>
      <c r="CQ109" s="63"/>
      <c r="CR109" s="63"/>
      <c r="CS109" s="63"/>
      <c r="CT109" s="63"/>
      <c r="CU109" s="63"/>
      <c r="CV109" s="63"/>
      <c r="CW109" s="63"/>
      <c r="CX109" s="63"/>
      <c r="CY109" s="63"/>
      <c r="CZ109" s="63"/>
      <c r="DA109" s="63"/>
      <c r="DB109" s="63"/>
      <c r="DC109" s="63"/>
      <c r="DD109" s="63"/>
      <c r="DE109" s="63"/>
      <c r="DF109" s="63"/>
      <c r="DG109" s="63"/>
      <c r="DH109" s="63"/>
      <c r="DI109" s="63"/>
      <c r="DJ109" s="63"/>
      <c r="DK109" s="63"/>
      <c r="DL109" s="63"/>
      <c r="DM109" s="63"/>
      <c r="DN109" s="63"/>
      <c r="DO109" s="63"/>
      <c r="DP109" s="63"/>
      <c r="DQ109" s="63"/>
    </row>
    <row r="110" spans="1:121" ht="12.75" customHeight="1" x14ac:dyDescent="0.2">
      <c r="A110" s="89"/>
      <c r="B110" s="98"/>
      <c r="C110" s="78"/>
      <c r="D110" s="78" t="s">
        <v>210</v>
      </c>
      <c r="E110" s="78"/>
      <c r="F110" s="90" t="s">
        <v>190</v>
      </c>
      <c r="G110" s="90"/>
      <c r="H110" s="90"/>
      <c r="I110" s="16">
        <v>31</v>
      </c>
      <c r="J110" s="16">
        <v>22</v>
      </c>
      <c r="K110" s="16">
        <v>15</v>
      </c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3"/>
      <c r="BU110" s="63"/>
      <c r="BV110" s="63"/>
      <c r="BW110" s="63"/>
      <c r="BX110" s="63"/>
      <c r="BY110" s="63"/>
      <c r="BZ110" s="63"/>
      <c r="CA110" s="63"/>
      <c r="CB110" s="63"/>
      <c r="CC110" s="63"/>
      <c r="CD110" s="63"/>
      <c r="CE110" s="63"/>
      <c r="CF110" s="63"/>
      <c r="CG110" s="63"/>
      <c r="CH110" s="63"/>
      <c r="CI110" s="63"/>
      <c r="CJ110" s="63"/>
      <c r="CK110" s="63"/>
      <c r="CL110" s="63"/>
      <c r="CM110" s="63"/>
      <c r="CN110" s="63"/>
      <c r="CO110" s="63"/>
      <c r="CP110" s="63"/>
      <c r="CQ110" s="63"/>
      <c r="CR110" s="63"/>
      <c r="CS110" s="63"/>
      <c r="CT110" s="63"/>
      <c r="CU110" s="63"/>
      <c r="CV110" s="63"/>
      <c r="CW110" s="63"/>
      <c r="CX110" s="63"/>
      <c r="CY110" s="63"/>
      <c r="CZ110" s="63"/>
      <c r="DA110" s="63"/>
      <c r="DB110" s="63"/>
      <c r="DC110" s="63"/>
      <c r="DD110" s="63"/>
      <c r="DE110" s="63"/>
      <c r="DF110" s="63"/>
      <c r="DG110" s="63"/>
      <c r="DH110" s="63"/>
      <c r="DI110" s="63"/>
      <c r="DJ110" s="63"/>
      <c r="DK110" s="63"/>
      <c r="DL110" s="63"/>
      <c r="DM110" s="63"/>
      <c r="DN110" s="63"/>
      <c r="DO110" s="63"/>
      <c r="DP110" s="63"/>
      <c r="DQ110" s="63"/>
    </row>
    <row r="111" spans="1:121" ht="12.75" customHeight="1" x14ac:dyDescent="0.2">
      <c r="A111" s="89"/>
      <c r="B111" s="98"/>
      <c r="C111" s="78"/>
      <c r="D111" s="78"/>
      <c r="E111" s="78"/>
      <c r="F111" s="90" t="s">
        <v>164</v>
      </c>
      <c r="G111" s="90"/>
      <c r="H111" s="90"/>
      <c r="I111" s="16">
        <v>31</v>
      </c>
      <c r="J111" s="16">
        <v>22</v>
      </c>
      <c r="K111" s="16">
        <v>15</v>
      </c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N111" s="63"/>
      <c r="BO111" s="63"/>
      <c r="BP111" s="63"/>
      <c r="BQ111" s="63"/>
      <c r="BR111" s="63"/>
      <c r="BS111" s="63"/>
      <c r="BT111" s="63"/>
      <c r="BU111" s="63"/>
      <c r="BV111" s="63"/>
      <c r="BW111" s="63"/>
      <c r="BX111" s="63"/>
      <c r="BY111" s="63"/>
      <c r="BZ111" s="63"/>
      <c r="CA111" s="63"/>
      <c r="CB111" s="63"/>
      <c r="CC111" s="63"/>
      <c r="CD111" s="63"/>
      <c r="CE111" s="63"/>
      <c r="CF111" s="63"/>
      <c r="CG111" s="63"/>
      <c r="CH111" s="63"/>
      <c r="CI111" s="63"/>
      <c r="CJ111" s="63"/>
      <c r="CK111" s="63"/>
      <c r="CL111" s="63"/>
      <c r="CM111" s="63"/>
      <c r="CN111" s="63"/>
      <c r="CO111" s="63"/>
      <c r="CP111" s="63"/>
      <c r="CQ111" s="63"/>
      <c r="CR111" s="63"/>
      <c r="CS111" s="63"/>
      <c r="CT111" s="63"/>
      <c r="CU111" s="63"/>
      <c r="CV111" s="63"/>
      <c r="CW111" s="63"/>
      <c r="CX111" s="63"/>
      <c r="CY111" s="63"/>
      <c r="CZ111" s="63"/>
      <c r="DA111" s="63"/>
      <c r="DB111" s="63"/>
      <c r="DC111" s="63"/>
      <c r="DD111" s="63"/>
      <c r="DE111" s="63"/>
      <c r="DF111" s="63"/>
      <c r="DG111" s="63"/>
      <c r="DH111" s="63"/>
      <c r="DI111" s="63"/>
      <c r="DJ111" s="63"/>
      <c r="DK111" s="63"/>
      <c r="DL111" s="63"/>
      <c r="DM111" s="63"/>
      <c r="DN111" s="63"/>
      <c r="DO111" s="63"/>
      <c r="DP111" s="63"/>
      <c r="DQ111" s="63"/>
    </row>
    <row r="112" spans="1:121" ht="12.75" customHeight="1" x14ac:dyDescent="0.2">
      <c r="A112" s="89"/>
      <c r="B112" s="98"/>
      <c r="C112" s="78"/>
      <c r="D112" s="78"/>
      <c r="E112" s="78"/>
      <c r="F112" s="90" t="s">
        <v>175</v>
      </c>
      <c r="G112" s="90"/>
      <c r="H112" s="90"/>
      <c r="I112" s="16">
        <v>31</v>
      </c>
      <c r="J112" s="16">
        <v>22</v>
      </c>
      <c r="K112" s="16">
        <v>15</v>
      </c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  <c r="BP112" s="63"/>
      <c r="BQ112" s="63"/>
      <c r="BR112" s="63"/>
      <c r="BS112" s="63"/>
      <c r="BT112" s="63"/>
      <c r="BU112" s="63"/>
      <c r="BV112" s="63"/>
      <c r="BW112" s="63"/>
      <c r="BX112" s="63"/>
      <c r="BY112" s="63"/>
      <c r="BZ112" s="63"/>
      <c r="CA112" s="63"/>
      <c r="CB112" s="63"/>
      <c r="CC112" s="63"/>
      <c r="CD112" s="63"/>
      <c r="CE112" s="63"/>
      <c r="CF112" s="63"/>
      <c r="CG112" s="63"/>
      <c r="CH112" s="63"/>
      <c r="CI112" s="63"/>
      <c r="CJ112" s="63"/>
      <c r="CK112" s="63"/>
      <c r="CL112" s="63"/>
      <c r="CM112" s="63"/>
      <c r="CN112" s="63"/>
      <c r="CO112" s="63"/>
      <c r="CP112" s="63"/>
      <c r="CQ112" s="63"/>
      <c r="CR112" s="63"/>
      <c r="CS112" s="63"/>
      <c r="CT112" s="63"/>
      <c r="CU112" s="63"/>
      <c r="CV112" s="63"/>
      <c r="CW112" s="63"/>
      <c r="CX112" s="63"/>
      <c r="CY112" s="63"/>
      <c r="CZ112" s="63"/>
      <c r="DA112" s="63"/>
      <c r="DB112" s="63"/>
      <c r="DC112" s="63"/>
      <c r="DD112" s="63"/>
      <c r="DE112" s="63"/>
      <c r="DF112" s="63"/>
      <c r="DG112" s="63"/>
      <c r="DH112" s="63"/>
      <c r="DI112" s="63"/>
      <c r="DJ112" s="63"/>
      <c r="DK112" s="63"/>
      <c r="DL112" s="63"/>
      <c r="DM112" s="63"/>
      <c r="DN112" s="63"/>
      <c r="DO112" s="63"/>
      <c r="DP112" s="63"/>
      <c r="DQ112" s="63"/>
    </row>
    <row r="113" spans="1:121" ht="12.75" customHeight="1" x14ac:dyDescent="0.2">
      <c r="A113" s="89"/>
      <c r="B113" s="98"/>
      <c r="C113" s="78"/>
      <c r="D113" s="78"/>
      <c r="E113" s="78"/>
      <c r="F113" s="90" t="s">
        <v>211</v>
      </c>
      <c r="G113" s="90"/>
      <c r="H113" s="90"/>
      <c r="I113" s="16">
        <v>0</v>
      </c>
      <c r="J113" s="16">
        <v>0</v>
      </c>
      <c r="K113" s="16">
        <v>0</v>
      </c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  <c r="BN113" s="63"/>
      <c r="BO113" s="63"/>
      <c r="BP113" s="63"/>
      <c r="BQ113" s="63"/>
      <c r="BR113" s="63"/>
      <c r="BS113" s="63"/>
      <c r="BT113" s="63"/>
      <c r="BU113" s="63"/>
      <c r="BV113" s="63"/>
      <c r="BW113" s="63"/>
      <c r="BX113" s="63"/>
      <c r="BY113" s="63"/>
      <c r="BZ113" s="63"/>
      <c r="CA113" s="63"/>
      <c r="CB113" s="63"/>
      <c r="CC113" s="63"/>
      <c r="CD113" s="63"/>
      <c r="CE113" s="63"/>
      <c r="CF113" s="63"/>
      <c r="CG113" s="63"/>
      <c r="CH113" s="63"/>
      <c r="CI113" s="63"/>
      <c r="CJ113" s="63"/>
      <c r="CK113" s="63"/>
      <c r="CL113" s="63"/>
      <c r="CM113" s="63"/>
      <c r="CN113" s="63"/>
      <c r="CO113" s="63"/>
      <c r="CP113" s="63"/>
      <c r="CQ113" s="63"/>
      <c r="CR113" s="63"/>
      <c r="CS113" s="63"/>
      <c r="CT113" s="63"/>
      <c r="CU113" s="63"/>
      <c r="CV113" s="63"/>
      <c r="CW113" s="63"/>
      <c r="CX113" s="63"/>
      <c r="CY113" s="63"/>
      <c r="CZ113" s="63"/>
      <c r="DA113" s="63"/>
      <c r="DB113" s="63"/>
      <c r="DC113" s="63"/>
      <c r="DD113" s="63"/>
      <c r="DE113" s="63"/>
      <c r="DF113" s="63"/>
      <c r="DG113" s="63"/>
      <c r="DH113" s="63"/>
      <c r="DI113" s="63"/>
      <c r="DJ113" s="63"/>
      <c r="DK113" s="63"/>
      <c r="DL113" s="63"/>
      <c r="DM113" s="63"/>
      <c r="DN113" s="63"/>
      <c r="DO113" s="63"/>
      <c r="DP113" s="63"/>
      <c r="DQ113" s="63"/>
    </row>
    <row r="114" spans="1:121" ht="12.75" customHeight="1" x14ac:dyDescent="0.2">
      <c r="A114" s="89"/>
      <c r="B114" s="98"/>
      <c r="C114" s="78"/>
      <c r="D114" s="78"/>
      <c r="E114" s="78"/>
      <c r="F114" s="90" t="s">
        <v>212</v>
      </c>
      <c r="G114" s="90"/>
      <c r="H114" s="90"/>
      <c r="I114" s="16">
        <v>0</v>
      </c>
      <c r="J114" s="16">
        <v>0</v>
      </c>
      <c r="K114" s="16">
        <v>0</v>
      </c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  <c r="BN114" s="63"/>
      <c r="BO114" s="63"/>
      <c r="BP114" s="63"/>
      <c r="BQ114" s="63"/>
      <c r="BR114" s="63"/>
      <c r="BS114" s="63"/>
      <c r="BT114" s="63"/>
      <c r="BU114" s="63"/>
      <c r="BV114" s="63"/>
      <c r="BW114" s="63"/>
      <c r="BX114" s="63"/>
      <c r="BY114" s="63"/>
      <c r="BZ114" s="63"/>
      <c r="CA114" s="63"/>
      <c r="CB114" s="63"/>
      <c r="CC114" s="63"/>
      <c r="CD114" s="63"/>
      <c r="CE114" s="63"/>
      <c r="CF114" s="63"/>
      <c r="CG114" s="63"/>
      <c r="CH114" s="63"/>
      <c r="CI114" s="63"/>
      <c r="CJ114" s="63"/>
      <c r="CK114" s="63"/>
      <c r="CL114" s="63"/>
      <c r="CM114" s="63"/>
      <c r="CN114" s="63"/>
      <c r="CO114" s="63"/>
      <c r="CP114" s="63"/>
      <c r="CQ114" s="63"/>
      <c r="CR114" s="63"/>
      <c r="CS114" s="63"/>
      <c r="CT114" s="63"/>
      <c r="CU114" s="63"/>
      <c r="CV114" s="63"/>
      <c r="CW114" s="63"/>
      <c r="CX114" s="63"/>
      <c r="CY114" s="63"/>
      <c r="CZ114" s="63"/>
      <c r="DA114" s="63"/>
      <c r="DB114" s="63"/>
      <c r="DC114" s="63"/>
      <c r="DD114" s="63"/>
      <c r="DE114" s="63"/>
      <c r="DF114" s="63"/>
      <c r="DG114" s="63"/>
      <c r="DH114" s="63"/>
      <c r="DI114" s="63"/>
      <c r="DJ114" s="63"/>
      <c r="DK114" s="63"/>
      <c r="DL114" s="63"/>
      <c r="DM114" s="63"/>
      <c r="DN114" s="63"/>
      <c r="DO114" s="63"/>
      <c r="DP114" s="63"/>
      <c r="DQ114" s="63"/>
    </row>
    <row r="115" spans="1:121" ht="12.75" customHeight="1" x14ac:dyDescent="0.2">
      <c r="A115" s="89"/>
      <c r="B115" s="98"/>
      <c r="C115" s="78"/>
      <c r="D115" s="78"/>
      <c r="E115" s="78"/>
      <c r="F115" s="90" t="s">
        <v>213</v>
      </c>
      <c r="G115" s="90"/>
      <c r="H115" s="90"/>
      <c r="I115" s="16">
        <v>0</v>
      </c>
      <c r="J115" s="16">
        <v>0</v>
      </c>
      <c r="K115" s="16">
        <v>0</v>
      </c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3"/>
      <c r="BU115" s="63"/>
      <c r="BV115" s="63"/>
      <c r="BW115" s="63"/>
      <c r="BX115" s="63"/>
      <c r="BY115" s="63"/>
      <c r="BZ115" s="63"/>
      <c r="CA115" s="63"/>
      <c r="CB115" s="63"/>
      <c r="CC115" s="63"/>
      <c r="CD115" s="63"/>
      <c r="CE115" s="63"/>
      <c r="CF115" s="63"/>
      <c r="CG115" s="63"/>
      <c r="CH115" s="63"/>
      <c r="CI115" s="63"/>
      <c r="CJ115" s="63"/>
      <c r="CK115" s="63"/>
      <c r="CL115" s="63"/>
      <c r="CM115" s="63"/>
      <c r="CN115" s="63"/>
      <c r="CO115" s="63"/>
      <c r="CP115" s="63"/>
      <c r="CQ115" s="63"/>
      <c r="CR115" s="63"/>
      <c r="CS115" s="63"/>
      <c r="CT115" s="63"/>
      <c r="CU115" s="63"/>
      <c r="CV115" s="63"/>
      <c r="CW115" s="63"/>
      <c r="CX115" s="63"/>
      <c r="CY115" s="63"/>
      <c r="CZ115" s="63"/>
      <c r="DA115" s="63"/>
      <c r="DB115" s="63"/>
      <c r="DC115" s="63"/>
      <c r="DD115" s="63"/>
      <c r="DE115" s="63"/>
      <c r="DF115" s="63"/>
      <c r="DG115" s="63"/>
      <c r="DH115" s="63"/>
      <c r="DI115" s="63"/>
      <c r="DJ115" s="63"/>
      <c r="DK115" s="63"/>
      <c r="DL115" s="63"/>
      <c r="DM115" s="63"/>
      <c r="DN115" s="63"/>
      <c r="DO115" s="63"/>
      <c r="DP115" s="63"/>
      <c r="DQ115" s="63"/>
    </row>
    <row r="118" spans="1:121" x14ac:dyDescent="0.2">
      <c r="A118" s="100" t="s">
        <v>214</v>
      </c>
      <c r="B118" s="100"/>
      <c r="C118" s="100"/>
      <c r="D118" s="101" t="s">
        <v>215</v>
      </c>
      <c r="E118" s="101"/>
    </row>
    <row r="119" spans="1:121" x14ac:dyDescent="0.2">
      <c r="A119" s="100" t="s">
        <v>216</v>
      </c>
      <c r="B119" s="100"/>
      <c r="C119" s="100"/>
      <c r="D119" s="102">
        <v>43374</v>
      </c>
      <c r="E119" s="102"/>
    </row>
    <row r="120" spans="1:121" x14ac:dyDescent="0.2">
      <c r="A120" s="100" t="s">
        <v>217</v>
      </c>
      <c r="B120" s="100"/>
      <c r="C120" s="100"/>
      <c r="D120" s="101" t="s">
        <v>218</v>
      </c>
      <c r="E120" s="101"/>
    </row>
    <row r="121" spans="1:121" x14ac:dyDescent="0.2">
      <c r="A121" s="100" t="s">
        <v>219</v>
      </c>
      <c r="B121" s="100"/>
      <c r="C121" s="100"/>
      <c r="D121" s="103" t="s">
        <v>220</v>
      </c>
      <c r="E121" s="103"/>
    </row>
    <row r="123" spans="1:121" x14ac:dyDescent="0.2">
      <c r="C123" s="104" t="s">
        <v>221</v>
      </c>
      <c r="D123" s="104"/>
      <c r="E123" s="104"/>
    </row>
    <row r="124" spans="1:121" x14ac:dyDescent="0.2">
      <c r="C124" s="64" t="s">
        <v>222</v>
      </c>
      <c r="D124" s="65">
        <v>1.2</v>
      </c>
      <c r="E124" s="66" t="s">
        <v>223</v>
      </c>
    </row>
    <row r="125" spans="1:121" x14ac:dyDescent="0.2">
      <c r="C125" s="64" t="s">
        <v>224</v>
      </c>
      <c r="D125" s="65">
        <v>41</v>
      </c>
      <c r="E125" s="66" t="s">
        <v>225</v>
      </c>
    </row>
    <row r="126" spans="1:121" x14ac:dyDescent="0.2">
      <c r="C126" s="64" t="s">
        <v>226</v>
      </c>
      <c r="D126" s="65">
        <v>5</v>
      </c>
      <c r="E126" s="66" t="s">
        <v>227</v>
      </c>
    </row>
    <row r="127" spans="1:121" x14ac:dyDescent="0.2">
      <c r="C127" s="64" t="s">
        <v>228</v>
      </c>
      <c r="D127" s="65">
        <v>10</v>
      </c>
      <c r="E127" s="66" t="s">
        <v>229</v>
      </c>
    </row>
    <row r="128" spans="1:121" x14ac:dyDescent="0.2">
      <c r="C128" s="64" t="s">
        <v>230</v>
      </c>
      <c r="D128" s="65">
        <v>25</v>
      </c>
      <c r="E128" s="66" t="s">
        <v>231</v>
      </c>
    </row>
    <row r="129" spans="3:5" x14ac:dyDescent="0.2">
      <c r="C129" s="64" t="s">
        <v>232</v>
      </c>
      <c r="D129" s="65">
        <v>40</v>
      </c>
      <c r="E129" s="66" t="s">
        <v>233</v>
      </c>
    </row>
    <row r="130" spans="3:5" x14ac:dyDescent="0.2">
      <c r="C130" s="64" t="s">
        <v>234</v>
      </c>
      <c r="D130" s="65">
        <v>800</v>
      </c>
      <c r="E130" s="66" t="s">
        <v>235</v>
      </c>
    </row>
    <row r="131" spans="3:5" x14ac:dyDescent="0.2">
      <c r="C131" s="64" t="s">
        <v>236</v>
      </c>
      <c r="D131" s="65">
        <v>967</v>
      </c>
      <c r="E131" s="66" t="s">
        <v>235</v>
      </c>
    </row>
    <row r="132" spans="3:5" x14ac:dyDescent="0.2">
      <c r="C132" s="67"/>
      <c r="D132" s="67"/>
      <c r="E132" s="68"/>
    </row>
    <row r="133" spans="3:5" x14ac:dyDescent="0.2">
      <c r="C133" s="99" t="s">
        <v>237</v>
      </c>
      <c r="D133" s="99"/>
      <c r="E133" s="68"/>
    </row>
    <row r="134" spans="3:5" x14ac:dyDescent="0.2">
      <c r="C134" s="64" t="s">
        <v>238</v>
      </c>
      <c r="D134" s="64">
        <v>1</v>
      </c>
      <c r="E134" s="68"/>
    </row>
    <row r="135" spans="3:5" x14ac:dyDescent="0.2">
      <c r="C135" s="64" t="s">
        <v>239</v>
      </c>
      <c r="D135" s="64">
        <v>1</v>
      </c>
      <c r="E135" s="68"/>
    </row>
    <row r="136" spans="3:5" x14ac:dyDescent="0.2">
      <c r="C136" s="64" t="s">
        <v>226</v>
      </c>
      <c r="D136" s="64">
        <v>1</v>
      </c>
      <c r="E136" s="68"/>
    </row>
    <row r="137" spans="3:5" x14ac:dyDescent="0.2">
      <c r="C137" s="64" t="s">
        <v>240</v>
      </c>
      <c r="D137" s="64">
        <v>5</v>
      </c>
      <c r="E137" s="68"/>
    </row>
    <row r="138" spans="3:5" x14ac:dyDescent="0.2">
      <c r="C138" s="64" t="s">
        <v>241</v>
      </c>
      <c r="D138" s="64">
        <v>1</v>
      </c>
      <c r="E138" s="68"/>
    </row>
    <row r="139" spans="3:5" x14ac:dyDescent="0.2">
      <c r="C139" s="64" t="s">
        <v>242</v>
      </c>
      <c r="D139" s="64">
        <v>2</v>
      </c>
      <c r="E139" s="68"/>
    </row>
    <row r="140" spans="3:5" x14ac:dyDescent="0.2">
      <c r="C140" s="64" t="s">
        <v>243</v>
      </c>
      <c r="D140" s="64">
        <v>1</v>
      </c>
      <c r="E140" s="68"/>
    </row>
  </sheetData>
  <sheetProtection password="CDF5" sheet="1" objects="1" scenarios="1"/>
  <mergeCells count="169">
    <mergeCell ref="C133:D133"/>
    <mergeCell ref="A118:C118"/>
    <mergeCell ref="D118:E118"/>
    <mergeCell ref="A119:C119"/>
    <mergeCell ref="D119:E119"/>
    <mergeCell ref="A120:C120"/>
    <mergeCell ref="D120:E120"/>
    <mergeCell ref="A121:C121"/>
    <mergeCell ref="D121:E121"/>
    <mergeCell ref="C123:E123"/>
    <mergeCell ref="B95:B102"/>
    <mergeCell ref="C95:C102"/>
    <mergeCell ref="D95:D102"/>
    <mergeCell ref="B103:B115"/>
    <mergeCell ref="C103:C115"/>
    <mergeCell ref="D103:E109"/>
    <mergeCell ref="F103:H103"/>
    <mergeCell ref="F104:H104"/>
    <mergeCell ref="F105:H105"/>
    <mergeCell ref="F106:H106"/>
    <mergeCell ref="F107:H107"/>
    <mergeCell ref="F108:H108"/>
    <mergeCell ref="F109:H109"/>
    <mergeCell ref="D110:E115"/>
    <mergeCell ref="F110:H110"/>
    <mergeCell ref="F111:H111"/>
    <mergeCell ref="F112:H112"/>
    <mergeCell ref="F113:H113"/>
    <mergeCell ref="F114:H114"/>
    <mergeCell ref="F115:H115"/>
    <mergeCell ref="B88:B94"/>
    <mergeCell ref="C88:C94"/>
    <mergeCell ref="D88:D94"/>
    <mergeCell ref="E89:H89"/>
    <mergeCell ref="E90:H90"/>
    <mergeCell ref="E91:H91"/>
    <mergeCell ref="E92:H92"/>
    <mergeCell ref="E93:H93"/>
    <mergeCell ref="E94:H94"/>
    <mergeCell ref="E78:H78"/>
    <mergeCell ref="E79:H79"/>
    <mergeCell ref="E80:H80"/>
    <mergeCell ref="B81:B87"/>
    <mergeCell ref="C81:C87"/>
    <mergeCell ref="D81:E81"/>
    <mergeCell ref="D82:D84"/>
    <mergeCell ref="E82:H82"/>
    <mergeCell ref="E83:H83"/>
    <mergeCell ref="E84:H84"/>
    <mergeCell ref="D85:D87"/>
    <mergeCell ref="E85:H85"/>
    <mergeCell ref="E86:H86"/>
    <mergeCell ref="E87:H87"/>
    <mergeCell ref="B54:B56"/>
    <mergeCell ref="C54:C56"/>
    <mergeCell ref="D54:E56"/>
    <mergeCell ref="F55:H55"/>
    <mergeCell ref="F56:H56"/>
    <mergeCell ref="A57:A115"/>
    <mergeCell ref="B57:B62"/>
    <mergeCell ref="C57:C62"/>
    <mergeCell ref="D57:D62"/>
    <mergeCell ref="B64:B69"/>
    <mergeCell ref="C64:C69"/>
    <mergeCell ref="D64:D69"/>
    <mergeCell ref="B71:B73"/>
    <mergeCell ref="C71:C73"/>
    <mergeCell ref="D71:D73"/>
    <mergeCell ref="E72:H72"/>
    <mergeCell ref="E73:H73"/>
    <mergeCell ref="B74:B80"/>
    <mergeCell ref="C74:C80"/>
    <mergeCell ref="D74:D77"/>
    <mergeCell ref="E75:H75"/>
    <mergeCell ref="E76:H76"/>
    <mergeCell ref="E77:H77"/>
    <mergeCell ref="D78:D80"/>
    <mergeCell ref="F46:H46"/>
    <mergeCell ref="F47:H47"/>
    <mergeCell ref="B48:B50"/>
    <mergeCell ref="C48:C50"/>
    <mergeCell ref="D48:E50"/>
    <mergeCell ref="F49:H49"/>
    <mergeCell ref="F50:H50"/>
    <mergeCell ref="B51:B53"/>
    <mergeCell ref="C51:C53"/>
    <mergeCell ref="D51:E53"/>
    <mergeCell ref="F52:H52"/>
    <mergeCell ref="F53:H53"/>
    <mergeCell ref="A33:A56"/>
    <mergeCell ref="B33:B35"/>
    <mergeCell ref="C33:C35"/>
    <mergeCell ref="D33:E35"/>
    <mergeCell ref="F34:H34"/>
    <mergeCell ref="F35:H35"/>
    <mergeCell ref="B36:B38"/>
    <mergeCell ref="C36:C38"/>
    <mergeCell ref="D36:E38"/>
    <mergeCell ref="F37:H37"/>
    <mergeCell ref="F38:H38"/>
    <mergeCell ref="B39:B41"/>
    <mergeCell ref="C39:C41"/>
    <mergeCell ref="D39:E41"/>
    <mergeCell ref="F40:H40"/>
    <mergeCell ref="F41:H41"/>
    <mergeCell ref="B42:B44"/>
    <mergeCell ref="C42:C44"/>
    <mergeCell ref="D42:E44"/>
    <mergeCell ref="F43:H43"/>
    <mergeCell ref="F44:H44"/>
    <mergeCell ref="B45:B47"/>
    <mergeCell ref="C45:C47"/>
    <mergeCell ref="D45:E47"/>
    <mergeCell ref="A28:A32"/>
    <mergeCell ref="B28:B32"/>
    <mergeCell ref="C28:C32"/>
    <mergeCell ref="D28:E30"/>
    <mergeCell ref="F29:H29"/>
    <mergeCell ref="F30:H30"/>
    <mergeCell ref="D31:E32"/>
    <mergeCell ref="F31:H31"/>
    <mergeCell ref="F32:H32"/>
    <mergeCell ref="A20:A27"/>
    <mergeCell ref="B20:B22"/>
    <mergeCell ref="C20:C22"/>
    <mergeCell ref="D20:E22"/>
    <mergeCell ref="F21:H21"/>
    <mergeCell ref="F22:H22"/>
    <mergeCell ref="B23:B27"/>
    <mergeCell ref="C23:C27"/>
    <mergeCell ref="D23:E23"/>
    <mergeCell ref="D24:E25"/>
    <mergeCell ref="F24:H24"/>
    <mergeCell ref="F25:H25"/>
    <mergeCell ref="D26:E27"/>
    <mergeCell ref="F26:H26"/>
    <mergeCell ref="F27:H27"/>
    <mergeCell ref="A6:A19"/>
    <mergeCell ref="B6:B7"/>
    <mergeCell ref="C6:C7"/>
    <mergeCell ref="D6:E6"/>
    <mergeCell ref="D7:E7"/>
    <mergeCell ref="B8:B10"/>
    <mergeCell ref="C8:C10"/>
    <mergeCell ref="D8:E10"/>
    <mergeCell ref="F9:H9"/>
    <mergeCell ref="F10:H10"/>
    <mergeCell ref="D11:E11"/>
    <mergeCell ref="D12:E12"/>
    <mergeCell ref="D13:E13"/>
    <mergeCell ref="B14:B16"/>
    <mergeCell ref="C14:C16"/>
    <mergeCell ref="D14:E16"/>
    <mergeCell ref="F15:H15"/>
    <mergeCell ref="F16:H16"/>
    <mergeCell ref="D17:E17"/>
    <mergeCell ref="B18:B19"/>
    <mergeCell ref="C18:C19"/>
    <mergeCell ref="D18:E18"/>
    <mergeCell ref="D19:E19"/>
    <mergeCell ref="A1:K1"/>
    <mergeCell ref="A2:K2"/>
    <mergeCell ref="A3:D4"/>
    <mergeCell ref="E3:H4"/>
    <mergeCell ref="I3:K3"/>
    <mergeCell ref="I4:I5"/>
    <mergeCell ref="J4:J5"/>
    <mergeCell ref="K4:K5"/>
    <mergeCell ref="D5:E5"/>
  </mergeCells>
  <conditionalFormatting sqref="I6:K6">
    <cfRule type="cellIs" dxfId="256" priority="2" operator="lessThanOrEqual">
      <formula>75</formula>
    </cfRule>
    <cfRule type="cellIs" dxfId="255" priority="3" operator="greaterThanOrEqual">
      <formula>95</formula>
    </cfRule>
    <cfRule type="cellIs" dxfId="254" priority="4" operator="between">
      <formula>76</formula>
      <formula>94</formula>
    </cfRule>
  </conditionalFormatting>
  <conditionalFormatting sqref="I7:K7">
    <cfRule type="cellIs" dxfId="253" priority="5" operator="lessThanOrEqual">
      <formula>26</formula>
    </cfRule>
    <cfRule type="cellIs" dxfId="252" priority="6" operator="greaterThanOrEqual">
      <formula>34</formula>
    </cfRule>
    <cfRule type="cellIs" dxfId="251" priority="7" operator="between">
      <formula>27</formula>
      <formula>33</formula>
    </cfRule>
  </conditionalFormatting>
  <conditionalFormatting sqref="I8:K8">
    <cfRule type="cellIs" dxfId="250" priority="8" operator="lessThanOrEqual">
      <formula>0.79</formula>
    </cfRule>
    <cfRule type="cellIs" dxfId="249" priority="9" operator="greaterThanOrEqual">
      <formula>0.91</formula>
    </cfRule>
    <cfRule type="cellIs" dxfId="248" priority="10" operator="between">
      <formula>0.8</formula>
      <formula>0.9</formula>
    </cfRule>
  </conditionalFormatting>
  <conditionalFormatting sqref="I11:K11">
    <cfRule type="cellIs" dxfId="247" priority="11" operator="lessThanOrEqual">
      <formula>43</formula>
    </cfRule>
    <cfRule type="cellIs" dxfId="246" priority="12" operator="greaterThanOrEqual">
      <formula>49</formula>
    </cfRule>
    <cfRule type="cellIs" dxfId="245" priority="13" operator="between">
      <formula>44</formula>
      <formula>48</formula>
    </cfRule>
  </conditionalFormatting>
  <conditionalFormatting sqref="I13:K13">
    <cfRule type="cellIs" dxfId="244" priority="14" operator="lessThanOrEqual">
      <formula>564</formula>
    </cfRule>
    <cfRule type="cellIs" dxfId="243" priority="15" operator="greaterThanOrEqual">
      <formula>626</formula>
    </cfRule>
    <cfRule type="cellIs" dxfId="242" priority="16" operator="between">
      <formula>565</formula>
      <formula>625</formula>
    </cfRule>
  </conditionalFormatting>
  <conditionalFormatting sqref="I14:K14">
    <cfRule type="cellIs" dxfId="241" priority="17" operator="lessThanOrEqual">
      <formula>759</formula>
    </cfRule>
    <cfRule type="cellIs" dxfId="240" priority="18" operator="greaterThanOrEqual">
      <formula>841</formula>
    </cfRule>
    <cfRule type="cellIs" dxfId="239" priority="19" operator="between">
      <formula>760</formula>
      <formula>840</formula>
    </cfRule>
  </conditionalFormatting>
  <conditionalFormatting sqref="I17:K17">
    <cfRule type="cellIs" dxfId="238" priority="20" operator="lessThanOrEqual">
      <formula>966</formula>
    </cfRule>
    <cfRule type="cellIs" dxfId="237" priority="21" operator="greaterThanOrEqual">
      <formula>1016</formula>
    </cfRule>
    <cfRule type="cellIs" dxfId="236" priority="22" operator="between">
      <formula>967</formula>
      <formula>1015</formula>
    </cfRule>
  </conditionalFormatting>
  <conditionalFormatting sqref="I18:K18">
    <cfRule type="cellIs" dxfId="235" priority="23" operator="lessThanOrEqual">
      <formula>0.9</formula>
    </cfRule>
    <cfRule type="cellIs" dxfId="234" priority="24" operator="greaterThanOrEqual">
      <formula>1.01</formula>
    </cfRule>
    <cfRule type="cellIs" dxfId="233" priority="25" operator="between">
      <formula>0.91</formula>
      <formula>1</formula>
    </cfRule>
  </conditionalFormatting>
  <conditionalFormatting sqref="I19:K19">
    <cfRule type="cellIs" dxfId="232" priority="26" operator="lessThanOrEqual">
      <formula>797</formula>
    </cfRule>
    <cfRule type="cellIs" dxfId="231" priority="27" operator="greaterThanOrEqual">
      <formula>883</formula>
    </cfRule>
    <cfRule type="cellIs" dxfId="230" priority="28" operator="between">
      <formula>798</formula>
      <formula>882</formula>
    </cfRule>
  </conditionalFormatting>
  <conditionalFormatting sqref="I20:K20">
    <cfRule type="cellIs" dxfId="229" priority="29" operator="lessThanOrEqual">
      <formula>0.69</formula>
    </cfRule>
    <cfRule type="cellIs" dxfId="228" priority="30" operator="greaterThanOrEqual">
      <formula>0.81</formula>
    </cfRule>
    <cfRule type="cellIs" dxfId="227" priority="31" operator="between">
      <formula>0.7</formula>
      <formula>0.8</formula>
    </cfRule>
  </conditionalFormatting>
  <conditionalFormatting sqref="I23:K23">
    <cfRule type="cellIs" dxfId="226" priority="32" operator="lessThanOrEqual">
      <formula>0.59</formula>
    </cfRule>
    <cfRule type="cellIs" dxfId="225" priority="33" operator="greaterThanOrEqual">
      <formula>0.66</formula>
    </cfRule>
    <cfRule type="cellIs" dxfId="224" priority="34" operator="between">
      <formula>0.6</formula>
      <formula>0.65</formula>
    </cfRule>
  </conditionalFormatting>
  <conditionalFormatting sqref="I28:K28">
    <cfRule type="cellIs" dxfId="223" priority="35" operator="lessThanOrEqual">
      <formula>0.39</formula>
    </cfRule>
    <cfRule type="cellIs" dxfId="222" priority="36" operator="greaterThanOrEqual">
      <formula>0.51</formula>
    </cfRule>
    <cfRule type="cellIs" dxfId="221" priority="37" operator="between">
      <formula>0.4</formula>
      <formula>0.5</formula>
    </cfRule>
  </conditionalFormatting>
  <conditionalFormatting sqref="I33:K33">
    <cfRule type="cellIs" dxfId="220" priority="38" operator="lessThanOrEqual">
      <formula>15</formula>
    </cfRule>
    <cfRule type="cellIs" dxfId="219" priority="39" operator="greaterThanOrEqual">
      <formula>22</formula>
    </cfRule>
    <cfRule type="cellIs" dxfId="218" priority="40" operator="between">
      <formula>16</formula>
      <formula>21</formula>
    </cfRule>
  </conditionalFormatting>
  <conditionalFormatting sqref="I36:K36">
    <cfRule type="cellIs" dxfId="217" priority="41" operator="lessThan">
      <formula>1</formula>
    </cfRule>
    <cfRule type="cellIs" dxfId="216" priority="42" operator="greaterThanOrEqual">
      <formula>2</formula>
    </cfRule>
    <cfRule type="cellIs" dxfId="215" priority="43" operator="equal">
      <formula>1</formula>
    </cfRule>
  </conditionalFormatting>
  <conditionalFormatting sqref="I39:K39">
    <cfRule type="cellIs" dxfId="214" priority="44" operator="lessThanOrEqual">
      <formula>6</formula>
    </cfRule>
    <cfRule type="cellIs" dxfId="213" priority="45" operator="greaterThanOrEqual">
      <formula>22</formula>
    </cfRule>
    <cfRule type="cellIs" dxfId="212" priority="46" operator="between">
      <formula>7</formula>
      <formula>21</formula>
    </cfRule>
  </conditionalFormatting>
  <conditionalFormatting sqref="I42:K42">
    <cfRule type="cellIs" dxfId="211" priority="47" operator="lessThanOrEqual">
      <formula>14</formula>
    </cfRule>
    <cfRule type="cellIs" dxfId="210" priority="48" operator="greaterThanOrEqual">
      <formula>46</formula>
    </cfRule>
    <cfRule type="cellIs" dxfId="209" priority="49" operator="between">
      <formula>45</formula>
      <formula>15</formula>
    </cfRule>
  </conditionalFormatting>
  <conditionalFormatting sqref="I45:K45">
    <cfRule type="cellIs" dxfId="208" priority="50" operator="greaterThanOrEqual">
      <formula>76</formula>
    </cfRule>
    <cfRule type="cellIs" dxfId="207" priority="51" operator="lessThanOrEqual">
      <formula>59</formula>
    </cfRule>
    <cfRule type="cellIs" dxfId="206" priority="52" operator="between">
      <formula>60</formula>
      <formula>75</formula>
    </cfRule>
  </conditionalFormatting>
  <conditionalFormatting sqref="I48:K48">
    <cfRule type="cellIs" dxfId="205" priority="53" operator="lessThanOrEqual">
      <formula>1</formula>
    </cfRule>
    <cfRule type="cellIs" dxfId="204" priority="54" operator="greaterThanOrEqual">
      <formula>3</formula>
    </cfRule>
    <cfRule type="cellIs" dxfId="203" priority="55" operator="equal">
      <formula>2</formula>
    </cfRule>
  </conditionalFormatting>
  <conditionalFormatting sqref="I51:K51">
    <cfRule type="cellIs" dxfId="202" priority="56" operator="greaterThanOrEqual">
      <formula>3</formula>
    </cfRule>
    <cfRule type="cellIs" dxfId="201" priority="57" operator="lessThanOrEqual">
      <formula>1</formula>
    </cfRule>
    <cfRule type="cellIs" dxfId="200" priority="58" operator="equal">
      <formula>2</formula>
    </cfRule>
  </conditionalFormatting>
  <conditionalFormatting sqref="I54:K54">
    <cfRule type="cellIs" dxfId="199" priority="59" operator="lessThanOrEqual">
      <formula>9</formula>
    </cfRule>
    <cfRule type="cellIs" dxfId="198" priority="60" operator="greaterThanOrEqual">
      <formula>16</formula>
    </cfRule>
    <cfRule type="cellIs" dxfId="197" priority="61" operator="between">
      <formula>10</formula>
      <formula>15</formula>
    </cfRule>
  </conditionalFormatting>
  <conditionalFormatting sqref="I57:K62">
    <cfRule type="cellIs" dxfId="196" priority="62" operator="lessThanOrEqual">
      <formula>199</formula>
    </cfRule>
    <cfRule type="cellIs" dxfId="195" priority="63" operator="greaterThanOrEqual">
      <formula>221</formula>
    </cfRule>
    <cfRule type="cellIs" dxfId="194" priority="64" operator="between">
      <formula>200</formula>
      <formula>220</formula>
    </cfRule>
  </conditionalFormatting>
  <conditionalFormatting sqref="I63:K63">
    <cfRule type="cellIs" dxfId="193" priority="65" operator="lessThanOrEqual">
      <formula>498</formula>
    </cfRule>
    <cfRule type="cellIs" dxfId="192" priority="66" operator="greaterThanOrEqual">
      <formula>552</formula>
    </cfRule>
    <cfRule type="cellIs" dxfId="191" priority="67" operator="between">
      <formula>499</formula>
      <formula>551</formula>
    </cfRule>
  </conditionalFormatting>
  <conditionalFormatting sqref="I71:K71">
    <cfRule type="cellIs" dxfId="190" priority="68" operator="lessThanOrEqual">
      <formula>11</formula>
    </cfRule>
    <cfRule type="cellIs" dxfId="189" priority="69" operator="greaterThanOrEqual">
      <formula>39</formula>
    </cfRule>
    <cfRule type="cellIs" dxfId="188" priority="70" operator="between">
      <formula>12</formula>
      <formula>38</formula>
    </cfRule>
  </conditionalFormatting>
  <conditionalFormatting sqref="I81:K81">
    <cfRule type="cellIs" dxfId="187" priority="71" operator="lessThanOrEqual">
      <formula>19</formula>
    </cfRule>
    <cfRule type="cellIs" dxfId="186" priority="72" operator="greaterThanOrEqual">
      <formula>21</formula>
    </cfRule>
    <cfRule type="cellIs" dxfId="185" priority="73" operator="equal">
      <formula>20</formula>
    </cfRule>
  </conditionalFormatting>
  <conditionalFormatting sqref="I88:K88">
    <cfRule type="cellIs" dxfId="184" priority="74" operator="lessThanOrEqual">
      <formula>1401</formula>
    </cfRule>
    <cfRule type="cellIs" dxfId="183" priority="75" operator="greaterThanOrEqual">
      <formula>1551</formula>
    </cfRule>
    <cfRule type="cellIs" dxfId="182" priority="76" operator="between">
      <formula>1402</formula>
      <formula>1550</formula>
    </cfRule>
  </conditionalFormatting>
  <conditionalFormatting sqref="I65:K69">
    <cfRule type="cellIs" dxfId="181" priority="77" operator="greaterThanOrEqual">
      <formula>1.01</formula>
    </cfRule>
    <cfRule type="cellIs" dxfId="180" priority="78" operator="between">
      <formula>0.9</formula>
      <formula>1</formula>
    </cfRule>
    <cfRule type="cellIs" dxfId="179" priority="79" operator="lessThanOrEqual">
      <formula>0.89</formula>
    </cfRule>
  </conditionalFormatting>
  <conditionalFormatting sqref="I70:K70">
    <cfRule type="cellIs" dxfId="178" priority="80" operator="lessThanOrEqual">
      <formula>0.89</formula>
    </cfRule>
    <cfRule type="cellIs" dxfId="177" priority="81" operator="greaterThanOrEqual">
      <formula>1.01</formula>
    </cfRule>
    <cfRule type="cellIs" dxfId="176" priority="82" operator="between">
      <formula>0.9</formula>
      <formula>1</formula>
    </cfRule>
  </conditionalFormatting>
  <conditionalFormatting sqref="I95:K102">
    <cfRule type="cellIs" dxfId="175" priority="83" operator="lessThanOrEqual">
      <formula>0.89</formula>
    </cfRule>
    <cfRule type="cellIs" dxfId="174" priority="84" operator="greaterThanOrEqual">
      <formula>1.01</formula>
    </cfRule>
    <cfRule type="cellIs" dxfId="173" priority="85" operator="between">
      <formula>0.9</formula>
      <formula>1</formula>
    </cfRule>
  </conditionalFormatting>
  <printOptions horizontalCentered="1"/>
  <pageMargins left="0.42013888888888901" right="0.37986111111111098" top="1" bottom="1" header="0.51180555555555496" footer="0.51180555555555496"/>
  <pageSetup firstPageNumber="0" orientation="portrait" horizontalDpi="300" verticalDpi="30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K140"/>
  <sheetViews>
    <sheetView topLeftCell="D1" zoomScaleNormal="100" workbookViewId="0">
      <selection activeCell="F15" sqref="F15"/>
    </sheetView>
  </sheetViews>
  <sheetFormatPr baseColWidth="10" defaultColWidth="9" defaultRowHeight="12.75" x14ac:dyDescent="0.2"/>
  <cols>
    <col min="1" max="1" width="27.25" style="1" customWidth="1"/>
    <col min="2" max="2" width="13.625" style="1" customWidth="1"/>
    <col min="3" max="3" width="24.625" style="2" customWidth="1"/>
    <col min="4" max="4" width="23.125" style="2" customWidth="1"/>
    <col min="5" max="5" width="17.75" style="3" customWidth="1"/>
    <col min="6" max="6" width="10.125" style="4" customWidth="1"/>
    <col min="7" max="7" width="10" style="4" customWidth="1"/>
    <col min="8" max="8" width="10.25" style="3" customWidth="1"/>
    <col min="9" max="10" width="9.25" style="3" customWidth="1"/>
    <col min="11" max="11" width="7.75" style="3" customWidth="1"/>
    <col min="12" max="12" width="10.125" style="3" customWidth="1"/>
    <col min="13" max="13" width="6.875" style="3" customWidth="1"/>
    <col min="14" max="16" width="10.125" style="3" customWidth="1"/>
    <col min="17" max="17" width="6.375" style="3" customWidth="1"/>
    <col min="18" max="20" width="10.125" style="3" customWidth="1"/>
    <col min="21" max="1025" width="37" style="3" customWidth="1"/>
  </cols>
  <sheetData>
    <row r="1" spans="1:20" ht="15.75" customHeight="1" x14ac:dyDescent="0.2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</row>
    <row r="2" spans="1:20" ht="24" customHeight="1" x14ac:dyDescent="0.2">
      <c r="A2" s="69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</row>
    <row r="3" spans="1:20" ht="12.75" customHeight="1" x14ac:dyDescent="0.2">
      <c r="A3" s="71" t="s">
        <v>2</v>
      </c>
      <c r="B3" s="71"/>
      <c r="C3" s="71"/>
      <c r="D3" s="71"/>
      <c r="E3" s="72" t="s">
        <v>3</v>
      </c>
      <c r="F3" s="72"/>
      <c r="G3" s="72"/>
      <c r="H3" s="72"/>
      <c r="I3" s="105" t="s">
        <v>244</v>
      </c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</row>
    <row r="4" spans="1:20" x14ac:dyDescent="0.2">
      <c r="A4" s="71"/>
      <c r="B4" s="71"/>
      <c r="C4" s="71"/>
      <c r="D4" s="71"/>
      <c r="E4" s="72"/>
      <c r="F4" s="72"/>
      <c r="G4" s="72"/>
      <c r="H4" s="72"/>
      <c r="I4" s="74">
        <v>43466</v>
      </c>
      <c r="J4" s="74">
        <v>43497</v>
      </c>
      <c r="K4" s="74">
        <v>43525</v>
      </c>
      <c r="L4" s="74">
        <v>43556</v>
      </c>
      <c r="M4" s="74">
        <v>43586</v>
      </c>
      <c r="N4" s="74">
        <v>43617</v>
      </c>
      <c r="O4" s="74">
        <v>43647</v>
      </c>
      <c r="P4" s="74">
        <v>43678</v>
      </c>
      <c r="Q4" s="74">
        <v>43709</v>
      </c>
      <c r="R4" s="74">
        <v>43739</v>
      </c>
      <c r="S4" s="74">
        <v>43770</v>
      </c>
      <c r="T4" s="74">
        <v>43800</v>
      </c>
    </row>
    <row r="5" spans="1:20" x14ac:dyDescent="0.2">
      <c r="A5" s="5" t="s">
        <v>4</v>
      </c>
      <c r="B5" s="5" t="s">
        <v>5</v>
      </c>
      <c r="C5" s="5" t="s">
        <v>6</v>
      </c>
      <c r="D5" s="75" t="s">
        <v>7</v>
      </c>
      <c r="E5" s="75"/>
      <c r="F5" s="6" t="s">
        <v>8</v>
      </c>
      <c r="G5" s="7" t="s">
        <v>9</v>
      </c>
      <c r="H5" s="8" t="s">
        <v>10</v>
      </c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</row>
    <row r="6" spans="1:20" ht="12.75" customHeight="1" x14ac:dyDescent="0.2">
      <c r="A6" s="76" t="s">
        <v>11</v>
      </c>
      <c r="B6" s="77">
        <v>1</v>
      </c>
      <c r="C6" s="78" t="s">
        <v>12</v>
      </c>
      <c r="D6" s="79" t="s">
        <v>13</v>
      </c>
      <c r="E6" s="79"/>
      <c r="F6" s="10" t="s">
        <v>14</v>
      </c>
      <c r="G6" s="11" t="s">
        <v>15</v>
      </c>
      <c r="H6" s="12" t="s">
        <v>16</v>
      </c>
      <c r="I6" s="13">
        <v>128</v>
      </c>
      <c r="J6" s="13">
        <v>84</v>
      </c>
      <c r="K6" s="13">
        <v>103</v>
      </c>
      <c r="L6" s="13">
        <v>68</v>
      </c>
      <c r="M6" s="13">
        <v>109</v>
      </c>
      <c r="N6" s="13">
        <v>75</v>
      </c>
      <c r="O6" s="13">
        <v>90</v>
      </c>
      <c r="P6" s="13">
        <v>88</v>
      </c>
      <c r="Q6" s="13">
        <v>66</v>
      </c>
      <c r="R6" s="13">
        <v>92</v>
      </c>
      <c r="S6" s="13">
        <v>82</v>
      </c>
      <c r="T6" s="13">
        <v>50</v>
      </c>
    </row>
    <row r="7" spans="1:20" ht="12.75" customHeight="1" x14ac:dyDescent="0.2">
      <c r="A7" s="76"/>
      <c r="B7" s="77"/>
      <c r="C7" s="78"/>
      <c r="D7" s="79" t="s">
        <v>17</v>
      </c>
      <c r="E7" s="79"/>
      <c r="F7" s="10" t="s">
        <v>18</v>
      </c>
      <c r="G7" s="11" t="s">
        <v>19</v>
      </c>
      <c r="H7" s="12" t="s">
        <v>20</v>
      </c>
      <c r="I7" s="13">
        <v>24</v>
      </c>
      <c r="J7" s="13">
        <v>19</v>
      </c>
      <c r="K7" s="13">
        <v>37</v>
      </c>
      <c r="L7" s="13">
        <v>18</v>
      </c>
      <c r="M7" s="13">
        <v>35</v>
      </c>
      <c r="N7" s="13">
        <v>25</v>
      </c>
      <c r="O7" s="13">
        <v>30</v>
      </c>
      <c r="P7" s="13">
        <v>24</v>
      </c>
      <c r="Q7" s="13">
        <v>25</v>
      </c>
      <c r="R7" s="13">
        <v>30</v>
      </c>
      <c r="S7" s="13">
        <v>19</v>
      </c>
      <c r="T7" s="13">
        <v>13</v>
      </c>
    </row>
    <row r="8" spans="1:20" ht="12.75" customHeight="1" x14ac:dyDescent="0.2">
      <c r="A8" s="76"/>
      <c r="B8" s="80">
        <v>2</v>
      </c>
      <c r="C8" s="78" t="s">
        <v>21</v>
      </c>
      <c r="D8" s="79" t="s">
        <v>22</v>
      </c>
      <c r="E8" s="79"/>
      <c r="F8" s="10" t="s">
        <v>23</v>
      </c>
      <c r="G8" s="11" t="s">
        <v>24</v>
      </c>
      <c r="H8" s="12" t="s">
        <v>25</v>
      </c>
      <c r="I8" s="15">
        <f t="shared" ref="I8:T8" si="0">IFERROR(I10/I9,0)</f>
        <v>1.4765765765765766</v>
      </c>
      <c r="J8" s="15">
        <f t="shared" si="0"/>
        <v>1.1383067896060353</v>
      </c>
      <c r="K8" s="15">
        <f t="shared" si="0"/>
        <v>0.82563025210084029</v>
      </c>
      <c r="L8" s="15">
        <f t="shared" si="0"/>
        <v>1.0272108843537415</v>
      </c>
      <c r="M8" s="15">
        <f t="shared" si="0"/>
        <v>1.2134471718249733</v>
      </c>
      <c r="N8" s="15">
        <f t="shared" si="0"/>
        <v>1.0127020785219401</v>
      </c>
      <c r="O8" s="15">
        <f t="shared" si="0"/>
        <v>0.884133611691023</v>
      </c>
      <c r="P8" s="15">
        <f t="shared" si="0"/>
        <v>1.0991285403050108</v>
      </c>
      <c r="Q8" s="15">
        <f t="shared" si="0"/>
        <v>0.93184357541899443</v>
      </c>
      <c r="R8" s="15">
        <f t="shared" si="0"/>
        <v>1.1004140786749483</v>
      </c>
      <c r="S8" s="15">
        <f t="shared" si="0"/>
        <v>1.0250521920668059</v>
      </c>
      <c r="T8" s="15">
        <f t="shared" si="0"/>
        <v>1</v>
      </c>
    </row>
    <row r="9" spans="1:20" ht="12.75" customHeight="1" x14ac:dyDescent="0.2">
      <c r="A9" s="76"/>
      <c r="B9" s="80"/>
      <c r="C9" s="78"/>
      <c r="D9" s="79"/>
      <c r="E9" s="79"/>
      <c r="F9" s="79" t="s">
        <v>26</v>
      </c>
      <c r="G9" s="79"/>
      <c r="H9" s="79"/>
      <c r="I9" s="16">
        <v>1110</v>
      </c>
      <c r="J9" s="16">
        <v>1193</v>
      </c>
      <c r="K9" s="16">
        <v>952</v>
      </c>
      <c r="L9" s="16">
        <v>882</v>
      </c>
      <c r="M9" s="16">
        <v>937</v>
      </c>
      <c r="N9" s="16">
        <v>866</v>
      </c>
      <c r="O9" s="16">
        <v>958</v>
      </c>
      <c r="P9" s="16">
        <v>918</v>
      </c>
      <c r="Q9" s="16">
        <v>895</v>
      </c>
      <c r="R9" s="16">
        <v>966</v>
      </c>
      <c r="S9" s="16">
        <v>958</v>
      </c>
      <c r="T9" s="16">
        <v>1240</v>
      </c>
    </row>
    <row r="10" spans="1:20" ht="12.75" customHeight="1" x14ac:dyDescent="0.2">
      <c r="A10" s="76"/>
      <c r="B10" s="80"/>
      <c r="C10" s="78"/>
      <c r="D10" s="79"/>
      <c r="E10" s="79"/>
      <c r="F10" s="79" t="s">
        <v>27</v>
      </c>
      <c r="G10" s="79"/>
      <c r="H10" s="79"/>
      <c r="I10" s="16">
        <v>1639</v>
      </c>
      <c r="J10" s="16">
        <v>1358</v>
      </c>
      <c r="K10" s="16">
        <v>786</v>
      </c>
      <c r="L10" s="16">
        <v>906</v>
      </c>
      <c r="M10" s="16">
        <v>1137</v>
      </c>
      <c r="N10" s="16">
        <v>877</v>
      </c>
      <c r="O10" s="16">
        <v>847</v>
      </c>
      <c r="P10" s="16">
        <v>1009</v>
      </c>
      <c r="Q10" s="16">
        <v>834</v>
      </c>
      <c r="R10" s="16">
        <v>1063</v>
      </c>
      <c r="S10" s="16">
        <v>982</v>
      </c>
      <c r="T10" s="16">
        <v>1240</v>
      </c>
    </row>
    <row r="11" spans="1:20" ht="22.5" customHeight="1" x14ac:dyDescent="0.2">
      <c r="A11" s="76"/>
      <c r="B11" s="17">
        <v>3</v>
      </c>
      <c r="C11" s="9" t="s">
        <v>28</v>
      </c>
      <c r="D11" s="79" t="s">
        <v>29</v>
      </c>
      <c r="E11" s="79"/>
      <c r="F11" s="10" t="s">
        <v>30</v>
      </c>
      <c r="G11" s="11" t="s">
        <v>31</v>
      </c>
      <c r="H11" s="12" t="s">
        <v>32</v>
      </c>
      <c r="I11" s="16">
        <v>30</v>
      </c>
      <c r="J11" s="16">
        <v>0</v>
      </c>
      <c r="K11" s="16">
        <v>85</v>
      </c>
      <c r="L11" s="16">
        <v>198</v>
      </c>
      <c r="M11" s="16">
        <v>0</v>
      </c>
      <c r="N11" s="16">
        <v>0</v>
      </c>
      <c r="O11" s="16">
        <v>0</v>
      </c>
      <c r="P11" s="16">
        <v>0</v>
      </c>
      <c r="Q11" s="16">
        <v>5</v>
      </c>
      <c r="R11" s="16">
        <v>16</v>
      </c>
      <c r="S11" s="16">
        <v>0</v>
      </c>
      <c r="T11" s="16">
        <v>0</v>
      </c>
    </row>
    <row r="12" spans="1:20" ht="22.5" customHeight="1" x14ac:dyDescent="0.2">
      <c r="A12" s="76"/>
      <c r="B12" s="14">
        <v>4</v>
      </c>
      <c r="C12" s="9" t="s">
        <v>33</v>
      </c>
      <c r="D12" s="78" t="s">
        <v>34</v>
      </c>
      <c r="E12" s="78"/>
      <c r="F12" s="18" t="s">
        <v>35</v>
      </c>
      <c r="G12" s="19">
        <v>25</v>
      </c>
      <c r="H12" s="20" t="s">
        <v>36</v>
      </c>
      <c r="I12" s="16">
        <v>41</v>
      </c>
      <c r="J12" s="16">
        <v>59</v>
      </c>
      <c r="K12" s="16">
        <v>57</v>
      </c>
      <c r="L12" s="16">
        <v>37</v>
      </c>
      <c r="M12" s="16">
        <v>48</v>
      </c>
      <c r="N12" s="16">
        <v>41</v>
      </c>
      <c r="O12" s="16">
        <v>52</v>
      </c>
      <c r="P12" s="16">
        <v>37</v>
      </c>
      <c r="Q12" s="16">
        <v>49</v>
      </c>
      <c r="R12" s="16">
        <v>34</v>
      </c>
      <c r="S12" s="16">
        <v>41</v>
      </c>
      <c r="T12" s="16">
        <v>26</v>
      </c>
    </row>
    <row r="13" spans="1:20" ht="22.5" customHeight="1" x14ac:dyDescent="0.2">
      <c r="A13" s="76"/>
      <c r="B13" s="21">
        <v>5</v>
      </c>
      <c r="C13" s="22" t="s">
        <v>37</v>
      </c>
      <c r="D13" s="78" t="s">
        <v>38</v>
      </c>
      <c r="E13" s="78"/>
      <c r="F13" s="18" t="s">
        <v>39</v>
      </c>
      <c r="G13" s="11" t="s">
        <v>40</v>
      </c>
      <c r="H13" s="20" t="s">
        <v>41</v>
      </c>
      <c r="I13" s="16">
        <v>10</v>
      </c>
      <c r="J13" s="16">
        <v>0</v>
      </c>
      <c r="K13" s="16">
        <v>0</v>
      </c>
      <c r="L13" s="16">
        <v>1</v>
      </c>
      <c r="M13" s="16">
        <v>0</v>
      </c>
      <c r="N13" s="16">
        <v>1</v>
      </c>
      <c r="O13" s="16">
        <v>1</v>
      </c>
      <c r="P13" s="16">
        <v>0</v>
      </c>
      <c r="Q13" s="16">
        <v>0</v>
      </c>
      <c r="R13" s="16">
        <v>1</v>
      </c>
      <c r="S13" s="16">
        <v>1</v>
      </c>
      <c r="T13" s="16">
        <v>0</v>
      </c>
    </row>
    <row r="14" spans="1:20" ht="12.75" customHeight="1" x14ac:dyDescent="0.2">
      <c r="A14" s="76"/>
      <c r="B14" s="81">
        <v>6</v>
      </c>
      <c r="C14" s="82" t="s">
        <v>42</v>
      </c>
      <c r="D14" s="82" t="s">
        <v>43</v>
      </c>
      <c r="E14" s="82"/>
      <c r="F14" s="18" t="s">
        <v>44</v>
      </c>
      <c r="G14" s="24" t="s">
        <v>45</v>
      </c>
      <c r="H14" s="20" t="s">
        <v>46</v>
      </c>
      <c r="I14" s="25">
        <f t="shared" ref="I14:T14" si="1">SUM(I15:I16)</f>
        <v>2710</v>
      </c>
      <c r="J14" s="25">
        <f t="shared" si="1"/>
        <v>3852</v>
      </c>
      <c r="K14" s="25">
        <f t="shared" si="1"/>
        <v>3798</v>
      </c>
      <c r="L14" s="25">
        <f t="shared" si="1"/>
        <v>2340</v>
      </c>
      <c r="M14" s="25">
        <f t="shared" si="1"/>
        <v>2538</v>
      </c>
      <c r="N14" s="25">
        <f t="shared" si="1"/>
        <v>3540</v>
      </c>
      <c r="O14" s="25">
        <f t="shared" si="1"/>
        <v>1588</v>
      </c>
      <c r="P14" s="25">
        <f t="shared" si="1"/>
        <v>1408</v>
      </c>
      <c r="Q14" s="25">
        <f t="shared" si="1"/>
        <v>1266</v>
      </c>
      <c r="R14" s="25">
        <f t="shared" si="1"/>
        <v>1402</v>
      </c>
      <c r="S14" s="25">
        <f t="shared" si="1"/>
        <v>1500</v>
      </c>
      <c r="T14" s="25">
        <f t="shared" si="1"/>
        <v>2573</v>
      </c>
    </row>
    <row r="15" spans="1:20" ht="12.75" customHeight="1" x14ac:dyDescent="0.2">
      <c r="A15" s="76"/>
      <c r="B15" s="81"/>
      <c r="C15" s="82"/>
      <c r="D15" s="82"/>
      <c r="E15" s="82"/>
      <c r="F15" s="83" t="s">
        <v>47</v>
      </c>
      <c r="G15" s="83"/>
      <c r="H15" s="83"/>
      <c r="I15" s="16">
        <v>1355</v>
      </c>
      <c r="J15" s="16">
        <v>1926</v>
      </c>
      <c r="K15" s="16">
        <v>1899</v>
      </c>
      <c r="L15" s="16">
        <v>1170</v>
      </c>
      <c r="M15" s="16">
        <v>1269</v>
      </c>
      <c r="N15" s="16">
        <v>1770</v>
      </c>
      <c r="O15" s="16">
        <v>794</v>
      </c>
      <c r="P15" s="16">
        <v>704</v>
      </c>
      <c r="Q15" s="16">
        <v>633</v>
      </c>
      <c r="R15" s="16">
        <v>701</v>
      </c>
      <c r="S15" s="16">
        <v>750</v>
      </c>
      <c r="T15" s="16">
        <v>1287</v>
      </c>
    </row>
    <row r="16" spans="1:20" ht="12.75" customHeight="1" x14ac:dyDescent="0.2">
      <c r="A16" s="76"/>
      <c r="B16" s="81"/>
      <c r="C16" s="82"/>
      <c r="D16" s="82"/>
      <c r="E16" s="82"/>
      <c r="F16" s="83" t="s">
        <v>48</v>
      </c>
      <c r="G16" s="83"/>
      <c r="H16" s="83"/>
      <c r="I16" s="16">
        <v>1355</v>
      </c>
      <c r="J16" s="16">
        <v>1926</v>
      </c>
      <c r="K16" s="16">
        <v>1899</v>
      </c>
      <c r="L16" s="16">
        <v>1170</v>
      </c>
      <c r="M16" s="16">
        <v>1269</v>
      </c>
      <c r="N16" s="16">
        <v>1770</v>
      </c>
      <c r="O16" s="16">
        <v>794</v>
      </c>
      <c r="P16" s="16">
        <v>704</v>
      </c>
      <c r="Q16" s="16">
        <v>633</v>
      </c>
      <c r="R16" s="16">
        <v>701</v>
      </c>
      <c r="S16" s="16">
        <v>750</v>
      </c>
      <c r="T16" s="16">
        <v>1286</v>
      </c>
    </row>
    <row r="17" spans="1:20" ht="33.75" customHeight="1" x14ac:dyDescent="0.2">
      <c r="A17" s="76"/>
      <c r="B17" s="21">
        <v>7</v>
      </c>
      <c r="C17" s="23" t="s">
        <v>49</v>
      </c>
      <c r="D17" s="82" t="s">
        <v>50</v>
      </c>
      <c r="E17" s="82"/>
      <c r="F17" s="18" t="s">
        <v>51</v>
      </c>
      <c r="G17" s="11" t="s">
        <v>52</v>
      </c>
      <c r="H17" s="20" t="s">
        <v>53</v>
      </c>
      <c r="I17" s="25">
        <f t="shared" ref="I17:T17" si="2">I9</f>
        <v>1110</v>
      </c>
      <c r="J17" s="25">
        <f t="shared" si="2"/>
        <v>1193</v>
      </c>
      <c r="K17" s="25">
        <f t="shared" si="2"/>
        <v>952</v>
      </c>
      <c r="L17" s="25">
        <f t="shared" si="2"/>
        <v>882</v>
      </c>
      <c r="M17" s="25">
        <f t="shared" si="2"/>
        <v>937</v>
      </c>
      <c r="N17" s="25">
        <f t="shared" si="2"/>
        <v>866</v>
      </c>
      <c r="O17" s="25">
        <f t="shared" si="2"/>
        <v>958</v>
      </c>
      <c r="P17" s="25">
        <f t="shared" si="2"/>
        <v>918</v>
      </c>
      <c r="Q17" s="25">
        <f t="shared" si="2"/>
        <v>895</v>
      </c>
      <c r="R17" s="25">
        <f t="shared" si="2"/>
        <v>966</v>
      </c>
      <c r="S17" s="25">
        <f t="shared" si="2"/>
        <v>958</v>
      </c>
      <c r="T17" s="25">
        <f t="shared" si="2"/>
        <v>1240</v>
      </c>
    </row>
    <row r="18" spans="1:20" ht="22.5" customHeight="1" x14ac:dyDescent="0.2">
      <c r="A18" s="76"/>
      <c r="B18" s="84">
        <v>8</v>
      </c>
      <c r="C18" s="85" t="s">
        <v>54</v>
      </c>
      <c r="D18" s="85" t="s">
        <v>55</v>
      </c>
      <c r="E18" s="85"/>
      <c r="F18" s="18" t="s">
        <v>56</v>
      </c>
      <c r="G18" s="24" t="s">
        <v>57</v>
      </c>
      <c r="H18" s="26" t="s">
        <v>58</v>
      </c>
      <c r="I18" s="27">
        <f t="shared" ref="I18:T18" si="3">IFERROR(I19/(I108*40),0)</f>
        <v>2.8684210526315788</v>
      </c>
      <c r="J18" s="27">
        <f t="shared" si="3"/>
        <v>1.4737499999999999</v>
      </c>
      <c r="K18" s="27">
        <f t="shared" si="3"/>
        <v>0.74880952380952381</v>
      </c>
      <c r="L18" s="27">
        <f t="shared" si="3"/>
        <v>1.1125</v>
      </c>
      <c r="M18" s="27">
        <f t="shared" si="3"/>
        <v>0.77738095238095239</v>
      </c>
      <c r="N18" s="27">
        <f t="shared" si="3"/>
        <v>0.74875000000000003</v>
      </c>
      <c r="O18" s="27">
        <f t="shared" si="3"/>
        <v>0.84204545454545454</v>
      </c>
      <c r="P18" s="27">
        <f t="shared" si="3"/>
        <v>0.78928571428571426</v>
      </c>
      <c r="Q18" s="27">
        <f t="shared" si="3"/>
        <v>0.79285714285714282</v>
      </c>
      <c r="R18" s="27">
        <f t="shared" si="3"/>
        <v>0.7804347826086957</v>
      </c>
      <c r="S18" s="27">
        <f t="shared" si="3"/>
        <v>0.8928571428571429</v>
      </c>
      <c r="T18" s="27">
        <f t="shared" si="3"/>
        <v>1.5909090909090908</v>
      </c>
    </row>
    <row r="19" spans="1:20" ht="12.75" customHeight="1" x14ac:dyDescent="0.2">
      <c r="A19" s="76"/>
      <c r="B19" s="84"/>
      <c r="C19" s="85"/>
      <c r="D19" s="85" t="s">
        <v>59</v>
      </c>
      <c r="E19" s="85"/>
      <c r="F19" s="28" t="s">
        <v>60</v>
      </c>
      <c r="G19" s="24" t="s">
        <v>61</v>
      </c>
      <c r="H19" s="29" t="s">
        <v>62</v>
      </c>
      <c r="I19" s="16">
        <v>2180</v>
      </c>
      <c r="J19" s="16">
        <v>1179</v>
      </c>
      <c r="K19" s="16">
        <v>629</v>
      </c>
      <c r="L19" s="16">
        <v>712</v>
      </c>
      <c r="M19" s="16">
        <v>653</v>
      </c>
      <c r="N19" s="16">
        <v>599</v>
      </c>
      <c r="O19" s="16">
        <v>741</v>
      </c>
      <c r="P19" s="16">
        <v>663</v>
      </c>
      <c r="Q19" s="16">
        <v>666</v>
      </c>
      <c r="R19" s="16">
        <v>718</v>
      </c>
      <c r="S19" s="16">
        <v>750</v>
      </c>
      <c r="T19" s="16">
        <v>1400</v>
      </c>
    </row>
    <row r="20" spans="1:20" ht="12.75" customHeight="1" x14ac:dyDescent="0.2">
      <c r="A20" s="76" t="s">
        <v>63</v>
      </c>
      <c r="B20" s="80">
        <v>9</v>
      </c>
      <c r="C20" s="78" t="s">
        <v>64</v>
      </c>
      <c r="D20" s="79" t="s">
        <v>65</v>
      </c>
      <c r="E20" s="79"/>
      <c r="F20" s="30" t="s">
        <v>66</v>
      </c>
      <c r="G20" s="11" t="s">
        <v>67</v>
      </c>
      <c r="H20" s="12" t="s">
        <v>68</v>
      </c>
      <c r="I20" s="31">
        <f t="shared" ref="I20:T20" si="4">IFERROR(I22/I21,0)</f>
        <v>0.58441558441558439</v>
      </c>
      <c r="J20" s="31">
        <f t="shared" si="4"/>
        <v>0.64516129032258063</v>
      </c>
      <c r="K20" s="31">
        <f t="shared" si="4"/>
        <v>0.74509803921568629</v>
      </c>
      <c r="L20" s="31">
        <f t="shared" si="4"/>
        <v>0.82499999999999996</v>
      </c>
      <c r="M20" s="31">
        <f t="shared" si="4"/>
        <v>0.71875</v>
      </c>
      <c r="N20" s="31">
        <f t="shared" si="4"/>
        <v>0.65079365079365081</v>
      </c>
      <c r="O20" s="31">
        <f t="shared" si="4"/>
        <v>0.73684210526315785</v>
      </c>
      <c r="P20" s="31">
        <f t="shared" si="4"/>
        <v>0.65</v>
      </c>
      <c r="Q20" s="31">
        <f t="shared" si="4"/>
        <v>0.67567567567567566</v>
      </c>
      <c r="R20" s="31">
        <f t="shared" si="4"/>
        <v>0.7068965517241379</v>
      </c>
      <c r="S20" s="31">
        <f t="shared" si="4"/>
        <v>0.7192982456140351</v>
      </c>
      <c r="T20" s="31">
        <f t="shared" si="4"/>
        <v>0.64102564102564108</v>
      </c>
    </row>
    <row r="21" spans="1:20" ht="12.75" customHeight="1" x14ac:dyDescent="0.2">
      <c r="A21" s="76"/>
      <c r="B21" s="80"/>
      <c r="C21" s="78"/>
      <c r="D21" s="79"/>
      <c r="E21" s="79"/>
      <c r="F21" s="85" t="s">
        <v>69</v>
      </c>
      <c r="G21" s="85"/>
      <c r="H21" s="85"/>
      <c r="I21" s="16">
        <v>77</v>
      </c>
      <c r="J21" s="16">
        <v>62</v>
      </c>
      <c r="K21" s="16">
        <v>51</v>
      </c>
      <c r="L21" s="16">
        <v>40</v>
      </c>
      <c r="M21" s="16">
        <v>64</v>
      </c>
      <c r="N21" s="16">
        <v>63</v>
      </c>
      <c r="O21" s="16">
        <v>57</v>
      </c>
      <c r="P21" s="16">
        <v>60</v>
      </c>
      <c r="Q21" s="16">
        <v>37</v>
      </c>
      <c r="R21" s="16">
        <v>58</v>
      </c>
      <c r="S21" s="16">
        <v>57</v>
      </c>
      <c r="T21" s="16">
        <v>39</v>
      </c>
    </row>
    <row r="22" spans="1:20" ht="12.75" customHeight="1" x14ac:dyDescent="0.2">
      <c r="A22" s="76"/>
      <c r="B22" s="80"/>
      <c r="C22" s="78"/>
      <c r="D22" s="79"/>
      <c r="E22" s="79"/>
      <c r="F22" s="85" t="s">
        <v>70</v>
      </c>
      <c r="G22" s="85"/>
      <c r="H22" s="85"/>
      <c r="I22" s="16">
        <v>45</v>
      </c>
      <c r="J22" s="16">
        <v>40</v>
      </c>
      <c r="K22" s="16">
        <v>38</v>
      </c>
      <c r="L22" s="16">
        <v>33</v>
      </c>
      <c r="M22" s="16">
        <v>46</v>
      </c>
      <c r="N22" s="16">
        <v>41</v>
      </c>
      <c r="O22" s="16">
        <v>42</v>
      </c>
      <c r="P22" s="16">
        <v>39</v>
      </c>
      <c r="Q22" s="16">
        <v>25</v>
      </c>
      <c r="R22" s="16">
        <v>41</v>
      </c>
      <c r="S22" s="16">
        <v>41</v>
      </c>
      <c r="T22" s="16">
        <v>25</v>
      </c>
    </row>
    <row r="23" spans="1:20" ht="22.5" customHeight="1" x14ac:dyDescent="0.2">
      <c r="A23" s="76"/>
      <c r="B23" s="86">
        <v>10</v>
      </c>
      <c r="C23" s="78" t="s">
        <v>71</v>
      </c>
      <c r="D23" s="80" t="s">
        <v>72</v>
      </c>
      <c r="E23" s="80"/>
      <c r="F23" s="30" t="s">
        <v>73</v>
      </c>
      <c r="G23" s="11" t="s">
        <v>74</v>
      </c>
      <c r="H23" s="12" t="s">
        <v>75</v>
      </c>
      <c r="I23" s="32">
        <f t="shared" ref="I23:T23" si="5">IFERROR((I25+I27)/(I24+I26),0)</f>
        <v>0.68831168831168832</v>
      </c>
      <c r="J23" s="32">
        <f t="shared" si="5"/>
        <v>0.6966292134831461</v>
      </c>
      <c r="K23" s="32">
        <f t="shared" si="5"/>
        <v>0.58620689655172409</v>
      </c>
      <c r="L23" s="32">
        <f t="shared" si="5"/>
        <v>0.49382716049382713</v>
      </c>
      <c r="M23" s="32">
        <f t="shared" si="5"/>
        <v>0.64</v>
      </c>
      <c r="N23" s="32">
        <f t="shared" si="5"/>
        <v>0.71590909090909094</v>
      </c>
      <c r="O23" s="32">
        <f t="shared" si="5"/>
        <v>0.61290322580645162</v>
      </c>
      <c r="P23" s="32">
        <f t="shared" si="5"/>
        <v>0.68181818181818177</v>
      </c>
      <c r="Q23" s="32">
        <f t="shared" si="5"/>
        <v>0.55223880597014929</v>
      </c>
      <c r="R23" s="32">
        <f t="shared" si="5"/>
        <v>0.59793814432989689</v>
      </c>
      <c r="S23" s="32">
        <f t="shared" si="5"/>
        <v>0.68674698795180722</v>
      </c>
      <c r="T23" s="32">
        <f t="shared" si="5"/>
        <v>0.59090909090909094</v>
      </c>
    </row>
    <row r="24" spans="1:20" ht="22.5" customHeight="1" x14ac:dyDescent="0.2">
      <c r="A24" s="76"/>
      <c r="B24" s="86"/>
      <c r="C24" s="78"/>
      <c r="D24" s="78" t="s">
        <v>76</v>
      </c>
      <c r="E24" s="78"/>
      <c r="F24" s="85" t="s">
        <v>77</v>
      </c>
      <c r="G24" s="85"/>
      <c r="H24" s="85"/>
      <c r="I24" s="16">
        <v>77</v>
      </c>
      <c r="J24" s="16">
        <v>89</v>
      </c>
      <c r="K24" s="16">
        <v>87</v>
      </c>
      <c r="L24" s="16">
        <v>81</v>
      </c>
      <c r="M24" s="16">
        <v>100</v>
      </c>
      <c r="N24" s="16">
        <v>88</v>
      </c>
      <c r="O24" s="16">
        <v>93</v>
      </c>
      <c r="P24" s="16">
        <v>88</v>
      </c>
      <c r="Q24" s="16">
        <v>67</v>
      </c>
      <c r="R24" s="16">
        <v>97</v>
      </c>
      <c r="S24" s="16">
        <v>83</v>
      </c>
      <c r="T24" s="16">
        <v>66</v>
      </c>
    </row>
    <row r="25" spans="1:20" ht="22.5" customHeight="1" x14ac:dyDescent="0.2">
      <c r="A25" s="76"/>
      <c r="B25" s="86"/>
      <c r="C25" s="78"/>
      <c r="D25" s="78"/>
      <c r="E25" s="78"/>
      <c r="F25" s="85" t="s">
        <v>69</v>
      </c>
      <c r="G25" s="85"/>
      <c r="H25" s="85"/>
      <c r="I25" s="16">
        <v>53</v>
      </c>
      <c r="J25" s="16">
        <v>62</v>
      </c>
      <c r="K25" s="16">
        <v>51</v>
      </c>
      <c r="L25" s="16">
        <v>40</v>
      </c>
      <c r="M25" s="16">
        <v>64</v>
      </c>
      <c r="N25" s="16">
        <v>63</v>
      </c>
      <c r="O25" s="16">
        <v>57</v>
      </c>
      <c r="P25" s="16">
        <v>60</v>
      </c>
      <c r="Q25" s="16">
        <v>37</v>
      </c>
      <c r="R25" s="16">
        <v>58</v>
      </c>
      <c r="S25" s="16">
        <v>57</v>
      </c>
      <c r="T25" s="16">
        <v>39</v>
      </c>
    </row>
    <row r="26" spans="1:20" ht="22.5" customHeight="1" x14ac:dyDescent="0.2">
      <c r="A26" s="76"/>
      <c r="B26" s="86"/>
      <c r="C26" s="78"/>
      <c r="D26" s="78" t="s">
        <v>78</v>
      </c>
      <c r="E26" s="78"/>
      <c r="F26" s="85" t="s">
        <v>77</v>
      </c>
      <c r="G26" s="85"/>
      <c r="H26" s="85"/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</row>
    <row r="27" spans="1:20" ht="22.5" customHeight="1" x14ac:dyDescent="0.2">
      <c r="A27" s="76"/>
      <c r="B27" s="86"/>
      <c r="C27" s="78"/>
      <c r="D27" s="78"/>
      <c r="E27" s="78"/>
      <c r="F27" s="85" t="s">
        <v>69</v>
      </c>
      <c r="G27" s="85"/>
      <c r="H27" s="85"/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</row>
    <row r="28" spans="1:20" ht="17.25" customHeight="1" x14ac:dyDescent="0.2">
      <c r="A28" s="87" t="s">
        <v>79</v>
      </c>
      <c r="B28" s="80">
        <v>11</v>
      </c>
      <c r="C28" s="88" t="s">
        <v>80</v>
      </c>
      <c r="D28" s="78" t="s">
        <v>81</v>
      </c>
      <c r="E28" s="78"/>
      <c r="F28" s="30" t="s">
        <v>82</v>
      </c>
      <c r="G28" s="11" t="s">
        <v>83</v>
      </c>
      <c r="H28" s="12" t="s">
        <v>84</v>
      </c>
      <c r="I28" s="32">
        <f t="shared" ref="I28:T28" si="6">IFERROR((I30+I32)/(I29+I31),0)</f>
        <v>0.58333333333333337</v>
      </c>
      <c r="J28" s="32">
        <f t="shared" si="6"/>
        <v>0.56603773584905659</v>
      </c>
      <c r="K28" s="32">
        <f t="shared" si="6"/>
        <v>0.58730158730158732</v>
      </c>
      <c r="L28" s="32">
        <f t="shared" si="6"/>
        <v>0.71794871794871795</v>
      </c>
      <c r="M28" s="32">
        <f t="shared" si="6"/>
        <v>0.65957446808510634</v>
      </c>
      <c r="N28" s="32">
        <f t="shared" si="6"/>
        <v>0.71739130434782605</v>
      </c>
      <c r="O28" s="32">
        <f t="shared" si="6"/>
        <v>0.6875</v>
      </c>
      <c r="P28" s="32">
        <f t="shared" si="6"/>
        <v>0.69047619047619047</v>
      </c>
      <c r="Q28" s="32">
        <f t="shared" si="6"/>
        <v>0.76744186046511631</v>
      </c>
      <c r="R28" s="32">
        <f t="shared" si="6"/>
        <v>0.65853658536585369</v>
      </c>
      <c r="S28" s="32">
        <f t="shared" si="6"/>
        <v>0.63636363636363635</v>
      </c>
      <c r="T28" s="32">
        <f t="shared" si="6"/>
        <v>0.77777777777777779</v>
      </c>
    </row>
    <row r="29" spans="1:20" ht="27.75" customHeight="1" x14ac:dyDescent="0.2">
      <c r="A29" s="87"/>
      <c r="B29" s="80"/>
      <c r="C29" s="88"/>
      <c r="D29" s="78"/>
      <c r="E29" s="78"/>
      <c r="F29" s="85" t="s">
        <v>85</v>
      </c>
      <c r="G29" s="85"/>
      <c r="H29" s="85"/>
      <c r="I29" s="16">
        <v>36</v>
      </c>
      <c r="J29" s="16">
        <v>53</v>
      </c>
      <c r="K29" s="16">
        <v>63</v>
      </c>
      <c r="L29" s="16">
        <v>39</v>
      </c>
      <c r="M29" s="16">
        <v>47</v>
      </c>
      <c r="N29" s="16">
        <v>46</v>
      </c>
      <c r="O29" s="16">
        <v>48</v>
      </c>
      <c r="P29" s="16">
        <v>42</v>
      </c>
      <c r="Q29" s="16">
        <v>43</v>
      </c>
      <c r="R29" s="16">
        <v>41</v>
      </c>
      <c r="S29" s="16">
        <v>44</v>
      </c>
      <c r="T29" s="16">
        <v>27</v>
      </c>
    </row>
    <row r="30" spans="1:20" ht="30" customHeight="1" x14ac:dyDescent="0.2">
      <c r="A30" s="87"/>
      <c r="B30" s="80"/>
      <c r="C30" s="88"/>
      <c r="D30" s="78"/>
      <c r="E30" s="78"/>
      <c r="F30" s="85" t="s">
        <v>86</v>
      </c>
      <c r="G30" s="85"/>
      <c r="H30" s="85"/>
      <c r="I30" s="16">
        <v>21</v>
      </c>
      <c r="J30" s="16">
        <v>30</v>
      </c>
      <c r="K30" s="16">
        <v>37</v>
      </c>
      <c r="L30" s="16">
        <v>28</v>
      </c>
      <c r="M30" s="16">
        <v>31</v>
      </c>
      <c r="N30" s="16">
        <v>33</v>
      </c>
      <c r="O30" s="16">
        <v>33</v>
      </c>
      <c r="P30" s="16">
        <v>29</v>
      </c>
      <c r="Q30" s="16">
        <v>33</v>
      </c>
      <c r="R30" s="16">
        <v>27</v>
      </c>
      <c r="S30" s="16">
        <v>28</v>
      </c>
      <c r="T30" s="16">
        <v>21</v>
      </c>
    </row>
    <row r="31" spans="1:20" ht="26.25" customHeight="1" x14ac:dyDescent="0.2">
      <c r="A31" s="87"/>
      <c r="B31" s="80"/>
      <c r="C31" s="88"/>
      <c r="D31" s="78" t="s">
        <v>87</v>
      </c>
      <c r="E31" s="78"/>
      <c r="F31" s="85" t="s">
        <v>85</v>
      </c>
      <c r="G31" s="85"/>
      <c r="H31" s="85"/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</row>
    <row r="32" spans="1:20" ht="26.25" customHeight="1" x14ac:dyDescent="0.2">
      <c r="A32" s="87"/>
      <c r="B32" s="80"/>
      <c r="C32" s="88"/>
      <c r="D32" s="78"/>
      <c r="E32" s="78"/>
      <c r="F32" s="85" t="s">
        <v>86</v>
      </c>
      <c r="G32" s="85"/>
      <c r="H32" s="85"/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</row>
    <row r="33" spans="1:20" ht="12.75" customHeight="1" x14ac:dyDescent="0.2">
      <c r="A33" s="76" t="s">
        <v>88</v>
      </c>
      <c r="B33" s="77">
        <v>12</v>
      </c>
      <c r="C33" s="78" t="s">
        <v>89</v>
      </c>
      <c r="D33" s="79" t="s">
        <v>90</v>
      </c>
      <c r="E33" s="79"/>
      <c r="F33" s="33" t="s">
        <v>91</v>
      </c>
      <c r="G33" s="34" t="s">
        <v>92</v>
      </c>
      <c r="H33" s="35" t="s">
        <v>93</v>
      </c>
      <c r="I33" s="36">
        <f t="shared" ref="I33:T33" si="7">+I35-I34</f>
        <v>10</v>
      </c>
      <c r="J33" s="36">
        <f t="shared" si="7"/>
        <v>7</v>
      </c>
      <c r="K33" s="36">
        <f t="shared" si="7"/>
        <v>8</v>
      </c>
      <c r="L33" s="36">
        <f t="shared" si="7"/>
        <v>2</v>
      </c>
      <c r="M33" s="36">
        <f t="shared" si="7"/>
        <v>8</v>
      </c>
      <c r="N33" s="36">
        <f t="shared" si="7"/>
        <v>7</v>
      </c>
      <c r="O33" s="36">
        <f t="shared" si="7"/>
        <v>7</v>
      </c>
      <c r="P33" s="36">
        <f t="shared" si="7"/>
        <v>8</v>
      </c>
      <c r="Q33" s="36">
        <f t="shared" si="7"/>
        <v>7</v>
      </c>
      <c r="R33" s="36">
        <f t="shared" si="7"/>
        <v>9</v>
      </c>
      <c r="S33" s="36">
        <f t="shared" si="7"/>
        <v>8</v>
      </c>
      <c r="T33" s="36">
        <f t="shared" si="7"/>
        <v>7</v>
      </c>
    </row>
    <row r="34" spans="1:20" ht="12.75" customHeight="1" x14ac:dyDescent="0.2">
      <c r="A34" s="76"/>
      <c r="B34" s="77"/>
      <c r="C34" s="78"/>
      <c r="D34" s="79"/>
      <c r="E34" s="79"/>
      <c r="F34" s="85" t="s">
        <v>94</v>
      </c>
      <c r="G34" s="85"/>
      <c r="H34" s="85"/>
      <c r="I34" s="37">
        <v>43501</v>
      </c>
      <c r="J34" s="37">
        <v>43529</v>
      </c>
      <c r="K34" s="37">
        <v>43559</v>
      </c>
      <c r="L34" s="37">
        <v>43593</v>
      </c>
      <c r="M34" s="37">
        <v>43622</v>
      </c>
      <c r="N34" s="37">
        <v>43651</v>
      </c>
      <c r="O34" s="37">
        <v>43684</v>
      </c>
      <c r="P34" s="37">
        <v>43712</v>
      </c>
      <c r="Q34" s="37">
        <v>43742</v>
      </c>
      <c r="R34" s="37">
        <v>43775</v>
      </c>
      <c r="S34" s="37">
        <v>43804</v>
      </c>
      <c r="T34" s="37">
        <v>43840</v>
      </c>
    </row>
    <row r="35" spans="1:20" ht="12.75" customHeight="1" x14ac:dyDescent="0.2">
      <c r="A35" s="76"/>
      <c r="B35" s="77"/>
      <c r="C35" s="78"/>
      <c r="D35" s="79"/>
      <c r="E35" s="79"/>
      <c r="F35" s="85" t="s">
        <v>95</v>
      </c>
      <c r="G35" s="85"/>
      <c r="H35" s="85"/>
      <c r="I35" s="37">
        <v>43511</v>
      </c>
      <c r="J35" s="37">
        <v>43536</v>
      </c>
      <c r="K35" s="37">
        <v>43567</v>
      </c>
      <c r="L35" s="37">
        <v>43595</v>
      </c>
      <c r="M35" s="37">
        <v>43630</v>
      </c>
      <c r="N35" s="37">
        <v>43658</v>
      </c>
      <c r="O35" s="37">
        <v>43691</v>
      </c>
      <c r="P35" s="37">
        <v>43720</v>
      </c>
      <c r="Q35" s="37">
        <v>43749</v>
      </c>
      <c r="R35" s="37">
        <v>43784</v>
      </c>
      <c r="S35" s="37">
        <v>43812</v>
      </c>
      <c r="T35" s="37">
        <v>43847</v>
      </c>
    </row>
    <row r="36" spans="1:20" ht="12.75" customHeight="1" x14ac:dyDescent="0.2">
      <c r="A36" s="76"/>
      <c r="B36" s="77">
        <v>13</v>
      </c>
      <c r="C36" s="78" t="s">
        <v>96</v>
      </c>
      <c r="D36" s="78" t="s">
        <v>97</v>
      </c>
      <c r="E36" s="78"/>
      <c r="F36" s="38" t="s">
        <v>98</v>
      </c>
      <c r="G36" s="39">
        <v>1</v>
      </c>
      <c r="H36" s="40" t="s">
        <v>99</v>
      </c>
      <c r="I36" s="41">
        <f t="shared" ref="I36:T36" si="8">+I37-I38</f>
        <v>11</v>
      </c>
      <c r="J36" s="41">
        <f t="shared" si="8"/>
        <v>4</v>
      </c>
      <c r="K36" s="41">
        <f t="shared" si="8"/>
        <v>31</v>
      </c>
      <c r="L36" s="41">
        <f t="shared" si="8"/>
        <v>65</v>
      </c>
      <c r="M36" s="41">
        <f t="shared" si="8"/>
        <v>1</v>
      </c>
      <c r="N36" s="41">
        <f t="shared" si="8"/>
        <v>2</v>
      </c>
      <c r="O36" s="41">
        <f t="shared" si="8"/>
        <v>0</v>
      </c>
      <c r="P36" s="41">
        <f t="shared" si="8"/>
        <v>1</v>
      </c>
      <c r="Q36" s="41">
        <f t="shared" si="8"/>
        <v>4</v>
      </c>
      <c r="R36" s="41">
        <f t="shared" si="8"/>
        <v>20</v>
      </c>
      <c r="S36" s="41">
        <f t="shared" si="8"/>
        <v>3</v>
      </c>
      <c r="T36" s="41">
        <f t="shared" si="8"/>
        <v>10</v>
      </c>
    </row>
    <row r="37" spans="1:20" ht="12.75" customHeight="1" x14ac:dyDescent="0.2">
      <c r="A37" s="76"/>
      <c r="B37" s="77"/>
      <c r="C37" s="78"/>
      <c r="D37" s="78"/>
      <c r="E37" s="78"/>
      <c r="F37" s="85" t="s">
        <v>94</v>
      </c>
      <c r="G37" s="85"/>
      <c r="H37" s="85"/>
      <c r="I37" s="37">
        <v>43501</v>
      </c>
      <c r="J37" s="37">
        <v>43529</v>
      </c>
      <c r="K37" s="37">
        <v>43559</v>
      </c>
      <c r="L37" s="37">
        <v>43593</v>
      </c>
      <c r="M37" s="37">
        <v>43622</v>
      </c>
      <c r="N37" s="37">
        <v>43651</v>
      </c>
      <c r="O37" s="37">
        <v>43684</v>
      </c>
      <c r="P37" s="37">
        <v>43712</v>
      </c>
      <c r="Q37" s="37">
        <v>43742</v>
      </c>
      <c r="R37" s="37">
        <v>43775</v>
      </c>
      <c r="S37" s="37">
        <v>43804</v>
      </c>
      <c r="T37" s="37">
        <v>43840</v>
      </c>
    </row>
    <row r="38" spans="1:20" ht="12.75" customHeight="1" x14ac:dyDescent="0.2">
      <c r="A38" s="76"/>
      <c r="B38" s="77"/>
      <c r="C38" s="78"/>
      <c r="D38" s="78"/>
      <c r="E38" s="78"/>
      <c r="F38" s="85" t="s">
        <v>100</v>
      </c>
      <c r="G38" s="85"/>
      <c r="H38" s="85"/>
      <c r="I38" s="37">
        <v>43490</v>
      </c>
      <c r="J38" s="37">
        <v>43525</v>
      </c>
      <c r="K38" s="37">
        <v>43528</v>
      </c>
      <c r="L38" s="37">
        <v>43528</v>
      </c>
      <c r="M38" s="37">
        <v>43621</v>
      </c>
      <c r="N38" s="37">
        <v>43649</v>
      </c>
      <c r="O38" s="37">
        <v>43684</v>
      </c>
      <c r="P38" s="37">
        <v>43711</v>
      </c>
      <c r="Q38" s="37">
        <v>43738</v>
      </c>
      <c r="R38" s="37">
        <v>43755</v>
      </c>
      <c r="S38" s="37">
        <v>43801</v>
      </c>
      <c r="T38" s="37">
        <v>43830</v>
      </c>
    </row>
    <row r="39" spans="1:20" ht="12.75" customHeight="1" x14ac:dyDescent="0.2">
      <c r="A39" s="76"/>
      <c r="B39" s="77">
        <v>14</v>
      </c>
      <c r="C39" s="78" t="s">
        <v>101</v>
      </c>
      <c r="D39" s="78" t="s">
        <v>102</v>
      </c>
      <c r="E39" s="78"/>
      <c r="F39" s="28" t="s">
        <v>103</v>
      </c>
      <c r="G39" s="42" t="s">
        <v>104</v>
      </c>
      <c r="H39" s="29" t="s">
        <v>105</v>
      </c>
      <c r="I39" s="36">
        <f t="shared" ref="I39:T39" si="9">+I40-I41</f>
        <v>-730433</v>
      </c>
      <c r="J39" s="36">
        <f t="shared" si="9"/>
        <v>4</v>
      </c>
      <c r="K39" s="36">
        <f t="shared" si="9"/>
        <v>0</v>
      </c>
      <c r="L39" s="36">
        <f t="shared" si="9"/>
        <v>14</v>
      </c>
      <c r="M39" s="36">
        <f t="shared" si="9"/>
        <v>2</v>
      </c>
      <c r="N39" s="36">
        <f t="shared" si="9"/>
        <v>2</v>
      </c>
      <c r="O39" s="36">
        <f t="shared" si="9"/>
        <v>2</v>
      </c>
      <c r="P39" s="36">
        <f t="shared" si="9"/>
        <v>2</v>
      </c>
      <c r="Q39" s="36">
        <f t="shared" si="9"/>
        <v>1</v>
      </c>
      <c r="R39" s="36">
        <f t="shared" si="9"/>
        <v>15</v>
      </c>
      <c r="S39" s="36">
        <f t="shared" si="9"/>
        <v>7</v>
      </c>
      <c r="T39" s="36">
        <f t="shared" si="9"/>
        <v>3</v>
      </c>
    </row>
    <row r="40" spans="1:20" ht="12.75" customHeight="1" x14ac:dyDescent="0.2">
      <c r="A40" s="76"/>
      <c r="B40" s="77"/>
      <c r="C40" s="78"/>
      <c r="D40" s="78"/>
      <c r="E40" s="78"/>
      <c r="F40" s="85" t="s">
        <v>94</v>
      </c>
      <c r="G40" s="85"/>
      <c r="H40" s="85"/>
      <c r="I40" s="37">
        <v>-686986</v>
      </c>
      <c r="J40" s="37">
        <v>43529</v>
      </c>
      <c r="K40" s="37">
        <v>43559</v>
      </c>
      <c r="L40" s="37">
        <v>43593</v>
      </c>
      <c r="M40" s="37">
        <v>43622</v>
      </c>
      <c r="N40" s="37">
        <v>43651</v>
      </c>
      <c r="O40" s="37">
        <v>43684</v>
      </c>
      <c r="P40" s="37">
        <v>43712</v>
      </c>
      <c r="Q40" s="37">
        <v>43742</v>
      </c>
      <c r="R40" s="37">
        <v>43775</v>
      </c>
      <c r="S40" s="37">
        <v>43804</v>
      </c>
      <c r="T40" s="37">
        <v>43840</v>
      </c>
    </row>
    <row r="41" spans="1:20" ht="12.75" customHeight="1" x14ac:dyDescent="0.2">
      <c r="A41" s="76"/>
      <c r="B41" s="77"/>
      <c r="C41" s="78"/>
      <c r="D41" s="78"/>
      <c r="E41" s="78"/>
      <c r="F41" s="85" t="s">
        <v>106</v>
      </c>
      <c r="G41" s="85"/>
      <c r="H41" s="85"/>
      <c r="I41" s="37">
        <v>43447</v>
      </c>
      <c r="J41" s="37">
        <v>43525</v>
      </c>
      <c r="K41" s="37">
        <v>43559</v>
      </c>
      <c r="L41" s="37">
        <v>43579</v>
      </c>
      <c r="M41" s="37">
        <v>43620</v>
      </c>
      <c r="N41" s="37">
        <v>43649</v>
      </c>
      <c r="O41" s="37">
        <v>43682</v>
      </c>
      <c r="P41" s="37">
        <v>43710</v>
      </c>
      <c r="Q41" s="37">
        <v>43741</v>
      </c>
      <c r="R41" s="37">
        <v>43760</v>
      </c>
      <c r="S41" s="37">
        <v>43797</v>
      </c>
      <c r="T41" s="37">
        <v>43837</v>
      </c>
    </row>
    <row r="42" spans="1:20" ht="12.75" customHeight="1" x14ac:dyDescent="0.2">
      <c r="A42" s="76"/>
      <c r="B42" s="77">
        <v>15</v>
      </c>
      <c r="C42" s="78" t="s">
        <v>107</v>
      </c>
      <c r="D42" s="78" t="s">
        <v>108</v>
      </c>
      <c r="E42" s="78"/>
      <c r="F42" s="28" t="s">
        <v>109</v>
      </c>
      <c r="G42" s="42" t="s">
        <v>110</v>
      </c>
      <c r="H42" s="29" t="s">
        <v>111</v>
      </c>
      <c r="I42" s="41">
        <f t="shared" ref="I42:T42" si="10">+I43-I44</f>
        <v>13</v>
      </c>
      <c r="J42" s="41">
        <f t="shared" si="10"/>
        <v>11</v>
      </c>
      <c r="K42" s="41">
        <f t="shared" si="10"/>
        <v>24</v>
      </c>
      <c r="L42" s="41">
        <f t="shared" si="10"/>
        <v>28</v>
      </c>
      <c r="M42" s="41">
        <f t="shared" si="10"/>
        <v>31</v>
      </c>
      <c r="N42" s="41">
        <f t="shared" si="10"/>
        <v>39</v>
      </c>
      <c r="O42" s="41">
        <f t="shared" si="10"/>
        <v>14</v>
      </c>
      <c r="P42" s="41">
        <f t="shared" si="10"/>
        <v>15</v>
      </c>
      <c r="Q42" s="41">
        <f t="shared" si="10"/>
        <v>28</v>
      </c>
      <c r="R42" s="41">
        <f t="shared" si="10"/>
        <v>22</v>
      </c>
      <c r="S42" s="41">
        <f t="shared" si="10"/>
        <v>30</v>
      </c>
      <c r="T42" s="41">
        <f t="shared" si="10"/>
        <v>50</v>
      </c>
    </row>
    <row r="43" spans="1:20" ht="12.75" customHeight="1" x14ac:dyDescent="0.2">
      <c r="A43" s="76"/>
      <c r="B43" s="77"/>
      <c r="C43" s="78"/>
      <c r="D43" s="78"/>
      <c r="E43" s="78"/>
      <c r="F43" s="85" t="s">
        <v>94</v>
      </c>
      <c r="G43" s="85"/>
      <c r="H43" s="85"/>
      <c r="I43" s="37">
        <v>43501</v>
      </c>
      <c r="J43" s="37">
        <v>43529</v>
      </c>
      <c r="K43" s="37">
        <v>43559</v>
      </c>
      <c r="L43" s="37">
        <v>43593</v>
      </c>
      <c r="M43" s="37">
        <v>43622</v>
      </c>
      <c r="N43" s="37">
        <v>43651</v>
      </c>
      <c r="O43" s="37">
        <v>43684</v>
      </c>
      <c r="P43" s="37">
        <v>43712</v>
      </c>
      <c r="Q43" s="37">
        <v>43742</v>
      </c>
      <c r="R43" s="37">
        <v>43775</v>
      </c>
      <c r="S43" s="37">
        <v>43804</v>
      </c>
      <c r="T43" s="37">
        <v>43840</v>
      </c>
    </row>
    <row r="44" spans="1:20" ht="12.75" customHeight="1" x14ac:dyDescent="0.2">
      <c r="A44" s="76"/>
      <c r="B44" s="77"/>
      <c r="C44" s="78"/>
      <c r="D44" s="78"/>
      <c r="E44" s="78"/>
      <c r="F44" s="85" t="s">
        <v>112</v>
      </c>
      <c r="G44" s="85"/>
      <c r="H44" s="85"/>
      <c r="I44" s="37">
        <v>43488</v>
      </c>
      <c r="J44" s="37">
        <v>43518</v>
      </c>
      <c r="K44" s="37">
        <v>43535</v>
      </c>
      <c r="L44" s="37">
        <v>43565</v>
      </c>
      <c r="M44" s="37">
        <v>43591</v>
      </c>
      <c r="N44" s="37">
        <v>43612</v>
      </c>
      <c r="O44" s="37">
        <v>43670</v>
      </c>
      <c r="P44" s="37">
        <v>43697</v>
      </c>
      <c r="Q44" s="37">
        <v>43714</v>
      </c>
      <c r="R44" s="37">
        <v>43753</v>
      </c>
      <c r="S44" s="37">
        <v>43774</v>
      </c>
      <c r="T44" s="37">
        <v>43790</v>
      </c>
    </row>
    <row r="45" spans="1:20" ht="12.75" customHeight="1" x14ac:dyDescent="0.2">
      <c r="A45" s="76"/>
      <c r="B45" s="77">
        <v>16</v>
      </c>
      <c r="C45" s="78" t="s">
        <v>113</v>
      </c>
      <c r="D45" s="78" t="s">
        <v>108</v>
      </c>
      <c r="E45" s="78"/>
      <c r="F45" s="43" t="s">
        <v>114</v>
      </c>
      <c r="G45" s="24" t="s">
        <v>115</v>
      </c>
      <c r="H45" s="44" t="s">
        <v>116</v>
      </c>
      <c r="I45" s="45">
        <f t="shared" ref="I45:T45" si="11">+I46-I47</f>
        <v>84</v>
      </c>
      <c r="J45" s="45">
        <f t="shared" si="11"/>
        <v>56</v>
      </c>
      <c r="K45" s="45">
        <f t="shared" si="11"/>
        <v>86</v>
      </c>
      <c r="L45" s="45">
        <f t="shared" si="11"/>
        <v>85</v>
      </c>
      <c r="M45" s="45">
        <f t="shared" si="11"/>
        <v>87</v>
      </c>
      <c r="N45" s="45">
        <f t="shared" si="11"/>
        <v>116</v>
      </c>
      <c r="O45" s="45">
        <f t="shared" si="11"/>
        <v>14</v>
      </c>
      <c r="P45" s="45">
        <f t="shared" si="11"/>
        <v>169</v>
      </c>
      <c r="Q45" s="45">
        <f t="shared" si="11"/>
        <v>107</v>
      </c>
      <c r="R45" s="45">
        <f t="shared" si="11"/>
        <v>140</v>
      </c>
      <c r="S45" s="45">
        <f t="shared" si="11"/>
        <v>162</v>
      </c>
      <c r="T45" s="45">
        <f t="shared" si="11"/>
        <v>198</v>
      </c>
    </row>
    <row r="46" spans="1:20" ht="12.75" customHeight="1" x14ac:dyDescent="0.2">
      <c r="A46" s="76"/>
      <c r="B46" s="77"/>
      <c r="C46" s="78"/>
      <c r="D46" s="78"/>
      <c r="E46" s="78"/>
      <c r="F46" s="85" t="s">
        <v>117</v>
      </c>
      <c r="G46" s="85"/>
      <c r="H46" s="85"/>
      <c r="I46" s="37">
        <v>43501</v>
      </c>
      <c r="J46" s="37">
        <v>43529</v>
      </c>
      <c r="K46" s="37">
        <v>43559</v>
      </c>
      <c r="L46" s="37">
        <v>43593</v>
      </c>
      <c r="M46" s="37">
        <v>43622</v>
      </c>
      <c r="N46" s="37">
        <v>43651</v>
      </c>
      <c r="O46" s="37">
        <v>43684</v>
      </c>
      <c r="P46" s="37">
        <v>43712</v>
      </c>
      <c r="Q46" s="37">
        <v>43742</v>
      </c>
      <c r="R46" s="37">
        <v>43775</v>
      </c>
      <c r="S46" s="37">
        <v>43804</v>
      </c>
      <c r="T46" s="37">
        <v>43840</v>
      </c>
    </row>
    <row r="47" spans="1:20" ht="12.75" customHeight="1" x14ac:dyDescent="0.2">
      <c r="A47" s="76"/>
      <c r="B47" s="77"/>
      <c r="C47" s="78"/>
      <c r="D47" s="78"/>
      <c r="E47" s="78"/>
      <c r="F47" s="85" t="s">
        <v>118</v>
      </c>
      <c r="G47" s="85"/>
      <c r="H47" s="85"/>
      <c r="I47" s="37">
        <v>43417</v>
      </c>
      <c r="J47" s="37">
        <v>43473</v>
      </c>
      <c r="K47" s="37">
        <v>43473</v>
      </c>
      <c r="L47" s="37">
        <v>43508</v>
      </c>
      <c r="M47" s="37">
        <v>43535</v>
      </c>
      <c r="N47" s="37">
        <v>43535</v>
      </c>
      <c r="O47" s="37">
        <v>43670</v>
      </c>
      <c r="P47" s="37">
        <v>43543</v>
      </c>
      <c r="Q47" s="37">
        <v>43635</v>
      </c>
      <c r="R47" s="37">
        <v>43635</v>
      </c>
      <c r="S47" s="37">
        <v>43642</v>
      </c>
      <c r="T47" s="37">
        <v>43642</v>
      </c>
    </row>
    <row r="48" spans="1:20" ht="12.75" customHeight="1" x14ac:dyDescent="0.2">
      <c r="A48" s="76"/>
      <c r="B48" s="77">
        <v>17</v>
      </c>
      <c r="C48" s="78" t="s">
        <v>119</v>
      </c>
      <c r="D48" s="79" t="s">
        <v>120</v>
      </c>
      <c r="E48" s="79"/>
      <c r="F48" s="38" t="s">
        <v>121</v>
      </c>
      <c r="G48" s="39">
        <v>2</v>
      </c>
      <c r="H48" s="40" t="s">
        <v>122</v>
      </c>
      <c r="I48" s="41">
        <f t="shared" ref="I48:T48" si="12">+I49-I50</f>
        <v>0</v>
      </c>
      <c r="J48" s="41">
        <f t="shared" si="12"/>
        <v>0</v>
      </c>
      <c r="K48" s="41">
        <f t="shared" si="12"/>
        <v>0</v>
      </c>
      <c r="L48" s="41">
        <f t="shared" si="12"/>
        <v>0</v>
      </c>
      <c r="M48" s="41">
        <f t="shared" si="12"/>
        <v>0</v>
      </c>
      <c r="N48" s="41">
        <f t="shared" si="12"/>
        <v>0</v>
      </c>
      <c r="O48" s="41">
        <f t="shared" si="12"/>
        <v>0</v>
      </c>
      <c r="P48" s="41">
        <f t="shared" si="12"/>
        <v>0</v>
      </c>
      <c r="Q48" s="41">
        <f t="shared" si="12"/>
        <v>0</v>
      </c>
      <c r="R48" s="41">
        <f t="shared" si="12"/>
        <v>0</v>
      </c>
      <c r="S48" s="41">
        <f t="shared" si="12"/>
        <v>0</v>
      </c>
      <c r="T48" s="41">
        <f t="shared" si="12"/>
        <v>0</v>
      </c>
    </row>
    <row r="49" spans="1:20" ht="12.75" customHeight="1" x14ac:dyDescent="0.2">
      <c r="A49" s="76"/>
      <c r="B49" s="77"/>
      <c r="C49" s="78"/>
      <c r="D49" s="79"/>
      <c r="E49" s="79"/>
      <c r="F49" s="85" t="s">
        <v>94</v>
      </c>
      <c r="G49" s="85"/>
      <c r="H49" s="85"/>
      <c r="I49" s="37">
        <v>43501</v>
      </c>
      <c r="J49" s="37">
        <v>43529</v>
      </c>
      <c r="K49" s="37">
        <v>43559</v>
      </c>
      <c r="L49" s="37">
        <v>43593</v>
      </c>
      <c r="M49" s="37">
        <v>43622</v>
      </c>
      <c r="N49" s="37">
        <v>43651</v>
      </c>
      <c r="O49" s="37">
        <v>43684</v>
      </c>
      <c r="P49" s="37">
        <v>43712</v>
      </c>
      <c r="Q49" s="37">
        <v>43742</v>
      </c>
      <c r="R49" s="37">
        <v>43775</v>
      </c>
      <c r="S49" s="37">
        <v>43804</v>
      </c>
      <c r="T49" s="37">
        <v>43840</v>
      </c>
    </row>
    <row r="50" spans="1:20" ht="23.25" customHeight="1" x14ac:dyDescent="0.2">
      <c r="A50" s="76"/>
      <c r="B50" s="77"/>
      <c r="C50" s="78"/>
      <c r="D50" s="79"/>
      <c r="E50" s="79"/>
      <c r="F50" s="85" t="s">
        <v>123</v>
      </c>
      <c r="G50" s="85"/>
      <c r="H50" s="85"/>
      <c r="I50" s="37">
        <v>43501</v>
      </c>
      <c r="J50" s="37">
        <v>43529</v>
      </c>
      <c r="K50" s="37">
        <v>43559</v>
      </c>
      <c r="L50" s="37">
        <v>43593</v>
      </c>
      <c r="M50" s="37">
        <v>43622</v>
      </c>
      <c r="N50" s="37">
        <v>43651</v>
      </c>
      <c r="O50" s="37">
        <v>43684</v>
      </c>
      <c r="P50" s="37">
        <v>43712</v>
      </c>
      <c r="Q50" s="37">
        <v>43742</v>
      </c>
      <c r="R50" s="37">
        <v>43775</v>
      </c>
      <c r="S50" s="37">
        <v>43804</v>
      </c>
      <c r="T50" s="37">
        <v>43840</v>
      </c>
    </row>
    <row r="51" spans="1:20" ht="12.75" customHeight="1" x14ac:dyDescent="0.2">
      <c r="A51" s="76"/>
      <c r="B51" s="77">
        <v>18</v>
      </c>
      <c r="C51" s="78" t="s">
        <v>124</v>
      </c>
      <c r="D51" s="79" t="s">
        <v>125</v>
      </c>
      <c r="E51" s="79"/>
      <c r="F51" s="38" t="s">
        <v>121</v>
      </c>
      <c r="G51" s="39">
        <v>2</v>
      </c>
      <c r="H51" s="40" t="s">
        <v>122</v>
      </c>
      <c r="I51" s="41">
        <f t="shared" ref="I51:T51" si="13">+I52-I53</f>
        <v>0</v>
      </c>
      <c r="J51" s="41">
        <f t="shared" si="13"/>
        <v>0</v>
      </c>
      <c r="K51" s="41">
        <f t="shared" si="13"/>
        <v>0</v>
      </c>
      <c r="L51" s="41">
        <f t="shared" si="13"/>
        <v>0</v>
      </c>
      <c r="M51" s="41">
        <f t="shared" si="13"/>
        <v>0</v>
      </c>
      <c r="N51" s="41">
        <f t="shared" si="13"/>
        <v>0</v>
      </c>
      <c r="O51" s="41">
        <f t="shared" si="13"/>
        <v>0</v>
      </c>
      <c r="P51" s="41">
        <f t="shared" si="13"/>
        <v>0</v>
      </c>
      <c r="Q51" s="41">
        <f t="shared" si="13"/>
        <v>0</v>
      </c>
      <c r="R51" s="41">
        <f t="shared" si="13"/>
        <v>0</v>
      </c>
      <c r="S51" s="41">
        <f t="shared" si="13"/>
        <v>0</v>
      </c>
      <c r="T51" s="41">
        <f t="shared" si="13"/>
        <v>0</v>
      </c>
    </row>
    <row r="52" spans="1:20" ht="12.75" customHeight="1" x14ac:dyDescent="0.2">
      <c r="A52" s="76"/>
      <c r="B52" s="77"/>
      <c r="C52" s="78"/>
      <c r="D52" s="79"/>
      <c r="E52" s="79"/>
      <c r="F52" s="85" t="s">
        <v>94</v>
      </c>
      <c r="G52" s="85"/>
      <c r="H52" s="85"/>
      <c r="I52" s="37">
        <v>43501</v>
      </c>
      <c r="J52" s="37">
        <v>43529</v>
      </c>
      <c r="K52" s="37">
        <v>43559</v>
      </c>
      <c r="L52" s="37">
        <v>43593</v>
      </c>
      <c r="M52" s="37">
        <v>43622</v>
      </c>
      <c r="N52" s="37">
        <v>43651</v>
      </c>
      <c r="O52" s="37">
        <v>43684</v>
      </c>
      <c r="P52" s="37">
        <v>43712</v>
      </c>
      <c r="Q52" s="37">
        <v>43742</v>
      </c>
      <c r="R52" s="37">
        <v>43775</v>
      </c>
      <c r="S52" s="37">
        <v>43804</v>
      </c>
      <c r="T52" s="37">
        <v>43840</v>
      </c>
    </row>
    <row r="53" spans="1:20" ht="24.75" customHeight="1" x14ac:dyDescent="0.2">
      <c r="A53" s="76"/>
      <c r="B53" s="77"/>
      <c r="C53" s="78"/>
      <c r="D53" s="79"/>
      <c r="E53" s="79"/>
      <c r="F53" s="85" t="s">
        <v>126</v>
      </c>
      <c r="G53" s="85"/>
      <c r="H53" s="85"/>
      <c r="I53" s="37">
        <v>43501</v>
      </c>
      <c r="J53" s="37">
        <v>43529</v>
      </c>
      <c r="K53" s="37">
        <v>43559</v>
      </c>
      <c r="L53" s="37">
        <v>43593</v>
      </c>
      <c r="M53" s="37">
        <v>43622</v>
      </c>
      <c r="N53" s="37">
        <v>43651</v>
      </c>
      <c r="O53" s="37">
        <v>43684</v>
      </c>
      <c r="P53" s="37">
        <v>43712</v>
      </c>
      <c r="Q53" s="37">
        <v>43742</v>
      </c>
      <c r="R53" s="37">
        <v>43775</v>
      </c>
      <c r="S53" s="37">
        <v>43804</v>
      </c>
      <c r="T53" s="37">
        <v>43840</v>
      </c>
    </row>
    <row r="54" spans="1:20" ht="12.75" customHeight="1" x14ac:dyDescent="0.2">
      <c r="A54" s="76"/>
      <c r="B54" s="77">
        <v>19</v>
      </c>
      <c r="C54" s="78" t="s">
        <v>127</v>
      </c>
      <c r="D54" s="79" t="s">
        <v>128</v>
      </c>
      <c r="E54" s="79"/>
      <c r="F54" s="30" t="s">
        <v>129</v>
      </c>
      <c r="G54" s="11" t="s">
        <v>130</v>
      </c>
      <c r="H54" s="12" t="s">
        <v>131</v>
      </c>
      <c r="I54" s="46">
        <f t="shared" ref="I54:T54" si="14">+I55-I56</f>
        <v>0</v>
      </c>
      <c r="J54" s="46">
        <f t="shared" si="14"/>
        <v>0</v>
      </c>
      <c r="K54" s="46">
        <f t="shared" si="14"/>
        <v>0</v>
      </c>
      <c r="L54" s="46">
        <f t="shared" si="14"/>
        <v>0</v>
      </c>
      <c r="M54" s="46">
        <f t="shared" si="14"/>
        <v>0</v>
      </c>
      <c r="N54" s="46">
        <f t="shared" si="14"/>
        <v>0</v>
      </c>
      <c r="O54" s="46">
        <f t="shared" si="14"/>
        <v>0</v>
      </c>
      <c r="P54" s="46">
        <f t="shared" si="14"/>
        <v>0</v>
      </c>
      <c r="Q54" s="46">
        <f t="shared" si="14"/>
        <v>0</v>
      </c>
      <c r="R54" s="46">
        <f t="shared" si="14"/>
        <v>0</v>
      </c>
      <c r="S54" s="46">
        <f t="shared" si="14"/>
        <v>0</v>
      </c>
      <c r="T54" s="46">
        <f t="shared" si="14"/>
        <v>0</v>
      </c>
    </row>
    <row r="55" spans="1:20" ht="12.75" customHeight="1" x14ac:dyDescent="0.2">
      <c r="A55" s="76"/>
      <c r="B55" s="77"/>
      <c r="C55" s="78"/>
      <c r="D55" s="79"/>
      <c r="E55" s="79"/>
      <c r="F55" s="85" t="s">
        <v>94</v>
      </c>
      <c r="G55" s="85"/>
      <c r="H55" s="85"/>
      <c r="I55" s="37">
        <v>43501</v>
      </c>
      <c r="J55" s="37">
        <v>43529</v>
      </c>
      <c r="K55" s="37">
        <v>43559</v>
      </c>
      <c r="L55" s="37">
        <v>43593</v>
      </c>
      <c r="M55" s="37">
        <v>43622</v>
      </c>
      <c r="N55" s="37">
        <v>43651</v>
      </c>
      <c r="O55" s="37">
        <v>43684</v>
      </c>
      <c r="P55" s="37">
        <v>43712</v>
      </c>
      <c r="Q55" s="37">
        <v>43742</v>
      </c>
      <c r="R55" s="37">
        <v>43775</v>
      </c>
      <c r="S55" s="37">
        <v>43804</v>
      </c>
      <c r="T55" s="37">
        <v>43840</v>
      </c>
    </row>
    <row r="56" spans="1:20" ht="24.75" customHeight="1" x14ac:dyDescent="0.2">
      <c r="A56" s="76"/>
      <c r="B56" s="77"/>
      <c r="C56" s="78"/>
      <c r="D56" s="79"/>
      <c r="E56" s="79"/>
      <c r="F56" s="85" t="s">
        <v>132</v>
      </c>
      <c r="G56" s="85"/>
      <c r="H56" s="85"/>
      <c r="I56" s="37">
        <v>43501</v>
      </c>
      <c r="J56" s="37">
        <v>43529</v>
      </c>
      <c r="K56" s="37">
        <v>43559</v>
      </c>
      <c r="L56" s="37">
        <v>43593</v>
      </c>
      <c r="M56" s="37">
        <v>43622</v>
      </c>
      <c r="N56" s="37">
        <v>43651</v>
      </c>
      <c r="O56" s="37">
        <v>43684</v>
      </c>
      <c r="P56" s="37">
        <v>43712</v>
      </c>
      <c r="Q56" s="37">
        <v>43742</v>
      </c>
      <c r="R56" s="37">
        <v>43775</v>
      </c>
      <c r="S56" s="37">
        <v>43804</v>
      </c>
      <c r="T56" s="37">
        <v>43840</v>
      </c>
    </row>
    <row r="57" spans="1:20" ht="12.75" customHeight="1" x14ac:dyDescent="0.2">
      <c r="A57" s="89" t="s">
        <v>133</v>
      </c>
      <c r="B57" s="77">
        <v>20</v>
      </c>
      <c r="C57" s="78" t="s">
        <v>134</v>
      </c>
      <c r="D57" s="78" t="s">
        <v>135</v>
      </c>
      <c r="E57" s="47" t="s">
        <v>136</v>
      </c>
      <c r="F57" s="18" t="s">
        <v>137</v>
      </c>
      <c r="G57" s="42" t="s">
        <v>138</v>
      </c>
      <c r="H57" s="26" t="s">
        <v>139</v>
      </c>
      <c r="I57" s="48">
        <f t="shared" ref="I57:T57" si="15">AVERAGE(I58:I62)</f>
        <v>212.6</v>
      </c>
      <c r="J57" s="48">
        <f t="shared" si="15"/>
        <v>218.4</v>
      </c>
      <c r="K57" s="48">
        <f t="shared" si="15"/>
        <v>141.19999999999999</v>
      </c>
      <c r="L57" s="48">
        <f t="shared" si="15"/>
        <v>174.4</v>
      </c>
      <c r="M57" s="48">
        <f t="shared" si="15"/>
        <v>151</v>
      </c>
      <c r="N57" s="48">
        <f t="shared" si="15"/>
        <v>128</v>
      </c>
      <c r="O57" s="48">
        <f t="shared" si="15"/>
        <v>125.6</v>
      </c>
      <c r="P57" s="48">
        <f t="shared" si="15"/>
        <v>136</v>
      </c>
      <c r="Q57" s="48">
        <f t="shared" si="15"/>
        <v>132.80000000000001</v>
      </c>
      <c r="R57" s="48">
        <f t="shared" si="15"/>
        <v>148</v>
      </c>
      <c r="S57" s="48">
        <f t="shared" si="15"/>
        <v>145.6</v>
      </c>
      <c r="T57" s="48">
        <f t="shared" si="15"/>
        <v>113.8</v>
      </c>
    </row>
    <row r="58" spans="1:20" x14ac:dyDescent="0.2">
      <c r="A58" s="89"/>
      <c r="B58" s="77"/>
      <c r="C58" s="78"/>
      <c r="D58" s="78"/>
      <c r="E58" s="49" t="s">
        <v>140</v>
      </c>
      <c r="F58" s="18" t="s">
        <v>137</v>
      </c>
      <c r="G58" s="42" t="s">
        <v>138</v>
      </c>
      <c r="H58" s="26" t="s">
        <v>139</v>
      </c>
      <c r="I58" s="16">
        <v>278</v>
      </c>
      <c r="J58" s="16">
        <v>195</v>
      </c>
      <c r="K58" s="16">
        <v>137</v>
      </c>
      <c r="L58" s="16">
        <v>242</v>
      </c>
      <c r="M58" s="16">
        <v>171</v>
      </c>
      <c r="N58" s="16">
        <v>98</v>
      </c>
      <c r="O58" s="16">
        <v>133</v>
      </c>
      <c r="P58" s="16">
        <v>158</v>
      </c>
      <c r="Q58" s="16">
        <v>139</v>
      </c>
      <c r="R58" s="16">
        <v>113</v>
      </c>
      <c r="S58" s="16">
        <v>124</v>
      </c>
      <c r="T58" s="16">
        <v>90</v>
      </c>
    </row>
    <row r="59" spans="1:20" x14ac:dyDescent="0.2">
      <c r="A59" s="89"/>
      <c r="B59" s="77"/>
      <c r="C59" s="78"/>
      <c r="D59" s="78"/>
      <c r="E59" s="49" t="s">
        <v>141</v>
      </c>
      <c r="F59" s="18" t="s">
        <v>137</v>
      </c>
      <c r="G59" s="42" t="s">
        <v>138</v>
      </c>
      <c r="H59" s="26" t="s">
        <v>139</v>
      </c>
      <c r="I59" s="16">
        <v>181</v>
      </c>
      <c r="J59" s="16">
        <v>196</v>
      </c>
      <c r="K59" s="16">
        <v>136</v>
      </c>
      <c r="L59" s="16">
        <v>197</v>
      </c>
      <c r="M59" s="16">
        <v>124</v>
      </c>
      <c r="N59" s="16">
        <v>100</v>
      </c>
      <c r="O59" s="16">
        <v>112</v>
      </c>
      <c r="P59" s="16">
        <v>92</v>
      </c>
      <c r="Q59" s="16">
        <v>118</v>
      </c>
      <c r="R59" s="16">
        <v>120</v>
      </c>
      <c r="S59" s="16">
        <v>145</v>
      </c>
      <c r="T59" s="16">
        <v>86</v>
      </c>
    </row>
    <row r="60" spans="1:20" x14ac:dyDescent="0.2">
      <c r="A60" s="89"/>
      <c r="B60" s="77"/>
      <c r="C60" s="78"/>
      <c r="D60" s="78"/>
      <c r="E60" s="49" t="s">
        <v>142</v>
      </c>
      <c r="F60" s="18" t="s">
        <v>137</v>
      </c>
      <c r="G60" s="42" t="s">
        <v>138</v>
      </c>
      <c r="H60" s="26" t="s">
        <v>139</v>
      </c>
      <c r="I60" s="16">
        <v>149</v>
      </c>
      <c r="J60" s="16">
        <v>213</v>
      </c>
      <c r="K60" s="16">
        <v>114</v>
      </c>
      <c r="L60" s="16">
        <v>105</v>
      </c>
      <c r="M60" s="16">
        <v>137</v>
      </c>
      <c r="N60" s="16">
        <v>122</v>
      </c>
      <c r="O60" s="16">
        <v>122</v>
      </c>
      <c r="P60" s="16">
        <v>113</v>
      </c>
      <c r="Q60" s="16">
        <v>103</v>
      </c>
      <c r="R60" s="16">
        <v>161</v>
      </c>
      <c r="S60" s="16">
        <v>166</v>
      </c>
      <c r="T60" s="16">
        <v>181</v>
      </c>
    </row>
    <row r="61" spans="1:20" x14ac:dyDescent="0.2">
      <c r="A61" s="89"/>
      <c r="B61" s="77"/>
      <c r="C61" s="78"/>
      <c r="D61" s="78"/>
      <c r="E61" s="49" t="s">
        <v>143</v>
      </c>
      <c r="F61" s="18" t="s">
        <v>137</v>
      </c>
      <c r="G61" s="42" t="s">
        <v>138</v>
      </c>
      <c r="H61" s="26" t="s">
        <v>139</v>
      </c>
      <c r="I61" s="16">
        <v>303</v>
      </c>
      <c r="J61" s="16">
        <v>288</v>
      </c>
      <c r="K61" s="16">
        <v>172</v>
      </c>
      <c r="L61" s="16">
        <v>233</v>
      </c>
      <c r="M61" s="16">
        <v>216</v>
      </c>
      <c r="N61" s="16">
        <v>144</v>
      </c>
      <c r="O61" s="16">
        <v>145</v>
      </c>
      <c r="P61" s="16">
        <v>190</v>
      </c>
      <c r="Q61" s="16">
        <v>162</v>
      </c>
      <c r="R61" s="16">
        <v>192</v>
      </c>
      <c r="S61" s="16">
        <v>158</v>
      </c>
      <c r="T61" s="16">
        <v>115</v>
      </c>
    </row>
    <row r="62" spans="1:20" x14ac:dyDescent="0.2">
      <c r="A62" s="89"/>
      <c r="B62" s="77"/>
      <c r="C62" s="78"/>
      <c r="D62" s="78"/>
      <c r="E62" s="49" t="s">
        <v>144</v>
      </c>
      <c r="F62" s="18" t="s">
        <v>137</v>
      </c>
      <c r="G62" s="42" t="s">
        <v>138</v>
      </c>
      <c r="H62" s="26" t="s">
        <v>139</v>
      </c>
      <c r="I62" s="16">
        <v>152</v>
      </c>
      <c r="J62" s="16">
        <v>200</v>
      </c>
      <c r="K62" s="16">
        <v>147</v>
      </c>
      <c r="L62" s="16">
        <v>95</v>
      </c>
      <c r="M62" s="16">
        <v>107</v>
      </c>
      <c r="N62" s="16">
        <v>176</v>
      </c>
      <c r="O62" s="16">
        <v>116</v>
      </c>
      <c r="P62" s="16">
        <v>127</v>
      </c>
      <c r="Q62" s="16">
        <v>142</v>
      </c>
      <c r="R62" s="16">
        <v>154</v>
      </c>
      <c r="S62" s="16">
        <v>135</v>
      </c>
      <c r="T62" s="16">
        <v>97</v>
      </c>
    </row>
    <row r="63" spans="1:20" ht="22.5" x14ac:dyDescent="0.2">
      <c r="A63" s="89"/>
      <c r="B63" s="50">
        <v>21</v>
      </c>
      <c r="C63" s="22" t="s">
        <v>145</v>
      </c>
      <c r="D63" s="22" t="s">
        <v>135</v>
      </c>
      <c r="E63" s="49" t="s">
        <v>146</v>
      </c>
      <c r="F63" s="18" t="s">
        <v>147</v>
      </c>
      <c r="G63" s="42" t="s">
        <v>148</v>
      </c>
      <c r="H63" s="26" t="s">
        <v>149</v>
      </c>
      <c r="I63" s="16">
        <v>639</v>
      </c>
      <c r="J63" s="16">
        <v>582</v>
      </c>
      <c r="K63" s="16">
        <v>522</v>
      </c>
      <c r="L63" s="16">
        <v>0</v>
      </c>
      <c r="M63" s="16">
        <v>177</v>
      </c>
      <c r="N63" s="16">
        <v>632</v>
      </c>
      <c r="O63" s="16">
        <v>601</v>
      </c>
      <c r="P63" s="16">
        <v>577</v>
      </c>
      <c r="Q63" s="16">
        <v>656</v>
      </c>
      <c r="R63" s="16">
        <v>642</v>
      </c>
      <c r="S63" s="16">
        <v>692</v>
      </c>
      <c r="T63" s="16">
        <v>509</v>
      </c>
    </row>
    <row r="64" spans="1:20" ht="22.5" customHeight="1" x14ac:dyDescent="0.2">
      <c r="A64" s="89"/>
      <c r="B64" s="77">
        <v>22</v>
      </c>
      <c r="C64" s="78" t="s">
        <v>150</v>
      </c>
      <c r="D64" s="78" t="s">
        <v>151</v>
      </c>
      <c r="E64" s="47" t="s">
        <v>152</v>
      </c>
      <c r="F64" s="18" t="s">
        <v>56</v>
      </c>
      <c r="G64" s="24" t="s">
        <v>153</v>
      </c>
      <c r="H64" s="26" t="s">
        <v>58</v>
      </c>
      <c r="I64" s="51">
        <f t="shared" ref="I64:T64" si="16">AVERAGE(I65:I69)</f>
        <v>1.2987134502923976</v>
      </c>
      <c r="J64" s="51">
        <f t="shared" si="16"/>
        <v>1.0920000000000001</v>
      </c>
      <c r="K64" s="51">
        <f t="shared" si="16"/>
        <v>0.67238095238095252</v>
      </c>
      <c r="L64" s="51">
        <f t="shared" si="16"/>
        <v>1.1612500000000001</v>
      </c>
      <c r="M64" s="51">
        <f t="shared" si="16"/>
        <v>0.74306766917293232</v>
      </c>
      <c r="N64" s="51">
        <f t="shared" si="16"/>
        <v>0.64</v>
      </c>
      <c r="O64" s="51">
        <f t="shared" si="16"/>
        <v>0.5757575757575758</v>
      </c>
      <c r="P64" s="51">
        <f t="shared" si="16"/>
        <v>0.66104761904761911</v>
      </c>
      <c r="Q64" s="51">
        <f t="shared" si="16"/>
        <v>0.66825396825396821</v>
      </c>
      <c r="R64" s="51">
        <f t="shared" si="16"/>
        <v>0.64347826086956528</v>
      </c>
      <c r="S64" s="51">
        <f t="shared" si="16"/>
        <v>0.69333333333333325</v>
      </c>
      <c r="T64" s="51">
        <f t="shared" si="16"/>
        <v>0.68029411764705883</v>
      </c>
    </row>
    <row r="65" spans="1:20" ht="22.5" x14ac:dyDescent="0.2">
      <c r="A65" s="89"/>
      <c r="B65" s="77"/>
      <c r="C65" s="78"/>
      <c r="D65" s="78"/>
      <c r="E65" s="49" t="s">
        <v>154</v>
      </c>
      <c r="F65" s="18" t="s">
        <v>56</v>
      </c>
      <c r="G65" s="24" t="s">
        <v>153</v>
      </c>
      <c r="H65" s="26" t="s">
        <v>58</v>
      </c>
      <c r="I65" s="52">
        <f t="shared" ref="I65:T65" si="17">IFERROR(I58/(10*I103),0)</f>
        <v>1.4631578947368422</v>
      </c>
      <c r="J65" s="52">
        <f t="shared" si="17"/>
        <v>0.97499999999999998</v>
      </c>
      <c r="K65" s="52">
        <f t="shared" si="17"/>
        <v>0.65238095238095239</v>
      </c>
      <c r="L65" s="52">
        <f t="shared" si="17"/>
        <v>1.5125</v>
      </c>
      <c r="M65" s="52">
        <f t="shared" si="17"/>
        <v>0.81428571428571428</v>
      </c>
      <c r="N65" s="52">
        <f t="shared" si="17"/>
        <v>0.49</v>
      </c>
      <c r="O65" s="52">
        <f t="shared" si="17"/>
        <v>0.6045454545454545</v>
      </c>
      <c r="P65" s="52">
        <f t="shared" si="17"/>
        <v>0.75238095238095237</v>
      </c>
      <c r="Q65" s="52">
        <f t="shared" si="17"/>
        <v>0.66190476190476188</v>
      </c>
      <c r="R65" s="52">
        <f t="shared" si="17"/>
        <v>0.49130434782608695</v>
      </c>
      <c r="S65" s="52">
        <f t="shared" si="17"/>
        <v>0.59047619047619049</v>
      </c>
      <c r="T65" s="52">
        <f t="shared" si="17"/>
        <v>0.6</v>
      </c>
    </row>
    <row r="66" spans="1:20" ht="22.5" x14ac:dyDescent="0.2">
      <c r="A66" s="89"/>
      <c r="B66" s="77"/>
      <c r="C66" s="78"/>
      <c r="D66" s="78"/>
      <c r="E66" s="49" t="s">
        <v>155</v>
      </c>
      <c r="F66" s="18" t="s">
        <v>56</v>
      </c>
      <c r="G66" s="24" t="s">
        <v>153</v>
      </c>
      <c r="H66" s="26" t="s">
        <v>58</v>
      </c>
      <c r="I66" s="52">
        <f t="shared" ref="I66:T66" si="18">IFERROR(I59/(10*I104),0)</f>
        <v>0.95263157894736838</v>
      </c>
      <c r="J66" s="52">
        <f t="shared" si="18"/>
        <v>0.98</v>
      </c>
      <c r="K66" s="52">
        <f t="shared" si="18"/>
        <v>0.64761904761904765</v>
      </c>
      <c r="L66" s="52">
        <f t="shared" si="18"/>
        <v>1.23125</v>
      </c>
      <c r="M66" s="52">
        <f t="shared" si="18"/>
        <v>0.59047619047619049</v>
      </c>
      <c r="N66" s="52">
        <f t="shared" si="18"/>
        <v>0.5</v>
      </c>
      <c r="O66" s="52">
        <f t="shared" si="18"/>
        <v>0.53333333333333333</v>
      </c>
      <c r="P66" s="52">
        <f t="shared" si="18"/>
        <v>0.46</v>
      </c>
      <c r="Q66" s="52">
        <f t="shared" si="18"/>
        <v>0.59</v>
      </c>
      <c r="R66" s="52">
        <f t="shared" si="18"/>
        <v>0.52173913043478259</v>
      </c>
      <c r="S66" s="52">
        <f t="shared" si="18"/>
        <v>0.69047619047619047</v>
      </c>
      <c r="T66" s="52">
        <f t="shared" si="18"/>
        <v>0.57333333333333336</v>
      </c>
    </row>
    <row r="67" spans="1:20" ht="22.5" x14ac:dyDescent="0.2">
      <c r="A67" s="89"/>
      <c r="B67" s="77"/>
      <c r="C67" s="78"/>
      <c r="D67" s="78"/>
      <c r="E67" s="49" t="s">
        <v>142</v>
      </c>
      <c r="F67" s="18" t="s">
        <v>56</v>
      </c>
      <c r="G67" s="24" t="s">
        <v>153</v>
      </c>
      <c r="H67" s="26" t="s">
        <v>58</v>
      </c>
      <c r="I67" s="52">
        <f t="shared" ref="I67:T67" si="19">IFERROR(I60/(10*I105),0)</f>
        <v>0.82777777777777772</v>
      </c>
      <c r="J67" s="52">
        <f t="shared" si="19"/>
        <v>1.0649999999999999</v>
      </c>
      <c r="K67" s="52">
        <f t="shared" si="19"/>
        <v>0.54285714285714282</v>
      </c>
      <c r="L67" s="52">
        <f t="shared" si="19"/>
        <v>0.65625</v>
      </c>
      <c r="M67" s="52">
        <f t="shared" si="19"/>
        <v>0.72105263157894739</v>
      </c>
      <c r="N67" s="52">
        <f t="shared" si="19"/>
        <v>0.61</v>
      </c>
      <c r="O67" s="52">
        <f t="shared" si="19"/>
        <v>0.55454545454545456</v>
      </c>
      <c r="P67" s="52">
        <f t="shared" si="19"/>
        <v>0.53809523809523807</v>
      </c>
      <c r="Q67" s="52">
        <f t="shared" si="19"/>
        <v>0.49047619047619045</v>
      </c>
      <c r="R67" s="52">
        <f t="shared" si="19"/>
        <v>0.7</v>
      </c>
      <c r="S67" s="52">
        <f t="shared" si="19"/>
        <v>0.79047619047619044</v>
      </c>
      <c r="T67" s="52">
        <f t="shared" si="19"/>
        <v>0.90500000000000003</v>
      </c>
    </row>
    <row r="68" spans="1:20" ht="22.5" x14ac:dyDescent="0.2">
      <c r="A68" s="89"/>
      <c r="B68" s="77"/>
      <c r="C68" s="78"/>
      <c r="D68" s="78"/>
      <c r="E68" s="49" t="s">
        <v>143</v>
      </c>
      <c r="F68" s="18" t="s">
        <v>56</v>
      </c>
      <c r="G68" s="24" t="s">
        <v>153</v>
      </c>
      <c r="H68" s="26" t="s">
        <v>58</v>
      </c>
      <c r="I68" s="52">
        <f t="shared" ref="I68:T68" si="20">IFERROR(I61/(10*I106),0)</f>
        <v>2.1642857142857141</v>
      </c>
      <c r="J68" s="52">
        <f t="shared" si="20"/>
        <v>1.44</v>
      </c>
      <c r="K68" s="52">
        <f t="shared" si="20"/>
        <v>0.81904761904761902</v>
      </c>
      <c r="L68" s="52">
        <f t="shared" si="20"/>
        <v>1.45625</v>
      </c>
      <c r="M68" s="52">
        <f t="shared" si="20"/>
        <v>1.08</v>
      </c>
      <c r="N68" s="52">
        <f t="shared" si="20"/>
        <v>0.72</v>
      </c>
      <c r="O68" s="52">
        <f t="shared" si="20"/>
        <v>0.65909090909090906</v>
      </c>
      <c r="P68" s="52">
        <f t="shared" si="20"/>
        <v>0.95</v>
      </c>
      <c r="Q68" s="52">
        <f t="shared" si="20"/>
        <v>0.81</v>
      </c>
      <c r="R68" s="52">
        <f t="shared" si="20"/>
        <v>0.83478260869565213</v>
      </c>
      <c r="S68" s="52">
        <f t="shared" si="20"/>
        <v>0.75238095238095237</v>
      </c>
      <c r="T68" s="52">
        <f t="shared" si="20"/>
        <v>0.67647058823529416</v>
      </c>
    </row>
    <row r="69" spans="1:20" ht="22.5" x14ac:dyDescent="0.2">
      <c r="A69" s="89"/>
      <c r="B69" s="77"/>
      <c r="C69" s="78"/>
      <c r="D69" s="78"/>
      <c r="E69" s="49" t="s">
        <v>144</v>
      </c>
      <c r="F69" s="18" t="s">
        <v>56</v>
      </c>
      <c r="G69" s="24" t="s">
        <v>153</v>
      </c>
      <c r="H69" s="26" t="s">
        <v>58</v>
      </c>
      <c r="I69" s="52">
        <f t="shared" ref="I69:T69" si="21">IFERROR(I62/(10*I107),0)</f>
        <v>1.0857142857142856</v>
      </c>
      <c r="J69" s="52">
        <f t="shared" si="21"/>
        <v>1</v>
      </c>
      <c r="K69" s="52">
        <f t="shared" si="21"/>
        <v>0.7</v>
      </c>
      <c r="L69" s="52">
        <f t="shared" si="21"/>
        <v>0.95</v>
      </c>
      <c r="M69" s="52">
        <f t="shared" si="21"/>
        <v>0.50952380952380949</v>
      </c>
      <c r="N69" s="52">
        <f t="shared" si="21"/>
        <v>0.88</v>
      </c>
      <c r="O69" s="52">
        <f t="shared" si="21"/>
        <v>0.52727272727272723</v>
      </c>
      <c r="P69" s="52">
        <f t="shared" si="21"/>
        <v>0.60476190476190472</v>
      </c>
      <c r="Q69" s="52">
        <f t="shared" si="21"/>
        <v>0.78888888888888886</v>
      </c>
      <c r="R69" s="52">
        <f t="shared" si="21"/>
        <v>0.66956521739130437</v>
      </c>
      <c r="S69" s="52">
        <f t="shared" si="21"/>
        <v>0.6428571428571429</v>
      </c>
      <c r="T69" s="52">
        <f t="shared" si="21"/>
        <v>0.64666666666666661</v>
      </c>
    </row>
    <row r="70" spans="1:20" ht="22.5" x14ac:dyDescent="0.2">
      <c r="A70" s="89"/>
      <c r="B70" s="53">
        <v>23</v>
      </c>
      <c r="C70" s="22" t="s">
        <v>156</v>
      </c>
      <c r="D70" s="22" t="s">
        <v>157</v>
      </c>
      <c r="E70" s="49" t="s">
        <v>146</v>
      </c>
      <c r="F70" s="18" t="s">
        <v>56</v>
      </c>
      <c r="G70" s="24" t="s">
        <v>153</v>
      </c>
      <c r="H70" s="26" t="s">
        <v>58</v>
      </c>
      <c r="I70" s="52">
        <f t="shared" ref="I70:T70" si="22">IFERROR(I63/(25*I108),0)</f>
        <v>1.3452631578947369</v>
      </c>
      <c r="J70" s="52">
        <f t="shared" si="22"/>
        <v>1.1639999999999999</v>
      </c>
      <c r="K70" s="52">
        <f t="shared" si="22"/>
        <v>0.99428571428571433</v>
      </c>
      <c r="L70" s="52">
        <f t="shared" si="22"/>
        <v>0</v>
      </c>
      <c r="M70" s="52">
        <f t="shared" si="22"/>
        <v>0.33714285714285713</v>
      </c>
      <c r="N70" s="52">
        <f t="shared" si="22"/>
        <v>1.264</v>
      </c>
      <c r="O70" s="52">
        <f t="shared" si="22"/>
        <v>1.0927272727272728</v>
      </c>
      <c r="P70" s="52">
        <f t="shared" si="22"/>
        <v>1.0990476190476191</v>
      </c>
      <c r="Q70" s="52">
        <f t="shared" si="22"/>
        <v>1.2495238095238095</v>
      </c>
      <c r="R70" s="52">
        <f t="shared" si="22"/>
        <v>1.1165217391304347</v>
      </c>
      <c r="S70" s="52">
        <f t="shared" si="22"/>
        <v>1.318095238095238</v>
      </c>
      <c r="T70" s="52">
        <f t="shared" si="22"/>
        <v>0.92545454545454542</v>
      </c>
    </row>
    <row r="71" spans="1:20" ht="12.75" customHeight="1" x14ac:dyDescent="0.2">
      <c r="A71" s="89"/>
      <c r="B71" s="77">
        <v>24</v>
      </c>
      <c r="C71" s="78" t="s">
        <v>158</v>
      </c>
      <c r="D71" s="78" t="s">
        <v>159</v>
      </c>
      <c r="E71" s="54" t="s">
        <v>160</v>
      </c>
      <c r="F71" s="18" t="s">
        <v>161</v>
      </c>
      <c r="G71" s="11" t="s">
        <v>162</v>
      </c>
      <c r="H71" s="20" t="s">
        <v>163</v>
      </c>
      <c r="I71" s="55">
        <f t="shared" ref="I71:T71" si="23">SUM(I72:I73)</f>
        <v>11</v>
      </c>
      <c r="J71" s="55">
        <f t="shared" si="23"/>
        <v>16</v>
      </c>
      <c r="K71" s="55">
        <f t="shared" si="23"/>
        <v>38</v>
      </c>
      <c r="L71" s="55">
        <f t="shared" si="23"/>
        <v>40</v>
      </c>
      <c r="M71" s="55">
        <f t="shared" si="23"/>
        <v>31</v>
      </c>
      <c r="N71" s="55">
        <f t="shared" si="23"/>
        <v>31</v>
      </c>
      <c r="O71" s="55">
        <f t="shared" si="23"/>
        <v>17</v>
      </c>
      <c r="P71" s="55">
        <f t="shared" si="23"/>
        <v>20</v>
      </c>
      <c r="Q71" s="55">
        <f t="shared" si="23"/>
        <v>37</v>
      </c>
      <c r="R71" s="55">
        <f t="shared" si="23"/>
        <v>18</v>
      </c>
      <c r="S71" s="55">
        <f t="shared" si="23"/>
        <v>30</v>
      </c>
      <c r="T71" s="55">
        <f t="shared" si="23"/>
        <v>30</v>
      </c>
    </row>
    <row r="72" spans="1:20" ht="12.75" customHeight="1" x14ac:dyDescent="0.2">
      <c r="A72" s="89"/>
      <c r="B72" s="77"/>
      <c r="C72" s="78"/>
      <c r="D72" s="78"/>
      <c r="E72" s="90" t="s">
        <v>164</v>
      </c>
      <c r="F72" s="90"/>
      <c r="G72" s="90"/>
      <c r="H72" s="90"/>
      <c r="I72" s="16">
        <v>11</v>
      </c>
      <c r="J72" s="16">
        <v>16</v>
      </c>
      <c r="K72" s="16">
        <v>38</v>
      </c>
      <c r="L72" s="16">
        <v>40</v>
      </c>
      <c r="M72" s="16">
        <v>30</v>
      </c>
      <c r="N72" s="16">
        <v>13</v>
      </c>
      <c r="O72" s="16">
        <v>17</v>
      </c>
      <c r="P72" s="16">
        <v>20</v>
      </c>
      <c r="Q72" s="16">
        <v>37</v>
      </c>
      <c r="R72" s="16">
        <v>18</v>
      </c>
      <c r="S72" s="16">
        <v>30</v>
      </c>
      <c r="T72" s="16">
        <v>30</v>
      </c>
    </row>
    <row r="73" spans="1:20" ht="12.75" customHeight="1" x14ac:dyDescent="0.2">
      <c r="A73" s="89"/>
      <c r="B73" s="77"/>
      <c r="C73" s="78"/>
      <c r="D73" s="78"/>
      <c r="E73" s="90" t="s">
        <v>165</v>
      </c>
      <c r="F73" s="90"/>
      <c r="G73" s="90"/>
      <c r="H73" s="90"/>
      <c r="I73" s="16">
        <v>0</v>
      </c>
      <c r="J73" s="16">
        <v>0</v>
      </c>
      <c r="K73" s="16">
        <v>0</v>
      </c>
      <c r="L73" s="16">
        <v>0</v>
      </c>
      <c r="M73" s="16">
        <v>1</v>
      </c>
      <c r="N73" s="16">
        <v>18</v>
      </c>
      <c r="O73" s="16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</row>
    <row r="74" spans="1:20" ht="12.75" customHeight="1" x14ac:dyDescent="0.2">
      <c r="A74" s="89"/>
      <c r="B74" s="91">
        <v>25</v>
      </c>
      <c r="C74" s="92" t="s">
        <v>166</v>
      </c>
      <c r="D74" s="93" t="s">
        <v>167</v>
      </c>
      <c r="E74" s="56" t="s">
        <v>168</v>
      </c>
      <c r="F74" s="28" t="s">
        <v>35</v>
      </c>
      <c r="G74" s="42">
        <v>25</v>
      </c>
      <c r="H74" s="29" t="s">
        <v>169</v>
      </c>
      <c r="I74" s="55">
        <f t="shared" ref="I74:T74" si="24">SUM(I75:I80)</f>
        <v>30</v>
      </c>
      <c r="J74" s="55">
        <f t="shared" si="24"/>
        <v>58</v>
      </c>
      <c r="K74" s="55">
        <f t="shared" si="24"/>
        <v>63</v>
      </c>
      <c r="L74" s="55">
        <f t="shared" si="24"/>
        <v>47</v>
      </c>
      <c r="M74" s="55">
        <f t="shared" si="24"/>
        <v>46</v>
      </c>
      <c r="N74" s="55">
        <f t="shared" si="24"/>
        <v>31</v>
      </c>
      <c r="O74" s="55">
        <f t="shared" si="24"/>
        <v>57</v>
      </c>
      <c r="P74" s="55">
        <f t="shared" si="24"/>
        <v>47</v>
      </c>
      <c r="Q74" s="55">
        <f t="shared" si="24"/>
        <v>31</v>
      </c>
      <c r="R74" s="55">
        <f t="shared" si="24"/>
        <v>45</v>
      </c>
      <c r="S74" s="55">
        <f t="shared" si="24"/>
        <v>20</v>
      </c>
      <c r="T74" s="55">
        <f t="shared" si="24"/>
        <v>14</v>
      </c>
    </row>
    <row r="75" spans="1:20" ht="12.75" customHeight="1" x14ac:dyDescent="0.2">
      <c r="A75" s="89"/>
      <c r="B75" s="91"/>
      <c r="C75" s="92"/>
      <c r="D75" s="93"/>
      <c r="E75" s="90" t="s">
        <v>170</v>
      </c>
      <c r="F75" s="90"/>
      <c r="G75" s="90"/>
      <c r="H75" s="90"/>
      <c r="I75" s="16">
        <v>11</v>
      </c>
      <c r="J75" s="16">
        <v>9</v>
      </c>
      <c r="K75" s="16">
        <v>17</v>
      </c>
      <c r="L75" s="16">
        <v>4</v>
      </c>
      <c r="M75" s="16">
        <v>12</v>
      </c>
      <c r="N75" s="16">
        <v>10</v>
      </c>
      <c r="O75" s="16">
        <v>14</v>
      </c>
      <c r="P75" s="16">
        <v>8</v>
      </c>
      <c r="Q75" s="16">
        <v>11</v>
      </c>
      <c r="R75" s="16">
        <v>15</v>
      </c>
      <c r="S75" s="16">
        <v>6</v>
      </c>
      <c r="T75" s="16">
        <v>7</v>
      </c>
    </row>
    <row r="76" spans="1:20" ht="12.75" customHeight="1" x14ac:dyDescent="0.2">
      <c r="A76" s="89"/>
      <c r="B76" s="91"/>
      <c r="C76" s="92"/>
      <c r="D76" s="93"/>
      <c r="E76" s="90" t="s">
        <v>171</v>
      </c>
      <c r="F76" s="90"/>
      <c r="G76" s="90"/>
      <c r="H76" s="90"/>
      <c r="I76" s="16">
        <v>13</v>
      </c>
      <c r="J76" s="16">
        <v>5</v>
      </c>
      <c r="K76" s="16">
        <v>8</v>
      </c>
      <c r="L76" s="16">
        <v>5</v>
      </c>
      <c r="M76" s="16">
        <v>14</v>
      </c>
      <c r="N76" s="16">
        <v>9</v>
      </c>
      <c r="O76" s="16">
        <v>16</v>
      </c>
      <c r="P76" s="16">
        <v>28</v>
      </c>
      <c r="Q76" s="16">
        <v>16</v>
      </c>
      <c r="R76" s="16">
        <v>6</v>
      </c>
      <c r="S76" s="16">
        <v>7</v>
      </c>
      <c r="T76" s="16">
        <v>7</v>
      </c>
    </row>
    <row r="77" spans="1:20" ht="12.75" customHeight="1" x14ac:dyDescent="0.2">
      <c r="A77" s="89"/>
      <c r="B77" s="91"/>
      <c r="C77" s="92"/>
      <c r="D77" s="93"/>
      <c r="E77" s="90" t="s">
        <v>172</v>
      </c>
      <c r="F77" s="90"/>
      <c r="G77" s="90"/>
      <c r="H77" s="90"/>
      <c r="I77" s="16">
        <v>0</v>
      </c>
      <c r="J77" s="16">
        <v>6</v>
      </c>
      <c r="K77" s="16">
        <v>38</v>
      </c>
      <c r="L77" s="16">
        <v>38</v>
      </c>
      <c r="M77" s="16">
        <v>0</v>
      </c>
      <c r="N77" s="16">
        <v>1</v>
      </c>
      <c r="O77" s="16">
        <v>7</v>
      </c>
      <c r="P77" s="16">
        <v>11</v>
      </c>
      <c r="Q77" s="16">
        <v>4</v>
      </c>
      <c r="R77" s="16">
        <v>0</v>
      </c>
      <c r="S77" s="16">
        <v>0</v>
      </c>
      <c r="T77" s="16">
        <v>0</v>
      </c>
    </row>
    <row r="78" spans="1:20" ht="12.75" customHeight="1" x14ac:dyDescent="0.2">
      <c r="A78" s="89"/>
      <c r="B78" s="91"/>
      <c r="C78" s="92"/>
      <c r="D78" s="94" t="s">
        <v>173</v>
      </c>
      <c r="E78" s="90" t="s">
        <v>170</v>
      </c>
      <c r="F78" s="90"/>
      <c r="G78" s="90"/>
      <c r="H78" s="90"/>
      <c r="I78" s="16">
        <v>4</v>
      </c>
      <c r="J78" s="16">
        <v>10</v>
      </c>
      <c r="K78" s="16">
        <v>0</v>
      </c>
      <c r="L78" s="16">
        <v>0</v>
      </c>
      <c r="M78" s="16">
        <v>5</v>
      </c>
      <c r="N78" s="16">
        <v>3</v>
      </c>
      <c r="O78" s="16">
        <v>11</v>
      </c>
      <c r="P78" s="16">
        <v>0</v>
      </c>
      <c r="Q78" s="16">
        <v>0</v>
      </c>
      <c r="R78" s="16">
        <v>5</v>
      </c>
      <c r="S78" s="16">
        <v>2</v>
      </c>
      <c r="T78" s="16">
        <v>0</v>
      </c>
    </row>
    <row r="79" spans="1:20" ht="12.75" customHeight="1" x14ac:dyDescent="0.2">
      <c r="A79" s="89"/>
      <c r="B79" s="91"/>
      <c r="C79" s="92"/>
      <c r="D79" s="94"/>
      <c r="E79" s="90" t="s">
        <v>171</v>
      </c>
      <c r="F79" s="90"/>
      <c r="G79" s="90"/>
      <c r="H79" s="90"/>
      <c r="I79" s="16">
        <v>2</v>
      </c>
      <c r="J79" s="16">
        <v>28</v>
      </c>
      <c r="K79" s="16">
        <v>0</v>
      </c>
      <c r="L79" s="16">
        <v>0</v>
      </c>
      <c r="M79" s="16">
        <v>15</v>
      </c>
      <c r="N79" s="16">
        <v>8</v>
      </c>
      <c r="O79" s="16">
        <v>9</v>
      </c>
      <c r="P79" s="16">
        <v>0</v>
      </c>
      <c r="Q79" s="16">
        <v>0</v>
      </c>
      <c r="R79" s="16">
        <v>19</v>
      </c>
      <c r="S79" s="16">
        <v>5</v>
      </c>
      <c r="T79" s="16">
        <v>0</v>
      </c>
    </row>
    <row r="80" spans="1:20" ht="12.75" customHeight="1" x14ac:dyDescent="0.2">
      <c r="A80" s="89"/>
      <c r="B80" s="91"/>
      <c r="C80" s="92"/>
      <c r="D80" s="94"/>
      <c r="E80" s="90" t="s">
        <v>172</v>
      </c>
      <c r="F80" s="90"/>
      <c r="G80" s="90"/>
      <c r="H80" s="90"/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  <c r="Q80" s="16">
        <v>0</v>
      </c>
      <c r="R80" s="16">
        <v>0</v>
      </c>
      <c r="S80" s="16">
        <v>0</v>
      </c>
      <c r="T80" s="16">
        <v>0</v>
      </c>
    </row>
    <row r="81" spans="1:121" ht="22.5" customHeight="1" x14ac:dyDescent="0.2">
      <c r="A81" s="89"/>
      <c r="B81" s="80">
        <v>26</v>
      </c>
      <c r="C81" s="88" t="s">
        <v>174</v>
      </c>
      <c r="D81" s="95" t="s">
        <v>175</v>
      </c>
      <c r="E81" s="95"/>
      <c r="F81" s="28" t="s">
        <v>176</v>
      </c>
      <c r="G81" s="42">
        <v>20</v>
      </c>
      <c r="H81" s="29" t="s">
        <v>177</v>
      </c>
      <c r="I81" s="25">
        <f t="shared" ref="I81:T81" si="25">SUM(I82:I87)</f>
        <v>31</v>
      </c>
      <c r="J81" s="25">
        <f t="shared" si="25"/>
        <v>34</v>
      </c>
      <c r="K81" s="25">
        <f t="shared" si="25"/>
        <v>24</v>
      </c>
      <c r="L81" s="25">
        <f t="shared" si="25"/>
        <v>30</v>
      </c>
      <c r="M81" s="25">
        <f t="shared" si="25"/>
        <v>41</v>
      </c>
      <c r="N81" s="25">
        <f t="shared" si="25"/>
        <v>33</v>
      </c>
      <c r="O81" s="25">
        <f t="shared" si="25"/>
        <v>30</v>
      </c>
      <c r="P81" s="25">
        <f t="shared" si="25"/>
        <v>33</v>
      </c>
      <c r="Q81" s="25">
        <f t="shared" si="25"/>
        <v>33</v>
      </c>
      <c r="R81" s="25">
        <f t="shared" si="25"/>
        <v>29</v>
      </c>
      <c r="S81" s="25">
        <f t="shared" si="25"/>
        <v>24</v>
      </c>
      <c r="T81" s="25">
        <f t="shared" si="25"/>
        <v>32</v>
      </c>
    </row>
    <row r="82" spans="1:121" s="58" customFormat="1" x14ac:dyDescent="0.2">
      <c r="A82" s="89"/>
      <c r="B82" s="80"/>
      <c r="C82" s="88"/>
      <c r="D82" s="96" t="s">
        <v>178</v>
      </c>
      <c r="E82" s="96" t="s">
        <v>179</v>
      </c>
      <c r="F82" s="96"/>
      <c r="G82" s="96"/>
      <c r="H82" s="96"/>
      <c r="I82" s="16">
        <v>9</v>
      </c>
      <c r="J82" s="16">
        <v>9</v>
      </c>
      <c r="K82" s="16">
        <v>12</v>
      </c>
      <c r="L82" s="16">
        <v>30</v>
      </c>
      <c r="M82" s="16">
        <v>20</v>
      </c>
      <c r="N82" s="16">
        <v>21</v>
      </c>
      <c r="O82" s="16">
        <v>22</v>
      </c>
      <c r="P82" s="16">
        <v>17</v>
      </c>
      <c r="Q82" s="16">
        <v>19</v>
      </c>
      <c r="R82" s="16">
        <v>15</v>
      </c>
      <c r="S82" s="16">
        <v>12</v>
      </c>
      <c r="T82" s="16">
        <v>22</v>
      </c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7"/>
      <c r="AF82" s="57"/>
      <c r="AG82" s="57"/>
      <c r="AH82" s="57"/>
      <c r="AI82" s="57"/>
      <c r="AJ82" s="57"/>
      <c r="AK82" s="57"/>
      <c r="AL82" s="57"/>
      <c r="AM82" s="57"/>
      <c r="AN82" s="57"/>
      <c r="AO82" s="57"/>
      <c r="AP82" s="57"/>
      <c r="AQ82" s="57"/>
      <c r="AR82" s="57"/>
      <c r="AS82" s="57"/>
      <c r="AT82" s="57"/>
      <c r="AU82" s="57"/>
      <c r="AV82" s="57"/>
      <c r="AW82" s="57"/>
      <c r="AX82" s="57"/>
      <c r="AY82" s="57"/>
      <c r="AZ82" s="57"/>
      <c r="BA82" s="57"/>
      <c r="BB82" s="57"/>
      <c r="BC82" s="57"/>
      <c r="BD82" s="57"/>
      <c r="BE82" s="57"/>
      <c r="BF82" s="57"/>
      <c r="BG82" s="57"/>
      <c r="BH82" s="57"/>
      <c r="BI82" s="57"/>
      <c r="BJ82" s="57"/>
      <c r="BK82" s="57"/>
      <c r="BL82" s="57"/>
      <c r="BM82" s="57"/>
      <c r="BN82" s="57"/>
      <c r="BO82" s="57"/>
      <c r="BP82" s="57"/>
      <c r="BQ82" s="57"/>
      <c r="BR82" s="57"/>
      <c r="BS82" s="57"/>
      <c r="BT82" s="57"/>
      <c r="BU82" s="57"/>
      <c r="BV82" s="57"/>
      <c r="BW82" s="57"/>
      <c r="BX82" s="57"/>
      <c r="BY82" s="57"/>
      <c r="BZ82" s="57"/>
      <c r="CA82" s="57"/>
      <c r="CB82" s="57"/>
      <c r="CC82" s="57"/>
      <c r="CD82" s="57"/>
      <c r="CE82" s="57"/>
      <c r="CF82" s="57"/>
      <c r="CG82" s="57"/>
      <c r="CH82" s="57"/>
      <c r="CI82" s="57"/>
      <c r="CJ82" s="57"/>
      <c r="CK82" s="57"/>
      <c r="CL82" s="57"/>
      <c r="CM82" s="57"/>
      <c r="CN82" s="57"/>
      <c r="CO82" s="57"/>
      <c r="CP82" s="57"/>
      <c r="CQ82" s="57"/>
      <c r="CR82" s="57"/>
      <c r="CS82" s="57"/>
      <c r="CT82" s="57"/>
      <c r="CU82" s="57"/>
      <c r="CV82" s="57"/>
      <c r="CW82" s="57"/>
      <c r="CX82" s="57"/>
      <c r="CY82" s="57"/>
      <c r="CZ82" s="57"/>
      <c r="DA82" s="57"/>
      <c r="DB82" s="57"/>
      <c r="DC82" s="57"/>
      <c r="DD82" s="57"/>
      <c r="DE82" s="57"/>
      <c r="DF82" s="57"/>
      <c r="DG82" s="57"/>
      <c r="DH82" s="57"/>
      <c r="DI82" s="57"/>
      <c r="DJ82" s="57"/>
      <c r="DK82" s="57"/>
      <c r="DL82" s="57"/>
      <c r="DM82" s="57"/>
      <c r="DN82" s="57"/>
      <c r="DO82" s="57"/>
      <c r="DP82" s="57"/>
      <c r="DQ82" s="57"/>
    </row>
    <row r="83" spans="1:121" s="58" customFormat="1" x14ac:dyDescent="0.2">
      <c r="A83" s="89"/>
      <c r="B83" s="80"/>
      <c r="C83" s="88"/>
      <c r="D83" s="96"/>
      <c r="E83" s="96" t="s">
        <v>180</v>
      </c>
      <c r="F83" s="96"/>
      <c r="G83" s="96"/>
      <c r="H83" s="96"/>
      <c r="I83" s="16">
        <v>11</v>
      </c>
      <c r="J83" s="16">
        <v>21</v>
      </c>
      <c r="K83" s="16">
        <v>12</v>
      </c>
      <c r="L83" s="16">
        <v>0</v>
      </c>
      <c r="M83" s="16">
        <v>10</v>
      </c>
      <c r="N83" s="16">
        <v>8</v>
      </c>
      <c r="O83" s="16">
        <v>5</v>
      </c>
      <c r="P83" s="16">
        <v>7</v>
      </c>
      <c r="Q83" s="16">
        <v>9</v>
      </c>
      <c r="R83" s="16">
        <v>6</v>
      </c>
      <c r="S83" s="16">
        <v>5</v>
      </c>
      <c r="T83" s="16">
        <v>5</v>
      </c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  <c r="AI83" s="57"/>
      <c r="AJ83" s="57"/>
      <c r="AK83" s="57"/>
      <c r="AL83" s="57"/>
      <c r="AM83" s="57"/>
      <c r="AN83" s="57"/>
      <c r="AO83" s="57"/>
      <c r="AP83" s="57"/>
      <c r="AQ83" s="57"/>
      <c r="AR83" s="57"/>
      <c r="AS83" s="57"/>
      <c r="AT83" s="57"/>
      <c r="AU83" s="57"/>
      <c r="AV83" s="57"/>
      <c r="AW83" s="57"/>
      <c r="AX83" s="57"/>
      <c r="AY83" s="57"/>
      <c r="AZ83" s="57"/>
      <c r="BA83" s="57"/>
      <c r="BB83" s="57"/>
      <c r="BC83" s="57"/>
      <c r="BD83" s="57"/>
      <c r="BE83" s="57"/>
      <c r="BF83" s="57"/>
      <c r="BG83" s="57"/>
      <c r="BH83" s="57"/>
      <c r="BI83" s="57"/>
      <c r="BJ83" s="57"/>
      <c r="BK83" s="57"/>
      <c r="BL83" s="57"/>
      <c r="BM83" s="57"/>
      <c r="BN83" s="57"/>
      <c r="BO83" s="57"/>
      <c r="BP83" s="57"/>
      <c r="BQ83" s="57"/>
      <c r="BR83" s="57"/>
      <c r="BS83" s="57"/>
      <c r="BT83" s="57"/>
      <c r="BU83" s="57"/>
      <c r="BV83" s="57"/>
      <c r="BW83" s="57"/>
      <c r="BX83" s="57"/>
      <c r="BY83" s="57"/>
      <c r="BZ83" s="57"/>
      <c r="CA83" s="57"/>
      <c r="CB83" s="57"/>
      <c r="CC83" s="57"/>
      <c r="CD83" s="57"/>
      <c r="CE83" s="57"/>
      <c r="CF83" s="57"/>
      <c r="CG83" s="57"/>
      <c r="CH83" s="57"/>
      <c r="CI83" s="57"/>
      <c r="CJ83" s="57"/>
      <c r="CK83" s="57"/>
      <c r="CL83" s="57"/>
      <c r="CM83" s="57"/>
      <c r="CN83" s="57"/>
      <c r="CO83" s="57"/>
      <c r="CP83" s="57"/>
      <c r="CQ83" s="57"/>
      <c r="CR83" s="57"/>
      <c r="CS83" s="57"/>
      <c r="CT83" s="57"/>
      <c r="CU83" s="57"/>
      <c r="CV83" s="57"/>
      <c r="CW83" s="57"/>
      <c r="CX83" s="57"/>
      <c r="CY83" s="57"/>
      <c r="CZ83" s="57"/>
      <c r="DA83" s="57"/>
      <c r="DB83" s="57"/>
      <c r="DC83" s="57"/>
      <c r="DD83" s="57"/>
      <c r="DE83" s="57"/>
      <c r="DF83" s="57"/>
      <c r="DG83" s="57"/>
      <c r="DH83" s="57"/>
      <c r="DI83" s="57"/>
      <c r="DJ83" s="57"/>
      <c r="DK83" s="57"/>
      <c r="DL83" s="57"/>
      <c r="DM83" s="57"/>
      <c r="DN83" s="57"/>
      <c r="DO83" s="57"/>
      <c r="DP83" s="57"/>
      <c r="DQ83" s="57"/>
    </row>
    <row r="84" spans="1:121" s="58" customFormat="1" x14ac:dyDescent="0.2">
      <c r="A84" s="89"/>
      <c r="B84" s="80"/>
      <c r="C84" s="88"/>
      <c r="D84" s="96"/>
      <c r="E84" s="96" t="s">
        <v>181</v>
      </c>
      <c r="F84" s="96"/>
      <c r="G84" s="96"/>
      <c r="H84" s="96"/>
      <c r="I84" s="16">
        <v>11</v>
      </c>
      <c r="J84" s="16">
        <v>4</v>
      </c>
      <c r="K84" s="16">
        <v>0</v>
      </c>
      <c r="L84" s="16">
        <v>0</v>
      </c>
      <c r="M84" s="16">
        <v>11</v>
      </c>
      <c r="N84" s="16">
        <v>4</v>
      </c>
      <c r="O84" s="16">
        <v>3</v>
      </c>
      <c r="P84" s="16">
        <v>9</v>
      </c>
      <c r="Q84" s="16">
        <v>5</v>
      </c>
      <c r="R84" s="16">
        <v>8</v>
      </c>
      <c r="S84" s="16">
        <v>7</v>
      </c>
      <c r="T84" s="16">
        <v>5</v>
      </c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/>
      <c r="AK84" s="57"/>
      <c r="AL84" s="57"/>
      <c r="AM84" s="57"/>
      <c r="AN84" s="57"/>
      <c r="AO84" s="57"/>
      <c r="AP84" s="57"/>
      <c r="AQ84" s="57"/>
      <c r="AR84" s="57"/>
      <c r="AS84" s="57"/>
      <c r="AT84" s="57"/>
      <c r="AU84" s="57"/>
      <c r="AV84" s="57"/>
      <c r="AW84" s="57"/>
      <c r="AX84" s="57"/>
      <c r="AY84" s="57"/>
      <c r="AZ84" s="57"/>
      <c r="BA84" s="57"/>
      <c r="BB84" s="57"/>
      <c r="BC84" s="57"/>
      <c r="BD84" s="57"/>
      <c r="BE84" s="57"/>
      <c r="BF84" s="57"/>
      <c r="BG84" s="57"/>
      <c r="BH84" s="57"/>
      <c r="BI84" s="57"/>
      <c r="BJ84" s="57"/>
      <c r="BK84" s="57"/>
      <c r="BL84" s="57"/>
      <c r="BM84" s="57"/>
      <c r="BN84" s="57"/>
      <c r="BO84" s="57"/>
      <c r="BP84" s="57"/>
      <c r="BQ84" s="57"/>
      <c r="BR84" s="57"/>
      <c r="BS84" s="57"/>
      <c r="BT84" s="57"/>
      <c r="BU84" s="57"/>
      <c r="BV84" s="57"/>
      <c r="BW84" s="57"/>
      <c r="BX84" s="57"/>
      <c r="BY84" s="57"/>
      <c r="BZ84" s="57"/>
      <c r="CA84" s="57"/>
      <c r="CB84" s="57"/>
      <c r="CC84" s="57"/>
      <c r="CD84" s="57"/>
      <c r="CE84" s="57"/>
      <c r="CF84" s="57"/>
      <c r="CG84" s="57"/>
      <c r="CH84" s="57"/>
      <c r="CI84" s="57"/>
      <c r="CJ84" s="57"/>
      <c r="CK84" s="57"/>
      <c r="CL84" s="57"/>
      <c r="CM84" s="57"/>
      <c r="CN84" s="57"/>
      <c r="CO84" s="57"/>
      <c r="CP84" s="57"/>
      <c r="CQ84" s="57"/>
      <c r="CR84" s="57"/>
      <c r="CS84" s="57"/>
      <c r="CT84" s="57"/>
      <c r="CU84" s="57"/>
      <c r="CV84" s="57"/>
      <c r="CW84" s="57"/>
      <c r="CX84" s="57"/>
      <c r="CY84" s="57"/>
      <c r="CZ84" s="57"/>
      <c r="DA84" s="57"/>
      <c r="DB84" s="57"/>
      <c r="DC84" s="57"/>
      <c r="DD84" s="57"/>
      <c r="DE84" s="57"/>
      <c r="DF84" s="57"/>
      <c r="DG84" s="57"/>
      <c r="DH84" s="57"/>
      <c r="DI84" s="57"/>
      <c r="DJ84" s="57"/>
      <c r="DK84" s="57"/>
      <c r="DL84" s="57"/>
      <c r="DM84" s="57"/>
      <c r="DN84" s="57"/>
      <c r="DO84" s="57"/>
      <c r="DP84" s="57"/>
      <c r="DQ84" s="57"/>
    </row>
    <row r="85" spans="1:121" ht="12.75" customHeight="1" x14ac:dyDescent="0.2">
      <c r="A85" s="89"/>
      <c r="B85" s="80"/>
      <c r="C85" s="88"/>
      <c r="D85" s="78" t="s">
        <v>182</v>
      </c>
      <c r="E85" s="96" t="s">
        <v>179</v>
      </c>
      <c r="F85" s="96"/>
      <c r="G85" s="96"/>
      <c r="H85" s="9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6">
        <v>0</v>
      </c>
      <c r="Q85" s="16">
        <v>0</v>
      </c>
      <c r="R85" s="16">
        <v>0</v>
      </c>
      <c r="S85" s="16">
        <v>0</v>
      </c>
      <c r="T85" s="16">
        <v>0</v>
      </c>
    </row>
    <row r="86" spans="1:121" x14ac:dyDescent="0.2">
      <c r="A86" s="89"/>
      <c r="B86" s="80"/>
      <c r="C86" s="88"/>
      <c r="D86" s="78"/>
      <c r="E86" s="96" t="s">
        <v>183</v>
      </c>
      <c r="F86" s="96"/>
      <c r="G86" s="96"/>
      <c r="H86" s="9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6">
        <v>0</v>
      </c>
      <c r="T86" s="16">
        <v>0</v>
      </c>
    </row>
    <row r="87" spans="1:121" x14ac:dyDescent="0.2">
      <c r="A87" s="89"/>
      <c r="B87" s="80"/>
      <c r="C87" s="88"/>
      <c r="D87" s="78"/>
      <c r="E87" s="96" t="s">
        <v>181</v>
      </c>
      <c r="F87" s="96"/>
      <c r="G87" s="96"/>
      <c r="H87" s="9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6">
        <v>0</v>
      </c>
      <c r="Q87" s="16">
        <v>0</v>
      </c>
      <c r="R87" s="16">
        <v>0</v>
      </c>
      <c r="S87" s="16">
        <v>0</v>
      </c>
      <c r="T87" s="16">
        <v>0</v>
      </c>
    </row>
    <row r="88" spans="1:121" ht="22.5" customHeight="1" x14ac:dyDescent="0.2">
      <c r="A88" s="89"/>
      <c r="B88" s="81">
        <v>27</v>
      </c>
      <c r="C88" s="88" t="s">
        <v>184</v>
      </c>
      <c r="D88" s="93" t="s">
        <v>185</v>
      </c>
      <c r="E88" s="59" t="s">
        <v>186</v>
      </c>
      <c r="F88" s="28" t="s">
        <v>187</v>
      </c>
      <c r="G88" s="24" t="s">
        <v>188</v>
      </c>
      <c r="H88" s="29" t="s">
        <v>189</v>
      </c>
      <c r="I88" s="25">
        <f t="shared" ref="I88:T88" si="26">SUM(I89:I94)</f>
        <v>1640</v>
      </c>
      <c r="J88" s="25">
        <f t="shared" si="26"/>
        <v>1797</v>
      </c>
      <c r="K88" s="25">
        <f t="shared" si="26"/>
        <v>1286</v>
      </c>
      <c r="L88" s="25">
        <f t="shared" si="26"/>
        <v>818</v>
      </c>
      <c r="M88" s="25">
        <f t="shared" si="26"/>
        <v>1733</v>
      </c>
      <c r="N88" s="25">
        <f t="shared" si="26"/>
        <v>1536</v>
      </c>
      <c r="O88" s="25">
        <f t="shared" si="26"/>
        <v>784</v>
      </c>
      <c r="P88" s="25">
        <f t="shared" si="26"/>
        <v>1337</v>
      </c>
      <c r="Q88" s="25">
        <f t="shared" si="26"/>
        <v>1339</v>
      </c>
      <c r="R88" s="25">
        <f t="shared" si="26"/>
        <v>1254</v>
      </c>
      <c r="S88" s="25">
        <f t="shared" si="26"/>
        <v>1484</v>
      </c>
      <c r="T88" s="25">
        <f t="shared" si="26"/>
        <v>1325</v>
      </c>
    </row>
    <row r="89" spans="1:121" ht="12.75" customHeight="1" x14ac:dyDescent="0.2">
      <c r="A89" s="89"/>
      <c r="B89" s="81"/>
      <c r="C89" s="88"/>
      <c r="D89" s="93"/>
      <c r="E89" s="90" t="s">
        <v>190</v>
      </c>
      <c r="F89" s="90"/>
      <c r="G89" s="90"/>
      <c r="H89" s="90"/>
      <c r="I89" s="16">
        <v>1596</v>
      </c>
      <c r="J89" s="16">
        <v>1698</v>
      </c>
      <c r="K89" s="16">
        <v>1233</v>
      </c>
      <c r="L89" s="16">
        <v>768</v>
      </c>
      <c r="M89" s="16">
        <v>1670</v>
      </c>
      <c r="N89" s="16">
        <v>1485</v>
      </c>
      <c r="O89" s="16">
        <v>725</v>
      </c>
      <c r="P89" s="16">
        <v>1266</v>
      </c>
      <c r="Q89" s="16">
        <v>1306</v>
      </c>
      <c r="R89" s="16">
        <v>1227</v>
      </c>
      <c r="S89" s="16">
        <v>1457</v>
      </c>
      <c r="T89" s="16">
        <v>1288</v>
      </c>
    </row>
    <row r="90" spans="1:121" ht="12.75" customHeight="1" x14ac:dyDescent="0.2">
      <c r="A90" s="89"/>
      <c r="B90" s="81"/>
      <c r="C90" s="88"/>
      <c r="D90" s="93"/>
      <c r="E90" s="90" t="s">
        <v>191</v>
      </c>
      <c r="F90" s="90"/>
      <c r="G90" s="90"/>
      <c r="H90" s="90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>
        <v>0</v>
      </c>
      <c r="T90" s="16">
        <v>0</v>
      </c>
    </row>
    <row r="91" spans="1:121" ht="12.75" customHeight="1" x14ac:dyDescent="0.2">
      <c r="A91" s="89"/>
      <c r="B91" s="81"/>
      <c r="C91" s="88"/>
      <c r="D91" s="93"/>
      <c r="E91" s="90" t="s">
        <v>164</v>
      </c>
      <c r="F91" s="90"/>
      <c r="G91" s="90"/>
      <c r="H91" s="90"/>
      <c r="I91" s="16">
        <v>44</v>
      </c>
      <c r="J91" s="16">
        <v>99</v>
      </c>
      <c r="K91" s="16">
        <v>53</v>
      </c>
      <c r="L91" s="16">
        <v>50</v>
      </c>
      <c r="M91" s="16">
        <v>63</v>
      </c>
      <c r="N91" s="16">
        <v>51</v>
      </c>
      <c r="O91" s="16">
        <v>59</v>
      </c>
      <c r="P91" s="16">
        <v>71</v>
      </c>
      <c r="Q91" s="16">
        <v>33</v>
      </c>
      <c r="R91" s="16">
        <v>27</v>
      </c>
      <c r="S91" s="16">
        <v>27</v>
      </c>
      <c r="T91" s="16">
        <v>37</v>
      </c>
    </row>
    <row r="92" spans="1:121" ht="12.75" customHeight="1" x14ac:dyDescent="0.2">
      <c r="A92" s="89"/>
      <c r="B92" s="81"/>
      <c r="C92" s="88"/>
      <c r="D92" s="93"/>
      <c r="E92" s="90" t="s">
        <v>192</v>
      </c>
      <c r="F92" s="90"/>
      <c r="G92" s="90"/>
      <c r="H92" s="90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6">
        <v>0</v>
      </c>
      <c r="Q92" s="16">
        <v>0</v>
      </c>
      <c r="R92" s="16">
        <v>0</v>
      </c>
      <c r="S92" s="16">
        <v>0</v>
      </c>
      <c r="T92" s="16">
        <v>0</v>
      </c>
    </row>
    <row r="93" spans="1:121" ht="12.75" customHeight="1" x14ac:dyDescent="0.2">
      <c r="A93" s="89"/>
      <c r="B93" s="81"/>
      <c r="C93" s="88"/>
      <c r="D93" s="93"/>
      <c r="E93" s="90" t="s">
        <v>193</v>
      </c>
      <c r="F93" s="90"/>
      <c r="G93" s="90"/>
      <c r="H93" s="90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6">
        <v>0</v>
      </c>
      <c r="Q93" s="16">
        <v>0</v>
      </c>
      <c r="R93" s="16">
        <v>0</v>
      </c>
      <c r="S93" s="16">
        <v>0</v>
      </c>
      <c r="T93" s="16">
        <v>0</v>
      </c>
    </row>
    <row r="94" spans="1:121" ht="12.75" customHeight="1" x14ac:dyDescent="0.2">
      <c r="A94" s="89"/>
      <c r="B94" s="81"/>
      <c r="C94" s="88"/>
      <c r="D94" s="93"/>
      <c r="E94" s="90" t="s">
        <v>194</v>
      </c>
      <c r="F94" s="90"/>
      <c r="G94" s="90"/>
      <c r="H94" s="90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</row>
    <row r="95" spans="1:121" ht="22.5" customHeight="1" x14ac:dyDescent="0.2">
      <c r="A95" s="89"/>
      <c r="B95" s="97">
        <v>28</v>
      </c>
      <c r="C95" s="88" t="s">
        <v>195</v>
      </c>
      <c r="D95" s="78" t="s">
        <v>196</v>
      </c>
      <c r="E95" s="60" t="s">
        <v>136</v>
      </c>
      <c r="F95" s="18" t="s">
        <v>56</v>
      </c>
      <c r="G95" s="24" t="s">
        <v>153</v>
      </c>
      <c r="H95" s="26" t="s">
        <v>58</v>
      </c>
      <c r="I95" s="61">
        <f t="shared" ref="I95:T95" si="27">AVERAGE(I96:I98)</f>
        <v>1.5011030285741453</v>
      </c>
      <c r="J95" s="61">
        <f t="shared" si="27"/>
        <v>1.2646883468834689</v>
      </c>
      <c r="K95" s="61">
        <f t="shared" si="27"/>
        <v>1.5868757259001161</v>
      </c>
      <c r="L95" s="61">
        <f t="shared" si="27"/>
        <v>1.5437161246612467</v>
      </c>
      <c r="M95" s="61">
        <f t="shared" si="27"/>
        <v>1.3079106981546007</v>
      </c>
      <c r="N95" s="61">
        <f t="shared" si="27"/>
        <v>1.1747696476964771</v>
      </c>
      <c r="O95" s="61">
        <f t="shared" si="27"/>
        <v>1.0169130327666913</v>
      </c>
      <c r="P95" s="61">
        <f t="shared" si="27"/>
        <v>1.4222706155632983</v>
      </c>
      <c r="Q95" s="61">
        <f t="shared" si="27"/>
        <v>1.1283649503161699</v>
      </c>
      <c r="R95" s="61">
        <f t="shared" si="27"/>
        <v>0.96850477200424179</v>
      </c>
      <c r="S95" s="61">
        <f t="shared" si="27"/>
        <v>1.0081204026325976</v>
      </c>
      <c r="T95" s="61">
        <f t="shared" si="27"/>
        <v>1.0416600244433816</v>
      </c>
    </row>
    <row r="96" spans="1:121" ht="22.5" x14ac:dyDescent="0.2">
      <c r="A96" s="89"/>
      <c r="B96" s="97"/>
      <c r="C96" s="88"/>
      <c r="D96" s="78"/>
      <c r="E96" s="49" t="s">
        <v>197</v>
      </c>
      <c r="F96" s="18" t="s">
        <v>56</v>
      </c>
      <c r="G96" s="24" t="s">
        <v>153</v>
      </c>
      <c r="H96" s="26" t="s">
        <v>58</v>
      </c>
      <c r="I96" s="62">
        <f t="shared" ref="I96:T96" si="28">IFERROR(I89/(I110*41),0)</f>
        <v>2.5951219512195123</v>
      </c>
      <c r="J96" s="62">
        <f t="shared" si="28"/>
        <v>2.0707317073170732</v>
      </c>
      <c r="K96" s="62">
        <f t="shared" si="28"/>
        <v>1.4320557491289199</v>
      </c>
      <c r="L96" s="62">
        <f t="shared" si="28"/>
        <v>1.1707317073170731</v>
      </c>
      <c r="M96" s="62">
        <f t="shared" si="28"/>
        <v>1.9396051103368177</v>
      </c>
      <c r="N96" s="62">
        <f t="shared" si="28"/>
        <v>1.8109756097560976</v>
      </c>
      <c r="O96" s="62">
        <f t="shared" si="28"/>
        <v>0.80376940133037689</v>
      </c>
      <c r="P96" s="62">
        <f t="shared" si="28"/>
        <v>1.470383275261324</v>
      </c>
      <c r="Q96" s="62">
        <f t="shared" si="28"/>
        <v>1.5168408826945412</v>
      </c>
      <c r="R96" s="62">
        <f t="shared" si="28"/>
        <v>1.3011664899257689</v>
      </c>
      <c r="S96" s="62">
        <f t="shared" si="28"/>
        <v>1.6922183507549362</v>
      </c>
      <c r="T96" s="62">
        <f t="shared" si="28"/>
        <v>1.5707317073170732</v>
      </c>
    </row>
    <row r="97" spans="1:121" ht="22.5" x14ac:dyDescent="0.2">
      <c r="A97" s="89"/>
      <c r="B97" s="97"/>
      <c r="C97" s="88"/>
      <c r="D97" s="78"/>
      <c r="E97" s="49" t="s">
        <v>167</v>
      </c>
      <c r="F97" s="18" t="s">
        <v>56</v>
      </c>
      <c r="G97" s="24" t="s">
        <v>153</v>
      </c>
      <c r="H97" s="26" t="s">
        <v>58</v>
      </c>
      <c r="I97" s="62">
        <f t="shared" ref="I97:T97" si="29">IFERROR((I75+I76+I77)/(I111*1.2),0)</f>
        <v>1.0526315789473684</v>
      </c>
      <c r="J97" s="62">
        <f t="shared" si="29"/>
        <v>0.83333333333333337</v>
      </c>
      <c r="K97" s="62">
        <f t="shared" si="29"/>
        <v>2.5</v>
      </c>
      <c r="L97" s="62">
        <f t="shared" si="29"/>
        <v>2.447916666666667</v>
      </c>
      <c r="M97" s="62">
        <f t="shared" si="29"/>
        <v>1.0317460317460319</v>
      </c>
      <c r="N97" s="62">
        <f t="shared" si="29"/>
        <v>0.83333333333333337</v>
      </c>
      <c r="O97" s="62">
        <f t="shared" si="29"/>
        <v>1.4015151515151516</v>
      </c>
      <c r="P97" s="62">
        <f t="shared" si="29"/>
        <v>1.9583333333333333</v>
      </c>
      <c r="Q97" s="62">
        <f t="shared" si="29"/>
        <v>1.2301587301587302</v>
      </c>
      <c r="R97" s="62">
        <f t="shared" si="29"/>
        <v>0.76086956521739135</v>
      </c>
      <c r="S97" s="62">
        <f t="shared" si="29"/>
        <v>0.54166666666666663</v>
      </c>
      <c r="T97" s="62">
        <f t="shared" si="29"/>
        <v>0.77777777777777779</v>
      </c>
    </row>
    <row r="98" spans="1:121" ht="22.5" x14ac:dyDescent="0.2">
      <c r="A98" s="89"/>
      <c r="B98" s="97"/>
      <c r="C98" s="88"/>
      <c r="D98" s="78"/>
      <c r="E98" s="49" t="s">
        <v>198</v>
      </c>
      <c r="F98" s="18" t="s">
        <v>56</v>
      </c>
      <c r="G98" s="24" t="s">
        <v>153</v>
      </c>
      <c r="H98" s="26" t="s">
        <v>58</v>
      </c>
      <c r="I98" s="62">
        <f t="shared" ref="I98:T98" si="30">IFERROR(I24/(I112*5),0)</f>
        <v>0.85555555555555551</v>
      </c>
      <c r="J98" s="62">
        <f t="shared" si="30"/>
        <v>0.89</v>
      </c>
      <c r="K98" s="62">
        <f t="shared" si="30"/>
        <v>0.82857142857142863</v>
      </c>
      <c r="L98" s="62">
        <f t="shared" si="30"/>
        <v>1.0125</v>
      </c>
      <c r="M98" s="62">
        <f t="shared" si="30"/>
        <v>0.95238095238095233</v>
      </c>
      <c r="N98" s="62">
        <f t="shared" si="30"/>
        <v>0.88</v>
      </c>
      <c r="O98" s="62">
        <f t="shared" si="30"/>
        <v>0.84545454545454546</v>
      </c>
      <c r="P98" s="62">
        <f t="shared" si="30"/>
        <v>0.83809523809523812</v>
      </c>
      <c r="Q98" s="62">
        <f t="shared" si="30"/>
        <v>0.63809523809523805</v>
      </c>
      <c r="R98" s="62">
        <f t="shared" si="30"/>
        <v>0.84347826086956523</v>
      </c>
      <c r="S98" s="62">
        <f t="shared" si="30"/>
        <v>0.79047619047619044</v>
      </c>
      <c r="T98" s="62">
        <f t="shared" si="30"/>
        <v>0.77647058823529413</v>
      </c>
    </row>
    <row r="99" spans="1:121" ht="22.5" x14ac:dyDescent="0.2">
      <c r="A99" s="89"/>
      <c r="B99" s="97"/>
      <c r="C99" s="88"/>
      <c r="D99" s="78"/>
      <c r="E99" s="60" t="s">
        <v>136</v>
      </c>
      <c r="F99" s="18" t="s">
        <v>56</v>
      </c>
      <c r="G99" s="24" t="s">
        <v>153</v>
      </c>
      <c r="H99" s="26" t="s">
        <v>58</v>
      </c>
      <c r="I99" s="61">
        <f t="shared" ref="I99:T99" si="31">AVERAGE(I100:I102)</f>
        <v>0</v>
      </c>
      <c r="J99" s="61">
        <f t="shared" si="31"/>
        <v>0</v>
      </c>
      <c r="K99" s="61">
        <f t="shared" si="31"/>
        <v>0</v>
      </c>
      <c r="L99" s="61">
        <f t="shared" si="31"/>
        <v>0</v>
      </c>
      <c r="M99" s="61">
        <f t="shared" si="31"/>
        <v>0</v>
      </c>
      <c r="N99" s="61">
        <f t="shared" si="31"/>
        <v>0</v>
      </c>
      <c r="O99" s="61">
        <f t="shared" si="31"/>
        <v>0</v>
      </c>
      <c r="P99" s="61">
        <f t="shared" si="31"/>
        <v>0</v>
      </c>
      <c r="Q99" s="61">
        <f t="shared" si="31"/>
        <v>0</v>
      </c>
      <c r="R99" s="61">
        <f t="shared" si="31"/>
        <v>0</v>
      </c>
      <c r="S99" s="61">
        <f t="shared" si="31"/>
        <v>0</v>
      </c>
      <c r="T99" s="61">
        <f t="shared" si="31"/>
        <v>0</v>
      </c>
    </row>
    <row r="100" spans="1:121" ht="22.5" x14ac:dyDescent="0.2">
      <c r="A100" s="89"/>
      <c r="B100" s="97"/>
      <c r="C100" s="88"/>
      <c r="D100" s="78"/>
      <c r="E100" s="49" t="s">
        <v>199</v>
      </c>
      <c r="F100" s="18" t="s">
        <v>56</v>
      </c>
      <c r="G100" s="24" t="s">
        <v>153</v>
      </c>
      <c r="H100" s="26" t="s">
        <v>58</v>
      </c>
      <c r="I100" s="62">
        <f t="shared" ref="I100:T100" si="32">IFERROR(I90/(I113*41),0)</f>
        <v>0</v>
      </c>
      <c r="J100" s="62">
        <f t="shared" si="32"/>
        <v>0</v>
      </c>
      <c r="K100" s="62">
        <f t="shared" si="32"/>
        <v>0</v>
      </c>
      <c r="L100" s="62">
        <f t="shared" si="32"/>
        <v>0</v>
      </c>
      <c r="M100" s="62">
        <f t="shared" si="32"/>
        <v>0</v>
      </c>
      <c r="N100" s="62">
        <f t="shared" si="32"/>
        <v>0</v>
      </c>
      <c r="O100" s="62">
        <f t="shared" si="32"/>
        <v>0</v>
      </c>
      <c r="P100" s="62">
        <f t="shared" si="32"/>
        <v>0</v>
      </c>
      <c r="Q100" s="62">
        <f t="shared" si="32"/>
        <v>0</v>
      </c>
      <c r="R100" s="62">
        <f t="shared" si="32"/>
        <v>0</v>
      </c>
      <c r="S100" s="62">
        <f t="shared" si="32"/>
        <v>0</v>
      </c>
      <c r="T100" s="62">
        <f t="shared" si="32"/>
        <v>0</v>
      </c>
    </row>
    <row r="101" spans="1:121" ht="22.5" x14ac:dyDescent="0.2">
      <c r="A101" s="89"/>
      <c r="B101" s="97"/>
      <c r="C101" s="88"/>
      <c r="D101" s="78"/>
      <c r="E101" s="49" t="s">
        <v>200</v>
      </c>
      <c r="F101" s="18" t="s">
        <v>56</v>
      </c>
      <c r="G101" s="24" t="s">
        <v>153</v>
      </c>
      <c r="H101" s="26" t="s">
        <v>58</v>
      </c>
      <c r="I101" s="62">
        <f t="shared" ref="I101:T101" si="33">IFERROR((I78+I79+I80)/(I114*1.2),0)</f>
        <v>0</v>
      </c>
      <c r="J101" s="62">
        <f t="shared" si="33"/>
        <v>0</v>
      </c>
      <c r="K101" s="62">
        <f t="shared" si="33"/>
        <v>0</v>
      </c>
      <c r="L101" s="62">
        <f t="shared" si="33"/>
        <v>0</v>
      </c>
      <c r="M101" s="62">
        <f t="shared" si="33"/>
        <v>0</v>
      </c>
      <c r="N101" s="62">
        <f t="shared" si="33"/>
        <v>0</v>
      </c>
      <c r="O101" s="62">
        <f t="shared" si="33"/>
        <v>0</v>
      </c>
      <c r="P101" s="62">
        <f t="shared" si="33"/>
        <v>0</v>
      </c>
      <c r="Q101" s="62">
        <f t="shared" si="33"/>
        <v>0</v>
      </c>
      <c r="R101" s="62">
        <f t="shared" si="33"/>
        <v>0</v>
      </c>
      <c r="S101" s="62">
        <f t="shared" si="33"/>
        <v>0</v>
      </c>
      <c r="T101" s="62">
        <f t="shared" si="33"/>
        <v>0</v>
      </c>
    </row>
    <row r="102" spans="1:121" ht="22.5" x14ac:dyDescent="0.2">
      <c r="A102" s="89"/>
      <c r="B102" s="97"/>
      <c r="C102" s="88"/>
      <c r="D102" s="78"/>
      <c r="E102" s="49" t="s">
        <v>201</v>
      </c>
      <c r="F102" s="18" t="s">
        <v>56</v>
      </c>
      <c r="G102" s="24" t="s">
        <v>153</v>
      </c>
      <c r="H102" s="26" t="s">
        <v>58</v>
      </c>
      <c r="I102" s="62">
        <f t="shared" ref="I102:T102" si="34">IFERROR(I26/(I115*5),0)</f>
        <v>0</v>
      </c>
      <c r="J102" s="62">
        <f t="shared" si="34"/>
        <v>0</v>
      </c>
      <c r="K102" s="62">
        <f t="shared" si="34"/>
        <v>0</v>
      </c>
      <c r="L102" s="62">
        <f t="shared" si="34"/>
        <v>0</v>
      </c>
      <c r="M102" s="62">
        <f t="shared" si="34"/>
        <v>0</v>
      </c>
      <c r="N102" s="62">
        <f t="shared" si="34"/>
        <v>0</v>
      </c>
      <c r="O102" s="62">
        <f t="shared" si="34"/>
        <v>0</v>
      </c>
      <c r="P102" s="62">
        <f t="shared" si="34"/>
        <v>0</v>
      </c>
      <c r="Q102" s="62">
        <f t="shared" si="34"/>
        <v>0</v>
      </c>
      <c r="R102" s="62">
        <f t="shared" si="34"/>
        <v>0</v>
      </c>
      <c r="S102" s="62">
        <f t="shared" si="34"/>
        <v>0</v>
      </c>
      <c r="T102" s="62">
        <f t="shared" si="34"/>
        <v>0</v>
      </c>
    </row>
    <row r="103" spans="1:121" s="63" customFormat="1" ht="12.75" customHeight="1" x14ac:dyDescent="0.2">
      <c r="A103" s="89"/>
      <c r="B103" s="98">
        <v>29</v>
      </c>
      <c r="C103" s="78" t="s">
        <v>202</v>
      </c>
      <c r="D103" s="88" t="s">
        <v>203</v>
      </c>
      <c r="E103" s="88"/>
      <c r="F103" s="90" t="s">
        <v>154</v>
      </c>
      <c r="G103" s="90"/>
      <c r="H103" s="90"/>
      <c r="I103" s="16">
        <v>19</v>
      </c>
      <c r="J103" s="16">
        <v>20</v>
      </c>
      <c r="K103" s="16">
        <v>21</v>
      </c>
      <c r="L103" s="16">
        <v>16</v>
      </c>
      <c r="M103" s="16">
        <v>21</v>
      </c>
      <c r="N103" s="16">
        <v>20</v>
      </c>
      <c r="O103" s="16">
        <v>22</v>
      </c>
      <c r="P103" s="16">
        <v>21</v>
      </c>
      <c r="Q103" s="16">
        <v>21</v>
      </c>
      <c r="R103" s="16">
        <v>23</v>
      </c>
      <c r="S103" s="16">
        <v>21</v>
      </c>
      <c r="T103" s="16">
        <v>15</v>
      </c>
    </row>
    <row r="104" spans="1:121" ht="12.75" customHeight="1" x14ac:dyDescent="0.2">
      <c r="A104" s="89"/>
      <c r="B104" s="98"/>
      <c r="C104" s="78"/>
      <c r="D104" s="88"/>
      <c r="E104" s="88"/>
      <c r="F104" s="90" t="s">
        <v>204</v>
      </c>
      <c r="G104" s="90"/>
      <c r="H104" s="90"/>
      <c r="I104" s="16">
        <v>19</v>
      </c>
      <c r="J104" s="16">
        <v>20</v>
      </c>
      <c r="K104" s="16">
        <v>21</v>
      </c>
      <c r="L104" s="16">
        <v>16</v>
      </c>
      <c r="M104" s="16">
        <v>21</v>
      </c>
      <c r="N104" s="16">
        <v>20</v>
      </c>
      <c r="O104" s="16">
        <v>21</v>
      </c>
      <c r="P104" s="16">
        <v>20</v>
      </c>
      <c r="Q104" s="16">
        <v>20</v>
      </c>
      <c r="R104" s="16">
        <v>23</v>
      </c>
      <c r="S104" s="16">
        <v>21</v>
      </c>
      <c r="T104" s="16">
        <v>15</v>
      </c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  <c r="CA104" s="63"/>
      <c r="CB104" s="63"/>
      <c r="CC104" s="63"/>
      <c r="CD104" s="63"/>
      <c r="CE104" s="63"/>
      <c r="CF104" s="63"/>
      <c r="CG104" s="63"/>
      <c r="CH104" s="63"/>
      <c r="CI104" s="63"/>
      <c r="CJ104" s="63"/>
      <c r="CK104" s="63"/>
      <c r="CL104" s="63"/>
      <c r="CM104" s="63"/>
      <c r="CN104" s="63"/>
      <c r="CO104" s="63"/>
      <c r="CP104" s="63"/>
      <c r="CQ104" s="63"/>
      <c r="CR104" s="63"/>
      <c r="CS104" s="63"/>
      <c r="CT104" s="63"/>
      <c r="CU104" s="63"/>
      <c r="CV104" s="63"/>
      <c r="CW104" s="63"/>
      <c r="CX104" s="63"/>
      <c r="CY104" s="63"/>
      <c r="CZ104" s="63"/>
      <c r="DA104" s="63"/>
      <c r="DB104" s="63"/>
      <c r="DC104" s="63"/>
      <c r="DD104" s="63"/>
      <c r="DE104" s="63"/>
      <c r="DF104" s="63"/>
      <c r="DG104" s="63"/>
      <c r="DH104" s="63"/>
      <c r="DI104" s="63"/>
      <c r="DJ104" s="63"/>
      <c r="DK104" s="63"/>
      <c r="DL104" s="63"/>
      <c r="DM104" s="63"/>
      <c r="DN104" s="63"/>
      <c r="DO104" s="63"/>
      <c r="DP104" s="63"/>
      <c r="DQ104" s="63"/>
    </row>
    <row r="105" spans="1:121" ht="12.75" customHeight="1" x14ac:dyDescent="0.2">
      <c r="A105" s="89"/>
      <c r="B105" s="98"/>
      <c r="C105" s="78"/>
      <c r="D105" s="88"/>
      <c r="E105" s="88"/>
      <c r="F105" s="90" t="s">
        <v>205</v>
      </c>
      <c r="G105" s="90"/>
      <c r="H105" s="90"/>
      <c r="I105" s="16">
        <v>18</v>
      </c>
      <c r="J105" s="16">
        <v>20</v>
      </c>
      <c r="K105" s="16">
        <v>21</v>
      </c>
      <c r="L105" s="16">
        <v>16</v>
      </c>
      <c r="M105" s="16">
        <v>19</v>
      </c>
      <c r="N105" s="16">
        <v>20</v>
      </c>
      <c r="O105" s="16">
        <v>22</v>
      </c>
      <c r="P105" s="16">
        <v>21</v>
      </c>
      <c r="Q105" s="16">
        <v>21</v>
      </c>
      <c r="R105" s="16">
        <v>23</v>
      </c>
      <c r="S105" s="16">
        <v>21</v>
      </c>
      <c r="T105" s="16">
        <v>20</v>
      </c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3"/>
      <c r="BU105" s="63"/>
      <c r="BV105" s="63"/>
      <c r="BW105" s="63"/>
      <c r="BX105" s="63"/>
      <c r="BY105" s="63"/>
      <c r="BZ105" s="63"/>
      <c r="CA105" s="63"/>
      <c r="CB105" s="63"/>
      <c r="CC105" s="63"/>
      <c r="CD105" s="63"/>
      <c r="CE105" s="63"/>
      <c r="CF105" s="63"/>
      <c r="CG105" s="63"/>
      <c r="CH105" s="63"/>
      <c r="CI105" s="63"/>
      <c r="CJ105" s="63"/>
      <c r="CK105" s="63"/>
      <c r="CL105" s="63"/>
      <c r="CM105" s="63"/>
      <c r="CN105" s="63"/>
      <c r="CO105" s="63"/>
      <c r="CP105" s="63"/>
      <c r="CQ105" s="63"/>
      <c r="CR105" s="63"/>
      <c r="CS105" s="63"/>
      <c r="CT105" s="63"/>
      <c r="CU105" s="63"/>
      <c r="CV105" s="63"/>
      <c r="CW105" s="63"/>
      <c r="CX105" s="63"/>
      <c r="CY105" s="63"/>
      <c r="CZ105" s="63"/>
      <c r="DA105" s="63"/>
      <c r="DB105" s="63"/>
      <c r="DC105" s="63"/>
      <c r="DD105" s="63"/>
      <c r="DE105" s="63"/>
      <c r="DF105" s="63"/>
      <c r="DG105" s="63"/>
      <c r="DH105" s="63"/>
      <c r="DI105" s="63"/>
      <c r="DJ105" s="63"/>
      <c r="DK105" s="63"/>
      <c r="DL105" s="63"/>
      <c r="DM105" s="63"/>
      <c r="DN105" s="63"/>
      <c r="DO105" s="63"/>
      <c r="DP105" s="63"/>
      <c r="DQ105" s="63"/>
    </row>
    <row r="106" spans="1:121" ht="12.75" customHeight="1" x14ac:dyDescent="0.2">
      <c r="A106" s="89"/>
      <c r="B106" s="98"/>
      <c r="C106" s="78"/>
      <c r="D106" s="88"/>
      <c r="E106" s="88"/>
      <c r="F106" s="90" t="s">
        <v>206</v>
      </c>
      <c r="G106" s="90"/>
      <c r="H106" s="90"/>
      <c r="I106" s="16">
        <v>14</v>
      </c>
      <c r="J106" s="16">
        <v>20</v>
      </c>
      <c r="K106" s="16">
        <v>21</v>
      </c>
      <c r="L106" s="16">
        <v>16</v>
      </c>
      <c r="M106" s="16">
        <v>20</v>
      </c>
      <c r="N106" s="16">
        <v>20</v>
      </c>
      <c r="O106" s="16">
        <v>22</v>
      </c>
      <c r="P106" s="16">
        <v>20</v>
      </c>
      <c r="Q106" s="16">
        <v>20</v>
      </c>
      <c r="R106" s="16">
        <v>23</v>
      </c>
      <c r="S106" s="16">
        <v>21</v>
      </c>
      <c r="T106" s="16">
        <v>17</v>
      </c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N106" s="63"/>
      <c r="BO106" s="63"/>
      <c r="BP106" s="63"/>
      <c r="BQ106" s="63"/>
      <c r="BR106" s="63"/>
      <c r="BS106" s="63"/>
      <c r="BT106" s="63"/>
      <c r="BU106" s="63"/>
      <c r="BV106" s="63"/>
      <c r="BW106" s="63"/>
      <c r="BX106" s="63"/>
      <c r="BY106" s="63"/>
      <c r="BZ106" s="63"/>
      <c r="CA106" s="63"/>
      <c r="CB106" s="63"/>
      <c r="CC106" s="63"/>
      <c r="CD106" s="63"/>
      <c r="CE106" s="63"/>
      <c r="CF106" s="63"/>
      <c r="CG106" s="63"/>
      <c r="CH106" s="63"/>
      <c r="CI106" s="63"/>
      <c r="CJ106" s="63"/>
      <c r="CK106" s="63"/>
      <c r="CL106" s="63"/>
      <c r="CM106" s="63"/>
      <c r="CN106" s="63"/>
      <c r="CO106" s="63"/>
      <c r="CP106" s="63"/>
      <c r="CQ106" s="63"/>
      <c r="CR106" s="63"/>
      <c r="CS106" s="63"/>
      <c r="CT106" s="63"/>
      <c r="CU106" s="63"/>
      <c r="CV106" s="63"/>
      <c r="CW106" s="63"/>
      <c r="CX106" s="63"/>
      <c r="CY106" s="63"/>
      <c r="CZ106" s="63"/>
      <c r="DA106" s="63"/>
      <c r="DB106" s="63"/>
      <c r="DC106" s="63"/>
      <c r="DD106" s="63"/>
      <c r="DE106" s="63"/>
      <c r="DF106" s="63"/>
      <c r="DG106" s="63"/>
      <c r="DH106" s="63"/>
      <c r="DI106" s="63"/>
      <c r="DJ106" s="63"/>
      <c r="DK106" s="63"/>
      <c r="DL106" s="63"/>
      <c r="DM106" s="63"/>
      <c r="DN106" s="63"/>
      <c r="DO106" s="63"/>
      <c r="DP106" s="63"/>
      <c r="DQ106" s="63"/>
    </row>
    <row r="107" spans="1:121" ht="12.75" customHeight="1" x14ac:dyDescent="0.2">
      <c r="A107" s="89"/>
      <c r="B107" s="98"/>
      <c r="C107" s="78"/>
      <c r="D107" s="88"/>
      <c r="E107" s="88"/>
      <c r="F107" s="90" t="s">
        <v>207</v>
      </c>
      <c r="G107" s="90"/>
      <c r="H107" s="90"/>
      <c r="I107" s="16">
        <v>14</v>
      </c>
      <c r="J107" s="16">
        <v>20</v>
      </c>
      <c r="K107" s="16">
        <v>21</v>
      </c>
      <c r="L107" s="16">
        <v>10</v>
      </c>
      <c r="M107" s="16">
        <v>21</v>
      </c>
      <c r="N107" s="16">
        <v>20</v>
      </c>
      <c r="O107" s="16">
        <v>22</v>
      </c>
      <c r="P107" s="16">
        <v>21</v>
      </c>
      <c r="Q107" s="16">
        <v>18</v>
      </c>
      <c r="R107" s="16">
        <v>23</v>
      </c>
      <c r="S107" s="16">
        <v>21</v>
      </c>
      <c r="T107" s="16">
        <v>15</v>
      </c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  <c r="BL107" s="63"/>
      <c r="BM107" s="63"/>
      <c r="BN107" s="63"/>
      <c r="BO107" s="63"/>
      <c r="BP107" s="63"/>
      <c r="BQ107" s="63"/>
      <c r="BR107" s="63"/>
      <c r="BS107" s="63"/>
      <c r="BT107" s="63"/>
      <c r="BU107" s="63"/>
      <c r="BV107" s="63"/>
      <c r="BW107" s="63"/>
      <c r="BX107" s="63"/>
      <c r="BY107" s="63"/>
      <c r="BZ107" s="63"/>
      <c r="CA107" s="63"/>
      <c r="CB107" s="63"/>
      <c r="CC107" s="63"/>
      <c r="CD107" s="63"/>
      <c r="CE107" s="63"/>
      <c r="CF107" s="63"/>
      <c r="CG107" s="63"/>
      <c r="CH107" s="63"/>
      <c r="CI107" s="63"/>
      <c r="CJ107" s="63"/>
      <c r="CK107" s="63"/>
      <c r="CL107" s="63"/>
      <c r="CM107" s="63"/>
      <c r="CN107" s="63"/>
      <c r="CO107" s="63"/>
      <c r="CP107" s="63"/>
      <c r="CQ107" s="63"/>
      <c r="CR107" s="63"/>
      <c r="CS107" s="63"/>
      <c r="CT107" s="63"/>
      <c r="CU107" s="63"/>
      <c r="CV107" s="63"/>
      <c r="CW107" s="63"/>
      <c r="CX107" s="63"/>
      <c r="CY107" s="63"/>
      <c r="CZ107" s="63"/>
      <c r="DA107" s="63"/>
      <c r="DB107" s="63"/>
      <c r="DC107" s="63"/>
      <c r="DD107" s="63"/>
      <c r="DE107" s="63"/>
      <c r="DF107" s="63"/>
      <c r="DG107" s="63"/>
      <c r="DH107" s="63"/>
      <c r="DI107" s="63"/>
      <c r="DJ107" s="63"/>
      <c r="DK107" s="63"/>
      <c r="DL107" s="63"/>
      <c r="DM107" s="63"/>
      <c r="DN107" s="63"/>
      <c r="DO107" s="63"/>
      <c r="DP107" s="63"/>
      <c r="DQ107" s="63"/>
    </row>
    <row r="108" spans="1:121" ht="12.75" customHeight="1" x14ac:dyDescent="0.2">
      <c r="A108" s="89"/>
      <c r="B108" s="98"/>
      <c r="C108" s="78"/>
      <c r="D108" s="88"/>
      <c r="E108" s="88"/>
      <c r="F108" s="90" t="s">
        <v>208</v>
      </c>
      <c r="G108" s="90"/>
      <c r="H108" s="90"/>
      <c r="I108" s="16">
        <v>19</v>
      </c>
      <c r="J108" s="16">
        <v>20</v>
      </c>
      <c r="K108" s="16">
        <v>21</v>
      </c>
      <c r="L108" s="16">
        <v>16</v>
      </c>
      <c r="M108" s="16">
        <v>21</v>
      </c>
      <c r="N108" s="16">
        <v>20</v>
      </c>
      <c r="O108" s="16">
        <v>22</v>
      </c>
      <c r="P108" s="16">
        <v>21</v>
      </c>
      <c r="Q108" s="16">
        <v>21</v>
      </c>
      <c r="R108" s="16">
        <v>23</v>
      </c>
      <c r="S108" s="16">
        <v>21</v>
      </c>
      <c r="T108" s="16">
        <v>22</v>
      </c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  <c r="BO108" s="63"/>
      <c r="BP108" s="63"/>
      <c r="BQ108" s="63"/>
      <c r="BR108" s="63"/>
      <c r="BS108" s="63"/>
      <c r="BT108" s="63"/>
      <c r="BU108" s="63"/>
      <c r="BV108" s="63"/>
      <c r="BW108" s="63"/>
      <c r="BX108" s="63"/>
      <c r="BY108" s="63"/>
      <c r="BZ108" s="63"/>
      <c r="CA108" s="63"/>
      <c r="CB108" s="63"/>
      <c r="CC108" s="63"/>
      <c r="CD108" s="63"/>
      <c r="CE108" s="63"/>
      <c r="CF108" s="63"/>
      <c r="CG108" s="63"/>
      <c r="CH108" s="63"/>
      <c r="CI108" s="63"/>
      <c r="CJ108" s="63"/>
      <c r="CK108" s="63"/>
      <c r="CL108" s="63"/>
      <c r="CM108" s="63"/>
      <c r="CN108" s="63"/>
      <c r="CO108" s="63"/>
      <c r="CP108" s="63"/>
      <c r="CQ108" s="63"/>
      <c r="CR108" s="63"/>
      <c r="CS108" s="63"/>
      <c r="CT108" s="63"/>
      <c r="CU108" s="63"/>
      <c r="CV108" s="63"/>
      <c r="CW108" s="63"/>
      <c r="CX108" s="63"/>
      <c r="CY108" s="63"/>
      <c r="CZ108" s="63"/>
      <c r="DA108" s="63"/>
      <c r="DB108" s="63"/>
      <c r="DC108" s="63"/>
      <c r="DD108" s="63"/>
      <c r="DE108" s="63"/>
      <c r="DF108" s="63"/>
      <c r="DG108" s="63"/>
      <c r="DH108" s="63"/>
      <c r="DI108" s="63"/>
      <c r="DJ108" s="63"/>
      <c r="DK108" s="63"/>
      <c r="DL108" s="63"/>
      <c r="DM108" s="63"/>
      <c r="DN108" s="63"/>
      <c r="DO108" s="63"/>
      <c r="DP108" s="63"/>
      <c r="DQ108" s="63"/>
    </row>
    <row r="109" spans="1:121" ht="12.75" customHeight="1" x14ac:dyDescent="0.2">
      <c r="A109" s="89"/>
      <c r="B109" s="98"/>
      <c r="C109" s="78"/>
      <c r="D109" s="88"/>
      <c r="E109" s="88"/>
      <c r="F109" s="90" t="s">
        <v>209</v>
      </c>
      <c r="G109" s="90"/>
      <c r="H109" s="90"/>
      <c r="I109" s="16">
        <v>19</v>
      </c>
      <c r="J109" s="16">
        <v>20</v>
      </c>
      <c r="K109" s="16">
        <v>21</v>
      </c>
      <c r="L109" s="16">
        <v>16</v>
      </c>
      <c r="M109" s="16">
        <v>19</v>
      </c>
      <c r="N109" s="16">
        <v>20</v>
      </c>
      <c r="O109" s="16">
        <v>22</v>
      </c>
      <c r="P109" s="16">
        <v>21</v>
      </c>
      <c r="Q109" s="16">
        <v>21</v>
      </c>
      <c r="R109" s="16">
        <v>23</v>
      </c>
      <c r="S109" s="16">
        <v>21</v>
      </c>
      <c r="T109" s="16">
        <v>15</v>
      </c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  <c r="BN109" s="63"/>
      <c r="BO109" s="63"/>
      <c r="BP109" s="63"/>
      <c r="BQ109" s="63"/>
      <c r="BR109" s="63"/>
      <c r="BS109" s="63"/>
      <c r="BT109" s="63"/>
      <c r="BU109" s="63"/>
      <c r="BV109" s="63"/>
      <c r="BW109" s="63"/>
      <c r="BX109" s="63"/>
      <c r="BY109" s="63"/>
      <c r="BZ109" s="63"/>
      <c r="CA109" s="63"/>
      <c r="CB109" s="63"/>
      <c r="CC109" s="63"/>
      <c r="CD109" s="63"/>
      <c r="CE109" s="63"/>
      <c r="CF109" s="63"/>
      <c r="CG109" s="63"/>
      <c r="CH109" s="63"/>
      <c r="CI109" s="63"/>
      <c r="CJ109" s="63"/>
      <c r="CK109" s="63"/>
      <c r="CL109" s="63"/>
      <c r="CM109" s="63"/>
      <c r="CN109" s="63"/>
      <c r="CO109" s="63"/>
      <c r="CP109" s="63"/>
      <c r="CQ109" s="63"/>
      <c r="CR109" s="63"/>
      <c r="CS109" s="63"/>
      <c r="CT109" s="63"/>
      <c r="CU109" s="63"/>
      <c r="CV109" s="63"/>
      <c r="CW109" s="63"/>
      <c r="CX109" s="63"/>
      <c r="CY109" s="63"/>
      <c r="CZ109" s="63"/>
      <c r="DA109" s="63"/>
      <c r="DB109" s="63"/>
      <c r="DC109" s="63"/>
      <c r="DD109" s="63"/>
      <c r="DE109" s="63"/>
      <c r="DF109" s="63"/>
      <c r="DG109" s="63"/>
      <c r="DH109" s="63"/>
      <c r="DI109" s="63"/>
      <c r="DJ109" s="63"/>
      <c r="DK109" s="63"/>
      <c r="DL109" s="63"/>
      <c r="DM109" s="63"/>
      <c r="DN109" s="63"/>
      <c r="DO109" s="63"/>
      <c r="DP109" s="63"/>
      <c r="DQ109" s="63"/>
    </row>
    <row r="110" spans="1:121" ht="12.75" customHeight="1" x14ac:dyDescent="0.2">
      <c r="A110" s="89"/>
      <c r="B110" s="98"/>
      <c r="C110" s="78"/>
      <c r="D110" s="78" t="s">
        <v>210</v>
      </c>
      <c r="E110" s="78"/>
      <c r="F110" s="90" t="s">
        <v>190</v>
      </c>
      <c r="G110" s="90"/>
      <c r="H110" s="90"/>
      <c r="I110" s="16">
        <v>15</v>
      </c>
      <c r="J110" s="16">
        <v>20</v>
      </c>
      <c r="K110" s="16">
        <v>21</v>
      </c>
      <c r="L110" s="16">
        <v>16</v>
      </c>
      <c r="M110" s="16">
        <v>21</v>
      </c>
      <c r="N110" s="16">
        <v>20</v>
      </c>
      <c r="O110" s="16">
        <v>22</v>
      </c>
      <c r="P110" s="16">
        <v>21</v>
      </c>
      <c r="Q110" s="16">
        <v>21</v>
      </c>
      <c r="R110" s="16">
        <v>23</v>
      </c>
      <c r="S110" s="16">
        <v>21</v>
      </c>
      <c r="T110" s="16">
        <v>20</v>
      </c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3"/>
      <c r="BU110" s="63"/>
      <c r="BV110" s="63"/>
      <c r="BW110" s="63"/>
      <c r="BX110" s="63"/>
      <c r="BY110" s="63"/>
      <c r="BZ110" s="63"/>
      <c r="CA110" s="63"/>
      <c r="CB110" s="63"/>
      <c r="CC110" s="63"/>
      <c r="CD110" s="63"/>
      <c r="CE110" s="63"/>
      <c r="CF110" s="63"/>
      <c r="CG110" s="63"/>
      <c r="CH110" s="63"/>
      <c r="CI110" s="63"/>
      <c r="CJ110" s="63"/>
      <c r="CK110" s="63"/>
      <c r="CL110" s="63"/>
      <c r="CM110" s="63"/>
      <c r="CN110" s="63"/>
      <c r="CO110" s="63"/>
      <c r="CP110" s="63"/>
      <c r="CQ110" s="63"/>
      <c r="CR110" s="63"/>
      <c r="CS110" s="63"/>
      <c r="CT110" s="63"/>
      <c r="CU110" s="63"/>
      <c r="CV110" s="63"/>
      <c r="CW110" s="63"/>
      <c r="CX110" s="63"/>
      <c r="CY110" s="63"/>
      <c r="CZ110" s="63"/>
      <c r="DA110" s="63"/>
      <c r="DB110" s="63"/>
      <c r="DC110" s="63"/>
      <c r="DD110" s="63"/>
      <c r="DE110" s="63"/>
      <c r="DF110" s="63"/>
      <c r="DG110" s="63"/>
      <c r="DH110" s="63"/>
      <c r="DI110" s="63"/>
      <c r="DJ110" s="63"/>
      <c r="DK110" s="63"/>
      <c r="DL110" s="63"/>
      <c r="DM110" s="63"/>
      <c r="DN110" s="63"/>
      <c r="DO110" s="63"/>
      <c r="DP110" s="63"/>
      <c r="DQ110" s="63"/>
    </row>
    <row r="111" spans="1:121" ht="12.75" customHeight="1" x14ac:dyDescent="0.2">
      <c r="A111" s="89"/>
      <c r="B111" s="98"/>
      <c r="C111" s="78"/>
      <c r="D111" s="78"/>
      <c r="E111" s="78"/>
      <c r="F111" s="90" t="s">
        <v>164</v>
      </c>
      <c r="G111" s="90"/>
      <c r="H111" s="90"/>
      <c r="I111" s="16">
        <v>19</v>
      </c>
      <c r="J111" s="16">
        <v>20</v>
      </c>
      <c r="K111" s="16">
        <v>21</v>
      </c>
      <c r="L111" s="16">
        <v>16</v>
      </c>
      <c r="M111" s="16">
        <v>21</v>
      </c>
      <c r="N111" s="16">
        <v>20</v>
      </c>
      <c r="O111" s="16">
        <v>22</v>
      </c>
      <c r="P111" s="16">
        <v>20</v>
      </c>
      <c r="Q111" s="16">
        <v>21</v>
      </c>
      <c r="R111" s="16">
        <v>23</v>
      </c>
      <c r="S111" s="16">
        <v>20</v>
      </c>
      <c r="T111" s="16">
        <v>15</v>
      </c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N111" s="63"/>
      <c r="BO111" s="63"/>
      <c r="BP111" s="63"/>
      <c r="BQ111" s="63"/>
      <c r="BR111" s="63"/>
      <c r="BS111" s="63"/>
      <c r="BT111" s="63"/>
      <c r="BU111" s="63"/>
      <c r="BV111" s="63"/>
      <c r="BW111" s="63"/>
      <c r="BX111" s="63"/>
      <c r="BY111" s="63"/>
      <c r="BZ111" s="63"/>
      <c r="CA111" s="63"/>
      <c r="CB111" s="63"/>
      <c r="CC111" s="63"/>
      <c r="CD111" s="63"/>
      <c r="CE111" s="63"/>
      <c r="CF111" s="63"/>
      <c r="CG111" s="63"/>
      <c r="CH111" s="63"/>
      <c r="CI111" s="63"/>
      <c r="CJ111" s="63"/>
      <c r="CK111" s="63"/>
      <c r="CL111" s="63"/>
      <c r="CM111" s="63"/>
      <c r="CN111" s="63"/>
      <c r="CO111" s="63"/>
      <c r="CP111" s="63"/>
      <c r="CQ111" s="63"/>
      <c r="CR111" s="63"/>
      <c r="CS111" s="63"/>
      <c r="CT111" s="63"/>
      <c r="CU111" s="63"/>
      <c r="CV111" s="63"/>
      <c r="CW111" s="63"/>
      <c r="CX111" s="63"/>
      <c r="CY111" s="63"/>
      <c r="CZ111" s="63"/>
      <c r="DA111" s="63"/>
      <c r="DB111" s="63"/>
      <c r="DC111" s="63"/>
      <c r="DD111" s="63"/>
      <c r="DE111" s="63"/>
      <c r="DF111" s="63"/>
      <c r="DG111" s="63"/>
      <c r="DH111" s="63"/>
      <c r="DI111" s="63"/>
      <c r="DJ111" s="63"/>
      <c r="DK111" s="63"/>
      <c r="DL111" s="63"/>
      <c r="DM111" s="63"/>
      <c r="DN111" s="63"/>
      <c r="DO111" s="63"/>
      <c r="DP111" s="63"/>
      <c r="DQ111" s="63"/>
    </row>
    <row r="112" spans="1:121" ht="12.75" customHeight="1" x14ac:dyDescent="0.2">
      <c r="A112" s="89"/>
      <c r="B112" s="98"/>
      <c r="C112" s="78"/>
      <c r="D112" s="78"/>
      <c r="E112" s="78"/>
      <c r="F112" s="90" t="s">
        <v>175</v>
      </c>
      <c r="G112" s="90"/>
      <c r="H112" s="90"/>
      <c r="I112" s="16">
        <v>18</v>
      </c>
      <c r="J112" s="16">
        <v>20</v>
      </c>
      <c r="K112" s="16">
        <v>21</v>
      </c>
      <c r="L112" s="16">
        <v>16</v>
      </c>
      <c r="M112" s="16">
        <v>21</v>
      </c>
      <c r="N112" s="16">
        <v>20</v>
      </c>
      <c r="O112" s="16">
        <v>22</v>
      </c>
      <c r="P112" s="16">
        <v>21</v>
      </c>
      <c r="Q112" s="16">
        <v>21</v>
      </c>
      <c r="R112" s="16">
        <v>23</v>
      </c>
      <c r="S112" s="16">
        <v>21</v>
      </c>
      <c r="T112" s="16">
        <v>17</v>
      </c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  <c r="BP112" s="63"/>
      <c r="BQ112" s="63"/>
      <c r="BR112" s="63"/>
      <c r="BS112" s="63"/>
      <c r="BT112" s="63"/>
      <c r="BU112" s="63"/>
      <c r="BV112" s="63"/>
      <c r="BW112" s="63"/>
      <c r="BX112" s="63"/>
      <c r="BY112" s="63"/>
      <c r="BZ112" s="63"/>
      <c r="CA112" s="63"/>
      <c r="CB112" s="63"/>
      <c r="CC112" s="63"/>
      <c r="CD112" s="63"/>
      <c r="CE112" s="63"/>
      <c r="CF112" s="63"/>
      <c r="CG112" s="63"/>
      <c r="CH112" s="63"/>
      <c r="CI112" s="63"/>
      <c r="CJ112" s="63"/>
      <c r="CK112" s="63"/>
      <c r="CL112" s="63"/>
      <c r="CM112" s="63"/>
      <c r="CN112" s="63"/>
      <c r="CO112" s="63"/>
      <c r="CP112" s="63"/>
      <c r="CQ112" s="63"/>
      <c r="CR112" s="63"/>
      <c r="CS112" s="63"/>
      <c r="CT112" s="63"/>
      <c r="CU112" s="63"/>
      <c r="CV112" s="63"/>
      <c r="CW112" s="63"/>
      <c r="CX112" s="63"/>
      <c r="CY112" s="63"/>
      <c r="CZ112" s="63"/>
      <c r="DA112" s="63"/>
      <c r="DB112" s="63"/>
      <c r="DC112" s="63"/>
      <c r="DD112" s="63"/>
      <c r="DE112" s="63"/>
      <c r="DF112" s="63"/>
      <c r="DG112" s="63"/>
      <c r="DH112" s="63"/>
      <c r="DI112" s="63"/>
      <c r="DJ112" s="63"/>
      <c r="DK112" s="63"/>
      <c r="DL112" s="63"/>
      <c r="DM112" s="63"/>
      <c r="DN112" s="63"/>
      <c r="DO112" s="63"/>
      <c r="DP112" s="63"/>
      <c r="DQ112" s="63"/>
    </row>
    <row r="113" spans="1:121" ht="12.75" customHeight="1" x14ac:dyDescent="0.2">
      <c r="A113" s="89"/>
      <c r="B113" s="98"/>
      <c r="C113" s="78"/>
      <c r="D113" s="78"/>
      <c r="E113" s="78"/>
      <c r="F113" s="90" t="s">
        <v>211</v>
      </c>
      <c r="G113" s="90"/>
      <c r="H113" s="90"/>
      <c r="I113" s="16">
        <v>0</v>
      </c>
      <c r="J113" s="16">
        <v>0</v>
      </c>
      <c r="K113" s="16">
        <v>21</v>
      </c>
      <c r="L113" s="16">
        <v>0</v>
      </c>
      <c r="M113" s="16">
        <v>0</v>
      </c>
      <c r="N113" s="16">
        <v>0</v>
      </c>
      <c r="O113" s="16">
        <v>0</v>
      </c>
      <c r="P113" s="16">
        <v>0</v>
      </c>
      <c r="Q113" s="16">
        <v>0</v>
      </c>
      <c r="R113" s="16">
        <v>0</v>
      </c>
      <c r="S113" s="16">
        <v>0</v>
      </c>
      <c r="T113" s="16">
        <v>0</v>
      </c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  <c r="BN113" s="63"/>
      <c r="BO113" s="63"/>
      <c r="BP113" s="63"/>
      <c r="BQ113" s="63"/>
      <c r="BR113" s="63"/>
      <c r="BS113" s="63"/>
      <c r="BT113" s="63"/>
      <c r="BU113" s="63"/>
      <c r="BV113" s="63"/>
      <c r="BW113" s="63"/>
      <c r="BX113" s="63"/>
      <c r="BY113" s="63"/>
      <c r="BZ113" s="63"/>
      <c r="CA113" s="63"/>
      <c r="CB113" s="63"/>
      <c r="CC113" s="63"/>
      <c r="CD113" s="63"/>
      <c r="CE113" s="63"/>
      <c r="CF113" s="63"/>
      <c r="CG113" s="63"/>
      <c r="CH113" s="63"/>
      <c r="CI113" s="63"/>
      <c r="CJ113" s="63"/>
      <c r="CK113" s="63"/>
      <c r="CL113" s="63"/>
      <c r="CM113" s="63"/>
      <c r="CN113" s="63"/>
      <c r="CO113" s="63"/>
      <c r="CP113" s="63"/>
      <c r="CQ113" s="63"/>
      <c r="CR113" s="63"/>
      <c r="CS113" s="63"/>
      <c r="CT113" s="63"/>
      <c r="CU113" s="63"/>
      <c r="CV113" s="63"/>
      <c r="CW113" s="63"/>
      <c r="CX113" s="63"/>
      <c r="CY113" s="63"/>
      <c r="CZ113" s="63"/>
      <c r="DA113" s="63"/>
      <c r="DB113" s="63"/>
      <c r="DC113" s="63"/>
      <c r="DD113" s="63"/>
      <c r="DE113" s="63"/>
      <c r="DF113" s="63"/>
      <c r="DG113" s="63"/>
      <c r="DH113" s="63"/>
      <c r="DI113" s="63"/>
      <c r="DJ113" s="63"/>
      <c r="DK113" s="63"/>
      <c r="DL113" s="63"/>
      <c r="DM113" s="63"/>
      <c r="DN113" s="63"/>
      <c r="DO113" s="63"/>
      <c r="DP113" s="63"/>
      <c r="DQ113" s="63"/>
    </row>
    <row r="114" spans="1:121" ht="12.75" customHeight="1" x14ac:dyDescent="0.2">
      <c r="A114" s="89"/>
      <c r="B114" s="98"/>
      <c r="C114" s="78"/>
      <c r="D114" s="78"/>
      <c r="E114" s="78"/>
      <c r="F114" s="90" t="s">
        <v>212</v>
      </c>
      <c r="G114" s="90"/>
      <c r="H114" s="90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0</v>
      </c>
      <c r="R114" s="16">
        <v>0</v>
      </c>
      <c r="S114" s="16">
        <v>0</v>
      </c>
      <c r="T114" s="16">
        <v>0</v>
      </c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  <c r="BN114" s="63"/>
      <c r="BO114" s="63"/>
      <c r="BP114" s="63"/>
      <c r="BQ114" s="63"/>
      <c r="BR114" s="63"/>
      <c r="BS114" s="63"/>
      <c r="BT114" s="63"/>
      <c r="BU114" s="63"/>
      <c r="BV114" s="63"/>
      <c r="BW114" s="63"/>
      <c r="BX114" s="63"/>
      <c r="BY114" s="63"/>
      <c r="BZ114" s="63"/>
      <c r="CA114" s="63"/>
      <c r="CB114" s="63"/>
      <c r="CC114" s="63"/>
      <c r="CD114" s="63"/>
      <c r="CE114" s="63"/>
      <c r="CF114" s="63"/>
      <c r="CG114" s="63"/>
      <c r="CH114" s="63"/>
      <c r="CI114" s="63"/>
      <c r="CJ114" s="63"/>
      <c r="CK114" s="63"/>
      <c r="CL114" s="63"/>
      <c r="CM114" s="63"/>
      <c r="CN114" s="63"/>
      <c r="CO114" s="63"/>
      <c r="CP114" s="63"/>
      <c r="CQ114" s="63"/>
      <c r="CR114" s="63"/>
      <c r="CS114" s="63"/>
      <c r="CT114" s="63"/>
      <c r="CU114" s="63"/>
      <c r="CV114" s="63"/>
      <c r="CW114" s="63"/>
      <c r="CX114" s="63"/>
      <c r="CY114" s="63"/>
      <c r="CZ114" s="63"/>
      <c r="DA114" s="63"/>
      <c r="DB114" s="63"/>
      <c r="DC114" s="63"/>
      <c r="DD114" s="63"/>
      <c r="DE114" s="63"/>
      <c r="DF114" s="63"/>
      <c r="DG114" s="63"/>
      <c r="DH114" s="63"/>
      <c r="DI114" s="63"/>
      <c r="DJ114" s="63"/>
      <c r="DK114" s="63"/>
      <c r="DL114" s="63"/>
      <c r="DM114" s="63"/>
      <c r="DN114" s="63"/>
      <c r="DO114" s="63"/>
      <c r="DP114" s="63"/>
      <c r="DQ114" s="63"/>
    </row>
    <row r="115" spans="1:121" ht="12.75" customHeight="1" x14ac:dyDescent="0.2">
      <c r="A115" s="89"/>
      <c r="B115" s="98"/>
      <c r="C115" s="78"/>
      <c r="D115" s="78"/>
      <c r="E115" s="78"/>
      <c r="F115" s="90" t="s">
        <v>213</v>
      </c>
      <c r="G115" s="90"/>
      <c r="H115" s="90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6">
        <v>0</v>
      </c>
      <c r="Q115" s="16">
        <v>0</v>
      </c>
      <c r="R115" s="16">
        <v>0</v>
      </c>
      <c r="S115" s="16">
        <v>0</v>
      </c>
      <c r="T115" s="16">
        <v>0</v>
      </c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3"/>
      <c r="BU115" s="63"/>
      <c r="BV115" s="63"/>
      <c r="BW115" s="63"/>
      <c r="BX115" s="63"/>
      <c r="BY115" s="63"/>
      <c r="BZ115" s="63"/>
      <c r="CA115" s="63"/>
      <c r="CB115" s="63"/>
      <c r="CC115" s="63"/>
      <c r="CD115" s="63"/>
      <c r="CE115" s="63"/>
      <c r="CF115" s="63"/>
      <c r="CG115" s="63"/>
      <c r="CH115" s="63"/>
      <c r="CI115" s="63"/>
      <c r="CJ115" s="63"/>
      <c r="CK115" s="63"/>
      <c r="CL115" s="63"/>
      <c r="CM115" s="63"/>
      <c r="CN115" s="63"/>
      <c r="CO115" s="63"/>
      <c r="CP115" s="63"/>
      <c r="CQ115" s="63"/>
      <c r="CR115" s="63"/>
      <c r="CS115" s="63"/>
      <c r="CT115" s="63"/>
      <c r="CU115" s="63"/>
      <c r="CV115" s="63"/>
      <c r="CW115" s="63"/>
      <c r="CX115" s="63"/>
      <c r="CY115" s="63"/>
      <c r="CZ115" s="63"/>
      <c r="DA115" s="63"/>
      <c r="DB115" s="63"/>
      <c r="DC115" s="63"/>
      <c r="DD115" s="63"/>
      <c r="DE115" s="63"/>
      <c r="DF115" s="63"/>
      <c r="DG115" s="63"/>
      <c r="DH115" s="63"/>
      <c r="DI115" s="63"/>
      <c r="DJ115" s="63"/>
      <c r="DK115" s="63"/>
      <c r="DL115" s="63"/>
      <c r="DM115" s="63"/>
      <c r="DN115" s="63"/>
      <c r="DO115" s="63"/>
      <c r="DP115" s="63"/>
      <c r="DQ115" s="63"/>
    </row>
    <row r="118" spans="1:121" x14ac:dyDescent="0.2">
      <c r="A118" s="100" t="s">
        <v>214</v>
      </c>
      <c r="B118" s="100"/>
      <c r="C118" s="100"/>
      <c r="D118" s="101" t="s">
        <v>215</v>
      </c>
      <c r="E118" s="101"/>
    </row>
    <row r="119" spans="1:121" x14ac:dyDescent="0.2">
      <c r="A119" s="100" t="s">
        <v>216</v>
      </c>
      <c r="B119" s="100"/>
      <c r="C119" s="100"/>
      <c r="D119" s="102">
        <v>43374</v>
      </c>
      <c r="E119" s="102"/>
    </row>
    <row r="120" spans="1:121" x14ac:dyDescent="0.2">
      <c r="A120" s="100" t="s">
        <v>217</v>
      </c>
      <c r="B120" s="100"/>
      <c r="C120" s="100"/>
      <c r="D120" s="101" t="s">
        <v>218</v>
      </c>
      <c r="E120" s="101"/>
    </row>
    <row r="121" spans="1:121" x14ac:dyDescent="0.2">
      <c r="A121" s="100" t="s">
        <v>219</v>
      </c>
      <c r="B121" s="100"/>
      <c r="C121" s="100"/>
      <c r="D121" s="103" t="s">
        <v>220</v>
      </c>
      <c r="E121" s="103"/>
    </row>
    <row r="123" spans="1:121" x14ac:dyDescent="0.2">
      <c r="C123" s="104" t="s">
        <v>221</v>
      </c>
      <c r="D123" s="104"/>
      <c r="E123" s="104"/>
    </row>
    <row r="124" spans="1:121" x14ac:dyDescent="0.2">
      <c r="C124" s="64" t="s">
        <v>222</v>
      </c>
      <c r="D124" s="65">
        <v>1.2</v>
      </c>
      <c r="E124" s="66" t="s">
        <v>223</v>
      </c>
    </row>
    <row r="125" spans="1:121" x14ac:dyDescent="0.2">
      <c r="C125" s="64" t="s">
        <v>224</v>
      </c>
      <c r="D125" s="65">
        <v>41</v>
      </c>
      <c r="E125" s="66" t="s">
        <v>225</v>
      </c>
    </row>
    <row r="126" spans="1:121" x14ac:dyDescent="0.2">
      <c r="C126" s="64" t="s">
        <v>226</v>
      </c>
      <c r="D126" s="65">
        <v>5</v>
      </c>
      <c r="E126" s="66" t="s">
        <v>227</v>
      </c>
    </row>
    <row r="127" spans="1:121" x14ac:dyDescent="0.2">
      <c r="C127" s="64" t="s">
        <v>228</v>
      </c>
      <c r="D127" s="65">
        <v>10</v>
      </c>
      <c r="E127" s="66" t="s">
        <v>229</v>
      </c>
    </row>
    <row r="128" spans="1:121" x14ac:dyDescent="0.2">
      <c r="C128" s="64" t="s">
        <v>230</v>
      </c>
      <c r="D128" s="65">
        <v>25</v>
      </c>
      <c r="E128" s="66" t="s">
        <v>231</v>
      </c>
    </row>
    <row r="129" spans="3:5" x14ac:dyDescent="0.2">
      <c r="C129" s="64" t="s">
        <v>232</v>
      </c>
      <c r="D129" s="65">
        <v>40</v>
      </c>
      <c r="E129" s="66" t="s">
        <v>233</v>
      </c>
    </row>
    <row r="130" spans="3:5" x14ac:dyDescent="0.2">
      <c r="C130" s="64" t="s">
        <v>234</v>
      </c>
      <c r="D130" s="65">
        <v>800</v>
      </c>
      <c r="E130" s="66" t="s">
        <v>235</v>
      </c>
    </row>
    <row r="131" spans="3:5" x14ac:dyDescent="0.2">
      <c r="C131" s="64" t="s">
        <v>236</v>
      </c>
      <c r="D131" s="65">
        <v>967</v>
      </c>
      <c r="E131" s="66" t="s">
        <v>235</v>
      </c>
    </row>
    <row r="132" spans="3:5" x14ac:dyDescent="0.2">
      <c r="C132" s="67"/>
      <c r="D132" s="67"/>
      <c r="E132" s="68"/>
    </row>
    <row r="133" spans="3:5" x14ac:dyDescent="0.2">
      <c r="C133" s="99" t="s">
        <v>237</v>
      </c>
      <c r="D133" s="99"/>
      <c r="E133" s="68"/>
    </row>
    <row r="134" spans="3:5" x14ac:dyDescent="0.2">
      <c r="C134" s="64" t="s">
        <v>238</v>
      </c>
      <c r="D134" s="64">
        <v>1</v>
      </c>
      <c r="E134" s="68"/>
    </row>
    <row r="135" spans="3:5" x14ac:dyDescent="0.2">
      <c r="C135" s="64" t="s">
        <v>239</v>
      </c>
      <c r="D135" s="64">
        <v>1</v>
      </c>
      <c r="E135" s="68"/>
    </row>
    <row r="136" spans="3:5" x14ac:dyDescent="0.2">
      <c r="C136" s="64" t="s">
        <v>226</v>
      </c>
      <c r="D136" s="64">
        <v>1</v>
      </c>
      <c r="E136" s="68"/>
    </row>
    <row r="137" spans="3:5" x14ac:dyDescent="0.2">
      <c r="C137" s="64" t="s">
        <v>240</v>
      </c>
      <c r="D137" s="64">
        <v>5</v>
      </c>
      <c r="E137" s="68"/>
    </row>
    <row r="138" spans="3:5" x14ac:dyDescent="0.2">
      <c r="C138" s="64" t="s">
        <v>241</v>
      </c>
      <c r="D138" s="64">
        <v>1</v>
      </c>
      <c r="E138" s="68"/>
    </row>
    <row r="139" spans="3:5" x14ac:dyDescent="0.2">
      <c r="C139" s="64" t="s">
        <v>242</v>
      </c>
      <c r="D139" s="64">
        <v>2</v>
      </c>
      <c r="E139" s="68"/>
    </row>
    <row r="140" spans="3:5" x14ac:dyDescent="0.2">
      <c r="C140" s="64" t="s">
        <v>243</v>
      </c>
      <c r="D140" s="64">
        <v>1</v>
      </c>
      <c r="E140" s="68"/>
    </row>
  </sheetData>
  <mergeCells count="178">
    <mergeCell ref="C133:D133"/>
    <mergeCell ref="A118:C118"/>
    <mergeCell ref="D118:E118"/>
    <mergeCell ref="A119:C119"/>
    <mergeCell ref="D119:E119"/>
    <mergeCell ref="A120:C120"/>
    <mergeCell ref="D120:E120"/>
    <mergeCell ref="A121:C121"/>
    <mergeCell ref="D121:E121"/>
    <mergeCell ref="C123:E123"/>
    <mergeCell ref="B95:B102"/>
    <mergeCell ref="C95:C102"/>
    <mergeCell ref="D95:D102"/>
    <mergeCell ref="B103:B115"/>
    <mergeCell ref="C103:C115"/>
    <mergeCell ref="D103:E109"/>
    <mergeCell ref="F103:H103"/>
    <mergeCell ref="F104:H104"/>
    <mergeCell ref="F105:H105"/>
    <mergeCell ref="F106:H106"/>
    <mergeCell ref="F107:H107"/>
    <mergeCell ref="F108:H108"/>
    <mergeCell ref="F109:H109"/>
    <mergeCell ref="D110:E115"/>
    <mergeCell ref="F110:H110"/>
    <mergeCell ref="F111:H111"/>
    <mergeCell ref="F112:H112"/>
    <mergeCell ref="F113:H113"/>
    <mergeCell ref="F114:H114"/>
    <mergeCell ref="F115:H115"/>
    <mergeCell ref="B88:B94"/>
    <mergeCell ref="C88:C94"/>
    <mergeCell ref="D88:D94"/>
    <mergeCell ref="E89:H89"/>
    <mergeCell ref="E90:H90"/>
    <mergeCell ref="E91:H91"/>
    <mergeCell ref="E92:H92"/>
    <mergeCell ref="E93:H93"/>
    <mergeCell ref="E94:H94"/>
    <mergeCell ref="E78:H78"/>
    <mergeCell ref="E79:H79"/>
    <mergeCell ref="E80:H80"/>
    <mergeCell ref="B81:B87"/>
    <mergeCell ref="C81:C87"/>
    <mergeCell ref="D81:E81"/>
    <mergeCell ref="D82:D84"/>
    <mergeCell ref="E82:H82"/>
    <mergeCell ref="E83:H83"/>
    <mergeCell ref="E84:H84"/>
    <mergeCell ref="D85:D87"/>
    <mergeCell ref="E85:H85"/>
    <mergeCell ref="E86:H86"/>
    <mergeCell ref="E87:H87"/>
    <mergeCell ref="B54:B56"/>
    <mergeCell ref="C54:C56"/>
    <mergeCell ref="D54:E56"/>
    <mergeCell ref="F55:H55"/>
    <mergeCell ref="F56:H56"/>
    <mergeCell ref="A57:A115"/>
    <mergeCell ref="B57:B62"/>
    <mergeCell ref="C57:C62"/>
    <mergeCell ref="D57:D62"/>
    <mergeCell ref="B64:B69"/>
    <mergeCell ref="C64:C69"/>
    <mergeCell ref="D64:D69"/>
    <mergeCell ref="B71:B73"/>
    <mergeCell ref="C71:C73"/>
    <mergeCell ref="D71:D73"/>
    <mergeCell ref="E72:H72"/>
    <mergeCell ref="E73:H73"/>
    <mergeCell ref="B74:B80"/>
    <mergeCell ref="C74:C80"/>
    <mergeCell ref="D74:D77"/>
    <mergeCell ref="E75:H75"/>
    <mergeCell ref="E76:H76"/>
    <mergeCell ref="E77:H77"/>
    <mergeCell ref="D78:D80"/>
    <mergeCell ref="F46:H46"/>
    <mergeCell ref="F47:H47"/>
    <mergeCell ref="B48:B50"/>
    <mergeCell ref="C48:C50"/>
    <mergeCell ref="D48:E50"/>
    <mergeCell ref="F49:H49"/>
    <mergeCell ref="F50:H50"/>
    <mergeCell ref="B51:B53"/>
    <mergeCell ref="C51:C53"/>
    <mergeCell ref="D51:E53"/>
    <mergeCell ref="F52:H52"/>
    <mergeCell ref="F53:H53"/>
    <mergeCell ref="A33:A56"/>
    <mergeCell ref="B33:B35"/>
    <mergeCell ref="C33:C35"/>
    <mergeCell ref="D33:E35"/>
    <mergeCell ref="F34:H34"/>
    <mergeCell ref="F35:H35"/>
    <mergeCell ref="B36:B38"/>
    <mergeCell ref="C36:C38"/>
    <mergeCell ref="D36:E38"/>
    <mergeCell ref="F37:H37"/>
    <mergeCell ref="F38:H38"/>
    <mergeCell ref="B39:B41"/>
    <mergeCell ref="C39:C41"/>
    <mergeCell ref="D39:E41"/>
    <mergeCell ref="F40:H40"/>
    <mergeCell ref="F41:H41"/>
    <mergeCell ref="B42:B44"/>
    <mergeCell ref="C42:C44"/>
    <mergeCell ref="D42:E44"/>
    <mergeCell ref="F43:H43"/>
    <mergeCell ref="F44:H44"/>
    <mergeCell ref="B45:B47"/>
    <mergeCell ref="C45:C47"/>
    <mergeCell ref="D45:E47"/>
    <mergeCell ref="A28:A32"/>
    <mergeCell ref="B28:B32"/>
    <mergeCell ref="C28:C32"/>
    <mergeCell ref="D28:E30"/>
    <mergeCell ref="F29:H29"/>
    <mergeCell ref="F30:H30"/>
    <mergeCell ref="D31:E32"/>
    <mergeCell ref="F31:H31"/>
    <mergeCell ref="F32:H32"/>
    <mergeCell ref="A20:A27"/>
    <mergeCell ref="B20:B22"/>
    <mergeCell ref="C20:C22"/>
    <mergeCell ref="D20:E22"/>
    <mergeCell ref="F21:H21"/>
    <mergeCell ref="F22:H22"/>
    <mergeCell ref="B23:B27"/>
    <mergeCell ref="C23:C27"/>
    <mergeCell ref="D23:E23"/>
    <mergeCell ref="D24:E25"/>
    <mergeCell ref="F24:H24"/>
    <mergeCell ref="F25:H25"/>
    <mergeCell ref="D26:E27"/>
    <mergeCell ref="F26:H26"/>
    <mergeCell ref="F27:H27"/>
    <mergeCell ref="A6:A19"/>
    <mergeCell ref="B6:B7"/>
    <mergeCell ref="C6:C7"/>
    <mergeCell ref="D6:E6"/>
    <mergeCell ref="D7:E7"/>
    <mergeCell ref="B8:B10"/>
    <mergeCell ref="C8:C10"/>
    <mergeCell ref="D8:E10"/>
    <mergeCell ref="F9:H9"/>
    <mergeCell ref="F10:H10"/>
    <mergeCell ref="D11:E11"/>
    <mergeCell ref="D12:E12"/>
    <mergeCell ref="D13:E13"/>
    <mergeCell ref="B14:B16"/>
    <mergeCell ref="C14:C16"/>
    <mergeCell ref="D14:E16"/>
    <mergeCell ref="F15:H15"/>
    <mergeCell ref="F16:H16"/>
    <mergeCell ref="D17:E17"/>
    <mergeCell ref="B18:B19"/>
    <mergeCell ref="C18:C19"/>
    <mergeCell ref="D18:E18"/>
    <mergeCell ref="D19:E19"/>
    <mergeCell ref="A1:T1"/>
    <mergeCell ref="A2:T2"/>
    <mergeCell ref="A3:D4"/>
    <mergeCell ref="E3:H4"/>
    <mergeCell ref="I3:T3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D5:E5"/>
  </mergeCells>
  <conditionalFormatting sqref="I6:T6">
    <cfRule type="cellIs" dxfId="172" priority="2" operator="lessThanOrEqual">
      <formula>75</formula>
    </cfRule>
    <cfRule type="cellIs" dxfId="171" priority="3" operator="greaterThanOrEqual">
      <formula>95</formula>
    </cfRule>
    <cfRule type="cellIs" dxfId="170" priority="4" operator="between">
      <formula>76</formula>
      <formula>94</formula>
    </cfRule>
  </conditionalFormatting>
  <conditionalFormatting sqref="I7:T7">
    <cfRule type="cellIs" dxfId="169" priority="5" operator="lessThanOrEqual">
      <formula>26</formula>
    </cfRule>
    <cfRule type="cellIs" dxfId="168" priority="6" operator="greaterThanOrEqual">
      <formula>34</formula>
    </cfRule>
    <cfRule type="cellIs" dxfId="167" priority="7" operator="between">
      <formula>27</formula>
      <formula>33</formula>
    </cfRule>
  </conditionalFormatting>
  <conditionalFormatting sqref="I8:T8">
    <cfRule type="cellIs" dxfId="166" priority="8" operator="lessThanOrEqual">
      <formula>0.79</formula>
    </cfRule>
    <cfRule type="cellIs" dxfId="165" priority="9" operator="greaterThanOrEqual">
      <formula>0.91</formula>
    </cfRule>
    <cfRule type="cellIs" dxfId="164" priority="10" operator="between">
      <formula>0.8</formula>
      <formula>0.9</formula>
    </cfRule>
  </conditionalFormatting>
  <conditionalFormatting sqref="I11:T11">
    <cfRule type="cellIs" dxfId="163" priority="11" operator="lessThanOrEqual">
      <formula>43</formula>
    </cfRule>
    <cfRule type="cellIs" dxfId="162" priority="12" operator="greaterThanOrEqual">
      <formula>49</formula>
    </cfRule>
    <cfRule type="cellIs" dxfId="161" priority="13" operator="between">
      <formula>44</formula>
      <formula>48</formula>
    </cfRule>
  </conditionalFormatting>
  <conditionalFormatting sqref="I13:T13">
    <cfRule type="cellIs" dxfId="160" priority="14" operator="lessThanOrEqual">
      <formula>564</formula>
    </cfRule>
    <cfRule type="cellIs" dxfId="159" priority="15" operator="greaterThanOrEqual">
      <formula>626</formula>
    </cfRule>
    <cfRule type="cellIs" dxfId="158" priority="16" operator="between">
      <formula>565</formula>
      <formula>625</formula>
    </cfRule>
  </conditionalFormatting>
  <conditionalFormatting sqref="I14:T14">
    <cfRule type="cellIs" dxfId="157" priority="17" operator="lessThanOrEqual">
      <formula>759</formula>
    </cfRule>
    <cfRule type="cellIs" dxfId="156" priority="18" operator="greaterThanOrEqual">
      <formula>841</formula>
    </cfRule>
    <cfRule type="cellIs" dxfId="155" priority="19" operator="between">
      <formula>760</formula>
      <formula>840</formula>
    </cfRule>
  </conditionalFormatting>
  <conditionalFormatting sqref="I17:T17">
    <cfRule type="cellIs" dxfId="154" priority="20" operator="lessThanOrEqual">
      <formula>966</formula>
    </cfRule>
    <cfRule type="cellIs" dxfId="153" priority="21" operator="greaterThanOrEqual">
      <formula>1016</formula>
    </cfRule>
    <cfRule type="cellIs" dxfId="152" priority="22" operator="between">
      <formula>967</formula>
      <formula>1015</formula>
    </cfRule>
  </conditionalFormatting>
  <conditionalFormatting sqref="I18:T18">
    <cfRule type="cellIs" dxfId="151" priority="23" operator="lessThanOrEqual">
      <formula>0.9</formula>
    </cfRule>
    <cfRule type="cellIs" dxfId="150" priority="24" operator="greaterThanOrEqual">
      <formula>1.01</formula>
    </cfRule>
    <cfRule type="cellIs" dxfId="149" priority="25" operator="between">
      <formula>0.91</formula>
      <formula>1</formula>
    </cfRule>
  </conditionalFormatting>
  <conditionalFormatting sqref="I19:T19">
    <cfRule type="cellIs" dxfId="148" priority="26" operator="lessThanOrEqual">
      <formula>797</formula>
    </cfRule>
    <cfRule type="cellIs" dxfId="147" priority="27" operator="greaterThanOrEqual">
      <formula>883</formula>
    </cfRule>
    <cfRule type="cellIs" dxfId="146" priority="28" operator="between">
      <formula>798</formula>
      <formula>882</formula>
    </cfRule>
  </conditionalFormatting>
  <conditionalFormatting sqref="I20:T20">
    <cfRule type="cellIs" dxfId="145" priority="29" operator="lessThanOrEqual">
      <formula>0.69</formula>
    </cfRule>
    <cfRule type="cellIs" dxfId="144" priority="30" operator="greaterThanOrEqual">
      <formula>0.81</formula>
    </cfRule>
    <cfRule type="cellIs" dxfId="143" priority="31" operator="between">
      <formula>0.7</formula>
      <formula>0.8</formula>
    </cfRule>
  </conditionalFormatting>
  <conditionalFormatting sqref="I23:T23">
    <cfRule type="cellIs" dxfId="142" priority="32" operator="lessThanOrEqual">
      <formula>0.59</formula>
    </cfRule>
    <cfRule type="cellIs" dxfId="141" priority="33" operator="greaterThanOrEqual">
      <formula>0.66</formula>
    </cfRule>
    <cfRule type="cellIs" dxfId="140" priority="34" operator="between">
      <formula>0.6</formula>
      <formula>0.65</formula>
    </cfRule>
  </conditionalFormatting>
  <conditionalFormatting sqref="I28:T28">
    <cfRule type="cellIs" dxfId="139" priority="35" operator="lessThanOrEqual">
      <formula>0.39</formula>
    </cfRule>
    <cfRule type="cellIs" dxfId="138" priority="36" operator="greaterThanOrEqual">
      <formula>0.51</formula>
    </cfRule>
    <cfRule type="cellIs" dxfId="137" priority="37" operator="between">
      <formula>0.4</formula>
      <formula>0.5</formula>
    </cfRule>
  </conditionalFormatting>
  <conditionalFormatting sqref="I33:T33">
    <cfRule type="cellIs" dxfId="136" priority="38" operator="lessThanOrEqual">
      <formula>15</formula>
    </cfRule>
    <cfRule type="cellIs" dxfId="135" priority="39" operator="greaterThanOrEqual">
      <formula>22</formula>
    </cfRule>
    <cfRule type="cellIs" dxfId="134" priority="40" operator="between">
      <formula>16</formula>
      <formula>21</formula>
    </cfRule>
  </conditionalFormatting>
  <conditionalFormatting sqref="I36:T36">
    <cfRule type="cellIs" dxfId="133" priority="41" operator="lessThan">
      <formula>1</formula>
    </cfRule>
    <cfRule type="cellIs" dxfId="132" priority="42" operator="greaterThanOrEqual">
      <formula>2</formula>
    </cfRule>
    <cfRule type="cellIs" dxfId="131" priority="43" operator="equal">
      <formula>1</formula>
    </cfRule>
  </conditionalFormatting>
  <conditionalFormatting sqref="I39:T39">
    <cfRule type="cellIs" dxfId="130" priority="44" operator="lessThanOrEqual">
      <formula>6</formula>
    </cfRule>
    <cfRule type="cellIs" dxfId="129" priority="45" operator="greaterThanOrEqual">
      <formula>22</formula>
    </cfRule>
    <cfRule type="cellIs" dxfId="128" priority="46" operator="between">
      <formula>7</formula>
      <formula>21</formula>
    </cfRule>
  </conditionalFormatting>
  <conditionalFormatting sqref="I42:T42">
    <cfRule type="cellIs" dxfId="127" priority="47" operator="lessThanOrEqual">
      <formula>14</formula>
    </cfRule>
    <cfRule type="cellIs" dxfId="126" priority="48" operator="greaterThanOrEqual">
      <formula>46</formula>
    </cfRule>
    <cfRule type="cellIs" dxfId="125" priority="49" operator="between">
      <formula>45</formula>
      <formula>15</formula>
    </cfRule>
  </conditionalFormatting>
  <conditionalFormatting sqref="I45:T45">
    <cfRule type="cellIs" dxfId="124" priority="50" operator="greaterThanOrEqual">
      <formula>76</formula>
    </cfRule>
    <cfRule type="cellIs" dxfId="123" priority="51" operator="lessThanOrEqual">
      <formula>59</formula>
    </cfRule>
    <cfRule type="cellIs" dxfId="122" priority="52" operator="between">
      <formula>60</formula>
      <formula>75</formula>
    </cfRule>
  </conditionalFormatting>
  <conditionalFormatting sqref="I48:T48">
    <cfRule type="cellIs" dxfId="121" priority="53" operator="lessThanOrEqual">
      <formula>1</formula>
    </cfRule>
    <cfRule type="cellIs" dxfId="120" priority="54" operator="greaterThanOrEqual">
      <formula>3</formula>
    </cfRule>
    <cfRule type="cellIs" dxfId="119" priority="55" operator="equal">
      <formula>2</formula>
    </cfRule>
  </conditionalFormatting>
  <conditionalFormatting sqref="I51:T51">
    <cfRule type="cellIs" dxfId="118" priority="56" operator="greaterThanOrEqual">
      <formula>3</formula>
    </cfRule>
    <cfRule type="cellIs" dxfId="117" priority="57" operator="lessThanOrEqual">
      <formula>1</formula>
    </cfRule>
    <cfRule type="cellIs" dxfId="116" priority="58" operator="equal">
      <formula>2</formula>
    </cfRule>
  </conditionalFormatting>
  <conditionalFormatting sqref="I54:T54">
    <cfRule type="cellIs" dxfId="115" priority="59" operator="lessThanOrEqual">
      <formula>9</formula>
    </cfRule>
    <cfRule type="cellIs" dxfId="114" priority="60" operator="greaterThanOrEqual">
      <formula>16</formula>
    </cfRule>
    <cfRule type="cellIs" dxfId="113" priority="61" operator="between">
      <formula>10</formula>
      <formula>15</formula>
    </cfRule>
  </conditionalFormatting>
  <conditionalFormatting sqref="I57:T62">
    <cfRule type="cellIs" dxfId="112" priority="62" operator="lessThanOrEqual">
      <formula>199</formula>
    </cfRule>
    <cfRule type="cellIs" dxfId="111" priority="63" operator="greaterThanOrEqual">
      <formula>221</formula>
    </cfRule>
    <cfRule type="cellIs" dxfId="110" priority="64" operator="between">
      <formula>200</formula>
      <formula>220</formula>
    </cfRule>
  </conditionalFormatting>
  <conditionalFormatting sqref="I63:T63">
    <cfRule type="cellIs" dxfId="109" priority="65" operator="lessThanOrEqual">
      <formula>498</formula>
    </cfRule>
    <cfRule type="cellIs" dxfId="108" priority="66" operator="greaterThanOrEqual">
      <formula>552</formula>
    </cfRule>
    <cfRule type="cellIs" dxfId="107" priority="67" operator="between">
      <formula>499</formula>
      <formula>551</formula>
    </cfRule>
  </conditionalFormatting>
  <conditionalFormatting sqref="I71:T71">
    <cfRule type="cellIs" dxfId="106" priority="68" operator="lessThanOrEqual">
      <formula>11</formula>
    </cfRule>
    <cfRule type="cellIs" dxfId="105" priority="69" operator="greaterThanOrEqual">
      <formula>39</formula>
    </cfRule>
    <cfRule type="cellIs" dxfId="104" priority="70" operator="between">
      <formula>12</formula>
      <formula>38</formula>
    </cfRule>
  </conditionalFormatting>
  <conditionalFormatting sqref="I81:T81">
    <cfRule type="cellIs" dxfId="103" priority="71" operator="lessThanOrEqual">
      <formula>19</formula>
    </cfRule>
    <cfRule type="cellIs" dxfId="102" priority="72" operator="greaterThanOrEqual">
      <formula>21</formula>
    </cfRule>
    <cfRule type="cellIs" dxfId="101" priority="73" operator="equal">
      <formula>20</formula>
    </cfRule>
  </conditionalFormatting>
  <conditionalFormatting sqref="I88:T88">
    <cfRule type="cellIs" dxfId="100" priority="74" operator="lessThanOrEqual">
      <formula>1401</formula>
    </cfRule>
    <cfRule type="cellIs" dxfId="99" priority="75" operator="greaterThanOrEqual">
      <formula>1551</formula>
    </cfRule>
    <cfRule type="cellIs" dxfId="98" priority="76" operator="between">
      <formula>1402</formula>
      <formula>1550</formula>
    </cfRule>
  </conditionalFormatting>
  <conditionalFormatting sqref="I64:T70">
    <cfRule type="cellIs" dxfId="97" priority="77" operator="lessThanOrEqual">
      <formula>0.89</formula>
    </cfRule>
    <cfRule type="cellIs" dxfId="96" priority="78" operator="greaterThanOrEqual">
      <formula>1.01</formula>
    </cfRule>
    <cfRule type="cellIs" dxfId="95" priority="79" operator="between">
      <formula>0.9</formula>
      <formula>1</formula>
    </cfRule>
  </conditionalFormatting>
  <conditionalFormatting sqref="I95:T102">
    <cfRule type="cellIs" dxfId="94" priority="80" operator="lessThanOrEqual">
      <formula>0.89</formula>
    </cfRule>
    <cfRule type="cellIs" dxfId="93" priority="81" operator="greaterThanOrEqual">
      <formula>1.01</formula>
    </cfRule>
    <cfRule type="cellIs" dxfId="92" priority="82" operator="between">
      <formula>0.9</formula>
      <formula>1</formula>
    </cfRule>
  </conditionalFormatting>
  <conditionalFormatting sqref="I12:T12">
    <cfRule type="cellIs" dxfId="91" priority="83" operator="greaterThan">
      <formula>26</formula>
    </cfRule>
  </conditionalFormatting>
  <conditionalFormatting sqref="I74:J74">
    <cfRule type="cellIs" dxfId="90" priority="84" operator="greaterThan">
      <formula>26</formula>
    </cfRule>
  </conditionalFormatting>
  <conditionalFormatting sqref="K74:T74">
    <cfRule type="cellIs" dxfId="89" priority="85" operator="greaterThan">
      <formula>26</formula>
    </cfRule>
  </conditionalFormatting>
  <printOptions horizontalCentered="1"/>
  <pageMargins left="0.42013888888888901" right="0.37986111111111098" top="1" bottom="1" header="0.51180555555555496" footer="0.51180555555555496"/>
  <pageSetup firstPageNumber="0" orientation="portrait" horizontalDpi="300" verticalDpi="300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140"/>
  <sheetViews>
    <sheetView tabSelected="1" topLeftCell="C64" zoomScaleNormal="100" workbookViewId="0">
      <selection activeCell="O76" sqref="O76"/>
    </sheetView>
  </sheetViews>
  <sheetFormatPr baseColWidth="10" defaultColWidth="9" defaultRowHeight="12.75" x14ac:dyDescent="0.2"/>
  <cols>
    <col min="1" max="1" width="27.25" style="1" customWidth="1"/>
    <col min="2" max="2" width="13.625" style="1" customWidth="1"/>
    <col min="3" max="3" width="24.625" style="2" customWidth="1"/>
    <col min="4" max="4" width="23.125" style="2" customWidth="1"/>
    <col min="5" max="5" width="17.75" style="3" customWidth="1"/>
    <col min="6" max="6" width="10.125" style="4" customWidth="1"/>
    <col min="7" max="7" width="10" style="4" customWidth="1"/>
    <col min="8" max="8" width="10.25" style="3" customWidth="1"/>
    <col min="9" max="10" width="9.25" style="3" customWidth="1"/>
    <col min="11" max="11" width="11.875" style="3" customWidth="1"/>
    <col min="12" max="12" width="10.125" style="3" customWidth="1"/>
    <col min="13" max="13" width="9.875" style="3" customWidth="1"/>
    <col min="14" max="16" width="10.125" style="3" customWidth="1"/>
    <col min="17" max="17" width="10.25" style="3" customWidth="1"/>
    <col min="18" max="20" width="10.125" style="3" customWidth="1"/>
    <col min="21" max="1025" width="37" style="3" customWidth="1"/>
  </cols>
  <sheetData>
    <row r="1" spans="1:20" ht="15.75" customHeight="1" x14ac:dyDescent="0.2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</row>
    <row r="2" spans="1:20" ht="24" customHeight="1" x14ac:dyDescent="0.2">
      <c r="A2" s="69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</row>
    <row r="3" spans="1:20" ht="12.75" customHeight="1" x14ac:dyDescent="0.2">
      <c r="A3" s="71" t="s">
        <v>2</v>
      </c>
      <c r="B3" s="71"/>
      <c r="C3" s="71"/>
      <c r="D3" s="71"/>
      <c r="E3" s="72" t="s">
        <v>3</v>
      </c>
      <c r="F3" s="72"/>
      <c r="G3" s="72"/>
      <c r="H3" s="72"/>
      <c r="I3" s="105" t="s">
        <v>244</v>
      </c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</row>
    <row r="4" spans="1:20" x14ac:dyDescent="0.2">
      <c r="A4" s="71"/>
      <c r="B4" s="71"/>
      <c r="C4" s="71"/>
      <c r="D4" s="71"/>
      <c r="E4" s="72"/>
      <c r="F4" s="72"/>
      <c r="G4" s="72"/>
      <c r="H4" s="72"/>
      <c r="I4" s="74">
        <v>43831</v>
      </c>
      <c r="J4" s="74">
        <v>43862</v>
      </c>
      <c r="K4" s="74">
        <v>43891</v>
      </c>
      <c r="L4" s="74">
        <v>43922</v>
      </c>
      <c r="M4" s="74">
        <v>43952</v>
      </c>
      <c r="N4" s="74">
        <v>43983</v>
      </c>
      <c r="O4" s="74">
        <v>44013</v>
      </c>
      <c r="P4" s="74">
        <v>44044</v>
      </c>
      <c r="Q4" s="74">
        <v>44075</v>
      </c>
      <c r="R4" s="74">
        <v>44105</v>
      </c>
      <c r="S4" s="74">
        <v>44136</v>
      </c>
      <c r="T4" s="74">
        <v>44166</v>
      </c>
    </row>
    <row r="5" spans="1:20" x14ac:dyDescent="0.2">
      <c r="A5" s="5" t="s">
        <v>4</v>
      </c>
      <c r="B5" s="5" t="s">
        <v>5</v>
      </c>
      <c r="C5" s="5" t="s">
        <v>6</v>
      </c>
      <c r="D5" s="75" t="s">
        <v>7</v>
      </c>
      <c r="E5" s="75"/>
      <c r="F5" s="6" t="s">
        <v>8</v>
      </c>
      <c r="G5" s="7" t="s">
        <v>9</v>
      </c>
      <c r="H5" s="8" t="s">
        <v>10</v>
      </c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</row>
    <row r="6" spans="1:20" ht="12.75" customHeight="1" x14ac:dyDescent="0.2">
      <c r="A6" s="76" t="s">
        <v>11</v>
      </c>
      <c r="B6" s="77">
        <v>1</v>
      </c>
      <c r="C6" s="78" t="s">
        <v>12</v>
      </c>
      <c r="D6" s="79" t="s">
        <v>13</v>
      </c>
      <c r="E6" s="79"/>
      <c r="F6" s="10" t="s">
        <v>14</v>
      </c>
      <c r="G6" s="11" t="s">
        <v>15</v>
      </c>
      <c r="H6" s="12" t="s">
        <v>16</v>
      </c>
      <c r="I6" s="13">
        <v>86</v>
      </c>
      <c r="J6" s="13">
        <v>98</v>
      </c>
      <c r="K6" s="13">
        <v>60</v>
      </c>
      <c r="L6" s="13">
        <v>68</v>
      </c>
      <c r="M6" s="13">
        <v>108</v>
      </c>
      <c r="N6" s="13">
        <v>56</v>
      </c>
      <c r="O6" s="13">
        <v>46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</row>
    <row r="7" spans="1:20" ht="12.75" customHeight="1" x14ac:dyDescent="0.2">
      <c r="A7" s="76"/>
      <c r="B7" s="77"/>
      <c r="C7" s="78"/>
      <c r="D7" s="79" t="s">
        <v>17</v>
      </c>
      <c r="E7" s="79"/>
      <c r="F7" s="10" t="s">
        <v>18</v>
      </c>
      <c r="G7" s="11" t="s">
        <v>19</v>
      </c>
      <c r="H7" s="12" t="s">
        <v>20</v>
      </c>
      <c r="I7" s="13">
        <v>32</v>
      </c>
      <c r="J7" s="13">
        <v>34</v>
      </c>
      <c r="K7" s="13">
        <v>22</v>
      </c>
      <c r="L7" s="13">
        <v>18</v>
      </c>
      <c r="M7" s="13">
        <v>35</v>
      </c>
      <c r="N7" s="13">
        <v>28</v>
      </c>
      <c r="O7" s="13">
        <v>22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</row>
    <row r="8" spans="1:20" ht="12.75" customHeight="1" x14ac:dyDescent="0.2">
      <c r="A8" s="76"/>
      <c r="B8" s="80">
        <v>2</v>
      </c>
      <c r="C8" s="78" t="s">
        <v>21</v>
      </c>
      <c r="D8" s="79" t="s">
        <v>22</v>
      </c>
      <c r="E8" s="79"/>
      <c r="F8" s="10" t="s">
        <v>23</v>
      </c>
      <c r="G8" s="11" t="s">
        <v>24</v>
      </c>
      <c r="H8" s="12" t="s">
        <v>25</v>
      </c>
      <c r="I8" s="15">
        <f t="shared" ref="I8:T8" si="0">IFERROR(I10/I9,0)</f>
        <v>1.1223021582733812</v>
      </c>
      <c r="J8" s="15">
        <f t="shared" si="0"/>
        <v>0.98259493670886078</v>
      </c>
      <c r="K8" s="15">
        <f t="shared" si="0"/>
        <v>1.0879904875148632</v>
      </c>
      <c r="L8" s="15">
        <f t="shared" si="0"/>
        <v>0.99882214369846878</v>
      </c>
      <c r="M8" s="15">
        <f t="shared" si="0"/>
        <v>0.99681866383881235</v>
      </c>
      <c r="N8" s="15">
        <f t="shared" si="0"/>
        <v>0.98365679264555672</v>
      </c>
      <c r="O8" s="15">
        <f t="shared" si="0"/>
        <v>1.0296377607025247</v>
      </c>
      <c r="P8" s="15">
        <f t="shared" si="0"/>
        <v>0</v>
      </c>
      <c r="Q8" s="15">
        <f t="shared" si="0"/>
        <v>0</v>
      </c>
      <c r="R8" s="15">
        <f t="shared" si="0"/>
        <v>0</v>
      </c>
      <c r="S8" s="15">
        <f t="shared" si="0"/>
        <v>0</v>
      </c>
      <c r="T8" s="15">
        <f t="shared" si="0"/>
        <v>0</v>
      </c>
    </row>
    <row r="9" spans="1:20" ht="12.75" customHeight="1" x14ac:dyDescent="0.2">
      <c r="A9" s="76"/>
      <c r="B9" s="80"/>
      <c r="C9" s="78"/>
      <c r="D9" s="79"/>
      <c r="E9" s="79"/>
      <c r="F9" s="79" t="s">
        <v>26</v>
      </c>
      <c r="G9" s="79"/>
      <c r="H9" s="79"/>
      <c r="I9" s="16">
        <v>1251</v>
      </c>
      <c r="J9" s="16">
        <v>1264</v>
      </c>
      <c r="K9" s="16">
        <v>841</v>
      </c>
      <c r="L9" s="16">
        <v>849</v>
      </c>
      <c r="M9" s="16">
        <v>943</v>
      </c>
      <c r="N9" s="16">
        <v>979</v>
      </c>
      <c r="O9" s="16">
        <v>911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</row>
    <row r="10" spans="1:20" ht="12.75" customHeight="1" x14ac:dyDescent="0.2">
      <c r="A10" s="76"/>
      <c r="B10" s="80"/>
      <c r="C10" s="78"/>
      <c r="D10" s="79"/>
      <c r="E10" s="79"/>
      <c r="F10" s="79" t="s">
        <v>27</v>
      </c>
      <c r="G10" s="79"/>
      <c r="H10" s="79"/>
      <c r="I10" s="16">
        <v>1404</v>
      </c>
      <c r="J10" s="16">
        <v>1242</v>
      </c>
      <c r="K10" s="16">
        <v>915</v>
      </c>
      <c r="L10" s="16">
        <v>848</v>
      </c>
      <c r="M10" s="16">
        <v>940</v>
      </c>
      <c r="N10" s="16">
        <v>963</v>
      </c>
      <c r="O10" s="16">
        <v>938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</row>
    <row r="11" spans="1:20" ht="22.5" customHeight="1" x14ac:dyDescent="0.2">
      <c r="A11" s="76"/>
      <c r="B11" s="17">
        <v>3</v>
      </c>
      <c r="C11" s="9" t="s">
        <v>28</v>
      </c>
      <c r="D11" s="79" t="s">
        <v>29</v>
      </c>
      <c r="E11" s="79"/>
      <c r="F11" s="10" t="s">
        <v>30</v>
      </c>
      <c r="G11" s="11" t="s">
        <v>31</v>
      </c>
      <c r="H11" s="12" t="s">
        <v>32</v>
      </c>
      <c r="I11" s="16">
        <v>44</v>
      </c>
      <c r="J11" s="16">
        <v>70</v>
      </c>
      <c r="K11" s="16">
        <v>1</v>
      </c>
      <c r="L11" s="16">
        <v>0</v>
      </c>
      <c r="M11" s="16">
        <v>0</v>
      </c>
      <c r="N11" s="16">
        <v>0</v>
      </c>
      <c r="O11" s="16">
        <v>17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</row>
    <row r="12" spans="1:20" ht="22.5" customHeight="1" x14ac:dyDescent="0.2">
      <c r="A12" s="76"/>
      <c r="B12" s="14">
        <v>4</v>
      </c>
      <c r="C12" s="9" t="s">
        <v>33</v>
      </c>
      <c r="D12" s="78" t="s">
        <v>34</v>
      </c>
      <c r="E12" s="78"/>
      <c r="F12" s="18" t="s">
        <v>35</v>
      </c>
      <c r="G12" s="19">
        <v>25</v>
      </c>
      <c r="H12" s="20" t="s">
        <v>36</v>
      </c>
      <c r="I12" s="16">
        <v>25</v>
      </c>
      <c r="J12" s="16">
        <v>14</v>
      </c>
      <c r="K12" s="16">
        <v>21</v>
      </c>
      <c r="L12" s="16">
        <v>19</v>
      </c>
      <c r="M12" s="16">
        <v>44</v>
      </c>
      <c r="N12" s="16">
        <v>61</v>
      </c>
      <c r="O12" s="16">
        <v>26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</row>
    <row r="13" spans="1:20" ht="22.5" customHeight="1" x14ac:dyDescent="0.2">
      <c r="A13" s="76"/>
      <c r="B13" s="21">
        <v>5</v>
      </c>
      <c r="C13" s="22" t="s">
        <v>37</v>
      </c>
      <c r="D13" s="78" t="s">
        <v>38</v>
      </c>
      <c r="E13" s="78"/>
      <c r="F13" s="18" t="s">
        <v>39</v>
      </c>
      <c r="G13" s="11" t="s">
        <v>40</v>
      </c>
      <c r="H13" s="20" t="s">
        <v>41</v>
      </c>
      <c r="I13" s="16">
        <v>0</v>
      </c>
      <c r="J13" s="16">
        <v>0</v>
      </c>
      <c r="K13" s="16">
        <v>16</v>
      </c>
      <c r="L13" s="16">
        <v>1</v>
      </c>
      <c r="M13" s="16">
        <v>0</v>
      </c>
      <c r="N13" s="16">
        <v>0</v>
      </c>
      <c r="O13" s="16">
        <v>8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</row>
    <row r="14" spans="1:20" ht="12.75" customHeight="1" x14ac:dyDescent="0.2">
      <c r="A14" s="76"/>
      <c r="B14" s="81">
        <v>6</v>
      </c>
      <c r="C14" s="82" t="s">
        <v>42</v>
      </c>
      <c r="D14" s="82" t="s">
        <v>43</v>
      </c>
      <c r="E14" s="82"/>
      <c r="F14" s="18" t="s">
        <v>44</v>
      </c>
      <c r="G14" s="24" t="s">
        <v>45</v>
      </c>
      <c r="H14" s="20" t="s">
        <v>46</v>
      </c>
      <c r="I14" s="25">
        <f>SUM(I15:I16)</f>
        <v>3934</v>
      </c>
      <c r="J14" s="25">
        <f>SUM(J15:J16)</f>
        <v>4034</v>
      </c>
      <c r="K14" s="25">
        <v>3800</v>
      </c>
      <c r="L14" s="25">
        <v>1529</v>
      </c>
      <c r="M14" s="25">
        <v>1629</v>
      </c>
      <c r="N14" s="25">
        <f t="shared" ref="N14:T14" si="1">SUM(N15:N16)</f>
        <v>1565</v>
      </c>
      <c r="O14" s="25">
        <f t="shared" si="1"/>
        <v>1389</v>
      </c>
      <c r="P14" s="25">
        <f t="shared" si="1"/>
        <v>0</v>
      </c>
      <c r="Q14" s="25">
        <f t="shared" si="1"/>
        <v>0</v>
      </c>
      <c r="R14" s="25">
        <f t="shared" si="1"/>
        <v>0</v>
      </c>
      <c r="S14" s="25">
        <f t="shared" si="1"/>
        <v>0</v>
      </c>
      <c r="T14" s="25">
        <f t="shared" si="1"/>
        <v>0</v>
      </c>
    </row>
    <row r="15" spans="1:20" ht="12.75" customHeight="1" x14ac:dyDescent="0.2">
      <c r="A15" s="76"/>
      <c r="B15" s="81"/>
      <c r="C15" s="82"/>
      <c r="D15" s="82"/>
      <c r="E15" s="82"/>
      <c r="F15" s="83" t="s">
        <v>47</v>
      </c>
      <c r="G15" s="83"/>
      <c r="H15" s="83"/>
      <c r="I15" s="16">
        <v>1967</v>
      </c>
      <c r="J15" s="16">
        <v>2017</v>
      </c>
      <c r="K15" s="16">
        <v>1900</v>
      </c>
      <c r="L15" s="16">
        <v>764</v>
      </c>
      <c r="M15" s="16">
        <v>814</v>
      </c>
      <c r="N15" s="16">
        <v>782</v>
      </c>
      <c r="O15" s="16">
        <v>694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</row>
    <row r="16" spans="1:20" ht="12.75" customHeight="1" x14ac:dyDescent="0.2">
      <c r="A16" s="76"/>
      <c r="B16" s="81"/>
      <c r="C16" s="82"/>
      <c r="D16" s="82"/>
      <c r="E16" s="82"/>
      <c r="F16" s="83" t="s">
        <v>48</v>
      </c>
      <c r="G16" s="83"/>
      <c r="H16" s="83"/>
      <c r="I16" s="16">
        <v>1967</v>
      </c>
      <c r="J16" s="16">
        <v>2017</v>
      </c>
      <c r="K16" s="16">
        <v>1900</v>
      </c>
      <c r="L16" s="16">
        <v>765</v>
      </c>
      <c r="M16" s="16">
        <v>815</v>
      </c>
      <c r="N16" s="16">
        <v>783</v>
      </c>
      <c r="O16" s="16">
        <v>695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</row>
    <row r="17" spans="1:20" ht="33.75" customHeight="1" x14ac:dyDescent="0.2">
      <c r="A17" s="76"/>
      <c r="B17" s="21">
        <v>7</v>
      </c>
      <c r="C17" s="23" t="s">
        <v>49</v>
      </c>
      <c r="D17" s="82" t="s">
        <v>50</v>
      </c>
      <c r="E17" s="82"/>
      <c r="F17" s="18" t="s">
        <v>51</v>
      </c>
      <c r="G17" s="11" t="s">
        <v>52</v>
      </c>
      <c r="H17" s="20" t="s">
        <v>53</v>
      </c>
      <c r="I17" s="25">
        <f t="shared" ref="I17:T17" si="2">I9</f>
        <v>1251</v>
      </c>
      <c r="J17" s="25">
        <f t="shared" si="2"/>
        <v>1264</v>
      </c>
      <c r="K17" s="25">
        <f t="shared" si="2"/>
        <v>841</v>
      </c>
      <c r="L17" s="25">
        <f t="shared" si="2"/>
        <v>849</v>
      </c>
      <c r="M17" s="25">
        <f t="shared" si="2"/>
        <v>943</v>
      </c>
      <c r="N17" s="25">
        <f t="shared" si="2"/>
        <v>979</v>
      </c>
      <c r="O17" s="25">
        <f t="shared" si="2"/>
        <v>911</v>
      </c>
      <c r="P17" s="25">
        <f t="shared" si="2"/>
        <v>0</v>
      </c>
      <c r="Q17" s="25">
        <f t="shared" si="2"/>
        <v>0</v>
      </c>
      <c r="R17" s="25">
        <f t="shared" si="2"/>
        <v>0</v>
      </c>
      <c r="S17" s="25">
        <f t="shared" si="2"/>
        <v>0</v>
      </c>
      <c r="T17" s="25">
        <f t="shared" si="2"/>
        <v>0</v>
      </c>
    </row>
    <row r="18" spans="1:20" ht="22.5" customHeight="1" x14ac:dyDescent="0.2">
      <c r="A18" s="76"/>
      <c r="B18" s="84">
        <v>8</v>
      </c>
      <c r="C18" s="85" t="s">
        <v>54</v>
      </c>
      <c r="D18" s="85" t="s">
        <v>55</v>
      </c>
      <c r="E18" s="85"/>
      <c r="F18" s="18" t="s">
        <v>56</v>
      </c>
      <c r="G18" s="24" t="s">
        <v>57</v>
      </c>
      <c r="H18" s="26" t="s">
        <v>58</v>
      </c>
      <c r="I18" s="27">
        <f t="shared" ref="I18:T18" si="3">IFERROR(I19/(I108*40),0)</f>
        <v>2.8659090909090907</v>
      </c>
      <c r="J18" s="27">
        <f t="shared" si="3"/>
        <v>1.6025</v>
      </c>
      <c r="K18" s="27">
        <f t="shared" si="3"/>
        <v>1.1794117647058824</v>
      </c>
      <c r="L18" s="27">
        <f t="shared" si="3"/>
        <v>0.84852941176470587</v>
      </c>
      <c r="M18" s="27">
        <f t="shared" si="3"/>
        <v>0.86875000000000002</v>
      </c>
      <c r="N18" s="27">
        <f t="shared" si="3"/>
        <v>0.82727272727272727</v>
      </c>
      <c r="O18" s="27">
        <f t="shared" si="3"/>
        <v>0.71931818181818186</v>
      </c>
      <c r="P18" s="27">
        <f t="shared" si="3"/>
        <v>0</v>
      </c>
      <c r="Q18" s="27">
        <f t="shared" si="3"/>
        <v>0</v>
      </c>
      <c r="R18" s="27">
        <f t="shared" si="3"/>
        <v>0</v>
      </c>
      <c r="S18" s="27">
        <f t="shared" si="3"/>
        <v>0</v>
      </c>
      <c r="T18" s="27">
        <f t="shared" si="3"/>
        <v>0</v>
      </c>
    </row>
    <row r="19" spans="1:20" ht="12.75" customHeight="1" x14ac:dyDescent="0.2">
      <c r="A19" s="76"/>
      <c r="B19" s="84"/>
      <c r="C19" s="85"/>
      <c r="D19" s="85" t="s">
        <v>59</v>
      </c>
      <c r="E19" s="85"/>
      <c r="F19" s="28" t="s">
        <v>60</v>
      </c>
      <c r="G19" s="24" t="s">
        <v>61</v>
      </c>
      <c r="H19" s="29" t="s">
        <v>62</v>
      </c>
      <c r="I19" s="16">
        <v>2522</v>
      </c>
      <c r="J19" s="16">
        <v>1282</v>
      </c>
      <c r="K19" s="16">
        <v>802</v>
      </c>
      <c r="L19" s="16">
        <v>577</v>
      </c>
      <c r="M19" s="16">
        <v>695</v>
      </c>
      <c r="N19" s="16">
        <v>728</v>
      </c>
      <c r="O19" s="16">
        <v>633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</row>
    <row r="20" spans="1:20" ht="12.75" customHeight="1" x14ac:dyDescent="0.2">
      <c r="A20" s="76" t="s">
        <v>63</v>
      </c>
      <c r="B20" s="80">
        <v>9</v>
      </c>
      <c r="C20" s="78" t="s">
        <v>64</v>
      </c>
      <c r="D20" s="79" t="s">
        <v>65</v>
      </c>
      <c r="E20" s="79"/>
      <c r="F20" s="30" t="s">
        <v>66</v>
      </c>
      <c r="G20" s="11" t="s">
        <v>67</v>
      </c>
      <c r="H20" s="12" t="s">
        <v>68</v>
      </c>
      <c r="I20" s="31">
        <f t="shared" ref="I20:T20" si="4">IFERROR(I22/I21,0)</f>
        <v>0.69387755102040816</v>
      </c>
      <c r="J20" s="31">
        <f t="shared" si="4"/>
        <v>0.72</v>
      </c>
      <c r="K20" s="31">
        <f t="shared" si="4"/>
        <v>0.8</v>
      </c>
      <c r="L20" s="31">
        <f t="shared" si="4"/>
        <v>0.63157894736842102</v>
      </c>
      <c r="M20" s="31">
        <f t="shared" si="4"/>
        <v>0.36923076923076925</v>
      </c>
      <c r="N20" s="31">
        <f t="shared" si="4"/>
        <v>0.69696969696969702</v>
      </c>
      <c r="O20" s="31">
        <f t="shared" si="4"/>
        <v>0.5714285714285714</v>
      </c>
      <c r="P20" s="31">
        <f t="shared" si="4"/>
        <v>0</v>
      </c>
      <c r="Q20" s="31">
        <f t="shared" si="4"/>
        <v>0</v>
      </c>
      <c r="R20" s="31">
        <f t="shared" si="4"/>
        <v>0</v>
      </c>
      <c r="S20" s="31">
        <f t="shared" si="4"/>
        <v>0</v>
      </c>
      <c r="T20" s="31">
        <f t="shared" si="4"/>
        <v>0</v>
      </c>
    </row>
    <row r="21" spans="1:20" ht="12.75" customHeight="1" x14ac:dyDescent="0.2">
      <c r="A21" s="76"/>
      <c r="B21" s="80"/>
      <c r="C21" s="78"/>
      <c r="D21" s="79"/>
      <c r="E21" s="79"/>
      <c r="F21" s="85" t="s">
        <v>69</v>
      </c>
      <c r="G21" s="85"/>
      <c r="H21" s="85"/>
      <c r="I21" s="16">
        <v>49</v>
      </c>
      <c r="J21" s="16">
        <v>50</v>
      </c>
      <c r="K21" s="16">
        <v>45</v>
      </c>
      <c r="L21" s="16">
        <v>19</v>
      </c>
      <c r="M21" s="16">
        <v>65</v>
      </c>
      <c r="N21" s="16">
        <v>33</v>
      </c>
      <c r="O21" s="16">
        <v>21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</row>
    <row r="22" spans="1:20" ht="12.75" customHeight="1" x14ac:dyDescent="0.2">
      <c r="A22" s="76"/>
      <c r="B22" s="80"/>
      <c r="C22" s="78"/>
      <c r="D22" s="79"/>
      <c r="E22" s="79"/>
      <c r="F22" s="85" t="s">
        <v>70</v>
      </c>
      <c r="G22" s="85"/>
      <c r="H22" s="85"/>
      <c r="I22" s="16">
        <v>34</v>
      </c>
      <c r="J22" s="16">
        <v>36</v>
      </c>
      <c r="K22" s="16">
        <v>36</v>
      </c>
      <c r="L22" s="16">
        <v>12</v>
      </c>
      <c r="M22" s="16">
        <v>24</v>
      </c>
      <c r="N22" s="16">
        <v>23</v>
      </c>
      <c r="O22" s="16">
        <v>12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</row>
    <row r="23" spans="1:20" ht="22.5" customHeight="1" x14ac:dyDescent="0.2">
      <c r="A23" s="76"/>
      <c r="B23" s="86">
        <v>10</v>
      </c>
      <c r="C23" s="78" t="s">
        <v>71</v>
      </c>
      <c r="D23" s="80" t="s">
        <v>72</v>
      </c>
      <c r="E23" s="80"/>
      <c r="F23" s="30" t="s">
        <v>73</v>
      </c>
      <c r="G23" s="11" t="s">
        <v>74</v>
      </c>
      <c r="H23" s="12" t="s">
        <v>75</v>
      </c>
      <c r="I23" s="32">
        <f t="shared" ref="I23:T23" si="5">IFERROR((I25+I27)/(I24+I26),0)</f>
        <v>0.7</v>
      </c>
      <c r="J23" s="32">
        <f t="shared" si="5"/>
        <v>0.64102564102564108</v>
      </c>
      <c r="K23" s="32">
        <f t="shared" si="5"/>
        <v>0.47872340425531917</v>
      </c>
      <c r="L23" s="32">
        <f t="shared" si="5"/>
        <v>0.5757575757575758</v>
      </c>
      <c r="M23" s="32">
        <f t="shared" si="5"/>
        <v>0.47692307692307695</v>
      </c>
      <c r="N23" s="32">
        <f t="shared" si="5"/>
        <v>0.50769230769230766</v>
      </c>
      <c r="O23" s="32">
        <f t="shared" si="5"/>
        <v>0.41176470588235292</v>
      </c>
      <c r="P23" s="32">
        <f t="shared" si="5"/>
        <v>0</v>
      </c>
      <c r="Q23" s="32">
        <f t="shared" si="5"/>
        <v>0</v>
      </c>
      <c r="R23" s="32">
        <f t="shared" si="5"/>
        <v>0</v>
      </c>
      <c r="S23" s="32">
        <f t="shared" si="5"/>
        <v>0</v>
      </c>
      <c r="T23" s="32">
        <f t="shared" si="5"/>
        <v>0</v>
      </c>
    </row>
    <row r="24" spans="1:20" ht="22.5" customHeight="1" x14ac:dyDescent="0.2">
      <c r="A24" s="76"/>
      <c r="B24" s="86"/>
      <c r="C24" s="78"/>
      <c r="D24" s="78" t="s">
        <v>76</v>
      </c>
      <c r="E24" s="78"/>
      <c r="F24" s="85" t="s">
        <v>77</v>
      </c>
      <c r="G24" s="85"/>
      <c r="H24" s="85"/>
      <c r="I24" s="16">
        <v>70</v>
      </c>
      <c r="J24" s="16">
        <v>78</v>
      </c>
      <c r="K24" s="16">
        <v>94</v>
      </c>
      <c r="L24" s="16">
        <v>33</v>
      </c>
      <c r="M24" s="16">
        <v>65</v>
      </c>
      <c r="N24" s="16">
        <v>65</v>
      </c>
      <c r="O24" s="16">
        <v>51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</row>
    <row r="25" spans="1:20" ht="22.5" customHeight="1" x14ac:dyDescent="0.2">
      <c r="A25" s="76"/>
      <c r="B25" s="86"/>
      <c r="C25" s="78"/>
      <c r="D25" s="78"/>
      <c r="E25" s="78"/>
      <c r="F25" s="85" t="s">
        <v>69</v>
      </c>
      <c r="G25" s="85"/>
      <c r="H25" s="85"/>
      <c r="I25" s="16">
        <v>49</v>
      </c>
      <c r="J25" s="16">
        <v>50</v>
      </c>
      <c r="K25" s="16">
        <v>45</v>
      </c>
      <c r="L25" s="16">
        <v>19</v>
      </c>
      <c r="M25" s="16">
        <v>31</v>
      </c>
      <c r="N25" s="16">
        <v>33</v>
      </c>
      <c r="O25" s="16">
        <v>21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</row>
    <row r="26" spans="1:20" ht="22.5" customHeight="1" x14ac:dyDescent="0.2">
      <c r="A26" s="76"/>
      <c r="B26" s="86"/>
      <c r="C26" s="78"/>
      <c r="D26" s="78" t="s">
        <v>78</v>
      </c>
      <c r="E26" s="78"/>
      <c r="F26" s="85" t="s">
        <v>77</v>
      </c>
      <c r="G26" s="85"/>
      <c r="H26" s="85"/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</row>
    <row r="27" spans="1:20" ht="22.5" customHeight="1" x14ac:dyDescent="0.2">
      <c r="A27" s="76"/>
      <c r="B27" s="86"/>
      <c r="C27" s="78"/>
      <c r="D27" s="78"/>
      <c r="E27" s="78"/>
      <c r="F27" s="85" t="s">
        <v>69</v>
      </c>
      <c r="G27" s="85"/>
      <c r="H27" s="85"/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</row>
    <row r="28" spans="1:20" ht="17.25" customHeight="1" x14ac:dyDescent="0.2">
      <c r="A28" s="87" t="s">
        <v>79</v>
      </c>
      <c r="B28" s="80">
        <v>11</v>
      </c>
      <c r="C28" s="88" t="s">
        <v>80</v>
      </c>
      <c r="D28" s="78" t="s">
        <v>81</v>
      </c>
      <c r="E28" s="78"/>
      <c r="F28" s="30" t="s">
        <v>82</v>
      </c>
      <c r="G28" s="11" t="s">
        <v>83</v>
      </c>
      <c r="H28" s="12" t="s">
        <v>84</v>
      </c>
      <c r="I28" s="32">
        <f t="shared" ref="I28:T28" si="6">IFERROR((I30+I32)/(I29+I31),0)</f>
        <v>0.64516129032258063</v>
      </c>
      <c r="J28" s="32">
        <f t="shared" si="6"/>
        <v>0.78260869565217395</v>
      </c>
      <c r="K28" s="32">
        <f t="shared" si="6"/>
        <v>0.4375</v>
      </c>
      <c r="L28" s="32">
        <f t="shared" si="6"/>
        <v>0.12</v>
      </c>
      <c r="M28" s="32">
        <f t="shared" si="6"/>
        <v>0.61290322580645162</v>
      </c>
      <c r="N28" s="32">
        <f t="shared" si="6"/>
        <v>0.5</v>
      </c>
      <c r="O28" s="32">
        <f t="shared" si="6"/>
        <v>0.5714285714285714</v>
      </c>
      <c r="P28" s="32">
        <f t="shared" si="6"/>
        <v>0</v>
      </c>
      <c r="Q28" s="32">
        <f t="shared" si="6"/>
        <v>0</v>
      </c>
      <c r="R28" s="32">
        <f t="shared" si="6"/>
        <v>0</v>
      </c>
      <c r="S28" s="32">
        <f t="shared" si="6"/>
        <v>0</v>
      </c>
      <c r="T28" s="32">
        <f t="shared" si="6"/>
        <v>0</v>
      </c>
    </row>
    <row r="29" spans="1:20" ht="27.75" customHeight="1" x14ac:dyDescent="0.2">
      <c r="A29" s="87"/>
      <c r="B29" s="80"/>
      <c r="C29" s="88"/>
      <c r="D29" s="78"/>
      <c r="E29" s="78"/>
      <c r="F29" s="85" t="s">
        <v>85</v>
      </c>
      <c r="G29" s="85"/>
      <c r="H29" s="85"/>
      <c r="I29" s="16">
        <v>31</v>
      </c>
      <c r="J29" s="16">
        <v>23</v>
      </c>
      <c r="K29" s="16">
        <v>32</v>
      </c>
      <c r="L29" s="16">
        <v>25</v>
      </c>
      <c r="M29" s="16">
        <v>31</v>
      </c>
      <c r="N29" s="16">
        <v>44</v>
      </c>
      <c r="O29" s="16">
        <v>28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</row>
    <row r="30" spans="1:20" ht="30" customHeight="1" x14ac:dyDescent="0.2">
      <c r="A30" s="87"/>
      <c r="B30" s="80"/>
      <c r="C30" s="88"/>
      <c r="D30" s="78"/>
      <c r="E30" s="78"/>
      <c r="F30" s="85" t="s">
        <v>86</v>
      </c>
      <c r="G30" s="85"/>
      <c r="H30" s="85"/>
      <c r="I30" s="16">
        <v>20</v>
      </c>
      <c r="J30" s="16">
        <v>18</v>
      </c>
      <c r="K30" s="16">
        <v>14</v>
      </c>
      <c r="L30" s="16">
        <v>3</v>
      </c>
      <c r="M30" s="16">
        <v>19</v>
      </c>
      <c r="N30" s="16">
        <v>22</v>
      </c>
      <c r="O30" s="16">
        <v>16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</row>
    <row r="31" spans="1:20" ht="26.25" customHeight="1" x14ac:dyDescent="0.2">
      <c r="A31" s="87"/>
      <c r="B31" s="80"/>
      <c r="C31" s="88"/>
      <c r="D31" s="78" t="s">
        <v>87</v>
      </c>
      <c r="E31" s="78"/>
      <c r="F31" s="85" t="s">
        <v>85</v>
      </c>
      <c r="G31" s="85"/>
      <c r="H31" s="85"/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</row>
    <row r="32" spans="1:20" ht="26.25" customHeight="1" x14ac:dyDescent="0.2">
      <c r="A32" s="87"/>
      <c r="B32" s="80"/>
      <c r="C32" s="88"/>
      <c r="D32" s="78"/>
      <c r="E32" s="78"/>
      <c r="F32" s="85" t="s">
        <v>86</v>
      </c>
      <c r="G32" s="85"/>
      <c r="H32" s="85"/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</row>
    <row r="33" spans="1:20" ht="12.75" customHeight="1" x14ac:dyDescent="0.2">
      <c r="A33" s="76" t="s">
        <v>88</v>
      </c>
      <c r="B33" s="77">
        <v>12</v>
      </c>
      <c r="C33" s="78" t="s">
        <v>89</v>
      </c>
      <c r="D33" s="79" t="s">
        <v>90</v>
      </c>
      <c r="E33" s="79"/>
      <c r="F33" s="33" t="s">
        <v>91</v>
      </c>
      <c r="G33" s="34" t="s">
        <v>92</v>
      </c>
      <c r="H33" s="35" t="s">
        <v>93</v>
      </c>
      <c r="I33" s="36">
        <f t="shared" ref="I33:T33" si="7">+I35-I34</f>
        <v>10</v>
      </c>
      <c r="J33" s="36">
        <f t="shared" si="7"/>
        <v>9</v>
      </c>
      <c r="K33" s="36">
        <f t="shared" si="7"/>
        <v>0</v>
      </c>
      <c r="L33" s="36">
        <f t="shared" si="7"/>
        <v>8</v>
      </c>
      <c r="M33" s="36">
        <f t="shared" si="7"/>
        <v>8</v>
      </c>
      <c r="N33" s="36">
        <f t="shared" si="7"/>
        <v>7</v>
      </c>
      <c r="O33" s="36">
        <f t="shared" si="7"/>
        <v>10</v>
      </c>
      <c r="P33" s="36">
        <f t="shared" si="7"/>
        <v>0</v>
      </c>
      <c r="Q33" s="36">
        <f t="shared" si="7"/>
        <v>0</v>
      </c>
      <c r="R33" s="36">
        <f t="shared" si="7"/>
        <v>0</v>
      </c>
      <c r="S33" s="36">
        <f t="shared" si="7"/>
        <v>0</v>
      </c>
      <c r="T33" s="36">
        <f t="shared" si="7"/>
        <v>0</v>
      </c>
    </row>
    <row r="34" spans="1:20" ht="12.75" customHeight="1" x14ac:dyDescent="0.2">
      <c r="A34" s="76"/>
      <c r="B34" s="77"/>
      <c r="C34" s="78"/>
      <c r="D34" s="79"/>
      <c r="E34" s="79"/>
      <c r="F34" s="85" t="s">
        <v>94</v>
      </c>
      <c r="G34" s="85"/>
      <c r="H34" s="85"/>
      <c r="I34" s="37">
        <v>43865</v>
      </c>
      <c r="J34" s="37">
        <v>43894</v>
      </c>
      <c r="K34" s="37">
        <v>43923</v>
      </c>
      <c r="L34" s="37">
        <v>43958</v>
      </c>
      <c r="M34" s="37">
        <v>43984</v>
      </c>
      <c r="N34" s="37">
        <v>44015</v>
      </c>
      <c r="O34" s="37">
        <v>44046</v>
      </c>
      <c r="P34" s="37">
        <v>0</v>
      </c>
      <c r="Q34" s="37">
        <v>0</v>
      </c>
      <c r="R34" s="37">
        <v>0</v>
      </c>
      <c r="S34" s="37">
        <v>0</v>
      </c>
      <c r="T34" s="37">
        <v>0</v>
      </c>
    </row>
    <row r="35" spans="1:20" ht="12.75" customHeight="1" x14ac:dyDescent="0.2">
      <c r="A35" s="76"/>
      <c r="B35" s="77"/>
      <c r="C35" s="78"/>
      <c r="D35" s="79"/>
      <c r="E35" s="79"/>
      <c r="F35" s="85" t="s">
        <v>95</v>
      </c>
      <c r="G35" s="85"/>
      <c r="H35" s="85"/>
      <c r="I35" s="37">
        <v>43875</v>
      </c>
      <c r="J35" s="37">
        <v>43903</v>
      </c>
      <c r="K35" s="37">
        <v>43923</v>
      </c>
      <c r="L35" s="37">
        <v>43966</v>
      </c>
      <c r="M35" s="37">
        <v>43992</v>
      </c>
      <c r="N35" s="37">
        <v>44022</v>
      </c>
      <c r="O35" s="37">
        <v>44056</v>
      </c>
      <c r="P35" s="37">
        <v>0</v>
      </c>
      <c r="Q35" s="37">
        <v>0</v>
      </c>
      <c r="R35" s="37">
        <v>0</v>
      </c>
      <c r="S35" s="37">
        <v>0</v>
      </c>
      <c r="T35" s="37">
        <v>0</v>
      </c>
    </row>
    <row r="36" spans="1:20" ht="12.75" customHeight="1" x14ac:dyDescent="0.2">
      <c r="A36" s="76"/>
      <c r="B36" s="77">
        <v>13</v>
      </c>
      <c r="C36" s="78" t="s">
        <v>96</v>
      </c>
      <c r="D36" s="78" t="s">
        <v>97</v>
      </c>
      <c r="E36" s="78"/>
      <c r="F36" s="38" t="s">
        <v>98</v>
      </c>
      <c r="G36" s="39">
        <v>1</v>
      </c>
      <c r="H36" s="40" t="s">
        <v>99</v>
      </c>
      <c r="I36" s="41">
        <f t="shared" ref="I36:T36" si="8">+I37-I38</f>
        <v>22</v>
      </c>
      <c r="J36" s="41">
        <f t="shared" si="8"/>
        <v>15</v>
      </c>
      <c r="K36" s="41">
        <f t="shared" si="8"/>
        <v>3</v>
      </c>
      <c r="L36" s="41">
        <f t="shared" si="8"/>
        <v>3</v>
      </c>
      <c r="M36" s="41">
        <f t="shared" si="8"/>
        <v>1</v>
      </c>
      <c r="N36" s="41">
        <f t="shared" si="8"/>
        <v>1</v>
      </c>
      <c r="O36" s="41">
        <f t="shared" si="8"/>
        <v>3</v>
      </c>
      <c r="P36" s="41">
        <f t="shared" si="8"/>
        <v>0</v>
      </c>
      <c r="Q36" s="41">
        <f t="shared" si="8"/>
        <v>0</v>
      </c>
      <c r="R36" s="41">
        <f t="shared" si="8"/>
        <v>0</v>
      </c>
      <c r="S36" s="41">
        <f t="shared" si="8"/>
        <v>0</v>
      </c>
      <c r="T36" s="41">
        <f t="shared" si="8"/>
        <v>0</v>
      </c>
    </row>
    <row r="37" spans="1:20" ht="12.75" customHeight="1" x14ac:dyDescent="0.2">
      <c r="A37" s="76"/>
      <c r="B37" s="77"/>
      <c r="C37" s="78"/>
      <c r="D37" s="78"/>
      <c r="E37" s="78"/>
      <c r="F37" s="85" t="s">
        <v>94</v>
      </c>
      <c r="G37" s="85"/>
      <c r="H37" s="85"/>
      <c r="I37" s="37">
        <v>43865</v>
      </c>
      <c r="J37" s="37">
        <v>43894</v>
      </c>
      <c r="K37" s="37">
        <v>43923</v>
      </c>
      <c r="L37" s="37">
        <v>43958</v>
      </c>
      <c r="M37" s="37">
        <v>43984</v>
      </c>
      <c r="N37" s="37">
        <v>44015</v>
      </c>
      <c r="O37" s="37">
        <v>44046</v>
      </c>
      <c r="P37" s="37">
        <v>0</v>
      </c>
      <c r="Q37" s="37">
        <v>0</v>
      </c>
      <c r="R37" s="37">
        <v>0</v>
      </c>
      <c r="S37" s="37">
        <v>0</v>
      </c>
      <c r="T37" s="37">
        <v>0</v>
      </c>
    </row>
    <row r="38" spans="1:20" ht="12.75" customHeight="1" x14ac:dyDescent="0.2">
      <c r="A38" s="76"/>
      <c r="B38" s="77"/>
      <c r="C38" s="78"/>
      <c r="D38" s="78"/>
      <c r="E38" s="78"/>
      <c r="F38" s="85" t="s">
        <v>100</v>
      </c>
      <c r="G38" s="85"/>
      <c r="H38" s="85"/>
      <c r="I38" s="37">
        <v>43843</v>
      </c>
      <c r="J38" s="37">
        <v>43879</v>
      </c>
      <c r="K38" s="37">
        <v>43920</v>
      </c>
      <c r="L38" s="37">
        <v>43955</v>
      </c>
      <c r="M38" s="37">
        <v>43983</v>
      </c>
      <c r="N38" s="37">
        <v>44014</v>
      </c>
      <c r="O38" s="37">
        <v>44043</v>
      </c>
      <c r="P38" s="37">
        <v>0</v>
      </c>
      <c r="Q38" s="37">
        <v>0</v>
      </c>
      <c r="R38" s="37">
        <v>0</v>
      </c>
      <c r="S38" s="37">
        <v>0</v>
      </c>
      <c r="T38" s="37">
        <v>0</v>
      </c>
    </row>
    <row r="39" spans="1:20" ht="12.75" customHeight="1" x14ac:dyDescent="0.2">
      <c r="A39" s="76"/>
      <c r="B39" s="77">
        <v>14</v>
      </c>
      <c r="C39" s="78" t="s">
        <v>101</v>
      </c>
      <c r="D39" s="78" t="s">
        <v>102</v>
      </c>
      <c r="E39" s="78"/>
      <c r="F39" s="28" t="s">
        <v>103</v>
      </c>
      <c r="G39" s="42" t="s">
        <v>104</v>
      </c>
      <c r="H39" s="29" t="s">
        <v>105</v>
      </c>
      <c r="I39" s="36">
        <f t="shared" ref="I39:T39" si="9">+I40-I41</f>
        <v>1</v>
      </c>
      <c r="J39" s="36">
        <f t="shared" si="9"/>
        <v>2</v>
      </c>
      <c r="K39" s="36">
        <f t="shared" si="9"/>
        <v>29</v>
      </c>
      <c r="L39" s="36">
        <f t="shared" si="9"/>
        <v>3</v>
      </c>
      <c r="M39" s="36">
        <f t="shared" si="9"/>
        <v>1</v>
      </c>
      <c r="N39" s="36">
        <f t="shared" si="9"/>
        <v>1</v>
      </c>
      <c r="O39" s="36">
        <f t="shared" si="9"/>
        <v>4</v>
      </c>
      <c r="P39" s="36">
        <f t="shared" si="9"/>
        <v>0</v>
      </c>
      <c r="Q39" s="36">
        <f t="shared" si="9"/>
        <v>0</v>
      </c>
      <c r="R39" s="36">
        <f t="shared" si="9"/>
        <v>0</v>
      </c>
      <c r="S39" s="36">
        <f t="shared" si="9"/>
        <v>0</v>
      </c>
      <c r="T39" s="36">
        <f t="shared" si="9"/>
        <v>0</v>
      </c>
    </row>
    <row r="40" spans="1:20" ht="12.75" customHeight="1" x14ac:dyDescent="0.2">
      <c r="A40" s="76"/>
      <c r="B40" s="77"/>
      <c r="C40" s="78"/>
      <c r="D40" s="78"/>
      <c r="E40" s="78"/>
      <c r="F40" s="85" t="s">
        <v>94</v>
      </c>
      <c r="G40" s="85"/>
      <c r="H40" s="85"/>
      <c r="I40" s="37">
        <v>43865</v>
      </c>
      <c r="J40" s="37">
        <v>43894</v>
      </c>
      <c r="K40" s="37">
        <v>43923</v>
      </c>
      <c r="L40" s="37">
        <v>43958</v>
      </c>
      <c r="M40" s="37">
        <v>43984</v>
      </c>
      <c r="N40" s="37">
        <v>44015</v>
      </c>
      <c r="O40" s="37">
        <v>44046</v>
      </c>
      <c r="P40" s="37">
        <v>0</v>
      </c>
      <c r="Q40" s="37">
        <v>0</v>
      </c>
      <c r="R40" s="37">
        <v>0</v>
      </c>
      <c r="S40" s="37">
        <v>0</v>
      </c>
      <c r="T40" s="37">
        <v>0</v>
      </c>
    </row>
    <row r="41" spans="1:20" ht="12.75" customHeight="1" x14ac:dyDescent="0.2">
      <c r="A41" s="76"/>
      <c r="B41" s="77"/>
      <c r="C41" s="78"/>
      <c r="D41" s="78"/>
      <c r="E41" s="78"/>
      <c r="F41" s="85" t="s">
        <v>106</v>
      </c>
      <c r="G41" s="85"/>
      <c r="H41" s="85"/>
      <c r="I41" s="37">
        <v>43864</v>
      </c>
      <c r="J41" s="37">
        <v>43892</v>
      </c>
      <c r="K41" s="37">
        <v>43894</v>
      </c>
      <c r="L41" s="37">
        <v>43955</v>
      </c>
      <c r="M41" s="37">
        <v>43983</v>
      </c>
      <c r="N41" s="37">
        <v>44014</v>
      </c>
      <c r="O41" s="37">
        <v>44042</v>
      </c>
      <c r="P41" s="37">
        <v>0</v>
      </c>
      <c r="Q41" s="37">
        <v>0</v>
      </c>
      <c r="R41" s="37">
        <v>0</v>
      </c>
      <c r="S41" s="37">
        <v>0</v>
      </c>
      <c r="T41" s="37">
        <v>0</v>
      </c>
    </row>
    <row r="42" spans="1:20" ht="12.75" customHeight="1" x14ac:dyDescent="0.2">
      <c r="A42" s="76"/>
      <c r="B42" s="77">
        <v>15</v>
      </c>
      <c r="C42" s="78" t="s">
        <v>107</v>
      </c>
      <c r="D42" s="78" t="s">
        <v>108</v>
      </c>
      <c r="E42" s="78"/>
      <c r="F42" s="28" t="s">
        <v>109</v>
      </c>
      <c r="G42" s="42" t="s">
        <v>110</v>
      </c>
      <c r="H42" s="29" t="s">
        <v>111</v>
      </c>
      <c r="I42" s="41">
        <f t="shared" ref="I42:T42" si="10">+I43-I44</f>
        <v>76</v>
      </c>
      <c r="J42" s="41">
        <f t="shared" si="10"/>
        <v>2</v>
      </c>
      <c r="K42" s="41">
        <f t="shared" si="10"/>
        <v>2</v>
      </c>
      <c r="L42" s="41">
        <f t="shared" si="10"/>
        <v>2</v>
      </c>
      <c r="M42" s="41">
        <f t="shared" si="10"/>
        <v>6</v>
      </c>
      <c r="N42" s="41">
        <f t="shared" si="10"/>
        <v>7</v>
      </c>
      <c r="O42" s="41">
        <f t="shared" si="10"/>
        <v>3</v>
      </c>
      <c r="P42" s="41">
        <f t="shared" si="10"/>
        <v>0</v>
      </c>
      <c r="Q42" s="41">
        <f t="shared" si="10"/>
        <v>0</v>
      </c>
      <c r="R42" s="41">
        <f t="shared" si="10"/>
        <v>0</v>
      </c>
      <c r="S42" s="41">
        <f t="shared" si="10"/>
        <v>0</v>
      </c>
      <c r="T42" s="41">
        <f t="shared" si="10"/>
        <v>0</v>
      </c>
    </row>
    <row r="43" spans="1:20" ht="12.75" customHeight="1" x14ac:dyDescent="0.2">
      <c r="A43" s="76"/>
      <c r="B43" s="77"/>
      <c r="C43" s="78"/>
      <c r="D43" s="78"/>
      <c r="E43" s="78"/>
      <c r="F43" s="85" t="s">
        <v>94</v>
      </c>
      <c r="G43" s="85"/>
      <c r="H43" s="85"/>
      <c r="I43" s="37">
        <v>43865</v>
      </c>
      <c r="J43" s="37">
        <v>43894</v>
      </c>
      <c r="K43" s="37">
        <v>43923</v>
      </c>
      <c r="L43" s="37">
        <v>43958</v>
      </c>
      <c r="M43" s="37">
        <v>43984</v>
      </c>
      <c r="N43" s="37">
        <v>44015</v>
      </c>
      <c r="O43" s="37">
        <v>44046</v>
      </c>
      <c r="P43" s="37">
        <v>0</v>
      </c>
      <c r="Q43" s="37">
        <v>0</v>
      </c>
      <c r="R43" s="37">
        <v>0</v>
      </c>
      <c r="S43" s="37">
        <v>0</v>
      </c>
      <c r="T43" s="37">
        <v>0</v>
      </c>
    </row>
    <row r="44" spans="1:20" ht="12.75" customHeight="1" x14ac:dyDescent="0.2">
      <c r="A44" s="76"/>
      <c r="B44" s="77"/>
      <c r="C44" s="78"/>
      <c r="D44" s="78"/>
      <c r="E44" s="78"/>
      <c r="F44" s="85" t="s">
        <v>112</v>
      </c>
      <c r="G44" s="85"/>
      <c r="H44" s="85"/>
      <c r="I44" s="37">
        <v>43789</v>
      </c>
      <c r="J44" s="37">
        <v>43892</v>
      </c>
      <c r="K44" s="37">
        <v>43921</v>
      </c>
      <c r="L44" s="37">
        <v>43956</v>
      </c>
      <c r="M44" s="37">
        <v>43978</v>
      </c>
      <c r="N44" s="37">
        <v>44008</v>
      </c>
      <c r="O44" s="37">
        <v>44043</v>
      </c>
      <c r="P44" s="37">
        <v>0</v>
      </c>
      <c r="Q44" s="37">
        <v>0</v>
      </c>
      <c r="R44" s="37">
        <v>0</v>
      </c>
      <c r="S44" s="37">
        <v>0</v>
      </c>
      <c r="T44" s="37">
        <v>0</v>
      </c>
    </row>
    <row r="45" spans="1:20" ht="12.75" customHeight="1" x14ac:dyDescent="0.2">
      <c r="A45" s="76"/>
      <c r="B45" s="77">
        <v>16</v>
      </c>
      <c r="C45" s="78" t="s">
        <v>113</v>
      </c>
      <c r="D45" s="78" t="s">
        <v>108</v>
      </c>
      <c r="E45" s="78"/>
      <c r="F45" s="43" t="s">
        <v>114</v>
      </c>
      <c r="G45" s="24" t="s">
        <v>115</v>
      </c>
      <c r="H45" s="44" t="s">
        <v>116</v>
      </c>
      <c r="I45" s="45">
        <f t="shared" ref="I45:T45" si="11">+I46-I47</f>
        <v>91</v>
      </c>
      <c r="J45" s="45">
        <f t="shared" si="11"/>
        <v>238</v>
      </c>
      <c r="K45" s="45">
        <f t="shared" si="11"/>
        <v>147</v>
      </c>
      <c r="L45" s="45">
        <f t="shared" si="11"/>
        <v>148</v>
      </c>
      <c r="M45" s="45">
        <f t="shared" si="11"/>
        <v>174</v>
      </c>
      <c r="N45" s="45">
        <f t="shared" si="11"/>
        <v>56</v>
      </c>
      <c r="O45" s="45">
        <f t="shared" si="11"/>
        <v>87</v>
      </c>
      <c r="P45" s="45">
        <f t="shared" si="11"/>
        <v>0</v>
      </c>
      <c r="Q45" s="45">
        <f t="shared" si="11"/>
        <v>0</v>
      </c>
      <c r="R45" s="45">
        <f t="shared" si="11"/>
        <v>0</v>
      </c>
      <c r="S45" s="45">
        <f t="shared" si="11"/>
        <v>0</v>
      </c>
      <c r="T45" s="45">
        <f t="shared" si="11"/>
        <v>0</v>
      </c>
    </row>
    <row r="46" spans="1:20" ht="12.75" customHeight="1" x14ac:dyDescent="0.2">
      <c r="A46" s="76"/>
      <c r="B46" s="77"/>
      <c r="C46" s="78"/>
      <c r="D46" s="78"/>
      <c r="E46" s="78"/>
      <c r="F46" s="85" t="s">
        <v>117</v>
      </c>
      <c r="G46" s="85"/>
      <c r="H46" s="85"/>
      <c r="I46" s="37">
        <v>43865</v>
      </c>
      <c r="J46" s="37">
        <v>43894</v>
      </c>
      <c r="K46" s="37">
        <v>43923</v>
      </c>
      <c r="L46" s="37">
        <v>43958</v>
      </c>
      <c r="M46" s="37">
        <v>43984</v>
      </c>
      <c r="N46" s="37">
        <v>44015</v>
      </c>
      <c r="O46" s="37">
        <v>44046</v>
      </c>
      <c r="P46" s="37">
        <v>0</v>
      </c>
      <c r="Q46" s="37">
        <v>0</v>
      </c>
      <c r="R46" s="37">
        <v>0</v>
      </c>
      <c r="S46" s="37">
        <v>0</v>
      </c>
      <c r="T46" s="37">
        <v>0</v>
      </c>
    </row>
    <row r="47" spans="1:20" ht="19.5" customHeight="1" x14ac:dyDescent="0.2">
      <c r="A47" s="76"/>
      <c r="B47" s="77"/>
      <c r="C47" s="78"/>
      <c r="D47" s="78"/>
      <c r="E47" s="78"/>
      <c r="F47" s="85" t="s">
        <v>118</v>
      </c>
      <c r="G47" s="85"/>
      <c r="H47" s="85"/>
      <c r="I47" s="37">
        <v>43774</v>
      </c>
      <c r="J47" s="37">
        <v>43656</v>
      </c>
      <c r="K47" s="37">
        <v>43776</v>
      </c>
      <c r="L47" s="37">
        <v>43810</v>
      </c>
      <c r="M47" s="37">
        <v>43810</v>
      </c>
      <c r="N47" s="37">
        <v>43959</v>
      </c>
      <c r="O47" s="37">
        <v>43959</v>
      </c>
      <c r="P47" s="37">
        <v>0</v>
      </c>
      <c r="Q47" s="37">
        <v>0</v>
      </c>
      <c r="R47" s="37">
        <v>0</v>
      </c>
      <c r="S47" s="37">
        <v>0</v>
      </c>
      <c r="T47" s="37">
        <v>0</v>
      </c>
    </row>
    <row r="48" spans="1:20" ht="12.75" customHeight="1" x14ac:dyDescent="0.2">
      <c r="A48" s="76"/>
      <c r="B48" s="77">
        <v>17</v>
      </c>
      <c r="C48" s="78" t="s">
        <v>119</v>
      </c>
      <c r="D48" s="79" t="s">
        <v>120</v>
      </c>
      <c r="E48" s="79"/>
      <c r="F48" s="38" t="s">
        <v>121</v>
      </c>
      <c r="G48" s="39">
        <v>2</v>
      </c>
      <c r="H48" s="40" t="s">
        <v>122</v>
      </c>
      <c r="I48" s="41">
        <f t="shared" ref="I48:T48" si="12">+I49-I50</f>
        <v>0</v>
      </c>
      <c r="J48" s="41">
        <f t="shared" si="12"/>
        <v>1</v>
      </c>
      <c r="K48" s="41">
        <f t="shared" si="12"/>
        <v>0</v>
      </c>
      <c r="L48" s="41">
        <f t="shared" si="12"/>
        <v>0</v>
      </c>
      <c r="M48" s="41">
        <f t="shared" si="12"/>
        <v>0</v>
      </c>
      <c r="N48" s="41">
        <f t="shared" si="12"/>
        <v>0</v>
      </c>
      <c r="O48" s="41">
        <f t="shared" si="12"/>
        <v>0</v>
      </c>
      <c r="P48" s="41">
        <f t="shared" si="12"/>
        <v>0</v>
      </c>
      <c r="Q48" s="41">
        <f t="shared" si="12"/>
        <v>0</v>
      </c>
      <c r="R48" s="41">
        <f t="shared" si="12"/>
        <v>0</v>
      </c>
      <c r="S48" s="41">
        <f t="shared" si="12"/>
        <v>0</v>
      </c>
      <c r="T48" s="41">
        <f t="shared" si="12"/>
        <v>0</v>
      </c>
    </row>
    <row r="49" spans="1:20" ht="12.75" customHeight="1" x14ac:dyDescent="0.2">
      <c r="A49" s="76"/>
      <c r="B49" s="77"/>
      <c r="C49" s="78"/>
      <c r="D49" s="79"/>
      <c r="E49" s="79"/>
      <c r="F49" s="85" t="s">
        <v>94</v>
      </c>
      <c r="G49" s="85"/>
      <c r="H49" s="85"/>
      <c r="I49" s="37">
        <v>43865</v>
      </c>
      <c r="J49" s="37">
        <v>43894</v>
      </c>
      <c r="K49" s="37">
        <v>43923</v>
      </c>
      <c r="L49" s="37">
        <v>43958</v>
      </c>
      <c r="M49" s="37">
        <v>43984</v>
      </c>
      <c r="N49" s="37">
        <v>44015</v>
      </c>
      <c r="O49" s="37">
        <v>44046</v>
      </c>
      <c r="P49" s="37">
        <v>0</v>
      </c>
      <c r="Q49" s="37">
        <v>0</v>
      </c>
      <c r="R49" s="37">
        <v>0</v>
      </c>
      <c r="S49" s="37">
        <v>0</v>
      </c>
      <c r="T49" s="37">
        <v>0</v>
      </c>
    </row>
    <row r="50" spans="1:20" ht="23.25" customHeight="1" x14ac:dyDescent="0.2">
      <c r="A50" s="76"/>
      <c r="B50" s="77"/>
      <c r="C50" s="78"/>
      <c r="D50" s="79"/>
      <c r="E50" s="79"/>
      <c r="F50" s="85" t="s">
        <v>123</v>
      </c>
      <c r="G50" s="85"/>
      <c r="H50" s="85"/>
      <c r="I50" s="37">
        <v>43865</v>
      </c>
      <c r="J50" s="37">
        <v>43893</v>
      </c>
      <c r="K50" s="37">
        <v>43923</v>
      </c>
      <c r="L50" s="37">
        <v>43958</v>
      </c>
      <c r="M50" s="37">
        <v>43984</v>
      </c>
      <c r="N50" s="37">
        <v>44015</v>
      </c>
      <c r="O50" s="37">
        <v>44046</v>
      </c>
      <c r="P50" s="37">
        <v>0</v>
      </c>
      <c r="Q50" s="37">
        <v>0</v>
      </c>
      <c r="R50" s="37">
        <v>0</v>
      </c>
      <c r="S50" s="37">
        <v>0</v>
      </c>
      <c r="T50" s="37">
        <v>0</v>
      </c>
    </row>
    <row r="51" spans="1:20" ht="12.75" customHeight="1" x14ac:dyDescent="0.2">
      <c r="A51" s="76"/>
      <c r="B51" s="77">
        <v>18</v>
      </c>
      <c r="C51" s="78" t="s">
        <v>124</v>
      </c>
      <c r="D51" s="79" t="s">
        <v>125</v>
      </c>
      <c r="E51" s="79"/>
      <c r="F51" s="38" t="s">
        <v>121</v>
      </c>
      <c r="G51" s="39">
        <v>2</v>
      </c>
      <c r="H51" s="40" t="s">
        <v>122</v>
      </c>
      <c r="I51" s="41">
        <f t="shared" ref="I51:T51" si="13">+I52-I53</f>
        <v>1</v>
      </c>
      <c r="J51" s="41">
        <f t="shared" si="13"/>
        <v>0</v>
      </c>
      <c r="K51" s="41">
        <f t="shared" si="13"/>
        <v>0</v>
      </c>
      <c r="L51" s="41">
        <f t="shared" si="13"/>
        <v>1</v>
      </c>
      <c r="M51" s="41">
        <f t="shared" si="13"/>
        <v>0</v>
      </c>
      <c r="N51" s="41">
        <f t="shared" si="13"/>
        <v>0</v>
      </c>
      <c r="O51" s="41">
        <f t="shared" si="13"/>
        <v>0</v>
      </c>
      <c r="P51" s="41">
        <f t="shared" si="13"/>
        <v>0</v>
      </c>
      <c r="Q51" s="41">
        <f t="shared" si="13"/>
        <v>0</v>
      </c>
      <c r="R51" s="41">
        <f t="shared" si="13"/>
        <v>0</v>
      </c>
      <c r="S51" s="41">
        <f t="shared" si="13"/>
        <v>0</v>
      </c>
      <c r="T51" s="41">
        <f t="shared" si="13"/>
        <v>0</v>
      </c>
    </row>
    <row r="52" spans="1:20" ht="12.75" customHeight="1" x14ac:dyDescent="0.2">
      <c r="A52" s="76"/>
      <c r="B52" s="77"/>
      <c r="C52" s="78"/>
      <c r="D52" s="79"/>
      <c r="E52" s="79"/>
      <c r="F52" s="85" t="s">
        <v>94</v>
      </c>
      <c r="G52" s="85"/>
      <c r="H52" s="85"/>
      <c r="I52" s="37">
        <v>43865</v>
      </c>
      <c r="J52" s="37">
        <v>43894</v>
      </c>
      <c r="K52" s="37">
        <v>43923</v>
      </c>
      <c r="L52" s="37">
        <v>43958</v>
      </c>
      <c r="M52" s="37">
        <v>43984</v>
      </c>
      <c r="N52" s="37">
        <v>44015</v>
      </c>
      <c r="O52" s="37">
        <v>44046</v>
      </c>
      <c r="P52" s="37">
        <v>0</v>
      </c>
      <c r="Q52" s="37">
        <v>0</v>
      </c>
      <c r="R52" s="37">
        <v>0</v>
      </c>
      <c r="S52" s="37">
        <v>0</v>
      </c>
      <c r="T52" s="37">
        <v>0</v>
      </c>
    </row>
    <row r="53" spans="1:20" ht="24.75" customHeight="1" x14ac:dyDescent="0.2">
      <c r="A53" s="76"/>
      <c r="B53" s="77"/>
      <c r="C53" s="78"/>
      <c r="D53" s="79"/>
      <c r="E53" s="79"/>
      <c r="F53" s="85" t="s">
        <v>126</v>
      </c>
      <c r="G53" s="85"/>
      <c r="H53" s="85"/>
      <c r="I53" s="37">
        <v>43864</v>
      </c>
      <c r="J53" s="37">
        <v>43894</v>
      </c>
      <c r="K53" s="37">
        <v>43923</v>
      </c>
      <c r="L53" s="37">
        <v>43957</v>
      </c>
      <c r="M53" s="37">
        <v>43984</v>
      </c>
      <c r="N53" s="37">
        <v>44015</v>
      </c>
      <c r="O53" s="37">
        <v>44046</v>
      </c>
      <c r="P53" s="37">
        <v>0</v>
      </c>
      <c r="Q53" s="37">
        <v>0</v>
      </c>
      <c r="R53" s="37">
        <v>0</v>
      </c>
      <c r="S53" s="37">
        <v>0</v>
      </c>
      <c r="T53" s="37">
        <v>0</v>
      </c>
    </row>
    <row r="54" spans="1:20" ht="12.75" customHeight="1" x14ac:dyDescent="0.2">
      <c r="A54" s="76"/>
      <c r="B54" s="77">
        <v>19</v>
      </c>
      <c r="C54" s="78" t="s">
        <v>127</v>
      </c>
      <c r="D54" s="79" t="s">
        <v>128</v>
      </c>
      <c r="E54" s="79"/>
      <c r="F54" s="30" t="s">
        <v>129</v>
      </c>
      <c r="G54" s="11" t="s">
        <v>130</v>
      </c>
      <c r="H54" s="12" t="s">
        <v>131</v>
      </c>
      <c r="I54" s="46">
        <f t="shared" ref="I54:T54" si="14">+I55-I56</f>
        <v>1</v>
      </c>
      <c r="J54" s="46">
        <f t="shared" si="14"/>
        <v>0</v>
      </c>
      <c r="K54" s="46">
        <f t="shared" si="14"/>
        <v>0</v>
      </c>
      <c r="L54" s="46">
        <f t="shared" si="14"/>
        <v>0</v>
      </c>
      <c r="M54" s="46">
        <f t="shared" si="14"/>
        <v>0</v>
      </c>
      <c r="N54" s="46">
        <f t="shared" si="14"/>
        <v>0</v>
      </c>
      <c r="O54" s="46">
        <f t="shared" si="14"/>
        <v>0</v>
      </c>
      <c r="P54" s="46">
        <f t="shared" si="14"/>
        <v>0</v>
      </c>
      <c r="Q54" s="46">
        <f t="shared" si="14"/>
        <v>0</v>
      </c>
      <c r="R54" s="46">
        <f t="shared" si="14"/>
        <v>0</v>
      </c>
      <c r="S54" s="46">
        <f t="shared" si="14"/>
        <v>0</v>
      </c>
      <c r="T54" s="46">
        <f t="shared" si="14"/>
        <v>0</v>
      </c>
    </row>
    <row r="55" spans="1:20" ht="12.75" customHeight="1" x14ac:dyDescent="0.2">
      <c r="A55" s="76"/>
      <c r="B55" s="77"/>
      <c r="C55" s="78"/>
      <c r="D55" s="79"/>
      <c r="E55" s="79"/>
      <c r="F55" s="85" t="s">
        <v>94</v>
      </c>
      <c r="G55" s="85"/>
      <c r="H55" s="85"/>
      <c r="I55" s="37">
        <v>43865</v>
      </c>
      <c r="J55" s="37">
        <v>43894</v>
      </c>
      <c r="K55" s="37">
        <v>43923</v>
      </c>
      <c r="L55" s="37">
        <v>43958</v>
      </c>
      <c r="M55" s="37">
        <v>43984</v>
      </c>
      <c r="N55" s="37">
        <v>44015</v>
      </c>
      <c r="O55" s="37">
        <v>44046</v>
      </c>
      <c r="P55" s="37">
        <v>0</v>
      </c>
      <c r="Q55" s="37">
        <v>0</v>
      </c>
      <c r="R55" s="37">
        <v>0</v>
      </c>
      <c r="S55" s="37">
        <v>0</v>
      </c>
      <c r="T55" s="37">
        <v>0</v>
      </c>
    </row>
    <row r="56" spans="1:20" ht="24.75" customHeight="1" x14ac:dyDescent="0.2">
      <c r="A56" s="76"/>
      <c r="B56" s="77"/>
      <c r="C56" s="78"/>
      <c r="D56" s="79"/>
      <c r="E56" s="79"/>
      <c r="F56" s="85" t="s">
        <v>132</v>
      </c>
      <c r="G56" s="85"/>
      <c r="H56" s="85"/>
      <c r="I56" s="37">
        <v>43864</v>
      </c>
      <c r="J56" s="37">
        <v>43894</v>
      </c>
      <c r="K56" s="37">
        <v>43923</v>
      </c>
      <c r="L56" s="37">
        <v>43958</v>
      </c>
      <c r="M56" s="37">
        <v>43984</v>
      </c>
      <c r="N56" s="37">
        <v>44015</v>
      </c>
      <c r="O56" s="37">
        <v>44046</v>
      </c>
      <c r="P56" s="37">
        <v>0</v>
      </c>
      <c r="Q56" s="37">
        <v>0</v>
      </c>
      <c r="R56" s="37">
        <v>0</v>
      </c>
      <c r="S56" s="37">
        <v>0</v>
      </c>
      <c r="T56" s="37">
        <v>0</v>
      </c>
    </row>
    <row r="57" spans="1:20" ht="12.75" customHeight="1" x14ac:dyDescent="0.2">
      <c r="A57" s="89" t="s">
        <v>133</v>
      </c>
      <c r="B57" s="77">
        <v>20</v>
      </c>
      <c r="C57" s="78" t="s">
        <v>134</v>
      </c>
      <c r="D57" s="78" t="s">
        <v>135</v>
      </c>
      <c r="E57" s="47" t="s">
        <v>136</v>
      </c>
      <c r="F57" s="18" t="s">
        <v>137</v>
      </c>
      <c r="G57" s="42" t="s">
        <v>138</v>
      </c>
      <c r="H57" s="26" t="s">
        <v>139</v>
      </c>
      <c r="I57" s="48">
        <f t="shared" ref="I57:T57" si="15">AVERAGE(I58:I62)</f>
        <v>236</v>
      </c>
      <c r="J57" s="48">
        <f t="shared" si="15"/>
        <v>234</v>
      </c>
      <c r="K57" s="48">
        <f t="shared" si="15"/>
        <v>123.4</v>
      </c>
      <c r="L57" s="48">
        <f t="shared" si="15"/>
        <v>106.8</v>
      </c>
      <c r="M57" s="48">
        <f t="shared" si="15"/>
        <v>149.4</v>
      </c>
      <c r="N57" s="48">
        <f t="shared" si="15"/>
        <v>147.4</v>
      </c>
      <c r="O57" s="48">
        <f t="shared" si="15"/>
        <v>154</v>
      </c>
      <c r="P57" s="48">
        <f t="shared" si="15"/>
        <v>0</v>
      </c>
      <c r="Q57" s="48">
        <f t="shared" si="15"/>
        <v>0</v>
      </c>
      <c r="R57" s="48">
        <f t="shared" si="15"/>
        <v>0</v>
      </c>
      <c r="S57" s="48">
        <f t="shared" si="15"/>
        <v>0</v>
      </c>
      <c r="T57" s="48">
        <f t="shared" si="15"/>
        <v>0</v>
      </c>
    </row>
    <row r="58" spans="1:20" x14ac:dyDescent="0.2">
      <c r="A58" s="89"/>
      <c r="B58" s="77"/>
      <c r="C58" s="78"/>
      <c r="D58" s="78"/>
      <c r="E58" s="49" t="s">
        <v>140</v>
      </c>
      <c r="F58" s="18" t="s">
        <v>137</v>
      </c>
      <c r="G58" s="42" t="s">
        <v>138</v>
      </c>
      <c r="H58" s="26" t="s">
        <v>139</v>
      </c>
      <c r="I58" s="16">
        <v>331</v>
      </c>
      <c r="J58" s="16">
        <v>356</v>
      </c>
      <c r="K58" s="16">
        <v>167</v>
      </c>
      <c r="L58" s="16">
        <v>106</v>
      </c>
      <c r="M58" s="16">
        <v>213</v>
      </c>
      <c r="N58" s="16">
        <v>135</v>
      </c>
      <c r="O58" s="16">
        <v>151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</row>
    <row r="59" spans="1:20" x14ac:dyDescent="0.2">
      <c r="A59" s="89"/>
      <c r="B59" s="77"/>
      <c r="C59" s="78"/>
      <c r="D59" s="78"/>
      <c r="E59" s="49" t="s">
        <v>141</v>
      </c>
      <c r="F59" s="18" t="s">
        <v>137</v>
      </c>
      <c r="G59" s="42" t="s">
        <v>138</v>
      </c>
      <c r="H59" s="26" t="s">
        <v>139</v>
      </c>
      <c r="I59" s="16">
        <v>166</v>
      </c>
      <c r="J59" s="16">
        <v>208</v>
      </c>
      <c r="K59" s="16">
        <v>90</v>
      </c>
      <c r="L59" s="16">
        <v>45</v>
      </c>
      <c r="M59" s="16">
        <v>185</v>
      </c>
      <c r="N59" s="16">
        <v>183</v>
      </c>
      <c r="O59" s="16">
        <v>154</v>
      </c>
      <c r="P59" s="16">
        <v>0</v>
      </c>
      <c r="Q59" s="16">
        <v>0</v>
      </c>
      <c r="R59" s="16">
        <v>0</v>
      </c>
      <c r="S59" s="16">
        <v>0</v>
      </c>
      <c r="T59" s="16">
        <v>0</v>
      </c>
    </row>
    <row r="60" spans="1:20" x14ac:dyDescent="0.2">
      <c r="A60" s="89"/>
      <c r="B60" s="77"/>
      <c r="C60" s="78"/>
      <c r="D60" s="78"/>
      <c r="E60" s="49" t="s">
        <v>142</v>
      </c>
      <c r="F60" s="18" t="s">
        <v>137</v>
      </c>
      <c r="G60" s="42" t="s">
        <v>138</v>
      </c>
      <c r="H60" s="26" t="s">
        <v>139</v>
      </c>
      <c r="I60" s="16">
        <v>222</v>
      </c>
      <c r="J60" s="16">
        <v>187</v>
      </c>
      <c r="K60" s="16">
        <v>101</v>
      </c>
      <c r="L60" s="16">
        <v>111</v>
      </c>
      <c r="M60" s="16">
        <v>139</v>
      </c>
      <c r="N60" s="16">
        <v>160</v>
      </c>
      <c r="O60" s="16">
        <v>166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</row>
    <row r="61" spans="1:20" x14ac:dyDescent="0.2">
      <c r="A61" s="89"/>
      <c r="B61" s="77"/>
      <c r="C61" s="78"/>
      <c r="D61" s="78"/>
      <c r="E61" s="49" t="s">
        <v>143</v>
      </c>
      <c r="F61" s="18" t="s">
        <v>137</v>
      </c>
      <c r="G61" s="42" t="s">
        <v>138</v>
      </c>
      <c r="H61" s="26" t="s">
        <v>139</v>
      </c>
      <c r="I61" s="16">
        <v>247</v>
      </c>
      <c r="J61" s="16">
        <v>211</v>
      </c>
      <c r="K61" s="16">
        <v>174</v>
      </c>
      <c r="L61" s="16">
        <v>120</v>
      </c>
      <c r="M61" s="16">
        <v>159</v>
      </c>
      <c r="N61" s="16">
        <v>142</v>
      </c>
      <c r="O61" s="16">
        <v>156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</row>
    <row r="62" spans="1:20" x14ac:dyDescent="0.2">
      <c r="A62" s="89"/>
      <c r="B62" s="77"/>
      <c r="C62" s="78"/>
      <c r="D62" s="78"/>
      <c r="E62" s="49" t="s">
        <v>144</v>
      </c>
      <c r="F62" s="18" t="s">
        <v>137</v>
      </c>
      <c r="G62" s="42" t="s">
        <v>138</v>
      </c>
      <c r="H62" s="26" t="s">
        <v>139</v>
      </c>
      <c r="I62" s="16">
        <v>214</v>
      </c>
      <c r="J62" s="16">
        <v>208</v>
      </c>
      <c r="K62" s="16">
        <v>85</v>
      </c>
      <c r="L62" s="16">
        <v>152</v>
      </c>
      <c r="M62" s="16">
        <v>51</v>
      </c>
      <c r="N62" s="16">
        <v>117</v>
      </c>
      <c r="O62" s="16">
        <v>143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</row>
    <row r="63" spans="1:20" ht="22.5" x14ac:dyDescent="0.2">
      <c r="A63" s="89"/>
      <c r="B63" s="50">
        <v>21</v>
      </c>
      <c r="C63" s="22" t="s">
        <v>145</v>
      </c>
      <c r="D63" s="22" t="s">
        <v>135</v>
      </c>
      <c r="E63" s="49" t="s">
        <v>146</v>
      </c>
      <c r="F63" s="18" t="s">
        <v>147</v>
      </c>
      <c r="G63" s="42" t="s">
        <v>148</v>
      </c>
      <c r="H63" s="26" t="s">
        <v>149</v>
      </c>
      <c r="I63" s="16">
        <v>367</v>
      </c>
      <c r="J63" s="16">
        <v>573</v>
      </c>
      <c r="K63" s="16">
        <v>482</v>
      </c>
      <c r="L63" s="16">
        <v>0</v>
      </c>
      <c r="M63" s="16">
        <v>399</v>
      </c>
      <c r="N63" s="16">
        <v>426</v>
      </c>
      <c r="O63" s="16">
        <v>938</v>
      </c>
      <c r="P63" s="16">
        <v>0</v>
      </c>
      <c r="Q63" s="16">
        <v>0</v>
      </c>
      <c r="R63" s="16">
        <v>0</v>
      </c>
      <c r="S63" s="16">
        <v>0</v>
      </c>
      <c r="T63" s="16">
        <v>0</v>
      </c>
    </row>
    <row r="64" spans="1:20" ht="22.5" customHeight="1" x14ac:dyDescent="0.2">
      <c r="A64" s="89"/>
      <c r="B64" s="77">
        <v>22</v>
      </c>
      <c r="C64" s="78" t="s">
        <v>150</v>
      </c>
      <c r="D64" s="78" t="s">
        <v>151</v>
      </c>
      <c r="E64" s="47" t="s">
        <v>152</v>
      </c>
      <c r="F64" s="18" t="s">
        <v>56</v>
      </c>
      <c r="G64" s="24" t="s">
        <v>153</v>
      </c>
      <c r="H64" s="26" t="s">
        <v>58</v>
      </c>
      <c r="I64" s="51">
        <f t="shared" ref="I64:T64" si="16">AVERAGE(I65:I69)</f>
        <v>1.2114444444444445</v>
      </c>
      <c r="J64" s="51">
        <f t="shared" si="16"/>
        <v>1.1700000000000002</v>
      </c>
      <c r="K64" s="51">
        <f t="shared" si="16"/>
        <v>0.70281045751633986</v>
      </c>
      <c r="L64" s="51">
        <f t="shared" si="16"/>
        <v>0.628235294117647</v>
      </c>
      <c r="M64" s="51">
        <f t="shared" si="16"/>
        <v>0.747</v>
      </c>
      <c r="N64" s="51">
        <f t="shared" si="16"/>
        <v>0.67506493506493503</v>
      </c>
      <c r="O64" s="51">
        <f t="shared" si="16"/>
        <v>0.72718181818181815</v>
      </c>
      <c r="P64" s="51">
        <f t="shared" si="16"/>
        <v>0</v>
      </c>
      <c r="Q64" s="51">
        <f t="shared" si="16"/>
        <v>0</v>
      </c>
      <c r="R64" s="51">
        <f t="shared" si="16"/>
        <v>0</v>
      </c>
      <c r="S64" s="51">
        <f t="shared" si="16"/>
        <v>0</v>
      </c>
      <c r="T64" s="51">
        <f t="shared" si="16"/>
        <v>0</v>
      </c>
    </row>
    <row r="65" spans="1:20" ht="22.5" x14ac:dyDescent="0.2">
      <c r="A65" s="89"/>
      <c r="B65" s="77"/>
      <c r="C65" s="78"/>
      <c r="D65" s="78"/>
      <c r="E65" s="49" t="s">
        <v>154</v>
      </c>
      <c r="F65" s="18" t="s">
        <v>56</v>
      </c>
      <c r="G65" s="24" t="s">
        <v>153</v>
      </c>
      <c r="H65" s="26" t="s">
        <v>58</v>
      </c>
      <c r="I65" s="52">
        <f t="shared" ref="I65:T65" si="17">IFERROR(I58/(10*I103),0)</f>
        <v>1.655</v>
      </c>
      <c r="J65" s="52">
        <f t="shared" si="17"/>
        <v>1.78</v>
      </c>
      <c r="K65" s="52">
        <f t="shared" si="17"/>
        <v>0.92777777777777781</v>
      </c>
      <c r="L65" s="52">
        <f t="shared" si="17"/>
        <v>0.62352941176470589</v>
      </c>
      <c r="M65" s="52">
        <f t="shared" si="17"/>
        <v>1.0649999999999999</v>
      </c>
      <c r="N65" s="52">
        <f t="shared" si="17"/>
        <v>0.61363636363636365</v>
      </c>
      <c r="O65" s="52">
        <f t="shared" si="17"/>
        <v>0.6863636363636364</v>
      </c>
      <c r="P65" s="52">
        <f t="shared" si="17"/>
        <v>0</v>
      </c>
      <c r="Q65" s="52">
        <f t="shared" si="17"/>
        <v>0</v>
      </c>
      <c r="R65" s="52">
        <f t="shared" si="17"/>
        <v>0</v>
      </c>
      <c r="S65" s="52">
        <f t="shared" si="17"/>
        <v>0</v>
      </c>
      <c r="T65" s="52">
        <f t="shared" si="17"/>
        <v>0</v>
      </c>
    </row>
    <row r="66" spans="1:20" ht="22.5" x14ac:dyDescent="0.2">
      <c r="A66" s="89"/>
      <c r="B66" s="77"/>
      <c r="C66" s="78"/>
      <c r="D66" s="78"/>
      <c r="E66" s="49" t="s">
        <v>155</v>
      </c>
      <c r="F66" s="18" t="s">
        <v>56</v>
      </c>
      <c r="G66" s="24" t="s">
        <v>153</v>
      </c>
      <c r="H66" s="26" t="s">
        <v>58</v>
      </c>
      <c r="I66" s="52">
        <f t="shared" ref="I66:T66" si="18">IFERROR(I59/(10*I104),0)</f>
        <v>0.92222222222222228</v>
      </c>
      <c r="J66" s="52">
        <f t="shared" si="18"/>
        <v>1.04</v>
      </c>
      <c r="K66" s="52">
        <f t="shared" si="18"/>
        <v>0.52941176470588236</v>
      </c>
      <c r="L66" s="52">
        <f t="shared" si="18"/>
        <v>0.26470588235294118</v>
      </c>
      <c r="M66" s="52">
        <f t="shared" si="18"/>
        <v>0.92500000000000004</v>
      </c>
      <c r="N66" s="52">
        <f t="shared" si="18"/>
        <v>0.83181818181818179</v>
      </c>
      <c r="O66" s="52">
        <f t="shared" si="18"/>
        <v>0.7</v>
      </c>
      <c r="P66" s="52">
        <f t="shared" si="18"/>
        <v>0</v>
      </c>
      <c r="Q66" s="52">
        <f t="shared" si="18"/>
        <v>0</v>
      </c>
      <c r="R66" s="52">
        <f t="shared" si="18"/>
        <v>0</v>
      </c>
      <c r="S66" s="52">
        <f t="shared" si="18"/>
        <v>0</v>
      </c>
      <c r="T66" s="52">
        <f t="shared" si="18"/>
        <v>0</v>
      </c>
    </row>
    <row r="67" spans="1:20" ht="22.5" x14ac:dyDescent="0.2">
      <c r="A67" s="89"/>
      <c r="B67" s="77"/>
      <c r="C67" s="78"/>
      <c r="D67" s="78"/>
      <c r="E67" s="49" t="s">
        <v>142</v>
      </c>
      <c r="F67" s="18" t="s">
        <v>56</v>
      </c>
      <c r="G67" s="24" t="s">
        <v>153</v>
      </c>
      <c r="H67" s="26" t="s">
        <v>58</v>
      </c>
      <c r="I67" s="52">
        <f t="shared" ref="I67:T67" si="19">IFERROR(I60/(10*I105),0)</f>
        <v>1.1100000000000001</v>
      </c>
      <c r="J67" s="52">
        <f t="shared" si="19"/>
        <v>0.93500000000000005</v>
      </c>
      <c r="K67" s="52">
        <f t="shared" si="19"/>
        <v>0.56111111111111112</v>
      </c>
      <c r="L67" s="52">
        <f t="shared" si="19"/>
        <v>0.65294117647058825</v>
      </c>
      <c r="M67" s="52">
        <f t="shared" si="19"/>
        <v>0.69499999999999995</v>
      </c>
      <c r="N67" s="52">
        <f t="shared" si="19"/>
        <v>0.72727272727272729</v>
      </c>
      <c r="O67" s="52">
        <f t="shared" si="19"/>
        <v>0.75454545454545452</v>
      </c>
      <c r="P67" s="52">
        <f t="shared" si="19"/>
        <v>0</v>
      </c>
      <c r="Q67" s="52">
        <f t="shared" si="19"/>
        <v>0</v>
      </c>
      <c r="R67" s="52">
        <f t="shared" si="19"/>
        <v>0</v>
      </c>
      <c r="S67" s="52">
        <f t="shared" si="19"/>
        <v>0</v>
      </c>
      <c r="T67" s="52">
        <f t="shared" si="19"/>
        <v>0</v>
      </c>
    </row>
    <row r="68" spans="1:20" ht="22.5" x14ac:dyDescent="0.2">
      <c r="A68" s="89"/>
      <c r="B68" s="77"/>
      <c r="C68" s="78"/>
      <c r="D68" s="78"/>
      <c r="E68" s="49" t="s">
        <v>143</v>
      </c>
      <c r="F68" s="18" t="s">
        <v>56</v>
      </c>
      <c r="G68" s="24" t="s">
        <v>153</v>
      </c>
      <c r="H68" s="26" t="s">
        <v>58</v>
      </c>
      <c r="I68" s="52">
        <f t="shared" ref="I68:T68" si="20">IFERROR(I61/(10*I106),0)</f>
        <v>1.3</v>
      </c>
      <c r="J68" s="52">
        <f t="shared" si="20"/>
        <v>1.0549999999999999</v>
      </c>
      <c r="K68" s="52">
        <f t="shared" si="20"/>
        <v>1.0235294117647058</v>
      </c>
      <c r="L68" s="52">
        <f t="shared" si="20"/>
        <v>0.70588235294117652</v>
      </c>
      <c r="M68" s="52">
        <f t="shared" si="20"/>
        <v>0.79500000000000004</v>
      </c>
      <c r="N68" s="52">
        <f t="shared" si="20"/>
        <v>0.6454545454545455</v>
      </c>
      <c r="O68" s="52">
        <f t="shared" si="20"/>
        <v>0.78</v>
      </c>
      <c r="P68" s="52">
        <f t="shared" si="20"/>
        <v>0</v>
      </c>
      <c r="Q68" s="52">
        <f t="shared" si="20"/>
        <v>0</v>
      </c>
      <c r="R68" s="52">
        <f t="shared" si="20"/>
        <v>0</v>
      </c>
      <c r="S68" s="52">
        <f t="shared" si="20"/>
        <v>0</v>
      </c>
      <c r="T68" s="52">
        <f t="shared" si="20"/>
        <v>0</v>
      </c>
    </row>
    <row r="69" spans="1:20" ht="22.5" x14ac:dyDescent="0.2">
      <c r="A69" s="89"/>
      <c r="B69" s="77"/>
      <c r="C69" s="78"/>
      <c r="D69" s="78"/>
      <c r="E69" s="49" t="s">
        <v>144</v>
      </c>
      <c r="F69" s="18" t="s">
        <v>56</v>
      </c>
      <c r="G69" s="24" t="s">
        <v>153</v>
      </c>
      <c r="H69" s="26" t="s">
        <v>58</v>
      </c>
      <c r="I69" s="52">
        <f t="shared" ref="I69:T69" si="21">IFERROR(I62/(10*I107),0)</f>
        <v>1.07</v>
      </c>
      <c r="J69" s="52">
        <f t="shared" si="21"/>
        <v>1.04</v>
      </c>
      <c r="K69" s="52">
        <f t="shared" si="21"/>
        <v>0.47222222222222221</v>
      </c>
      <c r="L69" s="52">
        <f t="shared" si="21"/>
        <v>0.89411764705882357</v>
      </c>
      <c r="M69" s="52">
        <f t="shared" si="21"/>
        <v>0.255</v>
      </c>
      <c r="N69" s="52">
        <f t="shared" si="21"/>
        <v>0.55714285714285716</v>
      </c>
      <c r="O69" s="52">
        <f t="shared" si="21"/>
        <v>0.71499999999999997</v>
      </c>
      <c r="P69" s="52">
        <f t="shared" si="21"/>
        <v>0</v>
      </c>
      <c r="Q69" s="52">
        <f t="shared" si="21"/>
        <v>0</v>
      </c>
      <c r="R69" s="52">
        <f t="shared" si="21"/>
        <v>0</v>
      </c>
      <c r="S69" s="52">
        <f t="shared" si="21"/>
        <v>0</v>
      </c>
      <c r="T69" s="52">
        <f t="shared" si="21"/>
        <v>0</v>
      </c>
    </row>
    <row r="70" spans="1:20" ht="22.5" x14ac:dyDescent="0.2">
      <c r="A70" s="89"/>
      <c r="B70" s="53">
        <v>23</v>
      </c>
      <c r="C70" s="22" t="s">
        <v>156</v>
      </c>
      <c r="D70" s="22" t="s">
        <v>157</v>
      </c>
      <c r="E70" s="49" t="s">
        <v>146</v>
      </c>
      <c r="F70" s="18" t="s">
        <v>56</v>
      </c>
      <c r="G70" s="24" t="s">
        <v>153</v>
      </c>
      <c r="H70" s="26" t="s">
        <v>58</v>
      </c>
      <c r="I70" s="52">
        <f t="shared" ref="I70:T70" si="22">IFERROR(I63/(25*I108),0)</f>
        <v>0.66727272727272724</v>
      </c>
      <c r="J70" s="52">
        <f t="shared" si="22"/>
        <v>1.1459999999999999</v>
      </c>
      <c r="K70" s="52">
        <f t="shared" si="22"/>
        <v>1.1341176470588235</v>
      </c>
      <c r="L70" s="52">
        <f t="shared" si="22"/>
        <v>0</v>
      </c>
      <c r="M70" s="52">
        <f t="shared" si="22"/>
        <v>0.79800000000000004</v>
      </c>
      <c r="N70" s="52">
        <f t="shared" si="22"/>
        <v>0.77454545454545454</v>
      </c>
      <c r="O70" s="52">
        <f t="shared" si="22"/>
        <v>1.7054545454545456</v>
      </c>
      <c r="P70" s="52">
        <f t="shared" si="22"/>
        <v>0</v>
      </c>
      <c r="Q70" s="52">
        <f t="shared" si="22"/>
        <v>0</v>
      </c>
      <c r="R70" s="52">
        <f t="shared" si="22"/>
        <v>0</v>
      </c>
      <c r="S70" s="52">
        <f t="shared" si="22"/>
        <v>0</v>
      </c>
      <c r="T70" s="52">
        <f t="shared" si="22"/>
        <v>0</v>
      </c>
    </row>
    <row r="71" spans="1:20" ht="12.75" customHeight="1" x14ac:dyDescent="0.2">
      <c r="A71" s="89"/>
      <c r="B71" s="77">
        <v>24</v>
      </c>
      <c r="C71" s="78" t="s">
        <v>158</v>
      </c>
      <c r="D71" s="78" t="s">
        <v>159</v>
      </c>
      <c r="E71" s="54" t="s">
        <v>160</v>
      </c>
      <c r="F71" s="18" t="s">
        <v>161</v>
      </c>
      <c r="G71" s="11" t="s">
        <v>162</v>
      </c>
      <c r="H71" s="20" t="s">
        <v>163</v>
      </c>
      <c r="I71" s="55">
        <f>SUM(I72:I73)</f>
        <v>18</v>
      </c>
      <c r="J71" s="55">
        <f>SUM(J72:J73)</f>
        <v>3</v>
      </c>
      <c r="K71" s="55">
        <f>SUM(K72:K73)</f>
        <v>2</v>
      </c>
      <c r="L71" s="55">
        <f>SUM(L72:L73)</f>
        <v>6</v>
      </c>
      <c r="M71" s="55">
        <f>SUM(M72:M73)</f>
        <v>3</v>
      </c>
      <c r="N71" s="55">
        <v>1</v>
      </c>
      <c r="O71" s="55">
        <v>1</v>
      </c>
      <c r="P71" s="55">
        <f t="shared" ref="P71:T71" si="23">SUM(P72:P73)</f>
        <v>0</v>
      </c>
      <c r="Q71" s="55">
        <f t="shared" si="23"/>
        <v>0</v>
      </c>
      <c r="R71" s="55">
        <f t="shared" si="23"/>
        <v>0</v>
      </c>
      <c r="S71" s="55">
        <f t="shared" si="23"/>
        <v>0</v>
      </c>
      <c r="T71" s="55">
        <f t="shared" si="23"/>
        <v>0</v>
      </c>
    </row>
    <row r="72" spans="1:20" ht="12.75" customHeight="1" x14ac:dyDescent="0.2">
      <c r="A72" s="89"/>
      <c r="B72" s="77"/>
      <c r="C72" s="78"/>
      <c r="D72" s="78"/>
      <c r="E72" s="90" t="s">
        <v>164</v>
      </c>
      <c r="F72" s="90"/>
      <c r="G72" s="90"/>
      <c r="H72" s="90"/>
      <c r="I72" s="16">
        <v>18</v>
      </c>
      <c r="J72" s="16">
        <v>3</v>
      </c>
      <c r="K72" s="16">
        <v>2</v>
      </c>
      <c r="L72" s="16">
        <v>6</v>
      </c>
      <c r="M72" s="16">
        <v>3</v>
      </c>
      <c r="N72" s="16">
        <v>0</v>
      </c>
      <c r="O72" s="16">
        <v>1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</row>
    <row r="73" spans="1:20" ht="12.75" customHeight="1" x14ac:dyDescent="0.2">
      <c r="A73" s="89"/>
      <c r="B73" s="77"/>
      <c r="C73" s="78"/>
      <c r="D73" s="78"/>
      <c r="E73" s="90" t="s">
        <v>165</v>
      </c>
      <c r="F73" s="90"/>
      <c r="G73" s="90"/>
      <c r="H73" s="90"/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1</v>
      </c>
      <c r="O73" s="16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</row>
    <row r="74" spans="1:20" ht="12.75" customHeight="1" x14ac:dyDescent="0.2">
      <c r="A74" s="89"/>
      <c r="B74" s="91">
        <v>25</v>
      </c>
      <c r="C74" s="92" t="s">
        <v>166</v>
      </c>
      <c r="D74" s="93" t="s">
        <v>167</v>
      </c>
      <c r="E74" s="56" t="s">
        <v>168</v>
      </c>
      <c r="F74" s="28" t="s">
        <v>35</v>
      </c>
      <c r="G74" s="42">
        <v>25</v>
      </c>
      <c r="H74" s="29" t="s">
        <v>169</v>
      </c>
      <c r="I74" s="55">
        <f t="shared" ref="I74:T74" si="24">SUM(I75:I80)</f>
        <v>46</v>
      </c>
      <c r="J74" s="55">
        <f t="shared" si="24"/>
        <v>32</v>
      </c>
      <c r="K74" s="55">
        <f t="shared" si="24"/>
        <v>52</v>
      </c>
      <c r="L74" s="55">
        <f t="shared" si="24"/>
        <v>19</v>
      </c>
      <c r="M74" s="55">
        <f t="shared" si="24"/>
        <v>39</v>
      </c>
      <c r="N74" s="55">
        <f t="shared" si="24"/>
        <v>37</v>
      </c>
      <c r="O74" s="55">
        <f t="shared" si="24"/>
        <v>29</v>
      </c>
      <c r="P74" s="55">
        <f t="shared" si="24"/>
        <v>0</v>
      </c>
      <c r="Q74" s="55">
        <f t="shared" si="24"/>
        <v>0</v>
      </c>
      <c r="R74" s="55">
        <f t="shared" si="24"/>
        <v>0</v>
      </c>
      <c r="S74" s="55">
        <f t="shared" si="24"/>
        <v>0</v>
      </c>
      <c r="T74" s="55">
        <f t="shared" si="24"/>
        <v>0</v>
      </c>
    </row>
    <row r="75" spans="1:20" ht="12.75" customHeight="1" x14ac:dyDescent="0.2">
      <c r="A75" s="89"/>
      <c r="B75" s="91"/>
      <c r="C75" s="92"/>
      <c r="D75" s="93"/>
      <c r="E75" s="90" t="s">
        <v>170</v>
      </c>
      <c r="F75" s="90"/>
      <c r="G75" s="90"/>
      <c r="H75" s="90"/>
      <c r="I75" s="16">
        <v>14</v>
      </c>
      <c r="J75" s="16">
        <v>8</v>
      </c>
      <c r="K75" s="16">
        <v>6</v>
      </c>
      <c r="L75" s="16">
        <v>10</v>
      </c>
      <c r="M75" s="16">
        <v>15</v>
      </c>
      <c r="N75" s="16">
        <v>5</v>
      </c>
      <c r="O75" s="16">
        <v>10</v>
      </c>
      <c r="P75" s="16">
        <v>0</v>
      </c>
      <c r="Q75" s="16">
        <v>0</v>
      </c>
      <c r="R75" s="16">
        <v>0</v>
      </c>
      <c r="S75" s="16">
        <v>0</v>
      </c>
      <c r="T75" s="16">
        <v>0</v>
      </c>
    </row>
    <row r="76" spans="1:20" ht="12.75" customHeight="1" x14ac:dyDescent="0.2">
      <c r="A76" s="89"/>
      <c r="B76" s="91"/>
      <c r="C76" s="92"/>
      <c r="D76" s="93"/>
      <c r="E76" s="90" t="s">
        <v>171</v>
      </c>
      <c r="F76" s="90"/>
      <c r="G76" s="90"/>
      <c r="H76" s="90"/>
      <c r="I76" s="16">
        <v>25</v>
      </c>
      <c r="J76" s="16">
        <v>20</v>
      </c>
      <c r="K76" s="16">
        <v>5</v>
      </c>
      <c r="L76" s="16">
        <v>9</v>
      </c>
      <c r="M76" s="16">
        <v>16</v>
      </c>
      <c r="N76" s="16">
        <v>9</v>
      </c>
      <c r="O76" s="16">
        <v>13</v>
      </c>
      <c r="P76" s="16">
        <v>0</v>
      </c>
      <c r="Q76" s="16">
        <v>0</v>
      </c>
      <c r="R76" s="16">
        <v>0</v>
      </c>
      <c r="S76" s="16">
        <v>0</v>
      </c>
      <c r="T76" s="16">
        <v>0</v>
      </c>
    </row>
    <row r="77" spans="1:20" ht="12.75" customHeight="1" x14ac:dyDescent="0.2">
      <c r="A77" s="89"/>
      <c r="B77" s="91"/>
      <c r="C77" s="92"/>
      <c r="D77" s="93"/>
      <c r="E77" s="90" t="s">
        <v>172</v>
      </c>
      <c r="F77" s="90"/>
      <c r="G77" s="90"/>
      <c r="H77" s="90"/>
      <c r="I77" s="16">
        <v>7</v>
      </c>
      <c r="J77" s="16">
        <v>4</v>
      </c>
      <c r="K77" s="16">
        <v>41</v>
      </c>
      <c r="L77" s="16">
        <v>0</v>
      </c>
      <c r="M77" s="16">
        <v>8</v>
      </c>
      <c r="N77" s="16">
        <v>5</v>
      </c>
      <c r="O77" s="16">
        <v>6</v>
      </c>
      <c r="P77" s="16">
        <v>0</v>
      </c>
      <c r="Q77" s="16">
        <v>0</v>
      </c>
      <c r="R77" s="16">
        <v>0</v>
      </c>
      <c r="S77" s="16">
        <v>0</v>
      </c>
      <c r="T77" s="16">
        <v>0</v>
      </c>
    </row>
    <row r="78" spans="1:20" ht="12.75" customHeight="1" x14ac:dyDescent="0.2">
      <c r="A78" s="89"/>
      <c r="B78" s="91"/>
      <c r="C78" s="92"/>
      <c r="D78" s="94" t="s">
        <v>173</v>
      </c>
      <c r="E78" s="90" t="s">
        <v>170</v>
      </c>
      <c r="F78" s="90"/>
      <c r="G78" s="90"/>
      <c r="H78" s="90"/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11</v>
      </c>
      <c r="O78" s="16">
        <v>0</v>
      </c>
      <c r="P78" s="16">
        <v>0</v>
      </c>
      <c r="Q78" s="16">
        <v>0</v>
      </c>
      <c r="R78" s="16">
        <v>0</v>
      </c>
      <c r="S78" s="16">
        <v>0</v>
      </c>
      <c r="T78" s="16">
        <v>0</v>
      </c>
    </row>
    <row r="79" spans="1:20" ht="12.75" customHeight="1" x14ac:dyDescent="0.2">
      <c r="A79" s="89"/>
      <c r="B79" s="91"/>
      <c r="C79" s="92"/>
      <c r="D79" s="94"/>
      <c r="E79" s="90" t="s">
        <v>171</v>
      </c>
      <c r="F79" s="90"/>
      <c r="G79" s="90"/>
      <c r="H79" s="90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7</v>
      </c>
      <c r="O79" s="16">
        <v>0</v>
      </c>
      <c r="P79" s="16">
        <v>0</v>
      </c>
      <c r="Q79" s="16">
        <v>0</v>
      </c>
      <c r="R79" s="16">
        <v>0</v>
      </c>
      <c r="S79" s="16">
        <v>0</v>
      </c>
      <c r="T79" s="16">
        <v>0</v>
      </c>
    </row>
    <row r="80" spans="1:20" ht="12.75" customHeight="1" x14ac:dyDescent="0.2">
      <c r="A80" s="89"/>
      <c r="B80" s="91"/>
      <c r="C80" s="92"/>
      <c r="D80" s="94"/>
      <c r="E80" s="90" t="s">
        <v>172</v>
      </c>
      <c r="F80" s="90"/>
      <c r="G80" s="90"/>
      <c r="H80" s="90"/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  <c r="Q80" s="16">
        <v>0</v>
      </c>
      <c r="R80" s="16">
        <v>0</v>
      </c>
      <c r="S80" s="16">
        <v>0</v>
      </c>
      <c r="T80" s="16">
        <v>0</v>
      </c>
    </row>
    <row r="81" spans="1:121" ht="22.5" customHeight="1" x14ac:dyDescent="0.2">
      <c r="A81" s="89"/>
      <c r="B81" s="80">
        <v>26</v>
      </c>
      <c r="C81" s="88" t="s">
        <v>174</v>
      </c>
      <c r="D81" s="95" t="s">
        <v>175</v>
      </c>
      <c r="E81" s="95"/>
      <c r="F81" s="28" t="s">
        <v>176</v>
      </c>
      <c r="G81" s="42">
        <v>20</v>
      </c>
      <c r="H81" s="29" t="s">
        <v>177</v>
      </c>
      <c r="I81" s="25">
        <f t="shared" ref="I81:T81" si="25">SUM(I82:I87)</f>
        <v>27</v>
      </c>
      <c r="J81" s="25">
        <f t="shared" si="25"/>
        <v>29</v>
      </c>
      <c r="K81" s="25">
        <f t="shared" si="25"/>
        <v>23</v>
      </c>
      <c r="L81" s="25">
        <f t="shared" si="25"/>
        <v>26</v>
      </c>
      <c r="M81" s="25">
        <f t="shared" si="25"/>
        <v>39</v>
      </c>
      <c r="N81" s="25">
        <f t="shared" si="25"/>
        <v>31</v>
      </c>
      <c r="O81" s="25">
        <f t="shared" si="25"/>
        <v>44</v>
      </c>
      <c r="P81" s="25">
        <f t="shared" si="25"/>
        <v>0</v>
      </c>
      <c r="Q81" s="25">
        <f t="shared" si="25"/>
        <v>0</v>
      </c>
      <c r="R81" s="25">
        <f t="shared" si="25"/>
        <v>0</v>
      </c>
      <c r="S81" s="25">
        <f t="shared" si="25"/>
        <v>0</v>
      </c>
      <c r="T81" s="25">
        <f t="shared" si="25"/>
        <v>0</v>
      </c>
    </row>
    <row r="82" spans="1:121" s="58" customFormat="1" x14ac:dyDescent="0.2">
      <c r="A82" s="89"/>
      <c r="B82" s="80"/>
      <c r="C82" s="88"/>
      <c r="D82" s="96" t="s">
        <v>178</v>
      </c>
      <c r="E82" s="96" t="s">
        <v>179</v>
      </c>
      <c r="F82" s="96"/>
      <c r="G82" s="96"/>
      <c r="H82" s="96"/>
      <c r="I82" s="16">
        <v>11</v>
      </c>
      <c r="J82" s="16">
        <v>14</v>
      </c>
      <c r="K82" s="16">
        <v>17</v>
      </c>
      <c r="L82" s="16">
        <v>6</v>
      </c>
      <c r="M82" s="16">
        <v>13</v>
      </c>
      <c r="N82" s="16">
        <v>10</v>
      </c>
      <c r="O82" s="16">
        <v>18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7"/>
      <c r="AF82" s="57"/>
      <c r="AG82" s="57"/>
      <c r="AH82" s="57"/>
      <c r="AI82" s="57"/>
      <c r="AJ82" s="57"/>
      <c r="AK82" s="57"/>
      <c r="AL82" s="57"/>
      <c r="AM82" s="57"/>
      <c r="AN82" s="57"/>
      <c r="AO82" s="57"/>
      <c r="AP82" s="57"/>
      <c r="AQ82" s="57"/>
      <c r="AR82" s="57"/>
      <c r="AS82" s="57"/>
      <c r="AT82" s="57"/>
      <c r="AU82" s="57"/>
      <c r="AV82" s="57"/>
      <c r="AW82" s="57"/>
      <c r="AX82" s="57"/>
      <c r="AY82" s="57"/>
      <c r="AZ82" s="57"/>
      <c r="BA82" s="57"/>
      <c r="BB82" s="57"/>
      <c r="BC82" s="57"/>
      <c r="BD82" s="57"/>
      <c r="BE82" s="57"/>
      <c r="BF82" s="57"/>
      <c r="BG82" s="57"/>
      <c r="BH82" s="57"/>
      <c r="BI82" s="57"/>
      <c r="BJ82" s="57"/>
      <c r="BK82" s="57"/>
      <c r="BL82" s="57"/>
      <c r="BM82" s="57"/>
      <c r="BN82" s="57"/>
      <c r="BO82" s="57"/>
      <c r="BP82" s="57"/>
      <c r="BQ82" s="57"/>
      <c r="BR82" s="57"/>
      <c r="BS82" s="57"/>
      <c r="BT82" s="57"/>
      <c r="BU82" s="57"/>
      <c r="BV82" s="57"/>
      <c r="BW82" s="57"/>
      <c r="BX82" s="57"/>
      <c r="BY82" s="57"/>
      <c r="BZ82" s="57"/>
      <c r="CA82" s="57"/>
      <c r="CB82" s="57"/>
      <c r="CC82" s="57"/>
      <c r="CD82" s="57"/>
      <c r="CE82" s="57"/>
      <c r="CF82" s="57"/>
      <c r="CG82" s="57"/>
      <c r="CH82" s="57"/>
      <c r="CI82" s="57"/>
      <c r="CJ82" s="57"/>
      <c r="CK82" s="57"/>
      <c r="CL82" s="57"/>
      <c r="CM82" s="57"/>
      <c r="CN82" s="57"/>
      <c r="CO82" s="57"/>
      <c r="CP82" s="57"/>
      <c r="CQ82" s="57"/>
      <c r="CR82" s="57"/>
      <c r="CS82" s="57"/>
      <c r="CT82" s="57"/>
      <c r="CU82" s="57"/>
      <c r="CV82" s="57"/>
      <c r="CW82" s="57"/>
      <c r="CX82" s="57"/>
      <c r="CY82" s="57"/>
      <c r="CZ82" s="57"/>
      <c r="DA82" s="57"/>
      <c r="DB82" s="57"/>
      <c r="DC82" s="57"/>
      <c r="DD82" s="57"/>
      <c r="DE82" s="57"/>
      <c r="DF82" s="57"/>
      <c r="DG82" s="57"/>
      <c r="DH82" s="57"/>
      <c r="DI82" s="57"/>
      <c r="DJ82" s="57"/>
      <c r="DK82" s="57"/>
      <c r="DL82" s="57"/>
      <c r="DM82" s="57"/>
      <c r="DN82" s="57"/>
      <c r="DO82" s="57"/>
      <c r="DP82" s="57"/>
      <c r="DQ82" s="57"/>
    </row>
    <row r="83" spans="1:121" s="58" customFormat="1" x14ac:dyDescent="0.2">
      <c r="A83" s="89"/>
      <c r="B83" s="80"/>
      <c r="C83" s="88"/>
      <c r="D83" s="96"/>
      <c r="E83" s="96" t="s">
        <v>180</v>
      </c>
      <c r="F83" s="96"/>
      <c r="G83" s="96"/>
      <c r="H83" s="96"/>
      <c r="I83" s="16">
        <v>9</v>
      </c>
      <c r="J83" s="16">
        <v>15</v>
      </c>
      <c r="K83" s="16">
        <v>1</v>
      </c>
      <c r="L83" s="16">
        <v>3</v>
      </c>
      <c r="M83" s="16">
        <v>4</v>
      </c>
      <c r="N83" s="16">
        <v>9</v>
      </c>
      <c r="O83" s="16">
        <v>13</v>
      </c>
      <c r="P83" s="16">
        <v>0</v>
      </c>
      <c r="Q83" s="16">
        <v>0</v>
      </c>
      <c r="R83" s="16">
        <v>0</v>
      </c>
      <c r="S83" s="16">
        <v>0</v>
      </c>
      <c r="T83" s="16">
        <v>0</v>
      </c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  <c r="AI83" s="57"/>
      <c r="AJ83" s="57"/>
      <c r="AK83" s="57"/>
      <c r="AL83" s="57"/>
      <c r="AM83" s="57"/>
      <c r="AN83" s="57"/>
      <c r="AO83" s="57"/>
      <c r="AP83" s="57"/>
      <c r="AQ83" s="57"/>
      <c r="AR83" s="57"/>
      <c r="AS83" s="57"/>
      <c r="AT83" s="57"/>
      <c r="AU83" s="57"/>
      <c r="AV83" s="57"/>
      <c r="AW83" s="57"/>
      <c r="AX83" s="57"/>
      <c r="AY83" s="57"/>
      <c r="AZ83" s="57"/>
      <c r="BA83" s="57"/>
      <c r="BB83" s="57"/>
      <c r="BC83" s="57"/>
      <c r="BD83" s="57"/>
      <c r="BE83" s="57"/>
      <c r="BF83" s="57"/>
      <c r="BG83" s="57"/>
      <c r="BH83" s="57"/>
      <c r="BI83" s="57"/>
      <c r="BJ83" s="57"/>
      <c r="BK83" s="57"/>
      <c r="BL83" s="57"/>
      <c r="BM83" s="57"/>
      <c r="BN83" s="57"/>
      <c r="BO83" s="57"/>
      <c r="BP83" s="57"/>
      <c r="BQ83" s="57"/>
      <c r="BR83" s="57"/>
      <c r="BS83" s="57"/>
      <c r="BT83" s="57"/>
      <c r="BU83" s="57"/>
      <c r="BV83" s="57"/>
      <c r="BW83" s="57"/>
      <c r="BX83" s="57"/>
      <c r="BY83" s="57"/>
      <c r="BZ83" s="57"/>
      <c r="CA83" s="57"/>
      <c r="CB83" s="57"/>
      <c r="CC83" s="57"/>
      <c r="CD83" s="57"/>
      <c r="CE83" s="57"/>
      <c r="CF83" s="57"/>
      <c r="CG83" s="57"/>
      <c r="CH83" s="57"/>
      <c r="CI83" s="57"/>
      <c r="CJ83" s="57"/>
      <c r="CK83" s="57"/>
      <c r="CL83" s="57"/>
      <c r="CM83" s="57"/>
      <c r="CN83" s="57"/>
      <c r="CO83" s="57"/>
      <c r="CP83" s="57"/>
      <c r="CQ83" s="57"/>
      <c r="CR83" s="57"/>
      <c r="CS83" s="57"/>
      <c r="CT83" s="57"/>
      <c r="CU83" s="57"/>
      <c r="CV83" s="57"/>
      <c r="CW83" s="57"/>
      <c r="CX83" s="57"/>
      <c r="CY83" s="57"/>
      <c r="CZ83" s="57"/>
      <c r="DA83" s="57"/>
      <c r="DB83" s="57"/>
      <c r="DC83" s="57"/>
      <c r="DD83" s="57"/>
      <c r="DE83" s="57"/>
      <c r="DF83" s="57"/>
      <c r="DG83" s="57"/>
      <c r="DH83" s="57"/>
      <c r="DI83" s="57"/>
      <c r="DJ83" s="57"/>
      <c r="DK83" s="57"/>
      <c r="DL83" s="57"/>
      <c r="DM83" s="57"/>
      <c r="DN83" s="57"/>
      <c r="DO83" s="57"/>
      <c r="DP83" s="57"/>
      <c r="DQ83" s="57"/>
    </row>
    <row r="84" spans="1:121" s="58" customFormat="1" x14ac:dyDescent="0.2">
      <c r="A84" s="89"/>
      <c r="B84" s="80"/>
      <c r="C84" s="88"/>
      <c r="D84" s="96"/>
      <c r="E84" s="96" t="s">
        <v>181</v>
      </c>
      <c r="F84" s="96"/>
      <c r="G84" s="96"/>
      <c r="H84" s="96"/>
      <c r="I84" s="16">
        <v>7</v>
      </c>
      <c r="J84" s="16">
        <v>0</v>
      </c>
      <c r="K84" s="16">
        <v>5</v>
      </c>
      <c r="L84" s="16">
        <v>17</v>
      </c>
      <c r="M84" s="16">
        <v>22</v>
      </c>
      <c r="N84" s="16">
        <v>12</v>
      </c>
      <c r="O84" s="16">
        <v>13</v>
      </c>
      <c r="P84" s="16">
        <v>0</v>
      </c>
      <c r="Q84" s="16">
        <v>0</v>
      </c>
      <c r="R84" s="16">
        <v>0</v>
      </c>
      <c r="S84" s="16">
        <v>0</v>
      </c>
      <c r="T84" s="16">
        <v>0</v>
      </c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/>
      <c r="AK84" s="57"/>
      <c r="AL84" s="57"/>
      <c r="AM84" s="57"/>
      <c r="AN84" s="57"/>
      <c r="AO84" s="57"/>
      <c r="AP84" s="57"/>
      <c r="AQ84" s="57"/>
      <c r="AR84" s="57"/>
      <c r="AS84" s="57"/>
      <c r="AT84" s="57"/>
      <c r="AU84" s="57"/>
      <c r="AV84" s="57"/>
      <c r="AW84" s="57"/>
      <c r="AX84" s="57"/>
      <c r="AY84" s="57"/>
      <c r="AZ84" s="57"/>
      <c r="BA84" s="57"/>
      <c r="BB84" s="57"/>
      <c r="BC84" s="57"/>
      <c r="BD84" s="57"/>
      <c r="BE84" s="57"/>
      <c r="BF84" s="57"/>
      <c r="BG84" s="57"/>
      <c r="BH84" s="57"/>
      <c r="BI84" s="57"/>
      <c r="BJ84" s="57"/>
      <c r="BK84" s="57"/>
      <c r="BL84" s="57"/>
      <c r="BM84" s="57"/>
      <c r="BN84" s="57"/>
      <c r="BO84" s="57"/>
      <c r="BP84" s="57"/>
      <c r="BQ84" s="57"/>
      <c r="BR84" s="57"/>
      <c r="BS84" s="57"/>
      <c r="BT84" s="57"/>
      <c r="BU84" s="57"/>
      <c r="BV84" s="57"/>
      <c r="BW84" s="57"/>
      <c r="BX84" s="57"/>
      <c r="BY84" s="57"/>
      <c r="BZ84" s="57"/>
      <c r="CA84" s="57"/>
      <c r="CB84" s="57"/>
      <c r="CC84" s="57"/>
      <c r="CD84" s="57"/>
      <c r="CE84" s="57"/>
      <c r="CF84" s="57"/>
      <c r="CG84" s="57"/>
      <c r="CH84" s="57"/>
      <c r="CI84" s="57"/>
      <c r="CJ84" s="57"/>
      <c r="CK84" s="57"/>
      <c r="CL84" s="57"/>
      <c r="CM84" s="57"/>
      <c r="CN84" s="57"/>
      <c r="CO84" s="57"/>
      <c r="CP84" s="57"/>
      <c r="CQ84" s="57"/>
      <c r="CR84" s="57"/>
      <c r="CS84" s="57"/>
      <c r="CT84" s="57"/>
      <c r="CU84" s="57"/>
      <c r="CV84" s="57"/>
      <c r="CW84" s="57"/>
      <c r="CX84" s="57"/>
      <c r="CY84" s="57"/>
      <c r="CZ84" s="57"/>
      <c r="DA84" s="57"/>
      <c r="DB84" s="57"/>
      <c r="DC84" s="57"/>
      <c r="DD84" s="57"/>
      <c r="DE84" s="57"/>
      <c r="DF84" s="57"/>
      <c r="DG84" s="57"/>
      <c r="DH84" s="57"/>
      <c r="DI84" s="57"/>
      <c r="DJ84" s="57"/>
      <c r="DK84" s="57"/>
      <c r="DL84" s="57"/>
      <c r="DM84" s="57"/>
      <c r="DN84" s="57"/>
      <c r="DO84" s="57"/>
      <c r="DP84" s="57"/>
      <c r="DQ84" s="57"/>
    </row>
    <row r="85" spans="1:121" ht="12.75" customHeight="1" x14ac:dyDescent="0.2">
      <c r="A85" s="89"/>
      <c r="B85" s="80"/>
      <c r="C85" s="88"/>
      <c r="D85" s="78" t="s">
        <v>182</v>
      </c>
      <c r="E85" s="96" t="s">
        <v>179</v>
      </c>
      <c r="F85" s="96"/>
      <c r="G85" s="96"/>
      <c r="H85" s="9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6">
        <v>0</v>
      </c>
      <c r="Q85" s="16">
        <v>0</v>
      </c>
      <c r="R85" s="16">
        <v>0</v>
      </c>
      <c r="S85" s="16">
        <v>0</v>
      </c>
      <c r="T85" s="16">
        <v>0</v>
      </c>
    </row>
    <row r="86" spans="1:121" x14ac:dyDescent="0.2">
      <c r="A86" s="89"/>
      <c r="B86" s="80"/>
      <c r="C86" s="88"/>
      <c r="D86" s="78"/>
      <c r="E86" s="96" t="s">
        <v>183</v>
      </c>
      <c r="F86" s="96"/>
      <c r="G86" s="96"/>
      <c r="H86" s="9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6">
        <v>0</v>
      </c>
      <c r="T86" s="16">
        <v>0</v>
      </c>
    </row>
    <row r="87" spans="1:121" x14ac:dyDescent="0.2">
      <c r="A87" s="89"/>
      <c r="B87" s="80"/>
      <c r="C87" s="88"/>
      <c r="D87" s="78"/>
      <c r="E87" s="96" t="s">
        <v>181</v>
      </c>
      <c r="F87" s="96"/>
      <c r="G87" s="96"/>
      <c r="H87" s="9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6">
        <v>0</v>
      </c>
      <c r="Q87" s="16">
        <v>0</v>
      </c>
      <c r="R87" s="16">
        <v>0</v>
      </c>
      <c r="S87" s="16">
        <v>0</v>
      </c>
      <c r="T87" s="16">
        <v>0</v>
      </c>
    </row>
    <row r="88" spans="1:121" ht="22.5" customHeight="1" x14ac:dyDescent="0.2">
      <c r="A88" s="89"/>
      <c r="B88" s="81">
        <v>27</v>
      </c>
      <c r="C88" s="88" t="s">
        <v>184</v>
      </c>
      <c r="D88" s="93" t="s">
        <v>185</v>
      </c>
      <c r="E88" s="59" t="s">
        <v>186</v>
      </c>
      <c r="F88" s="28" t="s">
        <v>187</v>
      </c>
      <c r="G88" s="24" t="s">
        <v>188</v>
      </c>
      <c r="H88" s="29" t="s">
        <v>189</v>
      </c>
      <c r="I88" s="25">
        <f t="shared" ref="I88:T88" si="26">SUM(I89:I94)</f>
        <v>1531</v>
      </c>
      <c r="J88" s="25">
        <f t="shared" si="26"/>
        <v>776</v>
      </c>
      <c r="K88" s="25">
        <f t="shared" si="26"/>
        <v>968</v>
      </c>
      <c r="L88" s="25">
        <f t="shared" si="26"/>
        <v>1160</v>
      </c>
      <c r="M88" s="25">
        <f t="shared" si="26"/>
        <v>1243</v>
      </c>
      <c r="N88" s="25">
        <f t="shared" si="26"/>
        <v>2190</v>
      </c>
      <c r="O88" s="25">
        <f t="shared" si="26"/>
        <v>2123</v>
      </c>
      <c r="P88" s="25">
        <f t="shared" si="26"/>
        <v>0</v>
      </c>
      <c r="Q88" s="25">
        <f t="shared" si="26"/>
        <v>0</v>
      </c>
      <c r="R88" s="25">
        <f t="shared" si="26"/>
        <v>0</v>
      </c>
      <c r="S88" s="25">
        <f t="shared" si="26"/>
        <v>0</v>
      </c>
      <c r="T88" s="25">
        <f t="shared" si="26"/>
        <v>0</v>
      </c>
    </row>
    <row r="89" spans="1:121" ht="12.75" customHeight="1" x14ac:dyDescent="0.2">
      <c r="A89" s="89"/>
      <c r="B89" s="81"/>
      <c r="C89" s="88"/>
      <c r="D89" s="93"/>
      <c r="E89" s="90" t="s">
        <v>190</v>
      </c>
      <c r="F89" s="90"/>
      <c r="G89" s="90"/>
      <c r="H89" s="90"/>
      <c r="I89" s="16">
        <v>1366</v>
      </c>
      <c r="J89" s="16">
        <v>742</v>
      </c>
      <c r="K89" s="16">
        <v>841</v>
      </c>
      <c r="L89" s="16">
        <v>1143</v>
      </c>
      <c r="M89" s="16">
        <v>1210</v>
      </c>
      <c r="N89" s="16">
        <v>2152</v>
      </c>
      <c r="O89" s="16">
        <v>2082</v>
      </c>
      <c r="P89" s="16">
        <v>0</v>
      </c>
      <c r="Q89" s="16">
        <v>0</v>
      </c>
      <c r="R89" s="16">
        <v>0</v>
      </c>
      <c r="S89" s="16">
        <v>0</v>
      </c>
      <c r="T89" s="16">
        <v>0</v>
      </c>
    </row>
    <row r="90" spans="1:121" ht="12.75" customHeight="1" x14ac:dyDescent="0.2">
      <c r="A90" s="89"/>
      <c r="B90" s="81"/>
      <c r="C90" s="88"/>
      <c r="D90" s="93"/>
      <c r="E90" s="90" t="s">
        <v>191</v>
      </c>
      <c r="F90" s="90"/>
      <c r="G90" s="90"/>
      <c r="H90" s="90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>
        <v>0</v>
      </c>
      <c r="T90" s="16">
        <v>0</v>
      </c>
    </row>
    <row r="91" spans="1:121" ht="12.75" customHeight="1" x14ac:dyDescent="0.2">
      <c r="A91" s="89"/>
      <c r="B91" s="81"/>
      <c r="C91" s="88"/>
      <c r="D91" s="93"/>
      <c r="E91" s="90" t="s">
        <v>164</v>
      </c>
      <c r="F91" s="90"/>
      <c r="G91" s="90"/>
      <c r="H91" s="90"/>
      <c r="I91" s="16">
        <v>165</v>
      </c>
      <c r="J91" s="16">
        <v>34</v>
      </c>
      <c r="K91" s="16">
        <v>127</v>
      </c>
      <c r="L91" s="16">
        <v>17</v>
      </c>
      <c r="M91" s="16">
        <v>33</v>
      </c>
      <c r="N91" s="16">
        <v>38</v>
      </c>
      <c r="O91" s="16">
        <v>41</v>
      </c>
      <c r="P91" s="16">
        <v>0</v>
      </c>
      <c r="Q91" s="16">
        <v>0</v>
      </c>
      <c r="R91" s="16">
        <v>0</v>
      </c>
      <c r="S91" s="16">
        <v>0</v>
      </c>
      <c r="T91" s="16">
        <v>0</v>
      </c>
    </row>
    <row r="92" spans="1:121" ht="12.75" customHeight="1" x14ac:dyDescent="0.2">
      <c r="A92" s="89"/>
      <c r="B92" s="81"/>
      <c r="C92" s="88"/>
      <c r="D92" s="93"/>
      <c r="E92" s="90" t="s">
        <v>192</v>
      </c>
      <c r="F92" s="90"/>
      <c r="G92" s="90"/>
      <c r="H92" s="90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6">
        <v>0</v>
      </c>
      <c r="Q92" s="16">
        <v>0</v>
      </c>
      <c r="R92" s="16">
        <v>0</v>
      </c>
      <c r="S92" s="16">
        <v>0</v>
      </c>
      <c r="T92" s="16">
        <v>0</v>
      </c>
    </row>
    <row r="93" spans="1:121" ht="12.75" customHeight="1" x14ac:dyDescent="0.2">
      <c r="A93" s="89"/>
      <c r="B93" s="81"/>
      <c r="C93" s="88"/>
      <c r="D93" s="93"/>
      <c r="E93" s="90" t="s">
        <v>193</v>
      </c>
      <c r="F93" s="90"/>
      <c r="G93" s="90"/>
      <c r="H93" s="90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6">
        <v>0</v>
      </c>
      <c r="Q93" s="16">
        <v>0</v>
      </c>
      <c r="R93" s="16">
        <v>0</v>
      </c>
      <c r="S93" s="16">
        <v>0</v>
      </c>
      <c r="T93" s="16">
        <v>0</v>
      </c>
    </row>
    <row r="94" spans="1:121" ht="12.75" customHeight="1" x14ac:dyDescent="0.2">
      <c r="A94" s="89"/>
      <c r="B94" s="81"/>
      <c r="C94" s="88"/>
      <c r="D94" s="93"/>
      <c r="E94" s="90" t="s">
        <v>194</v>
      </c>
      <c r="F94" s="90"/>
      <c r="G94" s="90"/>
      <c r="H94" s="90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</row>
    <row r="95" spans="1:121" ht="22.5" customHeight="1" x14ac:dyDescent="0.2">
      <c r="A95" s="89"/>
      <c r="B95" s="97">
        <v>28</v>
      </c>
      <c r="C95" s="88" t="s">
        <v>195</v>
      </c>
      <c r="D95" s="78" t="s">
        <v>196</v>
      </c>
      <c r="E95" s="60" t="s">
        <v>136</v>
      </c>
      <c r="F95" s="18" t="s">
        <v>56</v>
      </c>
      <c r="G95" s="24" t="s">
        <v>153</v>
      </c>
      <c r="H95" s="26" t="s">
        <v>58</v>
      </c>
      <c r="I95" s="61">
        <f t="shared" ref="I95:T95" si="27">AVERAGE(I96:I98)</f>
        <v>1.3694259669869426</v>
      </c>
      <c r="J95" s="61">
        <f t="shared" si="27"/>
        <v>1.1542186088527551</v>
      </c>
      <c r="K95" s="61">
        <f t="shared" si="27"/>
        <v>1.5104803562655509</v>
      </c>
      <c r="L95" s="61">
        <f t="shared" si="27"/>
        <v>0.98649768850629682</v>
      </c>
      <c r="M95" s="61">
        <f t="shared" si="27"/>
        <v>1.2502032520325204</v>
      </c>
      <c r="N95" s="61">
        <f t="shared" si="27"/>
        <v>1.2321384577482137</v>
      </c>
      <c r="O95" s="61">
        <f t="shared" si="27"/>
        <v>1.3075446685202783</v>
      </c>
      <c r="P95" s="61">
        <f t="shared" si="27"/>
        <v>0</v>
      </c>
      <c r="Q95" s="61">
        <f t="shared" si="27"/>
        <v>0</v>
      </c>
      <c r="R95" s="61">
        <f t="shared" si="27"/>
        <v>0</v>
      </c>
      <c r="S95" s="61">
        <f t="shared" si="27"/>
        <v>0</v>
      </c>
      <c r="T95" s="61">
        <f t="shared" si="27"/>
        <v>0</v>
      </c>
    </row>
    <row r="96" spans="1:121" ht="22.5" x14ac:dyDescent="0.2">
      <c r="A96" s="89"/>
      <c r="B96" s="97"/>
      <c r="C96" s="88"/>
      <c r="D96" s="78"/>
      <c r="E96" s="49" t="s">
        <v>197</v>
      </c>
      <c r="F96" s="18" t="s">
        <v>56</v>
      </c>
      <c r="G96" s="24" t="s">
        <v>153</v>
      </c>
      <c r="H96" s="26" t="s">
        <v>58</v>
      </c>
      <c r="I96" s="62">
        <f t="shared" ref="I96:T96" si="28">IFERROR(I89/(I110*41),0)</f>
        <v>1.6658536585365853</v>
      </c>
      <c r="J96" s="62">
        <f t="shared" si="28"/>
        <v>0.90487804878048783</v>
      </c>
      <c r="K96" s="62">
        <f t="shared" si="28"/>
        <v>1.0795892169448009</v>
      </c>
      <c r="L96" s="62">
        <f t="shared" si="28"/>
        <v>1.6398852223816356</v>
      </c>
      <c r="M96" s="62">
        <f t="shared" si="28"/>
        <v>1.475609756097561</v>
      </c>
      <c r="N96" s="62">
        <f t="shared" si="28"/>
        <v>2.3858093126385809</v>
      </c>
      <c r="O96" s="62">
        <f t="shared" si="28"/>
        <v>2.3082039911308203</v>
      </c>
      <c r="P96" s="62">
        <f t="shared" si="28"/>
        <v>0</v>
      </c>
      <c r="Q96" s="62">
        <f t="shared" si="28"/>
        <v>0</v>
      </c>
      <c r="R96" s="62">
        <f t="shared" si="28"/>
        <v>0</v>
      </c>
      <c r="S96" s="62">
        <f t="shared" si="28"/>
        <v>0</v>
      </c>
      <c r="T96" s="62">
        <f t="shared" si="28"/>
        <v>0</v>
      </c>
    </row>
    <row r="97" spans="1:121" ht="22.5" x14ac:dyDescent="0.2">
      <c r="A97" s="89"/>
      <c r="B97" s="97"/>
      <c r="C97" s="88"/>
      <c r="D97" s="78"/>
      <c r="E97" s="49" t="s">
        <v>167</v>
      </c>
      <c r="F97" s="18" t="s">
        <v>56</v>
      </c>
      <c r="G97" s="24" t="s">
        <v>153</v>
      </c>
      <c r="H97" s="26" t="s">
        <v>58</v>
      </c>
      <c r="I97" s="62">
        <f t="shared" ref="I97:T97" si="29">IFERROR((I75+I76+I77)/(I111*1.2),0)</f>
        <v>1.7424242424242424</v>
      </c>
      <c r="J97" s="62">
        <f t="shared" si="29"/>
        <v>1.7777777777777777</v>
      </c>
      <c r="K97" s="62">
        <f t="shared" si="29"/>
        <v>2.4074074074074074</v>
      </c>
      <c r="L97" s="62">
        <f t="shared" si="29"/>
        <v>0.93137254901960786</v>
      </c>
      <c r="M97" s="62">
        <f t="shared" si="29"/>
        <v>1.625</v>
      </c>
      <c r="N97" s="62">
        <f t="shared" si="29"/>
        <v>0.71969696969696972</v>
      </c>
      <c r="O97" s="62">
        <f t="shared" si="29"/>
        <v>1.1507936507936509</v>
      </c>
      <c r="P97" s="62">
        <f t="shared" si="29"/>
        <v>0</v>
      </c>
      <c r="Q97" s="62">
        <f t="shared" si="29"/>
        <v>0</v>
      </c>
      <c r="R97" s="62">
        <f t="shared" si="29"/>
        <v>0</v>
      </c>
      <c r="S97" s="62">
        <f t="shared" si="29"/>
        <v>0</v>
      </c>
      <c r="T97" s="62">
        <f t="shared" si="29"/>
        <v>0</v>
      </c>
    </row>
    <row r="98" spans="1:121" ht="22.5" x14ac:dyDescent="0.2">
      <c r="A98" s="89"/>
      <c r="B98" s="97"/>
      <c r="C98" s="88"/>
      <c r="D98" s="78"/>
      <c r="E98" s="49" t="s">
        <v>198</v>
      </c>
      <c r="F98" s="18" t="s">
        <v>56</v>
      </c>
      <c r="G98" s="24" t="s">
        <v>153</v>
      </c>
      <c r="H98" s="26" t="s">
        <v>58</v>
      </c>
      <c r="I98" s="62">
        <f t="shared" ref="I98:T98" si="30">IFERROR(I24/(I112*5),0)</f>
        <v>0.7</v>
      </c>
      <c r="J98" s="62">
        <f t="shared" si="30"/>
        <v>0.78</v>
      </c>
      <c r="K98" s="62">
        <f t="shared" si="30"/>
        <v>1.0444444444444445</v>
      </c>
      <c r="L98" s="62">
        <f t="shared" si="30"/>
        <v>0.38823529411764707</v>
      </c>
      <c r="M98" s="62">
        <f t="shared" si="30"/>
        <v>0.65</v>
      </c>
      <c r="N98" s="62">
        <f t="shared" si="30"/>
        <v>0.59090909090909094</v>
      </c>
      <c r="O98" s="62">
        <f t="shared" si="30"/>
        <v>0.46363636363636362</v>
      </c>
      <c r="P98" s="62">
        <f t="shared" si="30"/>
        <v>0</v>
      </c>
      <c r="Q98" s="62">
        <f t="shared" si="30"/>
        <v>0</v>
      </c>
      <c r="R98" s="62">
        <f t="shared" si="30"/>
        <v>0</v>
      </c>
      <c r="S98" s="62">
        <f t="shared" si="30"/>
        <v>0</v>
      </c>
      <c r="T98" s="62">
        <f t="shared" si="30"/>
        <v>0</v>
      </c>
    </row>
    <row r="99" spans="1:121" ht="22.5" x14ac:dyDescent="0.2">
      <c r="A99" s="89"/>
      <c r="B99" s="97"/>
      <c r="C99" s="88"/>
      <c r="D99" s="78"/>
      <c r="E99" s="60" t="s">
        <v>136</v>
      </c>
      <c r="F99" s="18" t="s">
        <v>56</v>
      </c>
      <c r="G99" s="24" t="s">
        <v>153</v>
      </c>
      <c r="H99" s="26" t="s">
        <v>58</v>
      </c>
      <c r="I99" s="61">
        <f t="shared" ref="I99:T99" si="31">AVERAGE(I100:I102)</f>
        <v>0</v>
      </c>
      <c r="J99" s="61">
        <f t="shared" si="31"/>
        <v>0</v>
      </c>
      <c r="K99" s="61">
        <f t="shared" si="31"/>
        <v>0</v>
      </c>
      <c r="L99" s="61">
        <f t="shared" si="31"/>
        <v>0</v>
      </c>
      <c r="M99" s="61">
        <f t="shared" si="31"/>
        <v>0</v>
      </c>
      <c r="N99" s="61">
        <f t="shared" si="31"/>
        <v>0</v>
      </c>
      <c r="O99" s="61">
        <f t="shared" si="31"/>
        <v>0</v>
      </c>
      <c r="P99" s="61">
        <f t="shared" si="31"/>
        <v>0</v>
      </c>
      <c r="Q99" s="61">
        <f t="shared" si="31"/>
        <v>0</v>
      </c>
      <c r="R99" s="61">
        <f t="shared" si="31"/>
        <v>0</v>
      </c>
      <c r="S99" s="61">
        <f t="shared" si="31"/>
        <v>0</v>
      </c>
      <c r="T99" s="61">
        <f t="shared" si="31"/>
        <v>0</v>
      </c>
    </row>
    <row r="100" spans="1:121" ht="22.5" x14ac:dyDescent="0.2">
      <c r="A100" s="89"/>
      <c r="B100" s="97"/>
      <c r="C100" s="88"/>
      <c r="D100" s="78"/>
      <c r="E100" s="49" t="s">
        <v>199</v>
      </c>
      <c r="F100" s="18" t="s">
        <v>56</v>
      </c>
      <c r="G100" s="24" t="s">
        <v>153</v>
      </c>
      <c r="H100" s="26" t="s">
        <v>58</v>
      </c>
      <c r="I100" s="62">
        <f t="shared" ref="I100:T100" si="32">IFERROR(I90/(I113*41),0)</f>
        <v>0</v>
      </c>
      <c r="J100" s="62">
        <f t="shared" si="32"/>
        <v>0</v>
      </c>
      <c r="K100" s="62">
        <f t="shared" si="32"/>
        <v>0</v>
      </c>
      <c r="L100" s="62">
        <f t="shared" si="32"/>
        <v>0</v>
      </c>
      <c r="M100" s="62">
        <f t="shared" si="32"/>
        <v>0</v>
      </c>
      <c r="N100" s="62">
        <f t="shared" si="32"/>
        <v>0</v>
      </c>
      <c r="O100" s="62">
        <f t="shared" si="32"/>
        <v>0</v>
      </c>
      <c r="P100" s="62">
        <f t="shared" si="32"/>
        <v>0</v>
      </c>
      <c r="Q100" s="62">
        <f t="shared" si="32"/>
        <v>0</v>
      </c>
      <c r="R100" s="62">
        <f t="shared" si="32"/>
        <v>0</v>
      </c>
      <c r="S100" s="62">
        <f t="shared" si="32"/>
        <v>0</v>
      </c>
      <c r="T100" s="62">
        <f t="shared" si="32"/>
        <v>0</v>
      </c>
    </row>
    <row r="101" spans="1:121" ht="22.5" x14ac:dyDescent="0.2">
      <c r="A101" s="89"/>
      <c r="B101" s="97"/>
      <c r="C101" s="88"/>
      <c r="D101" s="78"/>
      <c r="E101" s="49" t="s">
        <v>200</v>
      </c>
      <c r="F101" s="18" t="s">
        <v>56</v>
      </c>
      <c r="G101" s="24" t="s">
        <v>153</v>
      </c>
      <c r="H101" s="26" t="s">
        <v>58</v>
      </c>
      <c r="I101" s="62">
        <f t="shared" ref="I101:T101" si="33">IFERROR((I78+I79+I80)/(I114*1.2),0)</f>
        <v>0</v>
      </c>
      <c r="J101" s="62">
        <f t="shared" si="33"/>
        <v>0</v>
      </c>
      <c r="K101" s="62">
        <f t="shared" si="33"/>
        <v>0</v>
      </c>
      <c r="L101" s="62">
        <f t="shared" si="33"/>
        <v>0</v>
      </c>
      <c r="M101" s="62">
        <f t="shared" si="33"/>
        <v>0</v>
      </c>
      <c r="N101" s="62">
        <f t="shared" si="33"/>
        <v>0</v>
      </c>
      <c r="O101" s="62">
        <f t="shared" si="33"/>
        <v>0</v>
      </c>
      <c r="P101" s="62">
        <f t="shared" si="33"/>
        <v>0</v>
      </c>
      <c r="Q101" s="62">
        <f t="shared" si="33"/>
        <v>0</v>
      </c>
      <c r="R101" s="62">
        <f t="shared" si="33"/>
        <v>0</v>
      </c>
      <c r="S101" s="62">
        <f t="shared" si="33"/>
        <v>0</v>
      </c>
      <c r="T101" s="62">
        <f t="shared" si="33"/>
        <v>0</v>
      </c>
    </row>
    <row r="102" spans="1:121" ht="22.5" x14ac:dyDescent="0.2">
      <c r="A102" s="89"/>
      <c r="B102" s="97"/>
      <c r="C102" s="88"/>
      <c r="D102" s="78"/>
      <c r="E102" s="49" t="s">
        <v>201</v>
      </c>
      <c r="F102" s="18" t="s">
        <v>56</v>
      </c>
      <c r="G102" s="24" t="s">
        <v>153</v>
      </c>
      <c r="H102" s="26" t="s">
        <v>58</v>
      </c>
      <c r="I102" s="62">
        <f t="shared" ref="I102:T102" si="34">IFERROR(I26/(I115*5),0)</f>
        <v>0</v>
      </c>
      <c r="J102" s="62">
        <f t="shared" si="34"/>
        <v>0</v>
      </c>
      <c r="K102" s="62">
        <f t="shared" si="34"/>
        <v>0</v>
      </c>
      <c r="L102" s="62">
        <f t="shared" si="34"/>
        <v>0</v>
      </c>
      <c r="M102" s="62">
        <f t="shared" si="34"/>
        <v>0</v>
      </c>
      <c r="N102" s="62">
        <f t="shared" si="34"/>
        <v>0</v>
      </c>
      <c r="O102" s="62">
        <f t="shared" si="34"/>
        <v>0</v>
      </c>
      <c r="P102" s="62">
        <f t="shared" si="34"/>
        <v>0</v>
      </c>
      <c r="Q102" s="62">
        <f t="shared" si="34"/>
        <v>0</v>
      </c>
      <c r="R102" s="62">
        <f t="shared" si="34"/>
        <v>0</v>
      </c>
      <c r="S102" s="62">
        <f t="shared" si="34"/>
        <v>0</v>
      </c>
      <c r="T102" s="62">
        <f t="shared" si="34"/>
        <v>0</v>
      </c>
    </row>
    <row r="103" spans="1:121" s="63" customFormat="1" ht="12.75" customHeight="1" x14ac:dyDescent="0.2">
      <c r="A103" s="89"/>
      <c r="B103" s="98">
        <v>29</v>
      </c>
      <c r="C103" s="78" t="s">
        <v>202</v>
      </c>
      <c r="D103" s="88" t="s">
        <v>203</v>
      </c>
      <c r="E103" s="88"/>
      <c r="F103" s="90" t="s">
        <v>154</v>
      </c>
      <c r="G103" s="90"/>
      <c r="H103" s="90"/>
      <c r="I103" s="16">
        <v>20</v>
      </c>
      <c r="J103" s="16">
        <v>20</v>
      </c>
      <c r="K103" s="16">
        <v>18</v>
      </c>
      <c r="L103" s="16">
        <v>17</v>
      </c>
      <c r="M103" s="16">
        <v>20</v>
      </c>
      <c r="N103" s="16">
        <v>22</v>
      </c>
      <c r="O103" s="16">
        <v>22</v>
      </c>
      <c r="P103" s="16">
        <v>0</v>
      </c>
      <c r="Q103" s="16">
        <v>0</v>
      </c>
      <c r="R103" s="16">
        <v>0</v>
      </c>
      <c r="S103" s="16">
        <v>0</v>
      </c>
      <c r="T103" s="16">
        <v>0</v>
      </c>
    </row>
    <row r="104" spans="1:121" ht="12.75" customHeight="1" x14ac:dyDescent="0.2">
      <c r="A104" s="89"/>
      <c r="B104" s="98"/>
      <c r="C104" s="78"/>
      <c r="D104" s="88"/>
      <c r="E104" s="88"/>
      <c r="F104" s="90" t="s">
        <v>204</v>
      </c>
      <c r="G104" s="90"/>
      <c r="H104" s="90"/>
      <c r="I104" s="16">
        <v>18</v>
      </c>
      <c r="J104" s="16">
        <v>20</v>
      </c>
      <c r="K104" s="16">
        <v>17</v>
      </c>
      <c r="L104" s="16">
        <v>17</v>
      </c>
      <c r="M104" s="16">
        <v>20</v>
      </c>
      <c r="N104" s="16">
        <v>22</v>
      </c>
      <c r="O104" s="16">
        <v>22</v>
      </c>
      <c r="P104" s="16">
        <v>0</v>
      </c>
      <c r="Q104" s="16">
        <v>0</v>
      </c>
      <c r="R104" s="16">
        <v>0</v>
      </c>
      <c r="S104" s="16">
        <v>0</v>
      </c>
      <c r="T104" s="16">
        <v>0</v>
      </c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  <c r="CA104" s="63"/>
      <c r="CB104" s="63"/>
      <c r="CC104" s="63"/>
      <c r="CD104" s="63"/>
      <c r="CE104" s="63"/>
      <c r="CF104" s="63"/>
      <c r="CG104" s="63"/>
      <c r="CH104" s="63"/>
      <c r="CI104" s="63"/>
      <c r="CJ104" s="63"/>
      <c r="CK104" s="63"/>
      <c r="CL104" s="63"/>
      <c r="CM104" s="63"/>
      <c r="CN104" s="63"/>
      <c r="CO104" s="63"/>
      <c r="CP104" s="63"/>
      <c r="CQ104" s="63"/>
      <c r="CR104" s="63"/>
      <c r="CS104" s="63"/>
      <c r="CT104" s="63"/>
      <c r="CU104" s="63"/>
      <c r="CV104" s="63"/>
      <c r="CW104" s="63"/>
      <c r="CX104" s="63"/>
      <c r="CY104" s="63"/>
      <c r="CZ104" s="63"/>
      <c r="DA104" s="63"/>
      <c r="DB104" s="63"/>
      <c r="DC104" s="63"/>
      <c r="DD104" s="63"/>
      <c r="DE104" s="63"/>
      <c r="DF104" s="63"/>
      <c r="DG104" s="63"/>
      <c r="DH104" s="63"/>
      <c r="DI104" s="63"/>
      <c r="DJ104" s="63"/>
      <c r="DK104" s="63"/>
      <c r="DL104" s="63"/>
      <c r="DM104" s="63"/>
      <c r="DN104" s="63"/>
      <c r="DO104" s="63"/>
      <c r="DP104" s="63"/>
      <c r="DQ104" s="63"/>
    </row>
    <row r="105" spans="1:121" ht="12.75" customHeight="1" x14ac:dyDescent="0.2">
      <c r="A105" s="89"/>
      <c r="B105" s="98"/>
      <c r="C105" s="78"/>
      <c r="D105" s="88"/>
      <c r="E105" s="88"/>
      <c r="F105" s="90" t="s">
        <v>205</v>
      </c>
      <c r="G105" s="90"/>
      <c r="H105" s="90"/>
      <c r="I105" s="16">
        <v>20</v>
      </c>
      <c r="J105" s="16">
        <v>20</v>
      </c>
      <c r="K105" s="16">
        <v>18</v>
      </c>
      <c r="L105" s="16">
        <v>17</v>
      </c>
      <c r="M105" s="16">
        <v>20</v>
      </c>
      <c r="N105" s="16">
        <v>22</v>
      </c>
      <c r="O105" s="16">
        <v>22</v>
      </c>
      <c r="P105" s="16">
        <v>0</v>
      </c>
      <c r="Q105" s="16">
        <v>0</v>
      </c>
      <c r="R105" s="16">
        <v>0</v>
      </c>
      <c r="S105" s="16">
        <v>0</v>
      </c>
      <c r="T105" s="16">
        <v>0</v>
      </c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3"/>
      <c r="BU105" s="63"/>
      <c r="BV105" s="63"/>
      <c r="BW105" s="63"/>
      <c r="BX105" s="63"/>
      <c r="BY105" s="63"/>
      <c r="BZ105" s="63"/>
      <c r="CA105" s="63"/>
      <c r="CB105" s="63"/>
      <c r="CC105" s="63"/>
      <c r="CD105" s="63"/>
      <c r="CE105" s="63"/>
      <c r="CF105" s="63"/>
      <c r="CG105" s="63"/>
      <c r="CH105" s="63"/>
      <c r="CI105" s="63"/>
      <c r="CJ105" s="63"/>
      <c r="CK105" s="63"/>
      <c r="CL105" s="63"/>
      <c r="CM105" s="63"/>
      <c r="CN105" s="63"/>
      <c r="CO105" s="63"/>
      <c r="CP105" s="63"/>
      <c r="CQ105" s="63"/>
      <c r="CR105" s="63"/>
      <c r="CS105" s="63"/>
      <c r="CT105" s="63"/>
      <c r="CU105" s="63"/>
      <c r="CV105" s="63"/>
      <c r="CW105" s="63"/>
      <c r="CX105" s="63"/>
      <c r="CY105" s="63"/>
      <c r="CZ105" s="63"/>
      <c r="DA105" s="63"/>
      <c r="DB105" s="63"/>
      <c r="DC105" s="63"/>
      <c r="DD105" s="63"/>
      <c r="DE105" s="63"/>
      <c r="DF105" s="63"/>
      <c r="DG105" s="63"/>
      <c r="DH105" s="63"/>
      <c r="DI105" s="63"/>
      <c r="DJ105" s="63"/>
      <c r="DK105" s="63"/>
      <c r="DL105" s="63"/>
      <c r="DM105" s="63"/>
      <c r="DN105" s="63"/>
      <c r="DO105" s="63"/>
      <c r="DP105" s="63"/>
      <c r="DQ105" s="63"/>
    </row>
    <row r="106" spans="1:121" ht="12.75" customHeight="1" x14ac:dyDescent="0.2">
      <c r="A106" s="89"/>
      <c r="B106" s="98"/>
      <c r="C106" s="78"/>
      <c r="D106" s="88"/>
      <c r="E106" s="88"/>
      <c r="F106" s="90" t="s">
        <v>206</v>
      </c>
      <c r="G106" s="90"/>
      <c r="H106" s="90"/>
      <c r="I106" s="16">
        <v>19</v>
      </c>
      <c r="J106" s="16">
        <v>20</v>
      </c>
      <c r="K106" s="16">
        <v>17</v>
      </c>
      <c r="L106" s="16">
        <v>17</v>
      </c>
      <c r="M106" s="16">
        <v>20</v>
      </c>
      <c r="N106" s="16">
        <v>22</v>
      </c>
      <c r="O106" s="16">
        <v>20</v>
      </c>
      <c r="P106" s="16">
        <v>0</v>
      </c>
      <c r="Q106" s="16">
        <v>0</v>
      </c>
      <c r="R106" s="16">
        <v>0</v>
      </c>
      <c r="S106" s="16">
        <v>0</v>
      </c>
      <c r="T106" s="16">
        <v>0</v>
      </c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N106" s="63"/>
      <c r="BO106" s="63"/>
      <c r="BP106" s="63"/>
      <c r="BQ106" s="63"/>
      <c r="BR106" s="63"/>
      <c r="BS106" s="63"/>
      <c r="BT106" s="63"/>
      <c r="BU106" s="63"/>
      <c r="BV106" s="63"/>
      <c r="BW106" s="63"/>
      <c r="BX106" s="63"/>
      <c r="BY106" s="63"/>
      <c r="BZ106" s="63"/>
      <c r="CA106" s="63"/>
      <c r="CB106" s="63"/>
      <c r="CC106" s="63"/>
      <c r="CD106" s="63"/>
      <c r="CE106" s="63"/>
      <c r="CF106" s="63"/>
      <c r="CG106" s="63"/>
      <c r="CH106" s="63"/>
      <c r="CI106" s="63"/>
      <c r="CJ106" s="63"/>
      <c r="CK106" s="63"/>
      <c r="CL106" s="63"/>
      <c r="CM106" s="63"/>
      <c r="CN106" s="63"/>
      <c r="CO106" s="63"/>
      <c r="CP106" s="63"/>
      <c r="CQ106" s="63"/>
      <c r="CR106" s="63"/>
      <c r="CS106" s="63"/>
      <c r="CT106" s="63"/>
      <c r="CU106" s="63"/>
      <c r="CV106" s="63"/>
      <c r="CW106" s="63"/>
      <c r="CX106" s="63"/>
      <c r="CY106" s="63"/>
      <c r="CZ106" s="63"/>
      <c r="DA106" s="63"/>
      <c r="DB106" s="63"/>
      <c r="DC106" s="63"/>
      <c r="DD106" s="63"/>
      <c r="DE106" s="63"/>
      <c r="DF106" s="63"/>
      <c r="DG106" s="63"/>
      <c r="DH106" s="63"/>
      <c r="DI106" s="63"/>
      <c r="DJ106" s="63"/>
      <c r="DK106" s="63"/>
      <c r="DL106" s="63"/>
      <c r="DM106" s="63"/>
      <c r="DN106" s="63"/>
      <c r="DO106" s="63"/>
      <c r="DP106" s="63"/>
      <c r="DQ106" s="63"/>
    </row>
    <row r="107" spans="1:121" ht="12.75" customHeight="1" x14ac:dyDescent="0.2">
      <c r="A107" s="89"/>
      <c r="B107" s="98"/>
      <c r="C107" s="78"/>
      <c r="D107" s="88"/>
      <c r="E107" s="88"/>
      <c r="F107" s="90" t="s">
        <v>207</v>
      </c>
      <c r="G107" s="90"/>
      <c r="H107" s="90"/>
      <c r="I107" s="16">
        <v>20</v>
      </c>
      <c r="J107" s="16">
        <v>20</v>
      </c>
      <c r="K107" s="16">
        <v>18</v>
      </c>
      <c r="L107" s="16">
        <v>17</v>
      </c>
      <c r="M107" s="16">
        <v>20</v>
      </c>
      <c r="N107" s="16">
        <v>21</v>
      </c>
      <c r="O107" s="16">
        <v>20</v>
      </c>
      <c r="P107" s="16">
        <v>0</v>
      </c>
      <c r="Q107" s="16">
        <v>0</v>
      </c>
      <c r="R107" s="16">
        <v>0</v>
      </c>
      <c r="S107" s="16">
        <v>0</v>
      </c>
      <c r="T107" s="16">
        <v>0</v>
      </c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  <c r="BL107" s="63"/>
      <c r="BM107" s="63"/>
      <c r="BN107" s="63"/>
      <c r="BO107" s="63"/>
      <c r="BP107" s="63"/>
      <c r="BQ107" s="63"/>
      <c r="BR107" s="63"/>
      <c r="BS107" s="63"/>
      <c r="BT107" s="63"/>
      <c r="BU107" s="63"/>
      <c r="BV107" s="63"/>
      <c r="BW107" s="63"/>
      <c r="BX107" s="63"/>
      <c r="BY107" s="63"/>
      <c r="BZ107" s="63"/>
      <c r="CA107" s="63"/>
      <c r="CB107" s="63"/>
      <c r="CC107" s="63"/>
      <c r="CD107" s="63"/>
      <c r="CE107" s="63"/>
      <c r="CF107" s="63"/>
      <c r="CG107" s="63"/>
      <c r="CH107" s="63"/>
      <c r="CI107" s="63"/>
      <c r="CJ107" s="63"/>
      <c r="CK107" s="63"/>
      <c r="CL107" s="63"/>
      <c r="CM107" s="63"/>
      <c r="CN107" s="63"/>
      <c r="CO107" s="63"/>
      <c r="CP107" s="63"/>
      <c r="CQ107" s="63"/>
      <c r="CR107" s="63"/>
      <c r="CS107" s="63"/>
      <c r="CT107" s="63"/>
      <c r="CU107" s="63"/>
      <c r="CV107" s="63"/>
      <c r="CW107" s="63"/>
      <c r="CX107" s="63"/>
      <c r="CY107" s="63"/>
      <c r="CZ107" s="63"/>
      <c r="DA107" s="63"/>
      <c r="DB107" s="63"/>
      <c r="DC107" s="63"/>
      <c r="DD107" s="63"/>
      <c r="DE107" s="63"/>
      <c r="DF107" s="63"/>
      <c r="DG107" s="63"/>
      <c r="DH107" s="63"/>
      <c r="DI107" s="63"/>
      <c r="DJ107" s="63"/>
      <c r="DK107" s="63"/>
      <c r="DL107" s="63"/>
      <c r="DM107" s="63"/>
      <c r="DN107" s="63"/>
      <c r="DO107" s="63"/>
      <c r="DP107" s="63"/>
      <c r="DQ107" s="63"/>
    </row>
    <row r="108" spans="1:121" ht="12.75" customHeight="1" x14ac:dyDescent="0.2">
      <c r="A108" s="89"/>
      <c r="B108" s="98"/>
      <c r="C108" s="78"/>
      <c r="D108" s="88"/>
      <c r="E108" s="88"/>
      <c r="F108" s="90" t="s">
        <v>208</v>
      </c>
      <c r="G108" s="90"/>
      <c r="H108" s="90"/>
      <c r="I108" s="16">
        <v>22</v>
      </c>
      <c r="J108" s="16">
        <v>20</v>
      </c>
      <c r="K108" s="16">
        <v>17</v>
      </c>
      <c r="L108" s="16">
        <v>17</v>
      </c>
      <c r="M108" s="16">
        <v>20</v>
      </c>
      <c r="N108" s="16">
        <v>22</v>
      </c>
      <c r="O108" s="16">
        <v>22</v>
      </c>
      <c r="P108" s="16">
        <v>0</v>
      </c>
      <c r="Q108" s="16">
        <v>0</v>
      </c>
      <c r="R108" s="16">
        <v>0</v>
      </c>
      <c r="S108" s="16">
        <v>0</v>
      </c>
      <c r="T108" s="16">
        <v>0</v>
      </c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  <c r="BO108" s="63"/>
      <c r="BP108" s="63"/>
      <c r="BQ108" s="63"/>
      <c r="BR108" s="63"/>
      <c r="BS108" s="63"/>
      <c r="BT108" s="63"/>
      <c r="BU108" s="63"/>
      <c r="BV108" s="63"/>
      <c r="BW108" s="63"/>
      <c r="BX108" s="63"/>
      <c r="BY108" s="63"/>
      <c r="BZ108" s="63"/>
      <c r="CA108" s="63"/>
      <c r="CB108" s="63"/>
      <c r="CC108" s="63"/>
      <c r="CD108" s="63"/>
      <c r="CE108" s="63"/>
      <c r="CF108" s="63"/>
      <c r="CG108" s="63"/>
      <c r="CH108" s="63"/>
      <c r="CI108" s="63"/>
      <c r="CJ108" s="63"/>
      <c r="CK108" s="63"/>
      <c r="CL108" s="63"/>
      <c r="CM108" s="63"/>
      <c r="CN108" s="63"/>
      <c r="CO108" s="63"/>
      <c r="CP108" s="63"/>
      <c r="CQ108" s="63"/>
      <c r="CR108" s="63"/>
      <c r="CS108" s="63"/>
      <c r="CT108" s="63"/>
      <c r="CU108" s="63"/>
      <c r="CV108" s="63"/>
      <c r="CW108" s="63"/>
      <c r="CX108" s="63"/>
      <c r="CY108" s="63"/>
      <c r="CZ108" s="63"/>
      <c r="DA108" s="63"/>
      <c r="DB108" s="63"/>
      <c r="DC108" s="63"/>
      <c r="DD108" s="63"/>
      <c r="DE108" s="63"/>
      <c r="DF108" s="63"/>
      <c r="DG108" s="63"/>
      <c r="DH108" s="63"/>
      <c r="DI108" s="63"/>
      <c r="DJ108" s="63"/>
      <c r="DK108" s="63"/>
      <c r="DL108" s="63"/>
      <c r="DM108" s="63"/>
      <c r="DN108" s="63"/>
      <c r="DO108" s="63"/>
      <c r="DP108" s="63"/>
      <c r="DQ108" s="63"/>
    </row>
    <row r="109" spans="1:121" ht="12.75" customHeight="1" x14ac:dyDescent="0.2">
      <c r="A109" s="89"/>
      <c r="B109" s="98"/>
      <c r="C109" s="78"/>
      <c r="D109" s="88"/>
      <c r="E109" s="88"/>
      <c r="F109" s="90" t="s">
        <v>209</v>
      </c>
      <c r="G109" s="90"/>
      <c r="H109" s="90"/>
      <c r="I109" s="16">
        <v>15</v>
      </c>
      <c r="J109" s="16">
        <v>20</v>
      </c>
      <c r="K109" s="16">
        <v>18</v>
      </c>
      <c r="L109" s="16">
        <v>17</v>
      </c>
      <c r="M109" s="16">
        <v>20</v>
      </c>
      <c r="N109" s="16">
        <v>22</v>
      </c>
      <c r="O109" s="16">
        <v>22</v>
      </c>
      <c r="P109" s="16">
        <v>0</v>
      </c>
      <c r="Q109" s="16">
        <v>0</v>
      </c>
      <c r="R109" s="16">
        <v>0</v>
      </c>
      <c r="S109" s="16">
        <v>0</v>
      </c>
      <c r="T109" s="16">
        <v>0</v>
      </c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  <c r="BN109" s="63"/>
      <c r="BO109" s="63"/>
      <c r="BP109" s="63"/>
      <c r="BQ109" s="63"/>
      <c r="BR109" s="63"/>
      <c r="BS109" s="63"/>
      <c r="BT109" s="63"/>
      <c r="BU109" s="63"/>
      <c r="BV109" s="63"/>
      <c r="BW109" s="63"/>
      <c r="BX109" s="63"/>
      <c r="BY109" s="63"/>
      <c r="BZ109" s="63"/>
      <c r="CA109" s="63"/>
      <c r="CB109" s="63"/>
      <c r="CC109" s="63"/>
      <c r="CD109" s="63"/>
      <c r="CE109" s="63"/>
      <c r="CF109" s="63"/>
      <c r="CG109" s="63"/>
      <c r="CH109" s="63"/>
      <c r="CI109" s="63"/>
      <c r="CJ109" s="63"/>
      <c r="CK109" s="63"/>
      <c r="CL109" s="63"/>
      <c r="CM109" s="63"/>
      <c r="CN109" s="63"/>
      <c r="CO109" s="63"/>
      <c r="CP109" s="63"/>
      <c r="CQ109" s="63"/>
      <c r="CR109" s="63"/>
      <c r="CS109" s="63"/>
      <c r="CT109" s="63"/>
      <c r="CU109" s="63"/>
      <c r="CV109" s="63"/>
      <c r="CW109" s="63"/>
      <c r="CX109" s="63"/>
      <c r="CY109" s="63"/>
      <c r="CZ109" s="63"/>
      <c r="DA109" s="63"/>
      <c r="DB109" s="63"/>
      <c r="DC109" s="63"/>
      <c r="DD109" s="63"/>
      <c r="DE109" s="63"/>
      <c r="DF109" s="63"/>
      <c r="DG109" s="63"/>
      <c r="DH109" s="63"/>
      <c r="DI109" s="63"/>
      <c r="DJ109" s="63"/>
      <c r="DK109" s="63"/>
      <c r="DL109" s="63"/>
      <c r="DM109" s="63"/>
      <c r="DN109" s="63"/>
      <c r="DO109" s="63"/>
      <c r="DP109" s="63"/>
      <c r="DQ109" s="63"/>
    </row>
    <row r="110" spans="1:121" ht="12.75" customHeight="1" x14ac:dyDescent="0.2">
      <c r="A110" s="89"/>
      <c r="B110" s="98"/>
      <c r="C110" s="78"/>
      <c r="D110" s="78" t="s">
        <v>210</v>
      </c>
      <c r="E110" s="78"/>
      <c r="F110" s="90" t="s">
        <v>190</v>
      </c>
      <c r="G110" s="90"/>
      <c r="H110" s="90"/>
      <c r="I110" s="16">
        <v>20</v>
      </c>
      <c r="J110" s="16">
        <v>20</v>
      </c>
      <c r="K110" s="16">
        <v>19</v>
      </c>
      <c r="L110" s="16">
        <v>17</v>
      </c>
      <c r="M110" s="16">
        <v>20</v>
      </c>
      <c r="N110" s="16">
        <v>22</v>
      </c>
      <c r="O110" s="16">
        <v>22</v>
      </c>
      <c r="P110" s="16">
        <v>0</v>
      </c>
      <c r="Q110" s="16">
        <v>0</v>
      </c>
      <c r="R110" s="16">
        <v>0</v>
      </c>
      <c r="S110" s="16">
        <v>0</v>
      </c>
      <c r="T110" s="16">
        <v>0</v>
      </c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3"/>
      <c r="BU110" s="63"/>
      <c r="BV110" s="63"/>
      <c r="BW110" s="63"/>
      <c r="BX110" s="63"/>
      <c r="BY110" s="63"/>
      <c r="BZ110" s="63"/>
      <c r="CA110" s="63"/>
      <c r="CB110" s="63"/>
      <c r="CC110" s="63"/>
      <c r="CD110" s="63"/>
      <c r="CE110" s="63"/>
      <c r="CF110" s="63"/>
      <c r="CG110" s="63"/>
      <c r="CH110" s="63"/>
      <c r="CI110" s="63"/>
      <c r="CJ110" s="63"/>
      <c r="CK110" s="63"/>
      <c r="CL110" s="63"/>
      <c r="CM110" s="63"/>
      <c r="CN110" s="63"/>
      <c r="CO110" s="63"/>
      <c r="CP110" s="63"/>
      <c r="CQ110" s="63"/>
      <c r="CR110" s="63"/>
      <c r="CS110" s="63"/>
      <c r="CT110" s="63"/>
      <c r="CU110" s="63"/>
      <c r="CV110" s="63"/>
      <c r="CW110" s="63"/>
      <c r="CX110" s="63"/>
      <c r="CY110" s="63"/>
      <c r="CZ110" s="63"/>
      <c r="DA110" s="63"/>
      <c r="DB110" s="63"/>
      <c r="DC110" s="63"/>
      <c r="DD110" s="63"/>
      <c r="DE110" s="63"/>
      <c r="DF110" s="63"/>
      <c r="DG110" s="63"/>
      <c r="DH110" s="63"/>
      <c r="DI110" s="63"/>
      <c r="DJ110" s="63"/>
      <c r="DK110" s="63"/>
      <c r="DL110" s="63"/>
      <c r="DM110" s="63"/>
      <c r="DN110" s="63"/>
      <c r="DO110" s="63"/>
      <c r="DP110" s="63"/>
      <c r="DQ110" s="63"/>
    </row>
    <row r="111" spans="1:121" ht="12.75" customHeight="1" x14ac:dyDescent="0.2">
      <c r="A111" s="89"/>
      <c r="B111" s="98"/>
      <c r="C111" s="78"/>
      <c r="D111" s="78"/>
      <c r="E111" s="78"/>
      <c r="F111" s="90" t="s">
        <v>164</v>
      </c>
      <c r="G111" s="90"/>
      <c r="H111" s="90"/>
      <c r="I111" s="16">
        <v>22</v>
      </c>
      <c r="J111" s="16">
        <v>15</v>
      </c>
      <c r="K111" s="16">
        <v>18</v>
      </c>
      <c r="L111" s="16">
        <v>17</v>
      </c>
      <c r="M111" s="16">
        <v>20</v>
      </c>
      <c r="N111" s="16">
        <v>22</v>
      </c>
      <c r="O111" s="16">
        <v>21</v>
      </c>
      <c r="P111" s="16">
        <v>0</v>
      </c>
      <c r="Q111" s="16">
        <v>0</v>
      </c>
      <c r="R111" s="16">
        <v>0</v>
      </c>
      <c r="S111" s="16">
        <v>0</v>
      </c>
      <c r="T111" s="16">
        <v>0</v>
      </c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N111" s="63"/>
      <c r="BO111" s="63"/>
      <c r="BP111" s="63"/>
      <c r="BQ111" s="63"/>
      <c r="BR111" s="63"/>
      <c r="BS111" s="63"/>
      <c r="BT111" s="63"/>
      <c r="BU111" s="63"/>
      <c r="BV111" s="63"/>
      <c r="BW111" s="63"/>
      <c r="BX111" s="63"/>
      <c r="BY111" s="63"/>
      <c r="BZ111" s="63"/>
      <c r="CA111" s="63"/>
      <c r="CB111" s="63"/>
      <c r="CC111" s="63"/>
      <c r="CD111" s="63"/>
      <c r="CE111" s="63"/>
      <c r="CF111" s="63"/>
      <c r="CG111" s="63"/>
      <c r="CH111" s="63"/>
      <c r="CI111" s="63"/>
      <c r="CJ111" s="63"/>
      <c r="CK111" s="63"/>
      <c r="CL111" s="63"/>
      <c r="CM111" s="63"/>
      <c r="CN111" s="63"/>
      <c r="CO111" s="63"/>
      <c r="CP111" s="63"/>
      <c r="CQ111" s="63"/>
      <c r="CR111" s="63"/>
      <c r="CS111" s="63"/>
      <c r="CT111" s="63"/>
      <c r="CU111" s="63"/>
      <c r="CV111" s="63"/>
      <c r="CW111" s="63"/>
      <c r="CX111" s="63"/>
      <c r="CY111" s="63"/>
      <c r="CZ111" s="63"/>
      <c r="DA111" s="63"/>
      <c r="DB111" s="63"/>
      <c r="DC111" s="63"/>
      <c r="DD111" s="63"/>
      <c r="DE111" s="63"/>
      <c r="DF111" s="63"/>
      <c r="DG111" s="63"/>
      <c r="DH111" s="63"/>
      <c r="DI111" s="63"/>
      <c r="DJ111" s="63"/>
      <c r="DK111" s="63"/>
      <c r="DL111" s="63"/>
      <c r="DM111" s="63"/>
      <c r="DN111" s="63"/>
      <c r="DO111" s="63"/>
      <c r="DP111" s="63"/>
      <c r="DQ111" s="63"/>
    </row>
    <row r="112" spans="1:121" ht="12.75" customHeight="1" x14ac:dyDescent="0.2">
      <c r="A112" s="89"/>
      <c r="B112" s="98"/>
      <c r="C112" s="78"/>
      <c r="D112" s="78"/>
      <c r="E112" s="78"/>
      <c r="F112" s="90" t="s">
        <v>175</v>
      </c>
      <c r="G112" s="90"/>
      <c r="H112" s="90"/>
      <c r="I112" s="16">
        <v>20</v>
      </c>
      <c r="J112" s="16">
        <v>20</v>
      </c>
      <c r="K112" s="16">
        <v>18</v>
      </c>
      <c r="L112" s="16">
        <v>17</v>
      </c>
      <c r="M112" s="16">
        <v>20</v>
      </c>
      <c r="N112" s="16">
        <v>22</v>
      </c>
      <c r="O112" s="16">
        <v>22</v>
      </c>
      <c r="P112" s="16">
        <v>0</v>
      </c>
      <c r="Q112" s="16">
        <v>0</v>
      </c>
      <c r="R112" s="16">
        <v>0</v>
      </c>
      <c r="S112" s="16">
        <v>0</v>
      </c>
      <c r="T112" s="16">
        <v>0</v>
      </c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  <c r="BP112" s="63"/>
      <c r="BQ112" s="63"/>
      <c r="BR112" s="63"/>
      <c r="BS112" s="63"/>
      <c r="BT112" s="63"/>
      <c r="BU112" s="63"/>
      <c r="BV112" s="63"/>
      <c r="BW112" s="63"/>
      <c r="BX112" s="63"/>
      <c r="BY112" s="63"/>
      <c r="BZ112" s="63"/>
      <c r="CA112" s="63"/>
      <c r="CB112" s="63"/>
      <c r="CC112" s="63"/>
      <c r="CD112" s="63"/>
      <c r="CE112" s="63"/>
      <c r="CF112" s="63"/>
      <c r="CG112" s="63"/>
      <c r="CH112" s="63"/>
      <c r="CI112" s="63"/>
      <c r="CJ112" s="63"/>
      <c r="CK112" s="63"/>
      <c r="CL112" s="63"/>
      <c r="CM112" s="63"/>
      <c r="CN112" s="63"/>
      <c r="CO112" s="63"/>
      <c r="CP112" s="63"/>
      <c r="CQ112" s="63"/>
      <c r="CR112" s="63"/>
      <c r="CS112" s="63"/>
      <c r="CT112" s="63"/>
      <c r="CU112" s="63"/>
      <c r="CV112" s="63"/>
      <c r="CW112" s="63"/>
      <c r="CX112" s="63"/>
      <c r="CY112" s="63"/>
      <c r="CZ112" s="63"/>
      <c r="DA112" s="63"/>
      <c r="DB112" s="63"/>
      <c r="DC112" s="63"/>
      <c r="DD112" s="63"/>
      <c r="DE112" s="63"/>
      <c r="DF112" s="63"/>
      <c r="DG112" s="63"/>
      <c r="DH112" s="63"/>
      <c r="DI112" s="63"/>
      <c r="DJ112" s="63"/>
      <c r="DK112" s="63"/>
      <c r="DL112" s="63"/>
      <c r="DM112" s="63"/>
      <c r="DN112" s="63"/>
      <c r="DO112" s="63"/>
      <c r="DP112" s="63"/>
      <c r="DQ112" s="63"/>
    </row>
    <row r="113" spans="1:121" ht="12.75" customHeight="1" x14ac:dyDescent="0.2">
      <c r="A113" s="89"/>
      <c r="B113" s="98"/>
      <c r="C113" s="78"/>
      <c r="D113" s="78"/>
      <c r="E113" s="78"/>
      <c r="F113" s="90" t="s">
        <v>211</v>
      </c>
      <c r="G113" s="90"/>
      <c r="H113" s="90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6">
        <v>0</v>
      </c>
      <c r="Q113" s="16">
        <v>0</v>
      </c>
      <c r="R113" s="16">
        <v>0</v>
      </c>
      <c r="S113" s="16">
        <v>0</v>
      </c>
      <c r="T113" s="16">
        <v>0</v>
      </c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  <c r="BN113" s="63"/>
      <c r="BO113" s="63"/>
      <c r="BP113" s="63"/>
      <c r="BQ113" s="63"/>
      <c r="BR113" s="63"/>
      <c r="BS113" s="63"/>
      <c r="BT113" s="63"/>
      <c r="BU113" s="63"/>
      <c r="BV113" s="63"/>
      <c r="BW113" s="63"/>
      <c r="BX113" s="63"/>
      <c r="BY113" s="63"/>
      <c r="BZ113" s="63"/>
      <c r="CA113" s="63"/>
      <c r="CB113" s="63"/>
      <c r="CC113" s="63"/>
      <c r="CD113" s="63"/>
      <c r="CE113" s="63"/>
      <c r="CF113" s="63"/>
      <c r="CG113" s="63"/>
      <c r="CH113" s="63"/>
      <c r="CI113" s="63"/>
      <c r="CJ113" s="63"/>
      <c r="CK113" s="63"/>
      <c r="CL113" s="63"/>
      <c r="CM113" s="63"/>
      <c r="CN113" s="63"/>
      <c r="CO113" s="63"/>
      <c r="CP113" s="63"/>
      <c r="CQ113" s="63"/>
      <c r="CR113" s="63"/>
      <c r="CS113" s="63"/>
      <c r="CT113" s="63"/>
      <c r="CU113" s="63"/>
      <c r="CV113" s="63"/>
      <c r="CW113" s="63"/>
      <c r="CX113" s="63"/>
      <c r="CY113" s="63"/>
      <c r="CZ113" s="63"/>
      <c r="DA113" s="63"/>
      <c r="DB113" s="63"/>
      <c r="DC113" s="63"/>
      <c r="DD113" s="63"/>
      <c r="DE113" s="63"/>
      <c r="DF113" s="63"/>
      <c r="DG113" s="63"/>
      <c r="DH113" s="63"/>
      <c r="DI113" s="63"/>
      <c r="DJ113" s="63"/>
      <c r="DK113" s="63"/>
      <c r="DL113" s="63"/>
      <c r="DM113" s="63"/>
      <c r="DN113" s="63"/>
      <c r="DO113" s="63"/>
      <c r="DP113" s="63"/>
      <c r="DQ113" s="63"/>
    </row>
    <row r="114" spans="1:121" ht="12.75" customHeight="1" x14ac:dyDescent="0.2">
      <c r="A114" s="89"/>
      <c r="B114" s="98"/>
      <c r="C114" s="78"/>
      <c r="D114" s="78"/>
      <c r="E114" s="78"/>
      <c r="F114" s="90" t="s">
        <v>212</v>
      </c>
      <c r="G114" s="90"/>
      <c r="H114" s="90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0</v>
      </c>
      <c r="R114" s="16">
        <v>0</v>
      </c>
      <c r="S114" s="16">
        <v>0</v>
      </c>
      <c r="T114" s="16">
        <v>0</v>
      </c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  <c r="BN114" s="63"/>
      <c r="BO114" s="63"/>
      <c r="BP114" s="63"/>
      <c r="BQ114" s="63"/>
      <c r="BR114" s="63"/>
      <c r="BS114" s="63"/>
      <c r="BT114" s="63"/>
      <c r="BU114" s="63"/>
      <c r="BV114" s="63"/>
      <c r="BW114" s="63"/>
      <c r="BX114" s="63"/>
      <c r="BY114" s="63"/>
      <c r="BZ114" s="63"/>
      <c r="CA114" s="63"/>
      <c r="CB114" s="63"/>
      <c r="CC114" s="63"/>
      <c r="CD114" s="63"/>
      <c r="CE114" s="63"/>
      <c r="CF114" s="63"/>
      <c r="CG114" s="63"/>
      <c r="CH114" s="63"/>
      <c r="CI114" s="63"/>
      <c r="CJ114" s="63"/>
      <c r="CK114" s="63"/>
      <c r="CL114" s="63"/>
      <c r="CM114" s="63"/>
      <c r="CN114" s="63"/>
      <c r="CO114" s="63"/>
      <c r="CP114" s="63"/>
      <c r="CQ114" s="63"/>
      <c r="CR114" s="63"/>
      <c r="CS114" s="63"/>
      <c r="CT114" s="63"/>
      <c r="CU114" s="63"/>
      <c r="CV114" s="63"/>
      <c r="CW114" s="63"/>
      <c r="CX114" s="63"/>
      <c r="CY114" s="63"/>
      <c r="CZ114" s="63"/>
      <c r="DA114" s="63"/>
      <c r="DB114" s="63"/>
      <c r="DC114" s="63"/>
      <c r="DD114" s="63"/>
      <c r="DE114" s="63"/>
      <c r="DF114" s="63"/>
      <c r="DG114" s="63"/>
      <c r="DH114" s="63"/>
      <c r="DI114" s="63"/>
      <c r="DJ114" s="63"/>
      <c r="DK114" s="63"/>
      <c r="DL114" s="63"/>
      <c r="DM114" s="63"/>
      <c r="DN114" s="63"/>
      <c r="DO114" s="63"/>
      <c r="DP114" s="63"/>
      <c r="DQ114" s="63"/>
    </row>
    <row r="115" spans="1:121" ht="12.75" customHeight="1" x14ac:dyDescent="0.2">
      <c r="A115" s="89"/>
      <c r="B115" s="98"/>
      <c r="C115" s="78"/>
      <c r="D115" s="78"/>
      <c r="E115" s="78"/>
      <c r="F115" s="90" t="s">
        <v>213</v>
      </c>
      <c r="G115" s="90"/>
      <c r="H115" s="90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6">
        <v>0</v>
      </c>
      <c r="Q115" s="16">
        <v>0</v>
      </c>
      <c r="R115" s="16">
        <v>0</v>
      </c>
      <c r="S115" s="16">
        <v>0</v>
      </c>
      <c r="T115" s="16">
        <v>0</v>
      </c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3"/>
      <c r="BU115" s="63"/>
      <c r="BV115" s="63"/>
      <c r="BW115" s="63"/>
      <c r="BX115" s="63"/>
      <c r="BY115" s="63"/>
      <c r="BZ115" s="63"/>
      <c r="CA115" s="63"/>
      <c r="CB115" s="63"/>
      <c r="CC115" s="63"/>
      <c r="CD115" s="63"/>
      <c r="CE115" s="63"/>
      <c r="CF115" s="63"/>
      <c r="CG115" s="63"/>
      <c r="CH115" s="63"/>
      <c r="CI115" s="63"/>
      <c r="CJ115" s="63"/>
      <c r="CK115" s="63"/>
      <c r="CL115" s="63"/>
      <c r="CM115" s="63"/>
      <c r="CN115" s="63"/>
      <c r="CO115" s="63"/>
      <c r="CP115" s="63"/>
      <c r="CQ115" s="63"/>
      <c r="CR115" s="63"/>
      <c r="CS115" s="63"/>
      <c r="CT115" s="63"/>
      <c r="CU115" s="63"/>
      <c r="CV115" s="63"/>
      <c r="CW115" s="63"/>
      <c r="CX115" s="63"/>
      <c r="CY115" s="63"/>
      <c r="CZ115" s="63"/>
      <c r="DA115" s="63"/>
      <c r="DB115" s="63"/>
      <c r="DC115" s="63"/>
      <c r="DD115" s="63"/>
      <c r="DE115" s="63"/>
      <c r="DF115" s="63"/>
      <c r="DG115" s="63"/>
      <c r="DH115" s="63"/>
      <c r="DI115" s="63"/>
      <c r="DJ115" s="63"/>
      <c r="DK115" s="63"/>
      <c r="DL115" s="63"/>
      <c r="DM115" s="63"/>
      <c r="DN115" s="63"/>
      <c r="DO115" s="63"/>
      <c r="DP115" s="63"/>
      <c r="DQ115" s="63"/>
    </row>
    <row r="118" spans="1:121" x14ac:dyDescent="0.2">
      <c r="A118" s="100" t="s">
        <v>214</v>
      </c>
      <c r="B118" s="100"/>
      <c r="C118" s="100"/>
      <c r="D118" s="101" t="s">
        <v>215</v>
      </c>
      <c r="E118" s="101"/>
    </row>
    <row r="119" spans="1:121" x14ac:dyDescent="0.2">
      <c r="A119" s="100" t="s">
        <v>216</v>
      </c>
      <c r="B119" s="100"/>
      <c r="C119" s="100"/>
      <c r="D119" s="102">
        <v>43374</v>
      </c>
      <c r="E119" s="102"/>
    </row>
    <row r="120" spans="1:121" x14ac:dyDescent="0.2">
      <c r="A120" s="100" t="s">
        <v>217</v>
      </c>
      <c r="B120" s="100"/>
      <c r="C120" s="100"/>
      <c r="D120" s="101" t="s">
        <v>218</v>
      </c>
      <c r="E120" s="101"/>
    </row>
    <row r="121" spans="1:121" x14ac:dyDescent="0.2">
      <c r="A121" s="100" t="s">
        <v>219</v>
      </c>
      <c r="B121" s="100"/>
      <c r="C121" s="100"/>
      <c r="D121" s="103" t="s">
        <v>220</v>
      </c>
      <c r="E121" s="103"/>
    </row>
    <row r="123" spans="1:121" x14ac:dyDescent="0.2">
      <c r="C123" s="104" t="s">
        <v>221</v>
      </c>
      <c r="D123" s="104"/>
      <c r="E123" s="104"/>
    </row>
    <row r="124" spans="1:121" x14ac:dyDescent="0.2">
      <c r="C124" s="64" t="s">
        <v>222</v>
      </c>
      <c r="D124" s="65">
        <v>1.2</v>
      </c>
      <c r="E124" s="66" t="s">
        <v>223</v>
      </c>
    </row>
    <row r="125" spans="1:121" x14ac:dyDescent="0.2">
      <c r="C125" s="64" t="s">
        <v>224</v>
      </c>
      <c r="D125" s="65">
        <v>41</v>
      </c>
      <c r="E125" s="66" t="s">
        <v>225</v>
      </c>
    </row>
    <row r="126" spans="1:121" x14ac:dyDescent="0.2">
      <c r="C126" s="64" t="s">
        <v>226</v>
      </c>
      <c r="D126" s="65">
        <v>5</v>
      </c>
      <c r="E126" s="66" t="s">
        <v>227</v>
      </c>
    </row>
    <row r="127" spans="1:121" x14ac:dyDescent="0.2">
      <c r="C127" s="64" t="s">
        <v>228</v>
      </c>
      <c r="D127" s="65">
        <v>10</v>
      </c>
      <c r="E127" s="66" t="s">
        <v>229</v>
      </c>
    </row>
    <row r="128" spans="1:121" x14ac:dyDescent="0.2">
      <c r="C128" s="64" t="s">
        <v>230</v>
      </c>
      <c r="D128" s="65">
        <v>25</v>
      </c>
      <c r="E128" s="66" t="s">
        <v>231</v>
      </c>
    </row>
    <row r="129" spans="3:5" x14ac:dyDescent="0.2">
      <c r="C129" s="64" t="s">
        <v>232</v>
      </c>
      <c r="D129" s="65">
        <v>40</v>
      </c>
      <c r="E129" s="66" t="s">
        <v>233</v>
      </c>
    </row>
    <row r="130" spans="3:5" x14ac:dyDescent="0.2">
      <c r="C130" s="64" t="s">
        <v>234</v>
      </c>
      <c r="D130" s="65">
        <v>800</v>
      </c>
      <c r="E130" s="66" t="s">
        <v>235</v>
      </c>
    </row>
    <row r="131" spans="3:5" x14ac:dyDescent="0.2">
      <c r="C131" s="64" t="s">
        <v>236</v>
      </c>
      <c r="D131" s="65">
        <v>967</v>
      </c>
      <c r="E131" s="66" t="s">
        <v>235</v>
      </c>
    </row>
    <row r="132" spans="3:5" x14ac:dyDescent="0.2">
      <c r="C132" s="67"/>
      <c r="D132" s="67"/>
      <c r="E132" s="68"/>
    </row>
    <row r="133" spans="3:5" x14ac:dyDescent="0.2">
      <c r="C133" s="99" t="s">
        <v>237</v>
      </c>
      <c r="D133" s="99"/>
      <c r="E133" s="68"/>
    </row>
    <row r="134" spans="3:5" x14ac:dyDescent="0.2">
      <c r="C134" s="64" t="s">
        <v>238</v>
      </c>
      <c r="D134" s="64">
        <v>1</v>
      </c>
      <c r="E134" s="68"/>
    </row>
    <row r="135" spans="3:5" x14ac:dyDescent="0.2">
      <c r="C135" s="64" t="s">
        <v>239</v>
      </c>
      <c r="D135" s="64">
        <v>1</v>
      </c>
      <c r="E135" s="68"/>
    </row>
    <row r="136" spans="3:5" x14ac:dyDescent="0.2">
      <c r="C136" s="64" t="s">
        <v>226</v>
      </c>
      <c r="D136" s="64">
        <v>1</v>
      </c>
      <c r="E136" s="68"/>
    </row>
    <row r="137" spans="3:5" x14ac:dyDescent="0.2">
      <c r="C137" s="64" t="s">
        <v>240</v>
      </c>
      <c r="D137" s="64">
        <v>5</v>
      </c>
      <c r="E137" s="68"/>
    </row>
    <row r="138" spans="3:5" x14ac:dyDescent="0.2">
      <c r="C138" s="64" t="s">
        <v>241</v>
      </c>
      <c r="D138" s="64">
        <v>1</v>
      </c>
      <c r="E138" s="68"/>
    </row>
    <row r="139" spans="3:5" x14ac:dyDescent="0.2">
      <c r="C139" s="64" t="s">
        <v>242</v>
      </c>
      <c r="D139" s="64">
        <v>2</v>
      </c>
      <c r="E139" s="68"/>
    </row>
    <row r="140" spans="3:5" x14ac:dyDescent="0.2">
      <c r="C140" s="64" t="s">
        <v>243</v>
      </c>
      <c r="D140" s="64">
        <v>1</v>
      </c>
      <c r="E140" s="68"/>
    </row>
  </sheetData>
  <mergeCells count="178">
    <mergeCell ref="C133:D133"/>
    <mergeCell ref="A118:C118"/>
    <mergeCell ref="D118:E118"/>
    <mergeCell ref="A119:C119"/>
    <mergeCell ref="D119:E119"/>
    <mergeCell ref="A120:C120"/>
    <mergeCell ref="D120:E120"/>
    <mergeCell ref="A121:C121"/>
    <mergeCell ref="D121:E121"/>
    <mergeCell ref="C123:E123"/>
    <mergeCell ref="B95:B102"/>
    <mergeCell ref="C95:C102"/>
    <mergeCell ref="D95:D102"/>
    <mergeCell ref="B103:B115"/>
    <mergeCell ref="C103:C115"/>
    <mergeCell ref="D103:E109"/>
    <mergeCell ref="F103:H103"/>
    <mergeCell ref="F104:H104"/>
    <mergeCell ref="F105:H105"/>
    <mergeCell ref="F106:H106"/>
    <mergeCell ref="F107:H107"/>
    <mergeCell ref="F108:H108"/>
    <mergeCell ref="F109:H109"/>
    <mergeCell ref="D110:E115"/>
    <mergeCell ref="F110:H110"/>
    <mergeCell ref="F111:H111"/>
    <mergeCell ref="F112:H112"/>
    <mergeCell ref="F113:H113"/>
    <mergeCell ref="F114:H114"/>
    <mergeCell ref="F115:H115"/>
    <mergeCell ref="B88:B94"/>
    <mergeCell ref="C88:C94"/>
    <mergeCell ref="D88:D94"/>
    <mergeCell ref="E89:H89"/>
    <mergeCell ref="E90:H90"/>
    <mergeCell ref="E91:H91"/>
    <mergeCell ref="E92:H92"/>
    <mergeCell ref="E93:H93"/>
    <mergeCell ref="E94:H94"/>
    <mergeCell ref="E78:H78"/>
    <mergeCell ref="E79:H79"/>
    <mergeCell ref="E80:H80"/>
    <mergeCell ref="B81:B87"/>
    <mergeCell ref="C81:C87"/>
    <mergeCell ref="D81:E81"/>
    <mergeCell ref="D82:D84"/>
    <mergeCell ref="E82:H82"/>
    <mergeCell ref="E83:H83"/>
    <mergeCell ref="E84:H84"/>
    <mergeCell ref="D85:D87"/>
    <mergeCell ref="E85:H85"/>
    <mergeCell ref="E86:H86"/>
    <mergeCell ref="E87:H87"/>
    <mergeCell ref="B54:B56"/>
    <mergeCell ref="C54:C56"/>
    <mergeCell ref="D54:E56"/>
    <mergeCell ref="F55:H55"/>
    <mergeCell ref="F56:H56"/>
    <mergeCell ref="A57:A115"/>
    <mergeCell ref="B57:B62"/>
    <mergeCell ref="C57:C62"/>
    <mergeCell ref="D57:D62"/>
    <mergeCell ref="B64:B69"/>
    <mergeCell ref="C64:C69"/>
    <mergeCell ref="D64:D69"/>
    <mergeCell ref="B71:B73"/>
    <mergeCell ref="C71:C73"/>
    <mergeCell ref="D71:D73"/>
    <mergeCell ref="E72:H72"/>
    <mergeCell ref="E73:H73"/>
    <mergeCell ref="B74:B80"/>
    <mergeCell ref="C74:C80"/>
    <mergeCell ref="D74:D77"/>
    <mergeCell ref="E75:H75"/>
    <mergeCell ref="E76:H76"/>
    <mergeCell ref="E77:H77"/>
    <mergeCell ref="D78:D80"/>
    <mergeCell ref="F46:H46"/>
    <mergeCell ref="F47:H47"/>
    <mergeCell ref="B48:B50"/>
    <mergeCell ref="C48:C50"/>
    <mergeCell ref="D48:E50"/>
    <mergeCell ref="F49:H49"/>
    <mergeCell ref="F50:H50"/>
    <mergeCell ref="B51:B53"/>
    <mergeCell ref="C51:C53"/>
    <mergeCell ref="D51:E53"/>
    <mergeCell ref="F52:H52"/>
    <mergeCell ref="F53:H53"/>
    <mergeCell ref="A33:A56"/>
    <mergeCell ref="B33:B35"/>
    <mergeCell ref="C33:C35"/>
    <mergeCell ref="D33:E35"/>
    <mergeCell ref="F34:H34"/>
    <mergeCell ref="F35:H35"/>
    <mergeCell ref="B36:B38"/>
    <mergeCell ref="C36:C38"/>
    <mergeCell ref="D36:E38"/>
    <mergeCell ref="F37:H37"/>
    <mergeCell ref="F38:H38"/>
    <mergeCell ref="B39:B41"/>
    <mergeCell ref="C39:C41"/>
    <mergeCell ref="D39:E41"/>
    <mergeCell ref="F40:H40"/>
    <mergeCell ref="F41:H41"/>
    <mergeCell ref="B42:B44"/>
    <mergeCell ref="C42:C44"/>
    <mergeCell ref="D42:E44"/>
    <mergeCell ref="F43:H43"/>
    <mergeCell ref="F44:H44"/>
    <mergeCell ref="B45:B47"/>
    <mergeCell ref="C45:C47"/>
    <mergeCell ref="D45:E47"/>
    <mergeCell ref="A28:A32"/>
    <mergeCell ref="B28:B32"/>
    <mergeCell ref="C28:C32"/>
    <mergeCell ref="D28:E30"/>
    <mergeCell ref="F29:H29"/>
    <mergeCell ref="F30:H30"/>
    <mergeCell ref="D31:E32"/>
    <mergeCell ref="F31:H31"/>
    <mergeCell ref="F32:H32"/>
    <mergeCell ref="A20:A27"/>
    <mergeCell ref="B20:B22"/>
    <mergeCell ref="C20:C22"/>
    <mergeCell ref="D20:E22"/>
    <mergeCell ref="F21:H21"/>
    <mergeCell ref="F22:H22"/>
    <mergeCell ref="B23:B27"/>
    <mergeCell ref="C23:C27"/>
    <mergeCell ref="D23:E23"/>
    <mergeCell ref="D24:E25"/>
    <mergeCell ref="F24:H24"/>
    <mergeCell ref="F25:H25"/>
    <mergeCell ref="D26:E27"/>
    <mergeCell ref="F26:H26"/>
    <mergeCell ref="F27:H27"/>
    <mergeCell ref="A6:A19"/>
    <mergeCell ref="B6:B7"/>
    <mergeCell ref="C6:C7"/>
    <mergeCell ref="D6:E6"/>
    <mergeCell ref="D7:E7"/>
    <mergeCell ref="B8:B10"/>
    <mergeCell ref="C8:C10"/>
    <mergeCell ref="D8:E10"/>
    <mergeCell ref="F9:H9"/>
    <mergeCell ref="F10:H10"/>
    <mergeCell ref="D11:E11"/>
    <mergeCell ref="D12:E12"/>
    <mergeCell ref="D13:E13"/>
    <mergeCell ref="B14:B16"/>
    <mergeCell ref="C14:C16"/>
    <mergeCell ref="D14:E16"/>
    <mergeCell ref="F15:H15"/>
    <mergeCell ref="F16:H16"/>
    <mergeCell ref="D17:E17"/>
    <mergeCell ref="B18:B19"/>
    <mergeCell ref="C18:C19"/>
    <mergeCell ref="D18:E18"/>
    <mergeCell ref="D19:E19"/>
    <mergeCell ref="A1:T1"/>
    <mergeCell ref="A2:T2"/>
    <mergeCell ref="A3:D4"/>
    <mergeCell ref="E3:H4"/>
    <mergeCell ref="I3:T3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D5:E5"/>
  </mergeCells>
  <conditionalFormatting sqref="I6:T6">
    <cfRule type="cellIs" dxfId="88" priority="2" operator="lessThanOrEqual">
      <formula>75</formula>
    </cfRule>
    <cfRule type="cellIs" dxfId="87" priority="3" operator="greaterThanOrEqual">
      <formula>95</formula>
    </cfRule>
    <cfRule type="cellIs" dxfId="86" priority="4" operator="between">
      <formula>76</formula>
      <formula>94</formula>
    </cfRule>
  </conditionalFormatting>
  <conditionalFormatting sqref="I7:T7">
    <cfRule type="cellIs" dxfId="85" priority="5" operator="lessThanOrEqual">
      <formula>26</formula>
    </cfRule>
    <cfRule type="cellIs" dxfId="84" priority="6" operator="greaterThanOrEqual">
      <formula>34</formula>
    </cfRule>
    <cfRule type="cellIs" dxfId="83" priority="7" operator="between">
      <formula>27</formula>
      <formula>33</formula>
    </cfRule>
  </conditionalFormatting>
  <conditionalFormatting sqref="I8:T8">
    <cfRule type="cellIs" dxfId="82" priority="8" operator="lessThanOrEqual">
      <formula>0.79</formula>
    </cfRule>
    <cfRule type="cellIs" dxfId="81" priority="9" operator="greaterThanOrEqual">
      <formula>0.91</formula>
    </cfRule>
    <cfRule type="cellIs" dxfId="80" priority="10" operator="between">
      <formula>0.8</formula>
      <formula>0.9</formula>
    </cfRule>
  </conditionalFormatting>
  <conditionalFormatting sqref="I11:T11">
    <cfRule type="cellIs" dxfId="79" priority="11" operator="lessThanOrEqual">
      <formula>43</formula>
    </cfRule>
    <cfRule type="cellIs" dxfId="78" priority="12" operator="greaterThanOrEqual">
      <formula>49</formula>
    </cfRule>
    <cfRule type="cellIs" dxfId="77" priority="13" operator="between">
      <formula>44</formula>
      <formula>48</formula>
    </cfRule>
  </conditionalFormatting>
  <conditionalFormatting sqref="I13:T13">
    <cfRule type="cellIs" dxfId="76" priority="14" operator="lessThanOrEqual">
      <formula>564</formula>
    </cfRule>
    <cfRule type="cellIs" dxfId="75" priority="15" operator="greaterThanOrEqual">
      <formula>626</formula>
    </cfRule>
    <cfRule type="cellIs" dxfId="74" priority="16" operator="between">
      <formula>565</formula>
      <formula>625</formula>
    </cfRule>
  </conditionalFormatting>
  <conditionalFormatting sqref="I14:T14">
    <cfRule type="cellIs" dxfId="73" priority="17" operator="lessThanOrEqual">
      <formula>759</formula>
    </cfRule>
    <cfRule type="cellIs" dxfId="72" priority="18" operator="greaterThanOrEqual">
      <formula>841</formula>
    </cfRule>
    <cfRule type="cellIs" dxfId="71" priority="19" operator="between">
      <formula>760</formula>
      <formula>840</formula>
    </cfRule>
  </conditionalFormatting>
  <conditionalFormatting sqref="I17:T17">
    <cfRule type="cellIs" dxfId="70" priority="20" operator="lessThanOrEqual">
      <formula>966</formula>
    </cfRule>
    <cfRule type="cellIs" dxfId="69" priority="21" operator="greaterThanOrEqual">
      <formula>1016</formula>
    </cfRule>
    <cfRule type="cellIs" dxfId="68" priority="22" operator="between">
      <formula>967</formula>
      <formula>1015</formula>
    </cfRule>
  </conditionalFormatting>
  <conditionalFormatting sqref="I18:T18">
    <cfRule type="cellIs" dxfId="67" priority="23" operator="lessThanOrEqual">
      <formula>0.9</formula>
    </cfRule>
    <cfRule type="cellIs" dxfId="66" priority="24" operator="greaterThanOrEqual">
      <formula>1.01</formula>
    </cfRule>
    <cfRule type="cellIs" dxfId="65" priority="25" operator="between">
      <formula>0.91</formula>
      <formula>1</formula>
    </cfRule>
  </conditionalFormatting>
  <conditionalFormatting sqref="I19:T19">
    <cfRule type="cellIs" dxfId="64" priority="26" operator="lessThanOrEqual">
      <formula>797</formula>
    </cfRule>
    <cfRule type="cellIs" dxfId="63" priority="27" operator="greaterThanOrEqual">
      <formula>883</formula>
    </cfRule>
    <cfRule type="cellIs" dxfId="62" priority="28" operator="between">
      <formula>798</formula>
      <formula>882</formula>
    </cfRule>
  </conditionalFormatting>
  <conditionalFormatting sqref="I20:T20">
    <cfRule type="cellIs" dxfId="61" priority="29" operator="lessThanOrEqual">
      <formula>0.69</formula>
    </cfRule>
    <cfRule type="cellIs" dxfId="60" priority="30" operator="greaterThanOrEqual">
      <formula>0.81</formula>
    </cfRule>
    <cfRule type="cellIs" dxfId="59" priority="31" operator="between">
      <formula>0.7</formula>
      <formula>0.8</formula>
    </cfRule>
  </conditionalFormatting>
  <conditionalFormatting sqref="I23:T23">
    <cfRule type="cellIs" dxfId="58" priority="32" operator="lessThanOrEqual">
      <formula>0.59</formula>
    </cfRule>
    <cfRule type="cellIs" dxfId="57" priority="33" operator="greaterThanOrEqual">
      <formula>0.66</formula>
    </cfRule>
    <cfRule type="cellIs" dxfId="56" priority="34" operator="between">
      <formula>0.6</formula>
      <formula>0.65</formula>
    </cfRule>
  </conditionalFormatting>
  <conditionalFormatting sqref="I28:T28">
    <cfRule type="cellIs" dxfId="55" priority="35" operator="lessThanOrEqual">
      <formula>0.39</formula>
    </cfRule>
    <cfRule type="cellIs" dxfId="54" priority="36" operator="greaterThanOrEqual">
      <formula>0.51</formula>
    </cfRule>
    <cfRule type="cellIs" dxfId="53" priority="37" operator="between">
      <formula>0.4</formula>
      <formula>0.5</formula>
    </cfRule>
  </conditionalFormatting>
  <conditionalFormatting sqref="I33:T33">
    <cfRule type="cellIs" dxfId="52" priority="38" operator="lessThanOrEqual">
      <formula>15</formula>
    </cfRule>
    <cfRule type="cellIs" dxfId="51" priority="39" operator="greaterThanOrEqual">
      <formula>22</formula>
    </cfRule>
    <cfRule type="cellIs" dxfId="50" priority="40" operator="between">
      <formula>16</formula>
      <formula>21</formula>
    </cfRule>
  </conditionalFormatting>
  <conditionalFormatting sqref="I36:T36">
    <cfRule type="cellIs" dxfId="49" priority="41" operator="lessThan">
      <formula>1</formula>
    </cfRule>
    <cfRule type="cellIs" dxfId="48" priority="42" operator="greaterThanOrEqual">
      <formula>2</formula>
    </cfRule>
    <cfRule type="cellIs" dxfId="47" priority="43" operator="equal">
      <formula>1</formula>
    </cfRule>
  </conditionalFormatting>
  <conditionalFormatting sqref="I39:T39">
    <cfRule type="cellIs" dxfId="46" priority="44" operator="lessThanOrEqual">
      <formula>6</formula>
    </cfRule>
    <cfRule type="cellIs" dxfId="45" priority="45" operator="greaterThanOrEqual">
      <formula>22</formula>
    </cfRule>
    <cfRule type="cellIs" dxfId="44" priority="46" operator="between">
      <formula>7</formula>
      <formula>21</formula>
    </cfRule>
  </conditionalFormatting>
  <conditionalFormatting sqref="I42:T42">
    <cfRule type="cellIs" dxfId="43" priority="47" operator="lessThanOrEqual">
      <formula>14</formula>
    </cfRule>
    <cfRule type="cellIs" dxfId="42" priority="48" operator="greaterThanOrEqual">
      <formula>46</formula>
    </cfRule>
    <cfRule type="cellIs" dxfId="41" priority="49" operator="between">
      <formula>45</formula>
      <formula>15</formula>
    </cfRule>
  </conditionalFormatting>
  <conditionalFormatting sqref="I45:T45">
    <cfRule type="cellIs" dxfId="40" priority="50" operator="greaterThanOrEqual">
      <formula>76</formula>
    </cfRule>
    <cfRule type="cellIs" dxfId="39" priority="51" operator="lessThanOrEqual">
      <formula>59</formula>
    </cfRule>
    <cfRule type="cellIs" dxfId="38" priority="52" operator="between">
      <formula>60</formula>
      <formula>75</formula>
    </cfRule>
  </conditionalFormatting>
  <conditionalFormatting sqref="I48:T48">
    <cfRule type="cellIs" dxfId="37" priority="53" operator="lessThanOrEqual">
      <formula>1</formula>
    </cfRule>
    <cfRule type="cellIs" dxfId="36" priority="54" operator="greaterThanOrEqual">
      <formula>3</formula>
    </cfRule>
    <cfRule type="cellIs" dxfId="35" priority="55" operator="equal">
      <formula>2</formula>
    </cfRule>
  </conditionalFormatting>
  <conditionalFormatting sqref="I51:T51">
    <cfRule type="cellIs" dxfId="34" priority="56" operator="greaterThanOrEqual">
      <formula>3</formula>
    </cfRule>
    <cfRule type="cellIs" dxfId="33" priority="57" operator="lessThanOrEqual">
      <formula>1</formula>
    </cfRule>
    <cfRule type="cellIs" dxfId="32" priority="58" operator="equal">
      <formula>2</formula>
    </cfRule>
  </conditionalFormatting>
  <conditionalFormatting sqref="I54:T54">
    <cfRule type="cellIs" dxfId="31" priority="59" operator="lessThanOrEqual">
      <formula>9</formula>
    </cfRule>
    <cfRule type="cellIs" dxfId="30" priority="60" operator="greaterThanOrEqual">
      <formula>16</formula>
    </cfRule>
    <cfRule type="cellIs" dxfId="29" priority="61" operator="between">
      <formula>10</formula>
      <formula>15</formula>
    </cfRule>
  </conditionalFormatting>
  <conditionalFormatting sqref="I57:T62">
    <cfRule type="cellIs" dxfId="28" priority="62" operator="lessThanOrEqual">
      <formula>199</formula>
    </cfRule>
    <cfRule type="cellIs" dxfId="27" priority="63" operator="greaterThanOrEqual">
      <formula>221</formula>
    </cfRule>
    <cfRule type="cellIs" dxfId="26" priority="64" operator="between">
      <formula>200</formula>
      <formula>220</formula>
    </cfRule>
  </conditionalFormatting>
  <conditionalFormatting sqref="I63:T63">
    <cfRule type="cellIs" dxfId="25" priority="65" operator="lessThanOrEqual">
      <formula>498</formula>
    </cfRule>
    <cfRule type="cellIs" dxfId="24" priority="66" operator="greaterThanOrEqual">
      <formula>552</formula>
    </cfRule>
    <cfRule type="cellIs" dxfId="23" priority="67" operator="between">
      <formula>499</formula>
      <formula>551</formula>
    </cfRule>
  </conditionalFormatting>
  <conditionalFormatting sqref="I71:T71">
    <cfRule type="cellIs" dxfId="22" priority="68" operator="lessThanOrEqual">
      <formula>11</formula>
    </cfRule>
    <cfRule type="cellIs" dxfId="21" priority="69" operator="greaterThanOrEqual">
      <formula>39</formula>
    </cfRule>
    <cfRule type="cellIs" dxfId="20" priority="70" operator="between">
      <formula>12</formula>
      <formula>38</formula>
    </cfRule>
  </conditionalFormatting>
  <conditionalFormatting sqref="I81:T81">
    <cfRule type="cellIs" dxfId="19" priority="71" operator="lessThanOrEqual">
      <formula>19</formula>
    </cfRule>
    <cfRule type="cellIs" dxfId="18" priority="72" operator="greaterThanOrEqual">
      <formula>21</formula>
    </cfRule>
    <cfRule type="cellIs" dxfId="17" priority="73" operator="equal">
      <formula>20</formula>
    </cfRule>
  </conditionalFormatting>
  <conditionalFormatting sqref="I88:T88">
    <cfRule type="cellIs" dxfId="16" priority="74" operator="lessThanOrEqual">
      <formula>1401</formula>
    </cfRule>
    <cfRule type="cellIs" dxfId="15" priority="75" operator="greaterThanOrEqual">
      <formula>1551</formula>
    </cfRule>
    <cfRule type="cellIs" dxfId="14" priority="76" operator="between">
      <formula>1402</formula>
      <formula>1550</formula>
    </cfRule>
  </conditionalFormatting>
  <conditionalFormatting sqref="I64:T70">
    <cfRule type="cellIs" dxfId="13" priority="77" operator="lessThanOrEqual">
      <formula>0.89</formula>
    </cfRule>
    <cfRule type="cellIs" dxfId="12" priority="78" operator="greaterThanOrEqual">
      <formula>1.01</formula>
    </cfRule>
    <cfRule type="cellIs" dxfId="11" priority="79" operator="between">
      <formula>0.9</formula>
      <formula>1</formula>
    </cfRule>
  </conditionalFormatting>
  <conditionalFormatting sqref="I95:T102">
    <cfRule type="cellIs" dxfId="10" priority="80" operator="lessThanOrEqual">
      <formula>0.89</formula>
    </cfRule>
    <cfRule type="cellIs" dxfId="9" priority="81" operator="greaterThanOrEqual">
      <formula>1.01</formula>
    </cfRule>
    <cfRule type="cellIs" dxfId="8" priority="82" operator="between">
      <formula>0.9</formula>
      <formula>1</formula>
    </cfRule>
  </conditionalFormatting>
  <conditionalFormatting sqref="I12:T12">
    <cfRule type="cellIs" dxfId="7" priority="83" operator="greaterThan">
      <formula>26</formula>
    </cfRule>
  </conditionalFormatting>
  <conditionalFormatting sqref="I74:J74">
    <cfRule type="cellIs" dxfId="6" priority="84" operator="greaterThan">
      <formula>26</formula>
    </cfRule>
  </conditionalFormatting>
  <conditionalFormatting sqref="I12">
    <cfRule type="cellIs" dxfId="5" priority="85" operator="lessThanOrEqual">
      <formula>24</formula>
    </cfRule>
    <cfRule type="cellIs" dxfId="4" priority="86" operator="equal">
      <formula>25</formula>
    </cfRule>
  </conditionalFormatting>
  <conditionalFormatting sqref="J12:T12">
    <cfRule type="cellIs" dxfId="3" priority="87" operator="lessThanOrEqual">
      <formula>24</formula>
    </cfRule>
    <cfRule type="cellIs" dxfId="2" priority="88" operator="equal">
      <formula>25</formula>
    </cfRule>
  </conditionalFormatting>
  <conditionalFormatting sqref="I74:T74">
    <cfRule type="cellIs" dxfId="1" priority="89" operator="lessThanOrEqual">
      <formula>24</formula>
    </cfRule>
    <cfRule type="cellIs" dxfId="0" priority="90" operator="equal">
      <formula>25</formula>
    </cfRule>
  </conditionalFormatting>
  <printOptions horizontalCentered="1"/>
  <pageMargins left="0.42013888888888901" right="0.37986111111111098" top="1" bottom="1" header="0.51180555555555496" footer="0.51180555555555496"/>
  <pageSetup firstPageNumber="0" orientation="portrait" horizontalDpi="300" verticalDpi="30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2329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2018</vt:lpstr>
      <vt:lpstr>2019</vt:lpstr>
      <vt:lpstr>2020</vt:lpstr>
      <vt:lpstr>'2018'!Área_de_impresión</vt:lpstr>
      <vt:lpstr>'2019'!Área_de_impresión</vt:lpstr>
      <vt:lpstr>'2020'!Área_de_impresión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epicadog</dc:creator>
  <dc:description/>
  <cp:lastModifiedBy>Diane Melissa Sánchez Barrios</cp:lastModifiedBy>
  <cp:revision>188</cp:revision>
  <cp:lastPrinted>2012-10-22T16:46:56Z</cp:lastPrinted>
  <dcterms:created xsi:type="dcterms:W3CDTF">2012-03-12T16:31:25Z</dcterms:created>
  <dcterms:modified xsi:type="dcterms:W3CDTF">2020-08-03T17:20:35Z</dcterms:modified>
  <dc:language>es-CR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