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porras\Desktop\INDICADORES\2020\Julio 2020\"/>
    </mc:Choice>
  </mc:AlternateContent>
  <xr:revisionPtr revIDLastSave="0" documentId="13_ncr:1_{8DF8A13B-4039-4585-8EEE-080AD2149E9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2018" sheetId="1" r:id="rId1"/>
    <sheet name="2019" sheetId="2" r:id="rId2"/>
    <sheet name="2020" sheetId="3" r:id="rId3"/>
  </sheets>
  <definedNames>
    <definedName name="_xlnm.Print_Area" localSheetId="0">'2018'!$A$1:$H$50</definedName>
    <definedName name="_xlnm.Print_Area" localSheetId="1">'2019'!$A$1:$H$50</definedName>
    <definedName name="_xlnm.Print_Area" localSheetId="2">'2020'!$A$1:$H$50</definedName>
  </definedNames>
  <calcPr calcId="191029"/>
</workbook>
</file>

<file path=xl/calcChain.xml><?xml version="1.0" encoding="utf-8"?>
<calcChain xmlns="http://schemas.openxmlformats.org/spreadsheetml/2006/main">
  <c r="M48" i="3" l="1"/>
  <c r="K39" i="3" l="1"/>
  <c r="J39" i="3"/>
  <c r="T100" i="3" l="1"/>
  <c r="S100" i="3"/>
  <c r="R100" i="3"/>
  <c r="Q100" i="3"/>
  <c r="P100" i="3"/>
  <c r="O100" i="3"/>
  <c r="N100" i="3"/>
  <c r="M100" i="3"/>
  <c r="L100" i="3"/>
  <c r="K100" i="3"/>
  <c r="J100" i="3"/>
  <c r="I100" i="3"/>
  <c r="T99" i="3"/>
  <c r="S99" i="3"/>
  <c r="R99" i="3"/>
  <c r="Q99" i="3"/>
  <c r="P99" i="3"/>
  <c r="O99" i="3"/>
  <c r="N99" i="3"/>
  <c r="M99" i="3"/>
  <c r="L99" i="3"/>
  <c r="K99" i="3"/>
  <c r="J99" i="3"/>
  <c r="I99" i="3"/>
  <c r="T98" i="3"/>
  <c r="S98" i="3"/>
  <c r="R98" i="3"/>
  <c r="Q98" i="3"/>
  <c r="P98" i="3"/>
  <c r="O98" i="3"/>
  <c r="N98" i="3"/>
  <c r="M98" i="3"/>
  <c r="L98" i="3"/>
  <c r="K98" i="3"/>
  <c r="J98" i="3"/>
  <c r="I98" i="3"/>
  <c r="I97" i="3" s="1"/>
  <c r="T97" i="3"/>
  <c r="S97" i="3"/>
  <c r="R97" i="3"/>
  <c r="Q97" i="3"/>
  <c r="P97" i="3"/>
  <c r="O97" i="3"/>
  <c r="N97" i="3"/>
  <c r="M97" i="3"/>
  <c r="L97" i="3"/>
  <c r="K97" i="3"/>
  <c r="J97" i="3"/>
  <c r="T96" i="3"/>
  <c r="S96" i="3"/>
  <c r="R96" i="3"/>
  <c r="Q96" i="3"/>
  <c r="P96" i="3"/>
  <c r="O96" i="3"/>
  <c r="N96" i="3"/>
  <c r="M96" i="3"/>
  <c r="L96" i="3"/>
  <c r="K96" i="3"/>
  <c r="J96" i="3"/>
  <c r="I96" i="3"/>
  <c r="T95" i="3"/>
  <c r="S95" i="3"/>
  <c r="R95" i="3"/>
  <c r="Q95" i="3"/>
  <c r="P95" i="3"/>
  <c r="O95" i="3"/>
  <c r="N95" i="3"/>
  <c r="M95" i="3"/>
  <c r="L95" i="3"/>
  <c r="K95" i="3"/>
  <c r="J95" i="3"/>
  <c r="I95" i="3"/>
  <c r="T94" i="3"/>
  <c r="S94" i="3"/>
  <c r="R94" i="3"/>
  <c r="Q94" i="3"/>
  <c r="P94" i="3"/>
  <c r="O94" i="3"/>
  <c r="N94" i="3"/>
  <c r="M94" i="3"/>
  <c r="M93" i="3" s="1"/>
  <c r="L94" i="3"/>
  <c r="K94" i="3"/>
  <c r="J94" i="3"/>
  <c r="I94" i="3"/>
  <c r="T93" i="3"/>
  <c r="S93" i="3"/>
  <c r="R93" i="3"/>
  <c r="Q93" i="3"/>
  <c r="P93" i="3"/>
  <c r="O93" i="3"/>
  <c r="N93" i="3"/>
  <c r="L93" i="3"/>
  <c r="K93" i="3"/>
  <c r="J93" i="3"/>
  <c r="I93" i="3"/>
  <c r="T88" i="3"/>
  <c r="S88" i="3"/>
  <c r="R88" i="3"/>
  <c r="Q88" i="3"/>
  <c r="P88" i="3"/>
  <c r="O88" i="3"/>
  <c r="N88" i="3"/>
  <c r="M88" i="3"/>
  <c r="L88" i="3"/>
  <c r="K88" i="3"/>
  <c r="J88" i="3"/>
  <c r="I88" i="3"/>
  <c r="T81" i="3"/>
  <c r="S81" i="3"/>
  <c r="R81" i="3"/>
  <c r="Q81" i="3"/>
  <c r="P81" i="3"/>
  <c r="O81" i="3"/>
  <c r="N81" i="3"/>
  <c r="M81" i="3"/>
  <c r="L81" i="3"/>
  <c r="K81" i="3"/>
  <c r="J81" i="3"/>
  <c r="I81" i="3"/>
  <c r="T74" i="3"/>
  <c r="S74" i="3"/>
  <c r="R74" i="3"/>
  <c r="Q74" i="3"/>
  <c r="P74" i="3"/>
  <c r="O74" i="3"/>
  <c r="N74" i="3"/>
  <c r="M74" i="3"/>
  <c r="L74" i="3"/>
  <c r="K74" i="3"/>
  <c r="J74" i="3"/>
  <c r="I74" i="3"/>
  <c r="T71" i="3"/>
  <c r="S71" i="3"/>
  <c r="R71" i="3"/>
  <c r="Q71" i="3"/>
  <c r="P71" i="3"/>
  <c r="O71" i="3"/>
  <c r="N71" i="3"/>
  <c r="M71" i="3"/>
  <c r="L71" i="3"/>
  <c r="K71" i="3"/>
  <c r="J71" i="3"/>
  <c r="I71" i="3"/>
  <c r="T70" i="3"/>
  <c r="S70" i="3"/>
  <c r="R70" i="3"/>
  <c r="Q70" i="3"/>
  <c r="P70" i="3"/>
  <c r="O70" i="3"/>
  <c r="N70" i="3"/>
  <c r="M70" i="3"/>
  <c r="L70" i="3"/>
  <c r="K70" i="3"/>
  <c r="J70" i="3"/>
  <c r="I70" i="3"/>
  <c r="T69" i="3"/>
  <c r="S69" i="3"/>
  <c r="R69" i="3"/>
  <c r="Q69" i="3"/>
  <c r="P69" i="3"/>
  <c r="O69" i="3"/>
  <c r="N69" i="3"/>
  <c r="M69" i="3"/>
  <c r="L69" i="3"/>
  <c r="K69" i="3"/>
  <c r="J69" i="3"/>
  <c r="I69" i="3"/>
  <c r="T68" i="3"/>
  <c r="S68" i="3"/>
  <c r="R68" i="3"/>
  <c r="Q68" i="3"/>
  <c r="P68" i="3"/>
  <c r="O68" i="3"/>
  <c r="N68" i="3"/>
  <c r="M68" i="3"/>
  <c r="L68" i="3"/>
  <c r="K68" i="3"/>
  <c r="J68" i="3"/>
  <c r="I68" i="3"/>
  <c r="T67" i="3"/>
  <c r="S67" i="3"/>
  <c r="R67" i="3"/>
  <c r="Q67" i="3"/>
  <c r="P67" i="3"/>
  <c r="O67" i="3"/>
  <c r="N67" i="3"/>
  <c r="M67" i="3"/>
  <c r="L67" i="3"/>
  <c r="K67" i="3"/>
  <c r="J67" i="3"/>
  <c r="I67" i="3"/>
  <c r="T66" i="3"/>
  <c r="S66" i="3"/>
  <c r="R66" i="3"/>
  <c r="Q66" i="3"/>
  <c r="P66" i="3"/>
  <c r="O66" i="3"/>
  <c r="N66" i="3"/>
  <c r="M66" i="3"/>
  <c r="L66" i="3"/>
  <c r="K66" i="3"/>
  <c r="J66" i="3"/>
  <c r="I66" i="3"/>
  <c r="T65" i="3"/>
  <c r="S65" i="3"/>
  <c r="R65" i="3"/>
  <c r="Q65" i="3"/>
  <c r="P65" i="3"/>
  <c r="O65" i="3"/>
  <c r="N65" i="3"/>
  <c r="M65" i="3"/>
  <c r="L65" i="3"/>
  <c r="K65" i="3"/>
  <c r="J65" i="3"/>
  <c r="I65" i="3"/>
  <c r="T64" i="3"/>
  <c r="S64" i="3"/>
  <c r="R64" i="3"/>
  <c r="Q64" i="3"/>
  <c r="P64" i="3"/>
  <c r="N64" i="3"/>
  <c r="M64" i="3"/>
  <c r="L64" i="3"/>
  <c r="T57" i="3"/>
  <c r="S57" i="3"/>
  <c r="R57" i="3"/>
  <c r="Q57" i="3"/>
  <c r="P57" i="3"/>
  <c r="O57" i="3"/>
  <c r="N57" i="3"/>
  <c r="M57" i="3"/>
  <c r="L57" i="3"/>
  <c r="J57" i="3"/>
  <c r="I57" i="3"/>
  <c r="T54" i="3"/>
  <c r="S54" i="3"/>
  <c r="R54" i="3"/>
  <c r="Q54" i="3"/>
  <c r="P54" i="3"/>
  <c r="O54" i="3"/>
  <c r="N54" i="3"/>
  <c r="M54" i="3"/>
  <c r="L54" i="3"/>
  <c r="K54" i="3"/>
  <c r="J54" i="3"/>
  <c r="I54" i="3"/>
  <c r="T51" i="3"/>
  <c r="S51" i="3"/>
  <c r="R51" i="3"/>
  <c r="Q51" i="3"/>
  <c r="P51" i="3"/>
  <c r="O51" i="3"/>
  <c r="N51" i="3"/>
  <c r="M51" i="3"/>
  <c r="L51" i="3"/>
  <c r="K51" i="3"/>
  <c r="J51" i="3"/>
  <c r="I51" i="3"/>
  <c r="T48" i="3"/>
  <c r="S48" i="3"/>
  <c r="R48" i="3"/>
  <c r="Q48" i="3"/>
  <c r="P48" i="3"/>
  <c r="O48" i="3"/>
  <c r="N48" i="3"/>
  <c r="L48" i="3"/>
  <c r="K48" i="3"/>
  <c r="I48" i="3"/>
  <c r="T45" i="3"/>
  <c r="S45" i="3"/>
  <c r="R45" i="3"/>
  <c r="Q45" i="3"/>
  <c r="P45" i="3"/>
  <c r="O45" i="3"/>
  <c r="N45" i="3"/>
  <c r="M45" i="3"/>
  <c r="L45" i="3"/>
  <c r="K45" i="3"/>
  <c r="J45" i="3"/>
  <c r="I45" i="3"/>
  <c r="T42" i="3"/>
  <c r="S42" i="3"/>
  <c r="R42" i="3"/>
  <c r="Q42" i="3"/>
  <c r="P42" i="3"/>
  <c r="O42" i="3"/>
  <c r="N42" i="3"/>
  <c r="M42" i="3"/>
  <c r="L42" i="3"/>
  <c r="K42" i="3"/>
  <c r="J42" i="3"/>
  <c r="I42" i="3"/>
  <c r="T39" i="3"/>
  <c r="S39" i="3"/>
  <c r="R39" i="3"/>
  <c r="Q39" i="3"/>
  <c r="P39" i="3"/>
  <c r="O39" i="3"/>
  <c r="N39" i="3"/>
  <c r="M39" i="3"/>
  <c r="L39" i="3"/>
  <c r="I39" i="3"/>
  <c r="T36" i="3"/>
  <c r="S36" i="3"/>
  <c r="R36" i="3"/>
  <c r="Q36" i="3"/>
  <c r="P36" i="3"/>
  <c r="O36" i="3"/>
  <c r="N36" i="3"/>
  <c r="M36" i="3"/>
  <c r="L36" i="3"/>
  <c r="K36" i="3"/>
  <c r="J36" i="3"/>
  <c r="I36" i="3"/>
  <c r="T33" i="3"/>
  <c r="S33" i="3"/>
  <c r="R33" i="3"/>
  <c r="Q33" i="3"/>
  <c r="P33" i="3"/>
  <c r="O33" i="3"/>
  <c r="N33" i="3"/>
  <c r="M33" i="3"/>
  <c r="L33" i="3"/>
  <c r="K33" i="3"/>
  <c r="J33" i="3"/>
  <c r="I33" i="3"/>
  <c r="T28" i="3"/>
  <c r="S28" i="3"/>
  <c r="R28" i="3"/>
  <c r="Q28" i="3"/>
  <c r="P28" i="3"/>
  <c r="O28" i="3"/>
  <c r="N28" i="3"/>
  <c r="M28" i="3"/>
  <c r="L28" i="3"/>
  <c r="K28" i="3"/>
  <c r="J28" i="3"/>
  <c r="I28" i="3"/>
  <c r="T23" i="3"/>
  <c r="S23" i="3"/>
  <c r="R23" i="3"/>
  <c r="Q23" i="3"/>
  <c r="P23" i="3"/>
  <c r="O23" i="3"/>
  <c r="N23" i="3"/>
  <c r="M23" i="3"/>
  <c r="L23" i="3"/>
  <c r="K23" i="3"/>
  <c r="J23" i="3"/>
  <c r="I23" i="3"/>
  <c r="T20" i="3"/>
  <c r="S20" i="3"/>
  <c r="R20" i="3"/>
  <c r="Q20" i="3"/>
  <c r="P20" i="3"/>
  <c r="O20" i="3"/>
  <c r="N20" i="3"/>
  <c r="M20" i="3"/>
  <c r="L20" i="3"/>
  <c r="K20" i="3"/>
  <c r="J20" i="3"/>
  <c r="I20" i="3"/>
  <c r="T18" i="3"/>
  <c r="S18" i="3"/>
  <c r="R18" i="3"/>
  <c r="Q18" i="3"/>
  <c r="P18" i="3"/>
  <c r="O18" i="3"/>
  <c r="N18" i="3"/>
  <c r="M18" i="3"/>
  <c r="L18" i="3"/>
  <c r="K18" i="3"/>
  <c r="J18" i="3"/>
  <c r="I18" i="3"/>
  <c r="T14" i="3"/>
  <c r="S14" i="3"/>
  <c r="R14" i="3"/>
  <c r="Q14" i="3"/>
  <c r="P14" i="3"/>
  <c r="O14" i="3"/>
  <c r="N14" i="3"/>
  <c r="L14" i="3"/>
  <c r="J14" i="3"/>
  <c r="I14" i="3"/>
  <c r="T8" i="3"/>
  <c r="S8" i="3"/>
  <c r="R8" i="3"/>
  <c r="Q8" i="3"/>
  <c r="P8" i="3"/>
  <c r="O8" i="3"/>
  <c r="N8" i="3"/>
  <c r="M8" i="3"/>
  <c r="L8" i="3"/>
  <c r="K8" i="3"/>
  <c r="J8" i="3"/>
  <c r="I8" i="3"/>
  <c r="O64" i="3" l="1"/>
  <c r="K64" i="3"/>
  <c r="J64" i="3"/>
  <c r="I64" i="3"/>
  <c r="T100" i="2"/>
  <c r="S100" i="2"/>
  <c r="R100" i="2"/>
  <c r="Q100" i="2"/>
  <c r="P100" i="2"/>
  <c r="O100" i="2"/>
  <c r="N100" i="2"/>
  <c r="M100" i="2"/>
  <c r="L100" i="2"/>
  <c r="K100" i="2"/>
  <c r="J100" i="2"/>
  <c r="I100" i="2"/>
  <c r="T99" i="2"/>
  <c r="S99" i="2"/>
  <c r="R99" i="2"/>
  <c r="Q99" i="2"/>
  <c r="P99" i="2"/>
  <c r="O99" i="2"/>
  <c r="N99" i="2"/>
  <c r="M99" i="2"/>
  <c r="L99" i="2"/>
  <c r="K99" i="2"/>
  <c r="J99" i="2"/>
  <c r="I99" i="2"/>
  <c r="T98" i="2"/>
  <c r="S98" i="2"/>
  <c r="R98" i="2"/>
  <c r="Q98" i="2"/>
  <c r="P98" i="2"/>
  <c r="O98" i="2"/>
  <c r="N98" i="2"/>
  <c r="M98" i="2"/>
  <c r="M97" i="2" s="1"/>
  <c r="L98" i="2"/>
  <c r="L97" i="2" s="1"/>
  <c r="K98" i="2"/>
  <c r="K97" i="2" s="1"/>
  <c r="J98" i="2"/>
  <c r="I98" i="2"/>
  <c r="T97" i="2"/>
  <c r="S97" i="2"/>
  <c r="R97" i="2"/>
  <c r="Q97" i="2"/>
  <c r="P97" i="2"/>
  <c r="O97" i="2"/>
  <c r="N97" i="2"/>
  <c r="J97" i="2"/>
  <c r="I97" i="2"/>
  <c r="T96" i="2"/>
  <c r="S96" i="2"/>
  <c r="R96" i="2"/>
  <c r="Q96" i="2"/>
  <c r="P96" i="2"/>
  <c r="O96" i="2"/>
  <c r="N96" i="2"/>
  <c r="M96" i="2"/>
  <c r="L96" i="2"/>
  <c r="K96" i="2"/>
  <c r="J96" i="2"/>
  <c r="I96" i="2"/>
  <c r="T95" i="2"/>
  <c r="S95" i="2"/>
  <c r="R95" i="2"/>
  <c r="Q95" i="2"/>
  <c r="P95" i="2"/>
  <c r="O95" i="2"/>
  <c r="N95" i="2"/>
  <c r="M95" i="2"/>
  <c r="L95" i="2"/>
  <c r="K95" i="2"/>
  <c r="J95" i="2"/>
  <c r="I95" i="2"/>
  <c r="T94" i="2"/>
  <c r="S94" i="2"/>
  <c r="R94" i="2"/>
  <c r="Q94" i="2"/>
  <c r="P94" i="2"/>
  <c r="O94" i="2"/>
  <c r="N94" i="2"/>
  <c r="M94" i="2"/>
  <c r="L94" i="2"/>
  <c r="K94" i="2"/>
  <c r="K93" i="2" s="1"/>
  <c r="J94" i="2"/>
  <c r="I94" i="2"/>
  <c r="I93" i="2" s="1"/>
  <c r="T93" i="2"/>
  <c r="S93" i="2"/>
  <c r="R93" i="2"/>
  <c r="Q93" i="2"/>
  <c r="P93" i="2"/>
  <c r="O93" i="2"/>
  <c r="N93" i="2"/>
  <c r="M93" i="2"/>
  <c r="L93" i="2"/>
  <c r="J93" i="2"/>
  <c r="T88" i="2"/>
  <c r="S88" i="2"/>
  <c r="R88" i="2"/>
  <c r="Q88" i="2"/>
  <c r="P88" i="2"/>
  <c r="O88" i="2"/>
  <c r="N88" i="2"/>
  <c r="M88" i="2"/>
  <c r="L88" i="2"/>
  <c r="K88" i="2"/>
  <c r="J88" i="2"/>
  <c r="I88" i="2"/>
  <c r="T81" i="2"/>
  <c r="S81" i="2"/>
  <c r="R81" i="2"/>
  <c r="Q81" i="2"/>
  <c r="P81" i="2"/>
  <c r="O81" i="2"/>
  <c r="N81" i="2"/>
  <c r="M81" i="2"/>
  <c r="L81" i="2"/>
  <c r="K81" i="2"/>
  <c r="J81" i="2"/>
  <c r="I81" i="2"/>
  <c r="T74" i="2"/>
  <c r="S74" i="2"/>
  <c r="R74" i="2"/>
  <c r="Q74" i="2"/>
  <c r="P74" i="2"/>
  <c r="O74" i="2"/>
  <c r="N74" i="2"/>
  <c r="M74" i="2"/>
  <c r="L74" i="2"/>
  <c r="K74" i="2"/>
  <c r="J74" i="2"/>
  <c r="I74" i="2"/>
  <c r="T71" i="2"/>
  <c r="S71" i="2"/>
  <c r="R71" i="2"/>
  <c r="Q71" i="2"/>
  <c r="P71" i="2"/>
  <c r="O71" i="2"/>
  <c r="N71" i="2"/>
  <c r="M71" i="2"/>
  <c r="L71" i="2"/>
  <c r="K71" i="2"/>
  <c r="J71" i="2"/>
  <c r="I71" i="2"/>
  <c r="T70" i="2"/>
  <c r="S70" i="2"/>
  <c r="R70" i="2"/>
  <c r="Q70" i="2"/>
  <c r="P70" i="2"/>
  <c r="O70" i="2"/>
  <c r="N70" i="2"/>
  <c r="M70" i="2"/>
  <c r="L70" i="2"/>
  <c r="K70" i="2"/>
  <c r="J70" i="2"/>
  <c r="I70" i="2"/>
  <c r="T69" i="2"/>
  <c r="S69" i="2"/>
  <c r="R69" i="2"/>
  <c r="Q69" i="2"/>
  <c r="P69" i="2"/>
  <c r="O69" i="2"/>
  <c r="N69" i="2"/>
  <c r="M69" i="2"/>
  <c r="L69" i="2"/>
  <c r="K69" i="2"/>
  <c r="J69" i="2"/>
  <c r="I69" i="2"/>
  <c r="T68" i="2"/>
  <c r="S68" i="2"/>
  <c r="R68" i="2"/>
  <c r="Q68" i="2"/>
  <c r="P68" i="2"/>
  <c r="O68" i="2"/>
  <c r="N68" i="2"/>
  <c r="M68" i="2"/>
  <c r="L68" i="2"/>
  <c r="K68" i="2"/>
  <c r="J68" i="2"/>
  <c r="I68" i="2"/>
  <c r="T67" i="2"/>
  <c r="S67" i="2"/>
  <c r="R67" i="2"/>
  <c r="Q67" i="2"/>
  <c r="P67" i="2"/>
  <c r="O67" i="2"/>
  <c r="N67" i="2"/>
  <c r="M67" i="2"/>
  <c r="L67" i="2"/>
  <c r="K67" i="2"/>
  <c r="J67" i="2"/>
  <c r="I67" i="2"/>
  <c r="T66" i="2"/>
  <c r="S66" i="2"/>
  <c r="R66" i="2"/>
  <c r="Q66" i="2"/>
  <c r="P66" i="2"/>
  <c r="O66" i="2"/>
  <c r="N66" i="2"/>
  <c r="M66" i="2"/>
  <c r="L66" i="2"/>
  <c r="K66" i="2"/>
  <c r="J66" i="2"/>
  <c r="I66" i="2"/>
  <c r="T65" i="2"/>
  <c r="S65" i="2"/>
  <c r="R65" i="2"/>
  <c r="Q65" i="2"/>
  <c r="Q64" i="2" s="1"/>
  <c r="P65" i="2"/>
  <c r="P64" i="2" s="1"/>
  <c r="O65" i="2"/>
  <c r="N65" i="2"/>
  <c r="M65" i="2"/>
  <c r="L65" i="2"/>
  <c r="L64" i="2" s="1"/>
  <c r="K65" i="2"/>
  <c r="K64" i="2" s="1"/>
  <c r="J65" i="2"/>
  <c r="I65" i="2"/>
  <c r="S64" i="2"/>
  <c r="R64" i="2"/>
  <c r="O64" i="2"/>
  <c r="N64" i="2"/>
  <c r="M64" i="2"/>
  <c r="J64" i="2"/>
  <c r="I64" i="2"/>
  <c r="T57" i="2"/>
  <c r="S57" i="2"/>
  <c r="R57" i="2"/>
  <c r="Q57" i="2"/>
  <c r="P57" i="2"/>
  <c r="O57" i="2"/>
  <c r="N57" i="2"/>
  <c r="M57" i="2"/>
  <c r="L57" i="2"/>
  <c r="K57" i="2"/>
  <c r="J57" i="2"/>
  <c r="I57" i="2"/>
  <c r="T54" i="2"/>
  <c r="S54" i="2"/>
  <c r="R54" i="2"/>
  <c r="Q54" i="2"/>
  <c r="P54" i="2"/>
  <c r="O54" i="2"/>
  <c r="N54" i="2"/>
  <c r="M54" i="2"/>
  <c r="L54" i="2"/>
  <c r="K54" i="2"/>
  <c r="J54" i="2"/>
  <c r="I54" i="2"/>
  <c r="T51" i="2"/>
  <c r="S51" i="2"/>
  <c r="R51" i="2"/>
  <c r="Q51" i="2"/>
  <c r="P51" i="2"/>
  <c r="O51" i="2"/>
  <c r="N51" i="2"/>
  <c r="M51" i="2"/>
  <c r="L51" i="2"/>
  <c r="K51" i="2"/>
  <c r="J51" i="2"/>
  <c r="I51" i="2"/>
  <c r="T48" i="2"/>
  <c r="S48" i="2"/>
  <c r="R48" i="2"/>
  <c r="Q48" i="2"/>
  <c r="P48" i="2"/>
  <c r="O48" i="2"/>
  <c r="N48" i="2"/>
  <c r="M48" i="2"/>
  <c r="L48" i="2"/>
  <c r="K48" i="2"/>
  <c r="J48" i="2"/>
  <c r="I48" i="2"/>
  <c r="T45" i="2"/>
  <c r="S45" i="2"/>
  <c r="R45" i="2"/>
  <c r="Q45" i="2"/>
  <c r="P45" i="2"/>
  <c r="O45" i="2"/>
  <c r="N45" i="2"/>
  <c r="M45" i="2"/>
  <c r="L45" i="2"/>
  <c r="K45" i="2"/>
  <c r="J45" i="2"/>
  <c r="I45" i="2"/>
  <c r="T42" i="2"/>
  <c r="S42" i="2"/>
  <c r="R42" i="2"/>
  <c r="Q42" i="2"/>
  <c r="P42" i="2"/>
  <c r="O42" i="2"/>
  <c r="N42" i="2"/>
  <c r="M42" i="2"/>
  <c r="L42" i="2"/>
  <c r="K42" i="2"/>
  <c r="J42" i="2"/>
  <c r="I42" i="2"/>
  <c r="T39" i="2"/>
  <c r="S39" i="2"/>
  <c r="R39" i="2"/>
  <c r="Q39" i="2"/>
  <c r="P39" i="2"/>
  <c r="O39" i="2"/>
  <c r="N39" i="2"/>
  <c r="M39" i="2"/>
  <c r="L39" i="2"/>
  <c r="K39" i="2"/>
  <c r="J39" i="2"/>
  <c r="I39" i="2"/>
  <c r="T36" i="2"/>
  <c r="S36" i="2"/>
  <c r="R36" i="2"/>
  <c r="Q36" i="2"/>
  <c r="P36" i="2"/>
  <c r="O36" i="2"/>
  <c r="N36" i="2"/>
  <c r="M36" i="2"/>
  <c r="L36" i="2"/>
  <c r="K36" i="2"/>
  <c r="J36" i="2"/>
  <c r="I36" i="2"/>
  <c r="T33" i="2"/>
  <c r="S33" i="2"/>
  <c r="R33" i="2"/>
  <c r="Q33" i="2"/>
  <c r="P33" i="2"/>
  <c r="O33" i="2"/>
  <c r="N33" i="2"/>
  <c r="M33" i="2"/>
  <c r="L33" i="2"/>
  <c r="K33" i="2"/>
  <c r="J33" i="2"/>
  <c r="I33" i="2"/>
  <c r="T28" i="2"/>
  <c r="S28" i="2"/>
  <c r="R28" i="2"/>
  <c r="Q28" i="2"/>
  <c r="P28" i="2"/>
  <c r="O28" i="2"/>
  <c r="N28" i="2"/>
  <c r="M28" i="2"/>
  <c r="L28" i="2"/>
  <c r="K28" i="2"/>
  <c r="J28" i="2"/>
  <c r="I28" i="2"/>
  <c r="T23" i="2"/>
  <c r="S23" i="2"/>
  <c r="R23" i="2"/>
  <c r="Q23" i="2"/>
  <c r="P23" i="2"/>
  <c r="O23" i="2"/>
  <c r="N23" i="2"/>
  <c r="M23" i="2"/>
  <c r="L23" i="2"/>
  <c r="K23" i="2"/>
  <c r="J23" i="2"/>
  <c r="I23" i="2"/>
  <c r="T20" i="2"/>
  <c r="S20" i="2"/>
  <c r="R20" i="2"/>
  <c r="Q20" i="2"/>
  <c r="P20" i="2"/>
  <c r="O20" i="2"/>
  <c r="N20" i="2"/>
  <c r="M20" i="2"/>
  <c r="L20" i="2"/>
  <c r="K20" i="2"/>
  <c r="J20" i="2"/>
  <c r="I20" i="2"/>
  <c r="T18" i="2"/>
  <c r="S18" i="2"/>
  <c r="R18" i="2"/>
  <c r="Q18" i="2"/>
  <c r="P18" i="2"/>
  <c r="O18" i="2"/>
  <c r="N18" i="2"/>
  <c r="M18" i="2"/>
  <c r="L18" i="2"/>
  <c r="K18" i="2"/>
  <c r="J18" i="2"/>
  <c r="I18" i="2"/>
  <c r="T14" i="2"/>
  <c r="S14" i="2"/>
  <c r="R14" i="2"/>
  <c r="Q14" i="2"/>
  <c r="P14" i="2"/>
  <c r="O14" i="2"/>
  <c r="N14" i="2"/>
  <c r="M14" i="2"/>
  <c r="L14" i="2"/>
  <c r="K14" i="2"/>
  <c r="J14" i="2"/>
  <c r="I14" i="2"/>
  <c r="T8" i="2"/>
  <c r="S8" i="2"/>
  <c r="R8" i="2"/>
  <c r="Q8" i="2"/>
  <c r="P8" i="2"/>
  <c r="O8" i="2"/>
  <c r="N8" i="2"/>
  <c r="M8" i="2"/>
  <c r="L8" i="2"/>
  <c r="K8" i="2"/>
  <c r="J8" i="2"/>
  <c r="I8" i="2"/>
  <c r="K100" i="1"/>
  <c r="J100" i="1"/>
  <c r="I100" i="1"/>
  <c r="K99" i="1"/>
  <c r="K97" i="1" s="1"/>
  <c r="J99" i="1"/>
  <c r="I99" i="1"/>
  <c r="K98" i="1"/>
  <c r="J98" i="1"/>
  <c r="J97" i="1" s="1"/>
  <c r="I98" i="1"/>
  <c r="I97" i="1" s="1"/>
  <c r="K96" i="1"/>
  <c r="K93" i="1" s="1"/>
  <c r="J96" i="1"/>
  <c r="I96" i="1"/>
  <c r="K95" i="1"/>
  <c r="J95" i="1"/>
  <c r="I95" i="1"/>
  <c r="K94" i="1"/>
  <c r="J94" i="1"/>
  <c r="I94" i="1"/>
  <c r="I93" i="1" s="1"/>
  <c r="K88" i="1"/>
  <c r="J88" i="1"/>
  <c r="I88" i="1"/>
  <c r="K81" i="1"/>
  <c r="J81" i="1"/>
  <c r="I81" i="1"/>
  <c r="K74" i="1"/>
  <c r="J74" i="1"/>
  <c r="I74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I64" i="1" s="1"/>
  <c r="K57" i="1"/>
  <c r="J57" i="1"/>
  <c r="I57" i="1"/>
  <c r="K54" i="1"/>
  <c r="J54" i="1"/>
  <c r="I54" i="1"/>
  <c r="K51" i="1"/>
  <c r="J51" i="1"/>
  <c r="I51" i="1"/>
  <c r="K48" i="1"/>
  <c r="J48" i="1"/>
  <c r="I48" i="1"/>
  <c r="K45" i="1"/>
  <c r="J45" i="1"/>
  <c r="I45" i="1"/>
  <c r="K42" i="1"/>
  <c r="J42" i="1"/>
  <c r="I42" i="1"/>
  <c r="K39" i="1"/>
  <c r="J39" i="1"/>
  <c r="I39" i="1"/>
  <c r="K36" i="1"/>
  <c r="J36" i="1"/>
  <c r="I36" i="1"/>
  <c r="K33" i="1"/>
  <c r="J33" i="1"/>
  <c r="I33" i="1"/>
  <c r="K28" i="1"/>
  <c r="J28" i="1"/>
  <c r="I28" i="1"/>
  <c r="K23" i="1"/>
  <c r="J23" i="1"/>
  <c r="I23" i="1"/>
  <c r="K20" i="1"/>
  <c r="J20" i="1"/>
  <c r="I20" i="1"/>
  <c r="K18" i="1"/>
  <c r="J18" i="1"/>
  <c r="I18" i="1"/>
  <c r="K14" i="1"/>
  <c r="J14" i="1"/>
  <c r="I14" i="1"/>
  <c r="K8" i="1"/>
  <c r="J8" i="1"/>
  <c r="I8" i="1"/>
  <c r="K64" i="1" l="1"/>
  <c r="J64" i="1"/>
  <c r="T64" i="2"/>
  <c r="J9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000-000001000000}">
      <text>
        <r>
          <rPr>
            <b/>
            <sz val="9"/>
            <color rgb="FF000000"/>
            <rFont val="Verdana"/>
            <family val="2"/>
          </rPr>
          <t>arojasmo:</t>
        </r>
        <r>
          <rPr>
            <b/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El dato se obtiene de la entrada en el Balance General del Sigma</t>
        </r>
      </text>
    </comment>
    <comment ref="D7" authorId="0" shapeId="0" xr:uid="{00000000-0006-0000-0000-000002000000}">
      <text>
        <r>
          <rPr>
            <b/>
            <sz val="9"/>
            <color rgb="FF000000"/>
            <rFont val="Verdana"/>
            <family val="2"/>
          </rPr>
          <t>arojasmo:</t>
        </r>
        <r>
          <rPr>
            <b/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El dato se obtine del Balance de incidentes del Sigma</t>
        </r>
      </text>
    </comment>
    <comment ref="D11" authorId="0" shapeId="0" xr:uid="{00000000-0006-0000-0000-000003000000}">
      <text>
        <r>
          <rPr>
            <b/>
            <sz val="9"/>
            <color rgb="FF000000"/>
            <rFont val="Verdana"/>
            <family val="2"/>
          </rPr>
          <t>arojasmo:</t>
        </r>
        <r>
          <rPr>
            <b/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El dato se obtiene de la suma de los apremios pendientes de los buzones de las técnicas.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100-000001000000}">
      <text>
        <r>
          <rPr>
            <b/>
            <sz val="9"/>
            <color rgb="FF000000"/>
            <rFont val="Verdana"/>
            <family val="2"/>
          </rPr>
          <t>arojasmo:</t>
        </r>
        <r>
          <rPr>
            <b/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El dato se obtiene de la entrada en el Balance General del Sigma</t>
        </r>
      </text>
    </comment>
    <comment ref="D7" authorId="0" shapeId="0" xr:uid="{00000000-0006-0000-0100-000002000000}">
      <text>
        <r>
          <rPr>
            <b/>
            <sz val="9"/>
            <color rgb="FF000000"/>
            <rFont val="Verdana"/>
            <family val="2"/>
          </rPr>
          <t>arojasmo:</t>
        </r>
        <r>
          <rPr>
            <b/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El dato se obtine del Balance de incidentes del Sigma</t>
        </r>
      </text>
    </comment>
    <comment ref="D11" authorId="0" shapeId="0" xr:uid="{00000000-0006-0000-0100-000003000000}">
      <text>
        <r>
          <rPr>
            <b/>
            <sz val="9"/>
            <color rgb="FF000000"/>
            <rFont val="Verdana"/>
            <family val="2"/>
          </rPr>
          <t>arojasmo:</t>
        </r>
        <r>
          <rPr>
            <b/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El dato se obtiene de la suma de los apremios pendientes de los buzones de las técnicas.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3B6DEE94-AAEC-42E7-8A84-B4A6C985C885}">
      <text>
        <r>
          <rPr>
            <b/>
            <sz val="9"/>
            <color rgb="FF000000"/>
            <rFont val="Verdana"/>
            <family val="2"/>
          </rPr>
          <t>arojasmo:</t>
        </r>
        <r>
          <rPr>
            <b/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El dato se obtiene de la entrada en el Balance General del Sigma</t>
        </r>
      </text>
    </comment>
    <comment ref="D7" authorId="0" shapeId="0" xr:uid="{6CA927DD-7738-4B24-9EF8-6467BCA48AD8}">
      <text>
        <r>
          <rPr>
            <b/>
            <sz val="9"/>
            <color rgb="FF000000"/>
            <rFont val="Verdana"/>
            <family val="2"/>
          </rPr>
          <t>arojasmo:</t>
        </r>
        <r>
          <rPr>
            <b/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El dato se obtine del Balance de incidentes del Sigma</t>
        </r>
      </text>
    </comment>
    <comment ref="D11" authorId="0" shapeId="0" xr:uid="{FE00B0E3-B43F-43BE-BC26-7E4D29C519E3}">
      <text>
        <r>
          <rPr>
            <b/>
            <sz val="9"/>
            <color rgb="FF000000"/>
            <rFont val="Verdana"/>
            <family val="2"/>
          </rPr>
          <t>arojasmo:</t>
        </r>
        <r>
          <rPr>
            <b/>
            <sz val="9"/>
            <color rgb="FF000000"/>
            <rFont val="Verdana"/>
            <family val="2"/>
          </rPr>
          <t xml:space="preserve">
</t>
        </r>
        <r>
          <rPr>
            <sz val="9"/>
            <color rgb="FF000000"/>
            <rFont val="Verdana"/>
            <family val="2"/>
          </rPr>
          <t>El dato se obtiene de la suma de los apremios pendientes de los buzones de las técnicas.</t>
        </r>
      </text>
    </comment>
  </commentList>
</comments>
</file>

<file path=xl/sharedStrings.xml><?xml version="1.0" encoding="utf-8"?>
<sst xmlns="http://schemas.openxmlformats.org/spreadsheetml/2006/main" count="1011" uniqueCount="234">
  <si>
    <t>INDICADORES DE GESTIÓN / DIRECCIÓN DE PLANIFICACIÓN</t>
  </si>
  <si>
    <t>JUZGADO DE PENSIONES ALIMENTARIAS DE PUNTARENAS</t>
  </si>
  <si>
    <t>Detalle</t>
  </si>
  <si>
    <t>Rangos</t>
  </si>
  <si>
    <t>Categoría</t>
  </si>
  <si>
    <t>N°</t>
  </si>
  <si>
    <t>Indicadores</t>
  </si>
  <si>
    <t>Métricas</t>
  </si>
  <si>
    <t>A mejorar</t>
  </si>
  <si>
    <t>Estándar</t>
  </si>
  <si>
    <t>Muy bueno</t>
  </si>
  <si>
    <t>Rendimiento Estadístico</t>
  </si>
  <si>
    <t>Entrada</t>
  </si>
  <si>
    <t>Cantidad de demandas ingresadas durante el mes</t>
  </si>
  <si>
    <t>&gt;87</t>
  </si>
  <si>
    <t>&gt;=71; &lt;=87</t>
  </si>
  <si>
    <t>&lt;71</t>
  </si>
  <si>
    <t>Procesos de Modificación</t>
  </si>
  <si>
    <t>&gt;36</t>
  </si>
  <si>
    <t>&gt;=30; &lt;=36</t>
  </si>
  <si>
    <t>&lt;30</t>
  </si>
  <si>
    <t>Porcentaje de resolución de apremios corporales</t>
  </si>
  <si>
    <t>Cantidad de apremios corporales resueltos / Cantidad de apremios corporales ingresados</t>
  </si>
  <si>
    <t>&lt;80%</t>
  </si>
  <si>
    <t>&gt;=80%; &lt;=90%</t>
  </si>
  <si>
    <t>&gt;90%</t>
  </si>
  <si>
    <t>Cantidad de apremios corporales ingresados</t>
  </si>
  <si>
    <t>Cantidad de apremios corporales resueltos</t>
  </si>
  <si>
    <t>Cantidad de apremios corporales pendientes</t>
  </si>
  <si>
    <t>Cantidad de apremios corporales pendientes de resolver</t>
  </si>
  <si>
    <t>&gt;45</t>
  </si>
  <si>
    <t>&gt;=41; &lt;=45</t>
  </si>
  <si>
    <t>&lt;41</t>
  </si>
  <si>
    <t>Cantidad de expedientes pasados a fallo</t>
  </si>
  <si>
    <t>Total de expedientes pasados a la tarea de fallo durante el mes</t>
  </si>
  <si>
    <t>&lt;25</t>
  </si>
  <si>
    <t>&gt;25</t>
  </si>
  <si>
    <t>Cantidad de escritos pendientes por resolver</t>
  </si>
  <si>
    <t>Cantidad de escritos pendientes por resolver durante el mes</t>
  </si>
  <si>
    <t>&gt; 303</t>
  </si>
  <si>
    <t>&gt;=275; &lt;=303</t>
  </si>
  <si>
    <t>&lt; 275</t>
  </si>
  <si>
    <t>Cantidad de personas Usuarias atendidas</t>
  </si>
  <si>
    <t>Cantidad total de  personas usuarias atendidas durante el mes</t>
  </si>
  <si>
    <t>&gt; 2520</t>
  </si>
  <si>
    <t>&gt;=2280, &lt;=2520</t>
  </si>
  <si>
    <t>&lt; 2280</t>
  </si>
  <si>
    <t>Manifestador 1</t>
  </si>
  <si>
    <t>Manifestador 2</t>
  </si>
  <si>
    <t>Cantidad de apremios Corporales Recibidos</t>
  </si>
  <si>
    <t>Cantidad de apremios Corporales Recibidos en el despacho durante el mes</t>
  </si>
  <si>
    <t>&gt; 950</t>
  </si>
  <si>
    <t>&gt;=860, &lt;=950</t>
  </si>
  <si>
    <t>&lt; 860</t>
  </si>
  <si>
    <t>Procentaje de rendimiento técnico (a) giros</t>
  </si>
  <si>
    <t>Rendimiento técnico (a) giros</t>
  </si>
  <si>
    <t>&lt;90%</t>
  </si>
  <si>
    <t>&gt;=90%;&lt;=100%</t>
  </si>
  <si>
    <t>&gt;100%</t>
  </si>
  <si>
    <t>Cantidad de giros</t>
  </si>
  <si>
    <t>&lt;400</t>
  </si>
  <si>
    <t>&gt;=400 &lt;=440</t>
  </si>
  <si>
    <t>&gt;440</t>
  </si>
  <si>
    <t>Audiencias tempranas</t>
  </si>
  <si>
    <t>Porcentaje de concilación en  audiencias tempranas</t>
  </si>
  <si>
    <t>Cantidad de audiencias tempranas conciliadas / Cantidad de audiencias tempranas realizadas</t>
  </si>
  <si>
    <t>&lt;70%</t>
  </si>
  <si>
    <t>&gt;=70%; &lt;80%</t>
  </si>
  <si>
    <t>&gt;=80%</t>
  </si>
  <si>
    <t>Cantidad de audiencias tempranas realizadas</t>
  </si>
  <si>
    <t>Cantidad de audiencias tempranas conciliadas</t>
  </si>
  <si>
    <t>Porcentaje de efectividad de audiencias tempranas</t>
  </si>
  <si>
    <t>TOTAL JUEZ (A) CONCILIACIÓN</t>
  </si>
  <si>
    <t>&lt;60%</t>
  </si>
  <si>
    <t>&gt;=60%; &lt;=65%</t>
  </si>
  <si>
    <t>&gt;65%</t>
  </si>
  <si>
    <t>Juez o jueza de Conciliación</t>
  </si>
  <si>
    <t>Cantidad de audiencias tempranas señaladas</t>
  </si>
  <si>
    <t>Juez o jueza Sustituto de Conciliación</t>
  </si>
  <si>
    <t>Audiencias de Recepción de Prueba</t>
  </si>
  <si>
    <t>Porcentaje de efectividad de audiencias de recepción de prueba</t>
  </si>
  <si>
    <t>TOTAL JUEZ (A) DE FONDO</t>
  </si>
  <si>
    <t>&lt;40%</t>
  </si>
  <si>
    <t>&lt;40% a &gt;=50%</t>
  </si>
  <si>
    <t>&gt;50%</t>
  </si>
  <si>
    <t>Juez o jueza de fondo</t>
  </si>
  <si>
    <t>Cantidad de audiencias de recepción de prueba señaladas</t>
  </si>
  <si>
    <t>Cantidad de audiencias de recepción de prueba realizadas por Jueza o Juez</t>
  </si>
  <si>
    <t>Juez o jueza Sustituto de Fondo</t>
  </si>
  <si>
    <t>Plazos</t>
  </si>
  <si>
    <t>Plazo señalamientos de audiencias tempranas</t>
  </si>
  <si>
    <t>Fecha de ultimo señalamiento de audiencia temprana
- fecha actual</t>
  </si>
  <si>
    <t>&gt;14</t>
  </si>
  <si>
    <t>&gt;=14; &lt;=12</t>
  </si>
  <si>
    <t>&lt;12</t>
  </si>
  <si>
    <t>Fecha actual en que se genera el indicador</t>
  </si>
  <si>
    <t>Fecha de ultimo señalamiento de audiencia temprana</t>
  </si>
  <si>
    <t>Plazo resolución de apremios corporales</t>
  </si>
  <si>
    <t>Fecha actual  - fecha de apremio corporal más antiguo pendiente de resolver</t>
  </si>
  <si>
    <t>&gt;2</t>
  </si>
  <si>
    <t>&lt;1</t>
  </si>
  <si>
    <t>Fecha apremio más antiguo pendiente resolver</t>
  </si>
  <si>
    <t>Plazo para resolver escritos</t>
  </si>
  <si>
    <t>Fecha actual - fecha del escrito más antiguo pendiente de resolver</t>
  </si>
  <si>
    <t>&gt;21</t>
  </si>
  <si>
    <t>&lt;=21;&gt;=7</t>
  </si>
  <si>
    <t>&lt;7</t>
  </si>
  <si>
    <t>Fecha escrito más antiguo pendiente de resolver</t>
  </si>
  <si>
    <t>Plazo espera para dictado de sentencia</t>
  </si>
  <si>
    <t>Fecha actual -Fecha del expediente más antiguo pendiente de fallo</t>
  </si>
  <si>
    <t>&lt;=45;&gt;=15</t>
  </si>
  <si>
    <t>&lt;15</t>
  </si>
  <si>
    <t>Fecha de pase a fallo más antiguo</t>
  </si>
  <si>
    <t>Plazo espera para dictado de sentencia 2da intancia - Familia</t>
  </si>
  <si>
    <t>&gt;75</t>
  </si>
  <si>
    <t>&gt;=60; &lt;=75</t>
  </si>
  <si>
    <t>&lt;60</t>
  </si>
  <si>
    <t>Fecha actual</t>
  </si>
  <si>
    <t>Fecha expediente más antiguo itinerado a Jdo Famila</t>
  </si>
  <si>
    <t>Plazo de fijación de provisionales</t>
  </si>
  <si>
    <t>Fecha actual - fecha del expediente más antiguo colocado en la tarea de fijación de provisional (desde que se pasó al Juez para la fijación de provicional)</t>
  </si>
  <si>
    <t>&gt;3</t>
  </si>
  <si>
    <t>&lt;2</t>
  </si>
  <si>
    <t>Fecha expediente más antiguo colocado en la tarea de fijación de provisional</t>
  </si>
  <si>
    <t>Plazo de resolución de beneficios</t>
  </si>
  <si>
    <t>Fecha actual - fecha del expediente más antiguo colocado en la tarea de resolver de beneficios</t>
  </si>
  <si>
    <t>Fecha expediente más antiguo colocado en la tarea de resolver beneficio</t>
  </si>
  <si>
    <t>Plazo de resolución de recursos</t>
  </si>
  <si>
    <t>Fecha actual - fecha del expediente más antiguo colocado en la tarea de resolver recurso</t>
  </si>
  <si>
    <t>&gt;15</t>
  </si>
  <si>
    <t>&gt;=10;&lt;=15</t>
  </si>
  <si>
    <t>&lt;10</t>
  </si>
  <si>
    <t>Fecha expediente más antiguo colocado en la tarea de resolver recurso</t>
  </si>
  <si>
    <t>Operacional</t>
  </si>
  <si>
    <t>Cantidad de expedientes pasados a firmar por técnico o tecnica</t>
  </si>
  <si>
    <t>Este dato se obtiene del escritorio virtual</t>
  </si>
  <si>
    <t>Promedio General</t>
  </si>
  <si>
    <t>&lt;300</t>
  </si>
  <si>
    <t>&gt;=300;&lt;=330</t>
  </si>
  <si>
    <t>&gt;330</t>
  </si>
  <si>
    <t>Técnica (o) Judicial 1,6</t>
  </si>
  <si>
    <t>Técnica (o) Judicial 2,7</t>
  </si>
  <si>
    <t>Técnica (o) Judicial 3,8</t>
  </si>
  <si>
    <t>Técnica (o) Judicial 4,9</t>
  </si>
  <si>
    <t>Técnica (o) Judicial 5,0</t>
  </si>
  <si>
    <t>Cantidad de apremios resueltos  por técnico o tecnica</t>
  </si>
  <si>
    <t>Tecnico de apremio</t>
  </si>
  <si>
    <t>&lt;499</t>
  </si>
  <si>
    <t>&gt;499;&lt;=551</t>
  </si>
  <si>
    <t>&gt;551</t>
  </si>
  <si>
    <t>Porcentaje de rendimiento por Técnico o Técnica</t>
  </si>
  <si>
    <t>(Cantidad de resoluciones pasadas a firmar / Cantidad de resoluciones a realizar)</t>
  </si>
  <si>
    <t>Promedio Geneeral</t>
  </si>
  <si>
    <t>Porcentaje de rendimiento por Técnico o Técnica de apremio</t>
  </si>
  <si>
    <t>(Cantidad de apremios resueltos / Cantidad de apremios a realizar)</t>
  </si>
  <si>
    <t>Tecnicos de apremios</t>
  </si>
  <si>
    <t>Cantidad de expedientes pendiente de fallo</t>
  </si>
  <si>
    <t>Total pendiente de fallo por Juez</t>
  </si>
  <si>
    <t>Total Pendiente de fallo</t>
  </si>
  <si>
    <t>&gt;38</t>
  </si>
  <si>
    <t>&gt;=13; &lt;=38</t>
  </si>
  <si>
    <t>&lt;13</t>
  </si>
  <si>
    <t>Juez (a) Fondo 1</t>
  </si>
  <si>
    <t>Juez sustituto (a) Fondo 1</t>
  </si>
  <si>
    <r>
      <t>Cantidad de sentencias dictadas</t>
    </r>
    <r>
      <rPr>
        <b/>
        <sz val="8"/>
        <color rgb="FF000000"/>
        <rFont val="Arial"/>
        <family val="2"/>
      </rPr>
      <t xml:space="preserve"> por juez o jueza</t>
    </r>
  </si>
  <si>
    <t>Juez (a) Fondo</t>
  </si>
  <si>
    <t>TOTAL SENTENCIAS JUEZ</t>
  </si>
  <si>
    <t>Proceso de Modificación</t>
  </si>
  <si>
    <t>Principales</t>
  </si>
  <si>
    <t>Conciliación</t>
  </si>
  <si>
    <t>Cantidad de resoluciones realizadas juez o jueza de conciliación</t>
  </si>
  <si>
    <t>Juez (a) Conciliación</t>
  </si>
  <si>
    <t>&lt; 75</t>
  </si>
  <si>
    <t>&gt; 75</t>
  </si>
  <si>
    <t>Juez o Jueza Conciliación</t>
  </si>
  <si>
    <t>Fijaciones provisionales</t>
  </si>
  <si>
    <t>Recursos de revocatoria</t>
  </si>
  <si>
    <t>Beneficios</t>
  </si>
  <si>
    <t>Juez o Jueza Sustituto Conciliación</t>
  </si>
  <si>
    <t>Recursos</t>
  </si>
  <si>
    <t>Cantidad de resoluciones firmadas por juez</t>
  </si>
  <si>
    <t>Cantidad de resoluciones firmadas</t>
  </si>
  <si>
    <t>Cantidad General</t>
  </si>
  <si>
    <t>&lt;1237</t>
  </si>
  <si>
    <t>&gt;=1237, &lt;=1367</t>
  </si>
  <si>
    <t>&gt;1367</t>
  </si>
  <si>
    <t>Juez de trámite</t>
  </si>
  <si>
    <t>Juez (a) Sustituto de trámite</t>
  </si>
  <si>
    <t>Juez (a) sustituto Fondo</t>
  </si>
  <si>
    <t>Porcentaje de rendimiento por Juez o Jueza</t>
  </si>
  <si>
    <t>(Cuota realizada/Cuota establecida)</t>
  </si>
  <si>
    <t>Juez deTrámite</t>
  </si>
  <si>
    <t>Juez Sustituto de trámite</t>
  </si>
  <si>
    <t>Juez (a) sustituto Fondo 1</t>
  </si>
  <si>
    <t>Juez (a) Sustituto (a) Conciliación 1</t>
  </si>
  <si>
    <t>Días laborados por técnico durante el mes</t>
  </si>
  <si>
    <t>Cantidad de días laborados por técnico</t>
  </si>
  <si>
    <t>Tecnicos de giros</t>
  </si>
  <si>
    <t>Tecnicos de apremios 1</t>
  </si>
  <si>
    <t>Cantidad de días laborados por juez o jueza</t>
  </si>
  <si>
    <t>Juez (a) Conciliación 1</t>
  </si>
  <si>
    <t>Juez (a) Sustituto Tramite</t>
  </si>
  <si>
    <t>Juez (a) Sustituto-Fondo 1</t>
  </si>
  <si>
    <t>Juez (a) Sustituto-Conciliación 1</t>
  </si>
  <si>
    <t>Versión:</t>
  </si>
  <si>
    <t># 2</t>
  </si>
  <si>
    <t>Mes de actualización:</t>
  </si>
  <si>
    <t>Realizado por:</t>
  </si>
  <si>
    <t>Lic. Andrey Rojas Monge</t>
  </si>
  <si>
    <t>Aprobado por:</t>
  </si>
  <si>
    <t>Lic. Erick Monge Sandí</t>
  </si>
  <si>
    <t>DATOS ADICIONALES</t>
  </si>
  <si>
    <t>Juez fondo</t>
  </si>
  <si>
    <t>sentencias / día</t>
  </si>
  <si>
    <t>Juez trámite</t>
  </si>
  <si>
    <t>firmas / día</t>
  </si>
  <si>
    <t>Juez conciliación</t>
  </si>
  <si>
    <t>señalamientos / día</t>
  </si>
  <si>
    <t>Técnico trámite</t>
  </si>
  <si>
    <t>expedientes / día</t>
  </si>
  <si>
    <t>Técnicos apremios</t>
  </si>
  <si>
    <t>apremios / día</t>
  </si>
  <si>
    <t>Tecnico giros</t>
  </si>
  <si>
    <t>giros / día</t>
  </si>
  <si>
    <t>Personas atendidas</t>
  </si>
  <si>
    <t>por mes</t>
  </si>
  <si>
    <t>Apremios</t>
  </si>
  <si>
    <t>Estructura del Juzgado</t>
  </si>
  <si>
    <t>Juez Trámite</t>
  </si>
  <si>
    <t>Juez de fondo</t>
  </si>
  <si>
    <t>Técnico Trámite</t>
  </si>
  <si>
    <t>Técnico apremio</t>
  </si>
  <si>
    <t>Manifestadores</t>
  </si>
  <si>
    <t>Cajero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</si>
</sst>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&quot; &quot;[$€-C0A];[Red]&quot;-&quot;#,##0.00&quot; &quot;[$€-C0A]"/>
  </numFmts>
  <fonts count="15" x14ac:knownFonts="1">
    <font>
      <sz val="10"/>
      <color rgb="FF000000"/>
      <name val="Verdana"/>
      <family val="2"/>
    </font>
    <font>
      <sz val="10"/>
      <color rgb="FF000000"/>
      <name val="Verdana"/>
      <family val="2"/>
    </font>
    <font>
      <b/>
      <i/>
      <sz val="10"/>
      <color rgb="FF000000"/>
      <name val="Verdana"/>
      <family val="2"/>
    </font>
    <font>
      <b/>
      <i/>
      <sz val="16"/>
      <color rgb="FF000000"/>
      <name val="Verdana"/>
      <family val="2"/>
    </font>
    <font>
      <b/>
      <i/>
      <u/>
      <sz val="10"/>
      <color rgb="FF000000"/>
      <name val="Verdana"/>
      <family val="2"/>
    </font>
    <font>
      <b/>
      <sz val="12"/>
      <color rgb="FFFFFFFF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8"/>
      <color rgb="FF000000"/>
      <name val="Arial"/>
      <family val="2"/>
    </font>
    <font>
      <b/>
      <sz val="6"/>
      <color rgb="FF000000"/>
      <name val="Verdana"/>
      <family val="2"/>
    </font>
    <font>
      <sz val="9"/>
      <color rgb="FF00A933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99"/>
        <bgColor rgb="FFFFFF99"/>
      </patternFill>
    </fill>
    <fill>
      <patternFill patternType="solid">
        <fgColor rgb="FF009933"/>
        <bgColor rgb="FF009933"/>
      </patternFill>
    </fill>
    <fill>
      <patternFill patternType="solid">
        <fgColor rgb="FFFF3333"/>
        <bgColor rgb="FFFF3333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2060"/>
        <bgColor rgb="FF002060"/>
      </patternFill>
    </fill>
    <fill>
      <patternFill patternType="solid">
        <fgColor rgb="FFD9D9D9"/>
        <bgColor rgb="FFD9D9D9"/>
      </patternFill>
    </fill>
    <fill>
      <patternFill patternType="solid">
        <fgColor rgb="FFDD0806"/>
        <bgColor rgb="FFDD0806"/>
      </patternFill>
    </fill>
    <fill>
      <patternFill patternType="solid">
        <fgColor rgb="FFFFCC00"/>
        <bgColor rgb="FFFFCC00"/>
      </patternFill>
    </fill>
    <fill>
      <patternFill patternType="solid">
        <fgColor rgb="FF006411"/>
        <bgColor rgb="FF006411"/>
      </patternFill>
    </fill>
    <fill>
      <patternFill patternType="solid">
        <fgColor rgb="FFFFFFFF"/>
        <bgColor rgb="FFFFFFFF"/>
      </patternFill>
    </fill>
    <fill>
      <patternFill patternType="solid">
        <fgColor rgb="FFFCF305"/>
        <bgColor rgb="FFFCF305"/>
      </patternFill>
    </fill>
    <fill>
      <patternFill patternType="solid">
        <fgColor rgb="FF1FB714"/>
        <bgColor rgb="FF1FB714"/>
      </patternFill>
    </fill>
    <fill>
      <patternFill patternType="solid">
        <fgColor rgb="FFFFC000"/>
        <bgColor rgb="FFFFC000"/>
      </patternFill>
    </fill>
    <fill>
      <patternFill patternType="solid">
        <fgColor rgb="FFFFFFA6"/>
        <bgColor rgb="FFFFFFA6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27">
    <xf numFmtId="0" fontId="0" fillId="0" borderId="0"/>
    <xf numFmtId="0" fontId="1" fillId="2" borderId="0" applyNumberFormat="0" applyFont="0" applyBorder="0" applyProtection="0"/>
    <xf numFmtId="0" fontId="2" fillId="0" borderId="0" applyNumberFormat="0" applyBorder="0" applyAlignment="0" applyProtection="0"/>
    <xf numFmtId="0" fontId="1" fillId="3" borderId="0" applyNumberFormat="0" applyFont="0" applyBorder="0" applyAlignment="0" applyProtection="0"/>
    <xf numFmtId="10" fontId="1" fillId="4" borderId="0" applyFont="0" applyBorder="0" applyAlignment="0" applyProtection="0"/>
    <xf numFmtId="10" fontId="1" fillId="3" borderId="0" applyFont="0" applyBorder="0" applyAlignment="0" applyProtection="0"/>
    <xf numFmtId="0" fontId="1" fillId="4" borderId="0" applyNumberFormat="0" applyBorder="0" applyAlignment="0" applyProtection="0"/>
    <xf numFmtId="10" fontId="1" fillId="5" borderId="0" applyBorder="0" applyAlignment="0" applyProtection="0"/>
    <xf numFmtId="0" fontId="1" fillId="5" borderId="0" applyNumberFormat="0" applyBorder="0" applyAlignment="0" applyProtection="0"/>
    <xf numFmtId="0" fontId="2" fillId="0" borderId="0" applyNumberFormat="0" applyBorder="0" applyAlignment="0" applyProtection="0"/>
    <xf numFmtId="0" fontId="1" fillId="3" borderId="0" applyNumberFormat="0" applyBorder="0" applyAlignment="0" applyProtection="0"/>
    <xf numFmtId="10" fontId="1" fillId="4" borderId="0" applyBorder="0" applyAlignment="0" applyProtection="0"/>
    <xf numFmtId="0" fontId="1" fillId="6" borderId="0" applyNumberFormat="0" applyFont="0" applyBorder="0" applyProtection="0"/>
    <xf numFmtId="10" fontId="1" fillId="3" borderId="0" applyBorder="0" applyAlignment="0" applyProtection="0"/>
    <xf numFmtId="0" fontId="1" fillId="7" borderId="0" applyNumberFormat="0" applyFont="0" applyBorder="0" applyProtection="0"/>
    <xf numFmtId="0" fontId="1" fillId="6" borderId="0" applyNumberFormat="0" applyFont="0" applyBorder="0" applyProtection="0"/>
    <xf numFmtId="0" fontId="1" fillId="2" borderId="0" applyNumberFormat="0" applyFon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Alignment="0" applyProtection="0"/>
    <xf numFmtId="10" fontId="1" fillId="5" borderId="0" applyFont="0" applyBorder="0" applyAlignment="0" applyProtection="0"/>
    <xf numFmtId="0" fontId="1" fillId="5" borderId="0" applyNumberFormat="0" applyFont="0" applyBorder="0" applyAlignment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9" fontId="1" fillId="0" borderId="0" applyFont="0" applyBorder="0" applyProtection="0"/>
    <xf numFmtId="0" fontId="4" fillId="0" borderId="0" applyNumberFormat="0" applyBorder="0" applyProtection="0"/>
    <xf numFmtId="165" fontId="4" fillId="0" borderId="0" applyBorder="0" applyProtection="0"/>
    <xf numFmtId="0" fontId="1" fillId="4" borderId="0" applyNumberFormat="0" applyFont="0" applyBorder="0" applyProtection="0"/>
    <xf numFmtId="10" fontId="1" fillId="3" borderId="0" applyFont="0" applyBorder="0" applyProtection="0"/>
    <xf numFmtId="10" fontId="1" fillId="4" borderId="0" applyFont="0" applyBorder="0" applyProtection="0"/>
    <xf numFmtId="10" fontId="1" fillId="3" borderId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0" fontId="1" fillId="3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10" fontId="1" fillId="5" borderId="0" applyFont="0" applyBorder="0" applyProtection="0"/>
    <xf numFmtId="10" fontId="1" fillId="4" borderId="0" applyFont="0" applyBorder="0" applyProtection="0"/>
    <xf numFmtId="10" fontId="1" fillId="3" borderId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10" fontId="1" fillId="5" borderId="0" applyFont="0" applyBorder="0" applyProtection="0"/>
    <xf numFmtId="10" fontId="1" fillId="4" borderId="0" applyFont="0" applyBorder="0" applyProtection="0"/>
    <xf numFmtId="10" fontId="1" fillId="3" borderId="0" applyFont="0" applyBorder="0" applyProtection="0"/>
    <xf numFmtId="10" fontId="1" fillId="5" borderId="0" applyFont="0" applyBorder="0" applyProtection="0"/>
    <xf numFmtId="10" fontId="1" fillId="4" borderId="0" applyFont="0" applyBorder="0" applyProtection="0"/>
    <xf numFmtId="10" fontId="1" fillId="3" borderId="0" applyFont="0" applyBorder="0" applyProtection="0"/>
    <xf numFmtId="10" fontId="1" fillId="0" borderId="0" applyFont="0" applyBorder="0" applyProtection="0"/>
    <xf numFmtId="10" fontId="1" fillId="5" borderId="0" applyFont="0" applyBorder="0" applyProtection="0"/>
    <xf numFmtId="0" fontId="1" fillId="3" borderId="0" applyNumberFormat="0" applyFont="0" applyBorder="0" applyProtection="0"/>
    <xf numFmtId="10" fontId="1" fillId="4" borderId="0" applyFont="0" applyBorder="0" applyProtection="0"/>
    <xf numFmtId="10" fontId="1" fillId="3" borderId="0" applyFont="0" applyBorder="0" applyProtection="0"/>
    <xf numFmtId="10" fontId="1" fillId="5" borderId="0" applyFont="0" applyBorder="0" applyProtection="0"/>
    <xf numFmtId="10" fontId="1" fillId="4" borderId="0" applyFont="0" applyBorder="0" applyProtection="0"/>
    <xf numFmtId="10" fontId="1" fillId="3" borderId="0" applyFont="0" applyBorder="0" applyProtection="0"/>
    <xf numFmtId="10" fontId="1" fillId="4" borderId="0" applyFont="0" applyBorder="0" applyProtection="0"/>
    <xf numFmtId="10" fontId="1" fillId="5" borderId="0" applyFont="0" applyBorder="0" applyProtection="0"/>
    <xf numFmtId="10" fontId="1" fillId="3" borderId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0" fontId="1" fillId="3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0" fontId="1" fillId="3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0" fontId="1" fillId="3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4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0" fontId="1" fillId="5" borderId="0" applyNumberFormat="0" applyFont="0" applyBorder="0" applyProtection="0"/>
    <xf numFmtId="0" fontId="1" fillId="4" borderId="0" applyNumberFormat="0" applyFont="0" applyBorder="0" applyProtection="0"/>
    <xf numFmtId="0" fontId="1" fillId="3" borderId="0" applyNumberFormat="0" applyFont="0" applyBorder="0" applyProtection="0"/>
    <xf numFmtId="0" fontId="1" fillId="5" borderId="0" applyNumberFormat="0" applyFont="0" applyBorder="0" applyProtection="0"/>
    <xf numFmtId="0" fontId="1" fillId="4" borderId="0" applyNumberFormat="0" applyFont="0" applyBorder="0" applyProtection="0"/>
    <xf numFmtId="0" fontId="1" fillId="3" borderId="0" applyNumberFormat="0" applyFont="0" applyBorder="0" applyProtection="0"/>
    <xf numFmtId="10" fontId="1" fillId="5" borderId="0" applyFont="0" applyBorder="0" applyProtection="0"/>
    <xf numFmtId="10" fontId="1" fillId="4" borderId="0" applyFont="0" applyBorder="0" applyProtection="0"/>
    <xf numFmtId="10" fontId="1" fillId="5" borderId="0" applyFont="0" applyBorder="0" applyProtection="0"/>
    <xf numFmtId="10" fontId="1" fillId="3" borderId="0" applyFont="0" applyBorder="0" applyProtection="0"/>
    <xf numFmtId="0" fontId="1" fillId="3" borderId="0" applyNumberFormat="0" applyFont="0" applyBorder="0" applyProtection="0"/>
    <xf numFmtId="0" fontId="1" fillId="5" borderId="0" applyNumberFormat="0" applyFont="0" applyBorder="0" applyProtection="0"/>
    <xf numFmtId="0" fontId="1" fillId="4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3" borderId="0" applyNumberFormat="0" applyFont="0" applyBorder="0" applyProtection="0"/>
    <xf numFmtId="0" fontId="1" fillId="3" borderId="0" applyNumberFormat="0" applyFont="0" applyBorder="0" applyProtection="0"/>
    <xf numFmtId="0" fontId="1" fillId="5" borderId="0" applyNumberFormat="0" applyFont="0" applyBorder="0" applyProtection="0"/>
    <xf numFmtId="0" fontId="1" fillId="4" borderId="0" applyNumberFormat="0" applyFont="0" applyBorder="0" applyProtection="0"/>
    <xf numFmtId="10" fontId="1" fillId="4" borderId="0" applyFont="0" applyBorder="0" applyProtection="0"/>
    <xf numFmtId="0" fontId="1" fillId="5" borderId="0" applyNumberFormat="0" applyFont="0" applyBorder="0" applyProtection="0"/>
    <xf numFmtId="0" fontId="1" fillId="4" borderId="0" applyNumberFormat="0" applyFont="0" applyBorder="0" applyProtection="0"/>
    <xf numFmtId="0" fontId="1" fillId="3" borderId="0" applyNumberFormat="0" applyFont="0" applyBorder="0" applyProtection="0"/>
    <xf numFmtId="0" fontId="1" fillId="5" borderId="0" applyNumberFormat="0" applyFont="0" applyBorder="0" applyProtection="0"/>
    <xf numFmtId="0" fontId="1" fillId="4" borderId="0" applyNumberFormat="0" applyFont="0" applyBorder="0" applyProtection="0"/>
    <xf numFmtId="0" fontId="1" fillId="3" borderId="0" applyNumberFormat="0" applyFont="0" applyBorder="0" applyProtection="0"/>
    <xf numFmtId="10" fontId="1" fillId="5" borderId="0" applyFont="0" applyBorder="0" applyProtection="0"/>
    <xf numFmtId="0" fontId="1" fillId="4" borderId="0" applyNumberFormat="0" applyFont="0" applyBorder="0" applyProtection="0"/>
    <xf numFmtId="10" fontId="1" fillId="3" borderId="0" applyFont="0" applyBorder="0" applyProtection="0"/>
    <xf numFmtId="10" fontId="1" fillId="5" borderId="0" applyFont="0" applyBorder="0" applyProtection="0"/>
  </cellStyleXfs>
  <cellXfs count="100">
    <xf numFmtId="0" fontId="0" fillId="0" borderId="0" xfId="0"/>
    <xf numFmtId="0" fontId="0" fillId="0" borderId="0" xfId="0" applyProtection="1">
      <protection locked="0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8" fillId="10" borderId="2" xfId="0" applyFont="1" applyFill="1" applyBorder="1" applyAlignment="1" applyProtection="1">
      <alignment horizontal="center" vertical="center" wrapText="1"/>
      <protection locked="0"/>
    </xf>
    <xf numFmtId="0" fontId="7" fillId="11" borderId="2" xfId="0" applyFont="1" applyFill="1" applyBorder="1" applyAlignment="1" applyProtection="1">
      <alignment horizontal="center" vertical="center"/>
      <protection locked="0"/>
    </xf>
    <xf numFmtId="0" fontId="8" fillId="12" borderId="2" xfId="0" applyFont="1" applyFill="1" applyBorder="1" applyAlignment="1" applyProtection="1">
      <alignment horizontal="center" vertical="center"/>
      <protection locked="0"/>
    </xf>
    <xf numFmtId="0" fontId="9" fillId="13" borderId="2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14" borderId="2" xfId="0" applyFont="1" applyFill="1" applyBorder="1" applyAlignment="1" applyProtection="1">
      <alignment horizontal="center" vertical="center" wrapText="1"/>
      <protection locked="0"/>
    </xf>
    <xf numFmtId="0" fontId="9" fillId="15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7" fillId="13" borderId="2" xfId="0" applyFont="1" applyFill="1" applyBorder="1" applyAlignment="1" applyProtection="1">
      <alignment horizontal="center" vertical="center" wrapText="1"/>
      <protection locked="0"/>
    </xf>
    <xf numFmtId="4" fontId="11" fillId="0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1" fontId="7" fillId="13" borderId="2" xfId="23" applyNumberFormat="1" applyFont="1" applyFill="1" applyBorder="1" applyAlignment="1" applyProtection="1">
      <alignment horizontal="center" vertical="center" wrapText="1"/>
      <protection locked="0"/>
    </xf>
    <xf numFmtId="0" fontId="9" fillId="10" borderId="2" xfId="0" applyFont="1" applyFill="1" applyBorder="1" applyAlignment="1" applyProtection="1">
      <alignment horizontal="center" vertical="center" wrapText="1"/>
      <protection locked="0"/>
    </xf>
    <xf numFmtId="1" fontId="9" fillId="1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13" borderId="4" xfId="0" applyFont="1" applyFill="1" applyBorder="1" applyAlignment="1" applyProtection="1">
      <alignment horizontal="center" vertical="center" wrapText="1"/>
      <protection locked="0"/>
    </xf>
    <xf numFmtId="0" fontId="9" fillId="13" borderId="4" xfId="0" applyFont="1" applyFill="1" applyBorder="1" applyAlignment="1" applyProtection="1">
      <alignment horizontal="center" vertical="center" wrapText="1"/>
      <protection locked="0"/>
    </xf>
    <xf numFmtId="9" fontId="9" fillId="6" borderId="2" xfId="23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9" fontId="9" fillId="7" borderId="2" xfId="23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/>
    </xf>
    <xf numFmtId="9" fontId="9" fillId="2" borderId="2" xfId="23" applyFont="1" applyFill="1" applyBorder="1" applyAlignment="1" applyProtection="1">
      <alignment horizontal="center" vertical="center" wrapText="1"/>
      <protection locked="0"/>
    </xf>
    <xf numFmtId="9" fontId="11" fillId="0" borderId="2" xfId="23" applyFont="1" applyFill="1" applyBorder="1" applyAlignment="1">
      <alignment horizontal="center" vertical="center" wrapText="1"/>
    </xf>
    <xf numFmtId="1" fontId="9" fillId="7" borderId="2" xfId="23" applyNumberFormat="1" applyFont="1" applyFill="1" applyBorder="1" applyAlignment="1" applyProtection="1">
      <alignment horizontal="center" vertical="center" wrapText="1"/>
      <protection locked="0"/>
    </xf>
    <xf numFmtId="9" fontId="11" fillId="0" borderId="2" xfId="0" applyNumberFormat="1" applyFont="1" applyFill="1" applyBorder="1" applyAlignment="1" applyProtection="1">
      <alignment horizontal="center" vertical="center"/>
    </xf>
    <xf numFmtId="1" fontId="9" fillId="6" borderId="4" xfId="23" applyNumberFormat="1" applyFont="1" applyFill="1" applyBorder="1" applyAlignment="1" applyProtection="1">
      <alignment horizontal="center" vertical="center" wrapText="1"/>
      <protection locked="0"/>
    </xf>
    <xf numFmtId="1" fontId="9" fillId="7" borderId="4" xfId="23" applyNumberFormat="1" applyFont="1" applyFill="1" applyBorder="1" applyAlignment="1" applyProtection="1">
      <alignment horizontal="center" vertical="center" wrapText="1"/>
      <protection locked="0"/>
    </xf>
    <xf numFmtId="1" fontId="9" fillId="2" borderId="4" xfId="23" applyNumberFormat="1" applyFont="1" applyFill="1" applyBorder="1" applyAlignment="1" applyProtection="1">
      <alignment horizontal="center" vertical="center" wrapText="1"/>
      <protection locked="0"/>
    </xf>
    <xf numFmtId="1" fontId="11" fillId="0" borderId="2" xfId="0" applyNumberFormat="1" applyFont="1" applyFill="1" applyBorder="1" applyAlignment="1" applyProtection="1">
      <alignment horizontal="center" vertical="center"/>
    </xf>
    <xf numFmtId="14" fontId="0" fillId="0" borderId="2" xfId="0" applyNumberFormat="1" applyFill="1" applyBorder="1" applyAlignment="1" applyProtection="1">
      <alignment horizontal="center" vertical="center"/>
      <protection locked="0"/>
    </xf>
    <xf numFmtId="1" fontId="9" fillId="6" borderId="5" xfId="23" applyNumberFormat="1" applyFont="1" applyFill="1" applyBorder="1" applyAlignment="1" applyProtection="1">
      <alignment horizontal="center" vertical="center" wrapText="1"/>
      <protection locked="0"/>
    </xf>
    <xf numFmtId="1" fontId="9" fillId="7" borderId="5" xfId="23" applyNumberFormat="1" applyFont="1" applyFill="1" applyBorder="1" applyAlignment="1" applyProtection="1">
      <alignment horizontal="center" vertical="center" wrapText="1"/>
      <protection locked="0"/>
    </xf>
    <xf numFmtId="1" fontId="9" fillId="2" borderId="5" xfId="23" applyNumberFormat="1" applyFont="1" applyFill="1" applyBorder="1" applyAlignment="1" applyProtection="1">
      <alignment horizontal="center" vertical="center" wrapText="1"/>
      <protection locked="0"/>
    </xf>
    <xf numFmtId="1" fontId="9" fillId="6" borderId="2" xfId="23" applyNumberFormat="1" applyFont="1" applyFill="1" applyBorder="1" applyAlignment="1" applyProtection="1">
      <alignment horizontal="center" vertical="center" wrapText="1"/>
      <protection locked="0"/>
    </xf>
    <xf numFmtId="1" fontId="9" fillId="2" borderId="2" xfId="23" applyNumberFormat="1" applyFont="1" applyFill="1" applyBorder="1" applyAlignment="1" applyProtection="1">
      <alignment horizontal="center" vertical="center" wrapText="1"/>
      <protection locked="0"/>
    </xf>
    <xf numFmtId="1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/>
    </xf>
    <xf numFmtId="164" fontId="7" fillId="13" borderId="2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2" xfId="0" applyNumberFormat="1" applyFont="1" applyFill="1" applyBorder="1" applyAlignment="1" applyProtection="1">
      <alignment horizontal="center" vertical="center"/>
    </xf>
    <xf numFmtId="9" fontId="9" fillId="13" borderId="6" xfId="23" applyFont="1" applyFill="1" applyBorder="1" applyAlignment="1" applyProtection="1">
      <alignment horizontal="center" vertical="center" wrapText="1"/>
      <protection locked="0"/>
    </xf>
    <xf numFmtId="3" fontId="7" fillId="13" borderId="7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2" xfId="23" applyFont="1" applyFill="1" applyBorder="1" applyAlignment="1">
      <alignment horizontal="center" vertical="center"/>
    </xf>
    <xf numFmtId="9" fontId="0" fillId="0" borderId="2" xfId="23" applyFont="1" applyFill="1" applyBorder="1" applyAlignment="1">
      <alignment horizontal="center" vertical="center"/>
    </xf>
    <xf numFmtId="3" fontId="7" fillId="13" borderId="4" xfId="0" applyNumberFormat="1" applyFont="1" applyFill="1" applyBorder="1" applyAlignment="1" applyProtection="1">
      <alignment horizontal="center" vertical="center" wrapText="1"/>
      <protection locked="0"/>
    </xf>
    <xf numFmtId="9" fontId="7" fillId="13" borderId="6" xfId="23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</xf>
    <xf numFmtId="9" fontId="7" fillId="13" borderId="6" xfId="23" applyFont="1" applyFill="1" applyBorder="1" applyAlignment="1" applyProtection="1">
      <alignment vertical="center" wrapText="1"/>
      <protection locked="0"/>
    </xf>
    <xf numFmtId="0" fontId="0" fillId="13" borderId="0" xfId="0" applyFill="1" applyProtection="1">
      <protection locked="0"/>
    </xf>
    <xf numFmtId="0" fontId="0" fillId="16" borderId="0" xfId="0" applyFill="1" applyProtection="1">
      <protection locked="0"/>
    </xf>
    <xf numFmtId="9" fontId="7" fillId="13" borderId="2" xfId="23" applyFont="1" applyFill="1" applyBorder="1" applyAlignment="1" applyProtection="1">
      <alignment horizontal="center" vertical="center" wrapText="1"/>
      <protection locked="0"/>
    </xf>
    <xf numFmtId="0" fontId="7" fillId="13" borderId="8" xfId="0" applyFont="1" applyFill="1" applyBorder="1" applyAlignment="1" applyProtection="1">
      <alignment horizontal="center" vertical="center" wrapText="1"/>
      <protection locked="0"/>
    </xf>
    <xf numFmtId="9" fontId="6" fillId="0" borderId="2" xfId="0" applyNumberFormat="1" applyFont="1" applyFill="1" applyBorder="1" applyAlignment="1" applyProtection="1">
      <alignment horizontal="center" vertical="center"/>
    </xf>
    <xf numFmtId="9" fontId="0" fillId="0" borderId="2" xfId="0" applyNumberFormat="1" applyFill="1" applyBorder="1" applyAlignment="1" applyProtection="1">
      <alignment horizontal="center" vertical="center"/>
    </xf>
    <xf numFmtId="0" fontId="0" fillId="13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13" fillId="0" borderId="0" xfId="0" applyFont="1" applyProtection="1">
      <protection locked="0"/>
    </xf>
    <xf numFmtId="0" fontId="9" fillId="13" borderId="2" xfId="0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 vertical="center" wrapText="1"/>
    </xf>
    <xf numFmtId="0" fontId="9" fillId="13" borderId="2" xfId="0" applyFont="1" applyFill="1" applyBorder="1"/>
    <xf numFmtId="0" fontId="9" fillId="13" borderId="0" xfId="0" applyFont="1" applyFill="1" applyAlignment="1" applyProtection="1">
      <alignment horizontal="center"/>
      <protection locked="0"/>
    </xf>
    <xf numFmtId="0" fontId="9" fillId="13" borderId="0" xfId="0" applyFon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9" fontId="14" fillId="0" borderId="2" xfId="23" applyFont="1" applyFill="1" applyBorder="1" applyAlignment="1">
      <alignment horizontal="center" vertical="center" wrapText="1"/>
    </xf>
    <xf numFmtId="9" fontId="0" fillId="17" borderId="2" xfId="0" applyNumberFormat="1" applyFill="1" applyBorder="1" applyAlignment="1" applyProtection="1">
      <alignment horizontal="center" vertical="center"/>
    </xf>
    <xf numFmtId="0" fontId="0" fillId="18" borderId="2" xfId="0" applyFill="1" applyBorder="1" applyAlignment="1" applyProtection="1">
      <alignment horizontal="center" vertical="center"/>
      <protection locked="0"/>
    </xf>
    <xf numFmtId="0" fontId="9" fillId="13" borderId="2" xfId="0" applyFont="1" applyFill="1" applyBorder="1" applyAlignment="1" applyProtection="1">
      <alignment horizontal="center" vertical="center" wrapText="1"/>
      <protection locked="0"/>
    </xf>
    <xf numFmtId="0" fontId="7" fillId="13" borderId="2" xfId="0" applyFont="1" applyFill="1" applyBorder="1" applyAlignment="1" applyProtection="1">
      <alignment horizontal="center" vertical="center" wrapText="1"/>
      <protection locked="0"/>
    </xf>
    <xf numFmtId="1" fontId="7" fillId="13" borderId="2" xfId="23" applyNumberFormat="1" applyFont="1" applyFill="1" applyBorder="1" applyAlignment="1" applyProtection="1">
      <alignment horizontal="center" vertical="center" wrapText="1"/>
      <protection locked="0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0" fillId="19" borderId="2" xfId="0" applyFill="1" applyBorder="1" applyAlignment="1" applyProtection="1">
      <alignment horizontal="center" vertical="center"/>
      <protection locked="0"/>
    </xf>
    <xf numFmtId="0" fontId="7" fillId="13" borderId="2" xfId="0" applyFont="1" applyFill="1" applyBorder="1" applyAlignment="1" applyProtection="1">
      <alignment horizontal="center"/>
      <protection locked="0"/>
    </xf>
    <xf numFmtId="0" fontId="9" fillId="13" borderId="2" xfId="0" applyFont="1" applyFill="1" applyBorder="1" applyAlignment="1" applyProtection="1">
      <alignment horizontal="center"/>
      <protection locked="0"/>
    </xf>
    <xf numFmtId="0" fontId="9" fillId="9" borderId="2" xfId="0" applyFont="1" applyFill="1" applyBorder="1" applyAlignment="1" applyProtection="1">
      <alignment horizontal="center"/>
      <protection locked="0"/>
    </xf>
    <xf numFmtId="0" fontId="9" fillId="9" borderId="2" xfId="0" applyFont="1" applyFill="1" applyBorder="1" applyAlignment="1">
      <alignment horizontal="center"/>
    </xf>
    <xf numFmtId="0" fontId="9" fillId="13" borderId="2" xfId="0" applyFont="1" applyFill="1" applyBorder="1" applyAlignment="1" applyProtection="1">
      <alignment horizontal="center" vertical="center"/>
      <protection locked="0"/>
    </xf>
    <xf numFmtId="17" fontId="9" fillId="13" borderId="2" xfId="0" applyNumberFormat="1" applyFont="1" applyFill="1" applyBorder="1" applyAlignment="1" applyProtection="1">
      <alignment horizontal="center" vertical="center"/>
      <protection locked="0"/>
    </xf>
    <xf numFmtId="9" fontId="9" fillId="13" borderId="2" xfId="23" applyFont="1" applyFill="1" applyBorder="1" applyAlignment="1" applyProtection="1">
      <alignment horizontal="center" vertical="center" wrapText="1"/>
      <protection locked="0"/>
    </xf>
    <xf numFmtId="0" fontId="9" fillId="13" borderId="2" xfId="0" applyFont="1" applyFill="1" applyBorder="1" applyAlignment="1" applyProtection="1">
      <alignment horizontal="center" vertical="center" wrapText="1"/>
      <protection locked="0"/>
    </xf>
    <xf numFmtId="3" fontId="7" fillId="1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13" borderId="2" xfId="0" applyFont="1" applyFill="1" applyBorder="1" applyAlignment="1" applyProtection="1">
      <alignment horizontal="center" vertical="center"/>
      <protection locked="0"/>
    </xf>
    <xf numFmtId="1" fontId="9" fillId="13" borderId="2" xfId="0" applyNumberFormat="1" applyFont="1" applyFill="1" applyBorder="1" applyAlignment="1" applyProtection="1">
      <alignment horizontal="center" vertical="center"/>
      <protection locked="0"/>
    </xf>
    <xf numFmtId="0" fontId="7" fillId="13" borderId="2" xfId="0" applyFont="1" applyFill="1" applyBorder="1" applyAlignment="1" applyProtection="1">
      <alignment horizontal="center" vertical="center" wrapText="1"/>
      <protection locked="0"/>
    </xf>
    <xf numFmtId="1" fontId="9" fillId="9" borderId="2" xfId="0" applyNumberFormat="1" applyFont="1" applyFill="1" applyBorder="1" applyAlignment="1" applyProtection="1">
      <alignment horizontal="center" vertical="center"/>
      <protection locked="0"/>
    </xf>
    <xf numFmtId="4" fontId="9" fillId="1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13" borderId="2" xfId="23" applyNumberFormat="1" applyFont="1" applyFill="1" applyBorder="1" applyAlignment="1" applyProtection="1">
      <alignment horizontal="center" vertical="center" wrapText="1"/>
      <protection locked="0"/>
    </xf>
    <xf numFmtId="0" fontId="7" fillId="13" borderId="2" xfId="0" applyFont="1" applyFill="1" applyBorder="1" applyAlignment="1" applyProtection="1">
      <alignment horizontal="center" vertical="center" textRotation="90"/>
      <protection locked="0"/>
    </xf>
    <xf numFmtId="3" fontId="7" fillId="13" borderId="2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13" borderId="2" xfId="23" applyNumberFormat="1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6" fillId="9" borderId="2" xfId="0" applyFont="1" applyFill="1" applyBorder="1" applyAlignment="1" applyProtection="1">
      <alignment horizontal="center" vertical="center"/>
      <protection locked="0"/>
    </xf>
    <xf numFmtId="0" fontId="6" fillId="9" borderId="2" xfId="0" applyFont="1" applyFill="1" applyBorder="1" applyAlignment="1" applyProtection="1">
      <alignment horizontal="center" vertical="center" wrapText="1"/>
      <protection locked="0"/>
    </xf>
    <xf numFmtId="0" fontId="0" fillId="9" borderId="3" xfId="0" applyFill="1" applyBorder="1"/>
    <xf numFmtId="17" fontId="6" fillId="9" borderId="2" xfId="0" applyNumberFormat="1" applyFont="1" applyFill="1" applyBorder="1" applyAlignment="1" applyProtection="1">
      <alignment horizontal="center" vertical="center"/>
      <protection locked="0"/>
    </xf>
    <xf numFmtId="0" fontId="7" fillId="9" borderId="2" xfId="0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0" fillId="9" borderId="3" xfId="0" applyFill="1" applyBorder="1" applyAlignment="1">
      <alignment horizontal="center"/>
    </xf>
    <xf numFmtId="0" fontId="0" fillId="9" borderId="9" xfId="0" applyFill="1" applyBorder="1" applyAlignment="1">
      <alignment horizontal="center"/>
    </xf>
  </cellXfs>
  <cellStyles count="127">
    <cellStyle name="cf1" xfId="1" xr:uid="{00000000-0005-0000-0000-000000000000}"/>
    <cellStyle name="cf10" xfId="2" xr:uid="{00000000-0005-0000-0000-000001000000}"/>
    <cellStyle name="cf11" xfId="3" xr:uid="{00000000-0005-0000-0000-000002000000}"/>
    <cellStyle name="cf12" xfId="4" xr:uid="{00000000-0005-0000-0000-000003000000}"/>
    <cellStyle name="cf13" xfId="5" xr:uid="{00000000-0005-0000-0000-000004000000}"/>
    <cellStyle name="cf14" xfId="6" xr:uid="{00000000-0005-0000-0000-000005000000}"/>
    <cellStyle name="cf15" xfId="7" xr:uid="{00000000-0005-0000-0000-000006000000}"/>
    <cellStyle name="cf16" xfId="8" xr:uid="{00000000-0005-0000-0000-000007000000}"/>
    <cellStyle name="cf17" xfId="9" xr:uid="{00000000-0005-0000-0000-000008000000}"/>
    <cellStyle name="cf18" xfId="10" xr:uid="{00000000-0005-0000-0000-000009000000}"/>
    <cellStyle name="cf19" xfId="11" xr:uid="{00000000-0005-0000-0000-00000A000000}"/>
    <cellStyle name="cf2" xfId="12" xr:uid="{00000000-0005-0000-0000-00000B000000}"/>
    <cellStyle name="cf20" xfId="13" xr:uid="{00000000-0005-0000-0000-00000C000000}"/>
    <cellStyle name="cf3" xfId="14" xr:uid="{00000000-0005-0000-0000-00000D000000}"/>
    <cellStyle name="cf4" xfId="15" xr:uid="{00000000-0005-0000-0000-00000E000000}"/>
    <cellStyle name="cf5" xfId="16" xr:uid="{00000000-0005-0000-0000-00000F000000}"/>
    <cellStyle name="cf6" xfId="17" xr:uid="{00000000-0005-0000-0000-000010000000}"/>
    <cellStyle name="cf7" xfId="18" xr:uid="{00000000-0005-0000-0000-000011000000}"/>
    <cellStyle name="cf8" xfId="19" xr:uid="{00000000-0005-0000-0000-000012000000}"/>
    <cellStyle name="cf9" xfId="20" xr:uid="{00000000-0005-0000-0000-000013000000}"/>
    <cellStyle name="Heading" xfId="21" xr:uid="{00000000-0005-0000-0000-000014000000}"/>
    <cellStyle name="Heading1" xfId="22" xr:uid="{00000000-0005-0000-0000-000015000000}"/>
    <cellStyle name="Normal" xfId="0" builtinId="0" customBuiltin="1"/>
    <cellStyle name="Porcentual" xfId="23" xr:uid="{00000000-0005-0000-0000-000017000000}"/>
    <cellStyle name="Result" xfId="24" xr:uid="{00000000-0005-0000-0000-000018000000}"/>
    <cellStyle name="Result2" xfId="25" xr:uid="{00000000-0005-0000-0000-000019000000}"/>
    <cellStyle name="Sin título1" xfId="26" xr:uid="{00000000-0005-0000-0000-00001A000000}"/>
    <cellStyle name="Sin título10" xfId="27" xr:uid="{00000000-0005-0000-0000-00001B000000}"/>
    <cellStyle name="Sin título100" xfId="28" xr:uid="{00000000-0005-0000-0000-00001C000000}"/>
    <cellStyle name="Sin título101" xfId="29" xr:uid="{00000000-0005-0000-0000-00001D000000}"/>
    <cellStyle name="Sin título11" xfId="30" xr:uid="{00000000-0005-0000-0000-00001E000000}"/>
    <cellStyle name="Sin título12" xfId="31" xr:uid="{00000000-0005-0000-0000-00001F000000}"/>
    <cellStyle name="Sin título13" xfId="32" xr:uid="{00000000-0005-0000-0000-000020000000}"/>
    <cellStyle name="Sin título14" xfId="33" xr:uid="{00000000-0005-0000-0000-000021000000}"/>
    <cellStyle name="Sin título15" xfId="34" xr:uid="{00000000-0005-0000-0000-000022000000}"/>
    <cellStyle name="Sin título16" xfId="35" xr:uid="{00000000-0005-0000-0000-000023000000}"/>
    <cellStyle name="Sin título17" xfId="36" xr:uid="{00000000-0005-0000-0000-000024000000}"/>
    <cellStyle name="Sin título18" xfId="37" xr:uid="{00000000-0005-0000-0000-000025000000}"/>
    <cellStyle name="Sin título19" xfId="38" xr:uid="{00000000-0005-0000-0000-000026000000}"/>
    <cellStyle name="Sin título2" xfId="39" xr:uid="{00000000-0005-0000-0000-000027000000}"/>
    <cellStyle name="Sin título20" xfId="40" xr:uid="{00000000-0005-0000-0000-000028000000}"/>
    <cellStyle name="Sin título21" xfId="41" xr:uid="{00000000-0005-0000-0000-000029000000}"/>
    <cellStyle name="Sin título22" xfId="42" xr:uid="{00000000-0005-0000-0000-00002A000000}"/>
    <cellStyle name="Sin título23" xfId="43" xr:uid="{00000000-0005-0000-0000-00002B000000}"/>
    <cellStyle name="Sin título24" xfId="44" xr:uid="{00000000-0005-0000-0000-00002C000000}"/>
    <cellStyle name="Sin título25" xfId="45" xr:uid="{00000000-0005-0000-0000-00002D000000}"/>
    <cellStyle name="Sin título26" xfId="46" xr:uid="{00000000-0005-0000-0000-00002E000000}"/>
    <cellStyle name="Sin título27" xfId="47" xr:uid="{00000000-0005-0000-0000-00002F000000}"/>
    <cellStyle name="Sin título28" xfId="48" xr:uid="{00000000-0005-0000-0000-000030000000}"/>
    <cellStyle name="Sin título29" xfId="49" xr:uid="{00000000-0005-0000-0000-000031000000}"/>
    <cellStyle name="Sin título3" xfId="50" xr:uid="{00000000-0005-0000-0000-000032000000}"/>
    <cellStyle name="Sin título30" xfId="51" xr:uid="{00000000-0005-0000-0000-000033000000}"/>
    <cellStyle name="Sin título31" xfId="52" xr:uid="{00000000-0005-0000-0000-000034000000}"/>
    <cellStyle name="Sin título32" xfId="53" xr:uid="{00000000-0005-0000-0000-000035000000}"/>
    <cellStyle name="Sin título33" xfId="54" xr:uid="{00000000-0005-0000-0000-000036000000}"/>
    <cellStyle name="Sin título34" xfId="55" xr:uid="{00000000-0005-0000-0000-000037000000}"/>
    <cellStyle name="Sin título35" xfId="56" xr:uid="{00000000-0005-0000-0000-000038000000}"/>
    <cellStyle name="Sin título36" xfId="57" xr:uid="{00000000-0005-0000-0000-000039000000}"/>
    <cellStyle name="Sin título37" xfId="58" xr:uid="{00000000-0005-0000-0000-00003A000000}"/>
    <cellStyle name="Sin título38" xfId="59" xr:uid="{00000000-0005-0000-0000-00003B000000}"/>
    <cellStyle name="Sin título39" xfId="60" xr:uid="{00000000-0005-0000-0000-00003C000000}"/>
    <cellStyle name="Sin título4" xfId="61" xr:uid="{00000000-0005-0000-0000-00003D000000}"/>
    <cellStyle name="Sin título40" xfId="62" xr:uid="{00000000-0005-0000-0000-00003E000000}"/>
    <cellStyle name="Sin título41" xfId="63" xr:uid="{00000000-0005-0000-0000-00003F000000}"/>
    <cellStyle name="Sin título42" xfId="64" xr:uid="{00000000-0005-0000-0000-000040000000}"/>
    <cellStyle name="Sin título43" xfId="65" xr:uid="{00000000-0005-0000-0000-000041000000}"/>
    <cellStyle name="Sin título44" xfId="66" xr:uid="{00000000-0005-0000-0000-000042000000}"/>
    <cellStyle name="Sin título45" xfId="67" xr:uid="{00000000-0005-0000-0000-000043000000}"/>
    <cellStyle name="Sin título46" xfId="68" xr:uid="{00000000-0005-0000-0000-000044000000}"/>
    <cellStyle name="Sin título47" xfId="69" xr:uid="{00000000-0005-0000-0000-000045000000}"/>
    <cellStyle name="Sin título48" xfId="70" xr:uid="{00000000-0005-0000-0000-000046000000}"/>
    <cellStyle name="Sin título49" xfId="71" xr:uid="{00000000-0005-0000-0000-000047000000}"/>
    <cellStyle name="Sin título5" xfId="72" xr:uid="{00000000-0005-0000-0000-000048000000}"/>
    <cellStyle name="Sin título50" xfId="73" xr:uid="{00000000-0005-0000-0000-000049000000}"/>
    <cellStyle name="Sin título51" xfId="74" xr:uid="{00000000-0005-0000-0000-00004A000000}"/>
    <cellStyle name="Sin título52" xfId="75" xr:uid="{00000000-0005-0000-0000-00004B000000}"/>
    <cellStyle name="Sin título53" xfId="76" xr:uid="{00000000-0005-0000-0000-00004C000000}"/>
    <cellStyle name="Sin título54" xfId="77" xr:uid="{00000000-0005-0000-0000-00004D000000}"/>
    <cellStyle name="Sin título55" xfId="78" xr:uid="{00000000-0005-0000-0000-00004E000000}"/>
    <cellStyle name="Sin título56" xfId="79" xr:uid="{00000000-0005-0000-0000-00004F000000}"/>
    <cellStyle name="Sin título57" xfId="80" xr:uid="{00000000-0005-0000-0000-000050000000}"/>
    <cellStyle name="Sin título58" xfId="81" xr:uid="{00000000-0005-0000-0000-000051000000}"/>
    <cellStyle name="Sin título59" xfId="82" xr:uid="{00000000-0005-0000-0000-000052000000}"/>
    <cellStyle name="Sin título6" xfId="83" xr:uid="{00000000-0005-0000-0000-000053000000}"/>
    <cellStyle name="Sin título60" xfId="84" xr:uid="{00000000-0005-0000-0000-000054000000}"/>
    <cellStyle name="Sin título61" xfId="85" xr:uid="{00000000-0005-0000-0000-000055000000}"/>
    <cellStyle name="Sin título62" xfId="86" xr:uid="{00000000-0005-0000-0000-000056000000}"/>
    <cellStyle name="Sin título63" xfId="87" xr:uid="{00000000-0005-0000-0000-000057000000}"/>
    <cellStyle name="Sin título64" xfId="88" xr:uid="{00000000-0005-0000-0000-000058000000}"/>
    <cellStyle name="Sin título65" xfId="89" xr:uid="{00000000-0005-0000-0000-000059000000}"/>
    <cellStyle name="Sin título66" xfId="90" xr:uid="{00000000-0005-0000-0000-00005A000000}"/>
    <cellStyle name="Sin título67" xfId="91" xr:uid="{00000000-0005-0000-0000-00005B000000}"/>
    <cellStyle name="Sin título68" xfId="92" xr:uid="{00000000-0005-0000-0000-00005C000000}"/>
    <cellStyle name="Sin título69" xfId="93" xr:uid="{00000000-0005-0000-0000-00005D000000}"/>
    <cellStyle name="Sin título7" xfId="94" xr:uid="{00000000-0005-0000-0000-00005E000000}"/>
    <cellStyle name="Sin título70" xfId="95" xr:uid="{00000000-0005-0000-0000-00005F000000}"/>
    <cellStyle name="Sin título71" xfId="96" xr:uid="{00000000-0005-0000-0000-000060000000}"/>
    <cellStyle name="Sin título72" xfId="97" xr:uid="{00000000-0005-0000-0000-000061000000}"/>
    <cellStyle name="Sin título73" xfId="98" xr:uid="{00000000-0005-0000-0000-000062000000}"/>
    <cellStyle name="Sin título74" xfId="99" xr:uid="{00000000-0005-0000-0000-000063000000}"/>
    <cellStyle name="Sin título75" xfId="100" xr:uid="{00000000-0005-0000-0000-000064000000}"/>
    <cellStyle name="Sin título76" xfId="101" xr:uid="{00000000-0005-0000-0000-000065000000}"/>
    <cellStyle name="Sin título77" xfId="102" xr:uid="{00000000-0005-0000-0000-000066000000}"/>
    <cellStyle name="Sin título78" xfId="103" xr:uid="{00000000-0005-0000-0000-000067000000}"/>
    <cellStyle name="Sin título79" xfId="104" xr:uid="{00000000-0005-0000-0000-000068000000}"/>
    <cellStyle name="Sin título8" xfId="105" xr:uid="{00000000-0005-0000-0000-000069000000}"/>
    <cellStyle name="Sin título80" xfId="106" xr:uid="{00000000-0005-0000-0000-00006A000000}"/>
    <cellStyle name="Sin título81" xfId="107" xr:uid="{00000000-0005-0000-0000-00006B000000}"/>
    <cellStyle name="Sin título82" xfId="108" xr:uid="{00000000-0005-0000-0000-00006C000000}"/>
    <cellStyle name="Sin título83" xfId="109" xr:uid="{00000000-0005-0000-0000-00006D000000}"/>
    <cellStyle name="Sin título84" xfId="110" xr:uid="{00000000-0005-0000-0000-00006E000000}"/>
    <cellStyle name="Sin título85" xfId="111" xr:uid="{00000000-0005-0000-0000-00006F000000}"/>
    <cellStyle name="Sin título86" xfId="112" xr:uid="{00000000-0005-0000-0000-000070000000}"/>
    <cellStyle name="Sin título87" xfId="113" xr:uid="{00000000-0005-0000-0000-000071000000}"/>
    <cellStyle name="Sin título88" xfId="114" xr:uid="{00000000-0005-0000-0000-000072000000}"/>
    <cellStyle name="Sin título89" xfId="115" xr:uid="{00000000-0005-0000-0000-000073000000}"/>
    <cellStyle name="Sin título9" xfId="116" xr:uid="{00000000-0005-0000-0000-000074000000}"/>
    <cellStyle name="Sin título90" xfId="117" xr:uid="{00000000-0005-0000-0000-000075000000}"/>
    <cellStyle name="Sin título91" xfId="118" xr:uid="{00000000-0005-0000-0000-000076000000}"/>
    <cellStyle name="Sin título92" xfId="119" xr:uid="{00000000-0005-0000-0000-000077000000}"/>
    <cellStyle name="Sin título93" xfId="120" xr:uid="{00000000-0005-0000-0000-000078000000}"/>
    <cellStyle name="Sin título94" xfId="121" xr:uid="{00000000-0005-0000-0000-000079000000}"/>
    <cellStyle name="Sin título95" xfId="122" xr:uid="{00000000-0005-0000-0000-00007A000000}"/>
    <cellStyle name="Sin título96" xfId="123" xr:uid="{00000000-0005-0000-0000-00007B000000}"/>
    <cellStyle name="Sin título97" xfId="124" xr:uid="{00000000-0005-0000-0000-00007C000000}"/>
    <cellStyle name="Sin título98" xfId="125" xr:uid="{00000000-0005-0000-0000-00007D000000}"/>
    <cellStyle name="Sin título99" xfId="126" xr:uid="{00000000-0005-0000-0000-00007E000000}"/>
  </cellStyles>
  <dxfs count="238"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b/>
        <i/>
        <color rgb="FF000000"/>
        <family val="2"/>
      </font>
      <fill>
        <patternFill patternType="none"/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b/>
        <i/>
        <color rgb="FF000000"/>
        <family val="2"/>
      </font>
      <fill>
        <patternFill patternType="none"/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numFmt numFmtId="14" formatCode="0.00%"/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color rgb="FF000000"/>
        <family val="2"/>
      </font>
      <fill>
        <patternFill patternType="solid">
          <fgColor rgb="FFFFFF99"/>
          <bgColor rgb="FFFFFF99"/>
        </patternFill>
      </fill>
    </dxf>
    <dxf>
      <font>
        <b/>
        <i/>
        <color rgb="FF000000"/>
        <family val="2"/>
      </font>
      <fill>
        <patternFill patternType="none"/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numFmt numFmtId="14" formatCode="0.00%"/>
      <fill>
        <patternFill patternType="solid">
          <fgColor rgb="FFFF3333"/>
          <bgColor rgb="FFFF3333"/>
        </patternFill>
      </fill>
    </dxf>
    <dxf>
      <font>
        <color rgb="FF000000"/>
        <family val="2"/>
      </font>
      <fill>
        <patternFill patternType="solid">
          <fgColor rgb="FF009933"/>
          <bgColor rgb="FF0099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38"/>
  <sheetViews>
    <sheetView workbookViewId="0">
      <selection sqref="A1:K1"/>
    </sheetView>
  </sheetViews>
  <sheetFormatPr baseColWidth="10" defaultRowHeight="12.75" x14ac:dyDescent="0.2"/>
  <cols>
    <col min="1" max="1" width="8.125" style="58" customWidth="1"/>
    <col min="2" max="2" width="4.25" style="58" customWidth="1"/>
    <col min="3" max="3" width="18" style="64" customWidth="1"/>
    <col min="4" max="4" width="24" style="64" customWidth="1"/>
    <col min="5" max="5" width="19" style="1" customWidth="1"/>
    <col min="6" max="6" width="9.125" style="57" customWidth="1"/>
    <col min="7" max="7" width="13" style="57" customWidth="1"/>
    <col min="8" max="8" width="15" style="1" customWidth="1"/>
    <col min="9" max="1024" width="11" style="1" customWidth="1"/>
    <col min="1025" max="1025" width="11" customWidth="1"/>
  </cols>
  <sheetData>
    <row r="1" spans="1:256" ht="15.75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24" customHeight="1" thickBot="1" x14ac:dyDescent="0.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2.75" customHeight="1" thickBot="1" x14ac:dyDescent="0.25">
      <c r="A3" s="92" t="s">
        <v>2</v>
      </c>
      <c r="B3" s="92"/>
      <c r="C3" s="92"/>
      <c r="D3" s="92"/>
      <c r="E3" s="93" t="s">
        <v>3</v>
      </c>
      <c r="F3" s="93"/>
      <c r="G3" s="93"/>
      <c r="H3" s="93"/>
      <c r="I3" s="94"/>
      <c r="J3" s="94"/>
      <c r="K3" s="9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2.75" customHeight="1" thickBot="1" x14ac:dyDescent="0.25">
      <c r="A4" s="92"/>
      <c r="B4" s="92"/>
      <c r="C4" s="92"/>
      <c r="D4" s="92"/>
      <c r="E4" s="93"/>
      <c r="F4" s="93"/>
      <c r="G4" s="93"/>
      <c r="H4" s="93"/>
      <c r="I4" s="95">
        <v>43374</v>
      </c>
      <c r="J4" s="95">
        <v>43405</v>
      </c>
      <c r="K4" s="95">
        <v>43435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2.75" customHeight="1" thickBot="1" x14ac:dyDescent="0.25">
      <c r="A5" s="2" t="s">
        <v>4</v>
      </c>
      <c r="B5" s="2" t="s">
        <v>5</v>
      </c>
      <c r="C5" s="2" t="s">
        <v>6</v>
      </c>
      <c r="D5" s="96" t="s">
        <v>7</v>
      </c>
      <c r="E5" s="96"/>
      <c r="F5" s="3" t="s">
        <v>8</v>
      </c>
      <c r="G5" s="4" t="s">
        <v>9</v>
      </c>
      <c r="H5" s="5" t="s">
        <v>10</v>
      </c>
      <c r="I5" s="95"/>
      <c r="J5" s="95"/>
      <c r="K5" s="9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2.75" customHeight="1" thickBot="1" x14ac:dyDescent="0.25">
      <c r="A6" s="89" t="s">
        <v>11</v>
      </c>
      <c r="B6" s="81">
        <v>1</v>
      </c>
      <c r="C6" s="80" t="s">
        <v>12</v>
      </c>
      <c r="D6" s="86" t="s">
        <v>13</v>
      </c>
      <c r="E6" s="86"/>
      <c r="F6" s="7" t="s">
        <v>14</v>
      </c>
      <c r="G6" s="8" t="s">
        <v>15</v>
      </c>
      <c r="H6" s="9" t="s">
        <v>16</v>
      </c>
      <c r="I6" s="10">
        <v>71</v>
      </c>
      <c r="J6" s="10">
        <v>96</v>
      </c>
      <c r="K6" s="10">
        <v>51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2.75" customHeight="1" thickBot="1" x14ac:dyDescent="0.25">
      <c r="A7" s="89"/>
      <c r="B7" s="81"/>
      <c r="C7" s="80"/>
      <c r="D7" s="86" t="s">
        <v>17</v>
      </c>
      <c r="E7" s="86"/>
      <c r="F7" s="7" t="s">
        <v>18</v>
      </c>
      <c r="G7" s="8" t="s">
        <v>19</v>
      </c>
      <c r="H7" s="9" t="s">
        <v>20</v>
      </c>
      <c r="I7" s="10">
        <v>36</v>
      </c>
      <c r="J7" s="10">
        <v>31</v>
      </c>
      <c r="K7" s="10">
        <v>17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2.75" customHeight="1" thickBot="1" x14ac:dyDescent="0.25">
      <c r="A8" s="89"/>
      <c r="B8" s="84">
        <v>2</v>
      </c>
      <c r="C8" s="80" t="s">
        <v>21</v>
      </c>
      <c r="D8" s="86" t="s">
        <v>22</v>
      </c>
      <c r="E8" s="86"/>
      <c r="F8" s="7" t="s">
        <v>23</v>
      </c>
      <c r="G8" s="8" t="s">
        <v>24</v>
      </c>
      <c r="H8" s="9" t="s">
        <v>25</v>
      </c>
      <c r="I8" s="12">
        <f>IFERROR(I10/I9,0)</f>
        <v>1</v>
      </c>
      <c r="J8" s="12">
        <f>IFERROR(J10/J9,0)</f>
        <v>1</v>
      </c>
      <c r="K8" s="12">
        <f>IFERROR(K10/K9,0)</f>
        <v>1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2.75" customHeight="1" thickBot="1" x14ac:dyDescent="0.25">
      <c r="A9" s="89"/>
      <c r="B9" s="84"/>
      <c r="C9" s="80"/>
      <c r="D9" s="86"/>
      <c r="E9" s="86"/>
      <c r="F9" s="86" t="s">
        <v>26</v>
      </c>
      <c r="G9" s="86"/>
      <c r="H9" s="86"/>
      <c r="I9" s="13">
        <v>877</v>
      </c>
      <c r="J9" s="13">
        <v>928</v>
      </c>
      <c r="K9" s="13">
        <v>1240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2.75" customHeight="1" thickBot="1" x14ac:dyDescent="0.25">
      <c r="A10" s="89"/>
      <c r="B10" s="84"/>
      <c r="C10" s="80"/>
      <c r="D10" s="86"/>
      <c r="E10" s="86"/>
      <c r="F10" s="86" t="s">
        <v>27</v>
      </c>
      <c r="G10" s="86"/>
      <c r="H10" s="86"/>
      <c r="I10" s="13">
        <v>877</v>
      </c>
      <c r="J10" s="13">
        <v>928</v>
      </c>
      <c r="K10" s="13">
        <v>1240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22.5" customHeight="1" thickBot="1" x14ac:dyDescent="0.25">
      <c r="A11" s="89"/>
      <c r="B11" s="14">
        <v>3</v>
      </c>
      <c r="C11" s="6" t="s">
        <v>28</v>
      </c>
      <c r="D11" s="86" t="s">
        <v>29</v>
      </c>
      <c r="E11" s="86"/>
      <c r="F11" s="15" t="s">
        <v>30</v>
      </c>
      <c r="G11" s="8" t="s">
        <v>31</v>
      </c>
      <c r="H11" s="9" t="s">
        <v>32</v>
      </c>
      <c r="I11" s="13">
        <v>8</v>
      </c>
      <c r="J11" s="13">
        <v>83</v>
      </c>
      <c r="K11" s="13">
        <v>0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2.5" customHeight="1" thickBot="1" x14ac:dyDescent="0.25">
      <c r="A12" s="89"/>
      <c r="B12" s="11">
        <v>4</v>
      </c>
      <c r="C12" s="6" t="s">
        <v>33</v>
      </c>
      <c r="D12" s="80" t="s">
        <v>34</v>
      </c>
      <c r="E12" s="80"/>
      <c r="F12" s="15" t="s">
        <v>35</v>
      </c>
      <c r="G12" s="16">
        <v>25</v>
      </c>
      <c r="H12" s="9" t="s">
        <v>36</v>
      </c>
      <c r="I12" s="13">
        <v>30</v>
      </c>
      <c r="J12" s="13">
        <v>64</v>
      </c>
      <c r="K12" s="13">
        <v>22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22.5" customHeight="1" thickBot="1" x14ac:dyDescent="0.25">
      <c r="A13" s="89"/>
      <c r="B13" s="17">
        <v>5</v>
      </c>
      <c r="C13" s="18" t="s">
        <v>37</v>
      </c>
      <c r="D13" s="80" t="s">
        <v>38</v>
      </c>
      <c r="E13" s="80"/>
      <c r="F13" s="19" t="s">
        <v>39</v>
      </c>
      <c r="G13" s="8" t="s">
        <v>40</v>
      </c>
      <c r="H13" s="20" t="s">
        <v>41</v>
      </c>
      <c r="I13" s="13">
        <v>37</v>
      </c>
      <c r="J13" s="13">
        <v>0</v>
      </c>
      <c r="K13" s="13">
        <v>0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2.5" customHeight="1" thickBot="1" x14ac:dyDescent="0.25">
      <c r="A14" s="89"/>
      <c r="B14" s="84">
        <v>6</v>
      </c>
      <c r="C14" s="80" t="s">
        <v>42</v>
      </c>
      <c r="D14" s="80" t="s">
        <v>43</v>
      </c>
      <c r="E14" s="80"/>
      <c r="F14" s="19" t="s">
        <v>44</v>
      </c>
      <c r="G14" s="21" t="s">
        <v>45</v>
      </c>
      <c r="H14" s="20" t="s">
        <v>46</v>
      </c>
      <c r="I14" s="22">
        <f>SUM(I15:I16)</f>
        <v>2208</v>
      </c>
      <c r="J14" s="22">
        <f>SUM(J15:J16)</f>
        <v>2513</v>
      </c>
      <c r="K14" s="22">
        <f>SUM(K15:K16)</f>
        <v>3430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2.75" customHeight="1" thickBot="1" x14ac:dyDescent="0.25">
      <c r="A15" s="89"/>
      <c r="B15" s="84"/>
      <c r="C15" s="80"/>
      <c r="D15" s="80"/>
      <c r="E15" s="80"/>
      <c r="F15" s="79" t="s">
        <v>47</v>
      </c>
      <c r="G15" s="79"/>
      <c r="H15" s="79"/>
      <c r="I15" s="13">
        <v>1050</v>
      </c>
      <c r="J15" s="13">
        <v>1253</v>
      </c>
      <c r="K15" s="13">
        <v>1780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2.75" customHeight="1" thickBot="1" x14ac:dyDescent="0.25">
      <c r="A16" s="89"/>
      <c r="B16" s="84"/>
      <c r="C16" s="80"/>
      <c r="D16" s="80"/>
      <c r="E16" s="80"/>
      <c r="F16" s="79" t="s">
        <v>48</v>
      </c>
      <c r="G16" s="79"/>
      <c r="H16" s="79"/>
      <c r="I16" s="13">
        <v>1158</v>
      </c>
      <c r="J16" s="13">
        <v>1260</v>
      </c>
      <c r="K16" s="13">
        <v>1650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33.75" customHeight="1" thickBot="1" x14ac:dyDescent="0.25">
      <c r="A17" s="89"/>
      <c r="B17" s="17">
        <v>7</v>
      </c>
      <c r="C17" s="18" t="s">
        <v>49</v>
      </c>
      <c r="D17" s="80" t="s">
        <v>50</v>
      </c>
      <c r="E17" s="80"/>
      <c r="F17" s="19" t="s">
        <v>51</v>
      </c>
      <c r="G17" s="8" t="s">
        <v>52</v>
      </c>
      <c r="H17" s="20" t="s">
        <v>53</v>
      </c>
      <c r="I17" s="22">
        <v>779</v>
      </c>
      <c r="J17" s="22">
        <v>824</v>
      </c>
      <c r="K17" s="22">
        <v>1152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2.5" customHeight="1" thickBot="1" x14ac:dyDescent="0.25">
      <c r="A18" s="89"/>
      <c r="B18" s="90">
        <v>8</v>
      </c>
      <c r="C18" s="87" t="s">
        <v>54</v>
      </c>
      <c r="D18" s="87" t="s">
        <v>55</v>
      </c>
      <c r="E18" s="87"/>
      <c r="F18" s="19" t="s">
        <v>56</v>
      </c>
      <c r="G18" s="21" t="s">
        <v>57</v>
      </c>
      <c r="H18" s="23" t="s">
        <v>58</v>
      </c>
      <c r="I18" s="24">
        <f>IFERROR(I19/(I106*40),0)</f>
        <v>0.46022727272727271</v>
      </c>
      <c r="J18" s="24">
        <f>IFERROR(J19/(J106*40),0)</f>
        <v>0.36931818181818182</v>
      </c>
      <c r="K18" s="24">
        <f>IFERROR(K19/(K106*40),0)</f>
        <v>1.7516666666666667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2.75" customHeight="1" thickBot="1" x14ac:dyDescent="0.25">
      <c r="A19" s="89"/>
      <c r="B19" s="90"/>
      <c r="C19" s="87"/>
      <c r="D19" s="87" t="s">
        <v>59</v>
      </c>
      <c r="E19" s="87"/>
      <c r="F19" s="19" t="s">
        <v>60</v>
      </c>
      <c r="G19" s="25" t="s">
        <v>61</v>
      </c>
      <c r="H19" s="23" t="s">
        <v>62</v>
      </c>
      <c r="I19" s="13">
        <v>405</v>
      </c>
      <c r="J19" s="13">
        <v>325</v>
      </c>
      <c r="K19" s="13">
        <v>1051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2.75" customHeight="1" thickBot="1" x14ac:dyDescent="0.25">
      <c r="A20" s="89" t="s">
        <v>63</v>
      </c>
      <c r="B20" s="84">
        <v>9</v>
      </c>
      <c r="C20" s="80" t="s">
        <v>64</v>
      </c>
      <c r="D20" s="86" t="s">
        <v>65</v>
      </c>
      <c r="E20" s="86"/>
      <c r="F20" s="15" t="s">
        <v>66</v>
      </c>
      <c r="G20" s="8" t="s">
        <v>67</v>
      </c>
      <c r="H20" s="9" t="s">
        <v>68</v>
      </c>
      <c r="I20" s="26">
        <f>IFERROR(I22/I21,0)</f>
        <v>0.78125</v>
      </c>
      <c r="J20" s="26">
        <f>IFERROR(J22/J21,0)</f>
        <v>0.7407407407407407</v>
      </c>
      <c r="K20" s="26">
        <f>IFERROR(K22/K21,0)</f>
        <v>0.76315789473684215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2.75" customHeight="1" thickBot="1" x14ac:dyDescent="0.25">
      <c r="A21" s="89"/>
      <c r="B21" s="84"/>
      <c r="C21" s="80"/>
      <c r="D21" s="86"/>
      <c r="E21" s="86"/>
      <c r="F21" s="87" t="s">
        <v>69</v>
      </c>
      <c r="G21" s="87"/>
      <c r="H21" s="87"/>
      <c r="I21" s="13">
        <v>32</v>
      </c>
      <c r="J21" s="13">
        <v>54</v>
      </c>
      <c r="K21" s="13">
        <v>38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2.75" customHeight="1" thickBot="1" x14ac:dyDescent="0.25">
      <c r="A22" s="89"/>
      <c r="B22" s="84"/>
      <c r="C22" s="80"/>
      <c r="D22" s="86"/>
      <c r="E22" s="86"/>
      <c r="F22" s="87" t="s">
        <v>70</v>
      </c>
      <c r="G22" s="87"/>
      <c r="H22" s="87"/>
      <c r="I22" s="13">
        <v>25</v>
      </c>
      <c r="J22" s="13">
        <v>40</v>
      </c>
      <c r="K22" s="13">
        <v>29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2.5" customHeight="1" thickBot="1" x14ac:dyDescent="0.25">
      <c r="A23" s="89"/>
      <c r="B23" s="84">
        <v>10</v>
      </c>
      <c r="C23" s="80" t="s">
        <v>71</v>
      </c>
      <c r="D23" s="84" t="s">
        <v>72</v>
      </c>
      <c r="E23" s="84"/>
      <c r="F23" s="15" t="s">
        <v>73</v>
      </c>
      <c r="G23" s="8" t="s">
        <v>74</v>
      </c>
      <c r="H23" s="9" t="s">
        <v>75</v>
      </c>
      <c r="I23" s="26">
        <f>IFERROR(+(I25+I27)/(I24+I26),0)</f>
        <v>0.72727272727272729</v>
      </c>
      <c r="J23" s="26">
        <f>IFERROR(+(J25+J27)/(J24+J26),0)</f>
        <v>0.65853658536585369</v>
      </c>
      <c r="K23" s="26">
        <f>IFERROR(+(K25+K27)/(K24+K26),0)</f>
        <v>0.70370370370370372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2.75" customHeight="1" thickBot="1" x14ac:dyDescent="0.25">
      <c r="A24" s="89"/>
      <c r="B24" s="84"/>
      <c r="C24" s="80"/>
      <c r="D24" s="80" t="s">
        <v>76</v>
      </c>
      <c r="E24" s="80"/>
      <c r="F24" s="87" t="s">
        <v>77</v>
      </c>
      <c r="G24" s="87"/>
      <c r="H24" s="87"/>
      <c r="I24" s="13">
        <v>44</v>
      </c>
      <c r="J24" s="13">
        <v>82</v>
      </c>
      <c r="K24" s="13">
        <v>54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2.75" customHeight="1" thickBot="1" x14ac:dyDescent="0.25">
      <c r="A25" s="89"/>
      <c r="B25" s="84"/>
      <c r="C25" s="80"/>
      <c r="D25" s="80"/>
      <c r="E25" s="80"/>
      <c r="F25" s="87" t="s">
        <v>69</v>
      </c>
      <c r="G25" s="87"/>
      <c r="H25" s="87"/>
      <c r="I25" s="13">
        <v>32</v>
      </c>
      <c r="J25" s="13">
        <v>54</v>
      </c>
      <c r="K25" s="13">
        <v>38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2.75" customHeight="1" thickBot="1" x14ac:dyDescent="0.25">
      <c r="A26" s="89"/>
      <c r="B26" s="84"/>
      <c r="C26" s="80"/>
      <c r="D26" s="80" t="s">
        <v>78</v>
      </c>
      <c r="E26" s="80"/>
      <c r="F26" s="87" t="s">
        <v>77</v>
      </c>
      <c r="G26" s="87"/>
      <c r="H26" s="87"/>
      <c r="I26" s="13">
        <v>0</v>
      </c>
      <c r="J26" s="13">
        <v>0</v>
      </c>
      <c r="K26" s="13">
        <v>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2.75" customHeight="1" thickBot="1" x14ac:dyDescent="0.25">
      <c r="A27" s="89"/>
      <c r="B27" s="84"/>
      <c r="C27" s="80"/>
      <c r="D27" s="80"/>
      <c r="E27" s="80"/>
      <c r="F27" s="87" t="s">
        <v>69</v>
      </c>
      <c r="G27" s="87"/>
      <c r="H27" s="87"/>
      <c r="I27" s="13">
        <v>0</v>
      </c>
      <c r="J27" s="13">
        <v>0</v>
      </c>
      <c r="K27" s="13">
        <v>0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7.25" customHeight="1" thickBot="1" x14ac:dyDescent="0.25">
      <c r="A28" s="89" t="s">
        <v>79</v>
      </c>
      <c r="B28" s="84">
        <v>11</v>
      </c>
      <c r="C28" s="80" t="s">
        <v>80</v>
      </c>
      <c r="D28" s="84" t="s">
        <v>81</v>
      </c>
      <c r="E28" s="84"/>
      <c r="F28" s="15" t="s">
        <v>82</v>
      </c>
      <c r="G28" s="8" t="s">
        <v>83</v>
      </c>
      <c r="H28" s="9" t="s">
        <v>84</v>
      </c>
      <c r="I28" s="26">
        <f>IFERROR(+(I30+I32)/(I29+I31),0)</f>
        <v>0.57692307692307687</v>
      </c>
      <c r="J28" s="26">
        <f>IFERROR(+(J30+J32)/(J29+J31),0)</f>
        <v>0.72499999999999998</v>
      </c>
      <c r="K28" s="26">
        <f>IFERROR(+(K30+K32)/(K29+K31),0)</f>
        <v>0.95652173913043481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7.75" customHeight="1" thickBot="1" x14ac:dyDescent="0.25">
      <c r="A29" s="89"/>
      <c r="B29" s="84"/>
      <c r="C29" s="80"/>
      <c r="D29" s="80" t="s">
        <v>85</v>
      </c>
      <c r="E29" s="80"/>
      <c r="F29" s="87" t="s">
        <v>86</v>
      </c>
      <c r="G29" s="87"/>
      <c r="H29" s="87"/>
      <c r="I29" s="13">
        <v>26</v>
      </c>
      <c r="J29" s="13">
        <v>40</v>
      </c>
      <c r="K29" s="13">
        <v>23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30" customHeight="1" thickBot="1" x14ac:dyDescent="0.25">
      <c r="A30" s="89"/>
      <c r="B30" s="84"/>
      <c r="C30" s="80"/>
      <c r="D30" s="80"/>
      <c r="E30" s="80"/>
      <c r="F30" s="87" t="s">
        <v>87</v>
      </c>
      <c r="G30" s="87"/>
      <c r="H30" s="87"/>
      <c r="I30" s="13">
        <v>15</v>
      </c>
      <c r="J30" s="13">
        <v>29</v>
      </c>
      <c r="K30" s="13">
        <v>22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26.25" customHeight="1" thickBot="1" x14ac:dyDescent="0.25">
      <c r="A31" s="89"/>
      <c r="B31" s="84"/>
      <c r="C31" s="80"/>
      <c r="D31" s="80" t="s">
        <v>88</v>
      </c>
      <c r="E31" s="80"/>
      <c r="F31" s="87" t="s">
        <v>86</v>
      </c>
      <c r="G31" s="87"/>
      <c r="H31" s="87"/>
      <c r="I31" s="13">
        <v>0</v>
      </c>
      <c r="J31" s="13">
        <v>0</v>
      </c>
      <c r="K31" s="13">
        <v>0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26.25" customHeight="1" thickBot="1" x14ac:dyDescent="0.25">
      <c r="A32" s="89"/>
      <c r="B32" s="84"/>
      <c r="C32" s="80"/>
      <c r="D32" s="80"/>
      <c r="E32" s="80"/>
      <c r="F32" s="87" t="s">
        <v>87</v>
      </c>
      <c r="G32" s="87"/>
      <c r="H32" s="87"/>
      <c r="I32" s="13">
        <v>0</v>
      </c>
      <c r="J32" s="13">
        <v>0</v>
      </c>
      <c r="K32" s="13">
        <v>0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2.75" customHeight="1" thickBot="1" x14ac:dyDescent="0.25">
      <c r="A33" s="89" t="s">
        <v>89</v>
      </c>
      <c r="B33" s="81">
        <v>12</v>
      </c>
      <c r="C33" s="80" t="s">
        <v>90</v>
      </c>
      <c r="D33" s="86" t="s">
        <v>91</v>
      </c>
      <c r="E33" s="86"/>
      <c r="F33" s="27" t="s">
        <v>92</v>
      </c>
      <c r="G33" s="28" t="s">
        <v>93</v>
      </c>
      <c r="H33" s="29" t="s">
        <v>94</v>
      </c>
      <c r="I33" s="30">
        <f>+I35-I34</f>
        <v>9</v>
      </c>
      <c r="J33" s="30">
        <f>+J35-J34</f>
        <v>8</v>
      </c>
      <c r="K33" s="30">
        <f>+K35-K34</f>
        <v>12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2.75" customHeight="1" thickBot="1" x14ac:dyDescent="0.25">
      <c r="A34" s="89"/>
      <c r="B34" s="81"/>
      <c r="C34" s="80"/>
      <c r="D34" s="86"/>
      <c r="E34" s="86"/>
      <c r="F34" s="87" t="s">
        <v>95</v>
      </c>
      <c r="G34" s="87"/>
      <c r="H34" s="87"/>
      <c r="I34" s="31">
        <v>43417</v>
      </c>
      <c r="J34" s="31">
        <v>43445</v>
      </c>
      <c r="K34" s="31">
        <v>43483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2.75" customHeight="1" thickBot="1" x14ac:dyDescent="0.25">
      <c r="A35" s="89"/>
      <c r="B35" s="81"/>
      <c r="C35" s="80"/>
      <c r="D35" s="86"/>
      <c r="E35" s="86"/>
      <c r="F35" s="87" t="s">
        <v>96</v>
      </c>
      <c r="G35" s="87"/>
      <c r="H35" s="87"/>
      <c r="I35" s="31">
        <v>43426</v>
      </c>
      <c r="J35" s="31">
        <v>43453</v>
      </c>
      <c r="K35" s="31">
        <v>43495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2.75" customHeight="1" thickBot="1" x14ac:dyDescent="0.25">
      <c r="A36" s="89"/>
      <c r="B36" s="81">
        <v>13</v>
      </c>
      <c r="C36" s="80" t="s">
        <v>97</v>
      </c>
      <c r="D36" s="80" t="s">
        <v>98</v>
      </c>
      <c r="E36" s="80"/>
      <c r="F36" s="32" t="s">
        <v>99</v>
      </c>
      <c r="G36" s="33">
        <v>1</v>
      </c>
      <c r="H36" s="34" t="s">
        <v>100</v>
      </c>
      <c r="I36" s="30">
        <f>+I37-I38</f>
        <v>0</v>
      </c>
      <c r="J36" s="30">
        <f>+J37-J38</f>
        <v>8</v>
      </c>
      <c r="K36" s="30">
        <f>+K37-K38</f>
        <v>0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2.75" customHeight="1" thickBot="1" x14ac:dyDescent="0.25">
      <c r="A37" s="89"/>
      <c r="B37" s="81"/>
      <c r="C37" s="80"/>
      <c r="D37" s="80"/>
      <c r="E37" s="80"/>
      <c r="F37" s="87" t="s">
        <v>95</v>
      </c>
      <c r="G37" s="87"/>
      <c r="H37" s="87"/>
      <c r="I37" s="31">
        <v>43417</v>
      </c>
      <c r="J37" s="31">
        <v>43445</v>
      </c>
      <c r="K37" s="31">
        <v>43483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2.75" customHeight="1" thickBot="1" x14ac:dyDescent="0.25">
      <c r="A38" s="89"/>
      <c r="B38" s="81"/>
      <c r="C38" s="80"/>
      <c r="D38" s="80"/>
      <c r="E38" s="80"/>
      <c r="F38" s="87" t="s">
        <v>101</v>
      </c>
      <c r="G38" s="87"/>
      <c r="H38" s="87"/>
      <c r="I38" s="31">
        <v>43417</v>
      </c>
      <c r="J38" s="31">
        <v>43437</v>
      </c>
      <c r="K38" s="31">
        <v>43483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2.75" customHeight="1" thickBot="1" x14ac:dyDescent="0.25">
      <c r="A39" s="89"/>
      <c r="B39" s="81">
        <v>14</v>
      </c>
      <c r="C39" s="80" t="s">
        <v>102</v>
      </c>
      <c r="D39" s="80" t="s">
        <v>103</v>
      </c>
      <c r="E39" s="80"/>
      <c r="F39" s="35" t="s">
        <v>104</v>
      </c>
      <c r="G39" s="25" t="s">
        <v>105</v>
      </c>
      <c r="H39" s="36" t="s">
        <v>106</v>
      </c>
      <c r="I39" s="30">
        <f>+I40-I41</f>
        <v>1</v>
      </c>
      <c r="J39" s="30">
        <f>+J40-J41</f>
        <v>6</v>
      </c>
      <c r="K39" s="30">
        <f>+K40-K41</f>
        <v>11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2.75" customHeight="1" thickBot="1" x14ac:dyDescent="0.25">
      <c r="A40" s="89"/>
      <c r="B40" s="81"/>
      <c r="C40" s="80"/>
      <c r="D40" s="80"/>
      <c r="E40" s="80"/>
      <c r="F40" s="87" t="s">
        <v>95</v>
      </c>
      <c r="G40" s="87"/>
      <c r="H40" s="87"/>
      <c r="I40" s="31">
        <v>43417</v>
      </c>
      <c r="J40" s="31">
        <v>43445</v>
      </c>
      <c r="K40" s="31">
        <v>43483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2.75" customHeight="1" thickBot="1" x14ac:dyDescent="0.25">
      <c r="A41" s="89"/>
      <c r="B41" s="81"/>
      <c r="C41" s="80"/>
      <c r="D41" s="80"/>
      <c r="E41" s="80"/>
      <c r="F41" s="87" t="s">
        <v>107</v>
      </c>
      <c r="G41" s="87"/>
      <c r="H41" s="87"/>
      <c r="I41" s="31">
        <v>43416</v>
      </c>
      <c r="J41" s="31">
        <v>43439</v>
      </c>
      <c r="K41" s="31">
        <v>43472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2.75" customHeight="1" thickBot="1" x14ac:dyDescent="0.25">
      <c r="A42" s="89"/>
      <c r="B42" s="81">
        <v>15</v>
      </c>
      <c r="C42" s="80" t="s">
        <v>108</v>
      </c>
      <c r="D42" s="80" t="s">
        <v>109</v>
      </c>
      <c r="E42" s="80"/>
      <c r="F42" s="35" t="s">
        <v>30</v>
      </c>
      <c r="G42" s="25" t="s">
        <v>110</v>
      </c>
      <c r="H42" s="36" t="s">
        <v>111</v>
      </c>
      <c r="I42" s="30">
        <f>+I43-I44</f>
        <v>0</v>
      </c>
      <c r="J42" s="30">
        <f>+J43-J44</f>
        <v>21</v>
      </c>
      <c r="K42" s="30">
        <f>+K43-K44</f>
        <v>59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2.75" customHeight="1" thickBot="1" x14ac:dyDescent="0.25">
      <c r="A43" s="89"/>
      <c r="B43" s="81"/>
      <c r="C43" s="80"/>
      <c r="D43" s="80"/>
      <c r="E43" s="80"/>
      <c r="F43" s="87" t="s">
        <v>95</v>
      </c>
      <c r="G43" s="87"/>
      <c r="H43" s="87"/>
      <c r="I43" s="31">
        <v>43417</v>
      </c>
      <c r="J43" s="31">
        <v>43445</v>
      </c>
      <c r="K43" s="31">
        <v>43483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2.75" customHeight="1" thickBot="1" x14ac:dyDescent="0.25">
      <c r="A44" s="89"/>
      <c r="B44" s="81"/>
      <c r="C44" s="80"/>
      <c r="D44" s="80"/>
      <c r="E44" s="80"/>
      <c r="F44" s="87" t="s">
        <v>112</v>
      </c>
      <c r="G44" s="87"/>
      <c r="H44" s="87"/>
      <c r="I44" s="31">
        <v>43417</v>
      </c>
      <c r="J44" s="31">
        <v>43424</v>
      </c>
      <c r="K44" s="31">
        <v>43424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2.75" customHeight="1" thickBot="1" x14ac:dyDescent="0.25">
      <c r="A45" s="89"/>
      <c r="B45" s="81">
        <v>16</v>
      </c>
      <c r="C45" s="80" t="s">
        <v>113</v>
      </c>
      <c r="D45" s="80" t="s">
        <v>109</v>
      </c>
      <c r="E45" s="80"/>
      <c r="F45" s="37" t="s">
        <v>114</v>
      </c>
      <c r="G45" s="21" t="s">
        <v>115</v>
      </c>
      <c r="H45" s="38" t="s">
        <v>116</v>
      </c>
      <c r="I45" s="30">
        <f>+I46-I47</f>
        <v>253</v>
      </c>
      <c r="J45" s="30">
        <f>+J46-J47</f>
        <v>281</v>
      </c>
      <c r="K45" s="30">
        <f>+K46-K47</f>
        <v>319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2.75" customHeight="1" thickBot="1" x14ac:dyDescent="0.25">
      <c r="A46" s="89"/>
      <c r="B46" s="81"/>
      <c r="C46" s="80"/>
      <c r="D46" s="80"/>
      <c r="E46" s="80"/>
      <c r="F46" s="87" t="s">
        <v>117</v>
      </c>
      <c r="G46" s="87"/>
      <c r="H46" s="87"/>
      <c r="I46" s="31">
        <v>43417</v>
      </c>
      <c r="J46" s="31">
        <v>43445</v>
      </c>
      <c r="K46" s="31">
        <v>43483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2.75" customHeight="1" thickBot="1" x14ac:dyDescent="0.25">
      <c r="A47" s="89"/>
      <c r="B47" s="81"/>
      <c r="C47" s="80"/>
      <c r="D47" s="80"/>
      <c r="E47" s="80"/>
      <c r="F47" s="87" t="s">
        <v>118</v>
      </c>
      <c r="G47" s="87"/>
      <c r="H47" s="87"/>
      <c r="I47" s="31">
        <v>43164</v>
      </c>
      <c r="J47" s="31">
        <v>43164</v>
      </c>
      <c r="K47" s="31">
        <v>43164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2.75" customHeight="1" thickBot="1" x14ac:dyDescent="0.25">
      <c r="A48" s="89"/>
      <c r="B48" s="81">
        <v>17</v>
      </c>
      <c r="C48" s="80" t="s">
        <v>119</v>
      </c>
      <c r="D48" s="86" t="s">
        <v>120</v>
      </c>
      <c r="E48" s="86"/>
      <c r="F48" s="32" t="s">
        <v>121</v>
      </c>
      <c r="G48" s="33">
        <v>2</v>
      </c>
      <c r="H48" s="34" t="s">
        <v>122</v>
      </c>
      <c r="I48" s="30">
        <f>+I49-I50</f>
        <v>0</v>
      </c>
      <c r="J48" s="30">
        <f>+J49-J50</f>
        <v>0</v>
      </c>
      <c r="K48" s="30">
        <f>+K49-K50</f>
        <v>0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2.75" customHeight="1" thickBot="1" x14ac:dyDescent="0.25">
      <c r="A49" s="89"/>
      <c r="B49" s="81"/>
      <c r="C49" s="80"/>
      <c r="D49" s="86"/>
      <c r="E49" s="86"/>
      <c r="F49" s="87" t="s">
        <v>95</v>
      </c>
      <c r="G49" s="87"/>
      <c r="H49" s="87"/>
      <c r="I49" s="31">
        <v>43417</v>
      </c>
      <c r="J49" s="31">
        <v>43445</v>
      </c>
      <c r="K49" s="31">
        <v>43483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23.25" customHeight="1" thickBot="1" x14ac:dyDescent="0.25">
      <c r="A50" s="89"/>
      <c r="B50" s="81"/>
      <c r="C50" s="80"/>
      <c r="D50" s="86"/>
      <c r="E50" s="86"/>
      <c r="F50" s="87" t="s">
        <v>123</v>
      </c>
      <c r="G50" s="87"/>
      <c r="H50" s="87"/>
      <c r="I50" s="31">
        <v>43417</v>
      </c>
      <c r="J50" s="31">
        <v>43445</v>
      </c>
      <c r="K50" s="31">
        <v>43483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2.75" customHeight="1" thickBot="1" x14ac:dyDescent="0.25">
      <c r="A51" s="89"/>
      <c r="B51" s="81">
        <v>18</v>
      </c>
      <c r="C51" s="80" t="s">
        <v>124</v>
      </c>
      <c r="D51" s="86" t="s">
        <v>125</v>
      </c>
      <c r="E51" s="86"/>
      <c r="F51" s="32" t="s">
        <v>121</v>
      </c>
      <c r="G51" s="33">
        <v>2</v>
      </c>
      <c r="H51" s="34" t="s">
        <v>122</v>
      </c>
      <c r="I51" s="30">
        <f>+I52-I53</f>
        <v>0</v>
      </c>
      <c r="J51" s="30">
        <f>+J52-J53</f>
        <v>0</v>
      </c>
      <c r="K51" s="30">
        <f>+K52-K53</f>
        <v>0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2.75" customHeight="1" thickBot="1" x14ac:dyDescent="0.25">
      <c r="A52" s="89"/>
      <c r="B52" s="81"/>
      <c r="C52" s="80"/>
      <c r="D52" s="86"/>
      <c r="E52" s="86"/>
      <c r="F52" s="87" t="s">
        <v>95</v>
      </c>
      <c r="G52" s="87"/>
      <c r="H52" s="87"/>
      <c r="I52" s="31">
        <v>43417</v>
      </c>
      <c r="J52" s="31">
        <v>43445</v>
      </c>
      <c r="K52" s="31">
        <v>43483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24.75" customHeight="1" thickBot="1" x14ac:dyDescent="0.25">
      <c r="A53" s="89"/>
      <c r="B53" s="81"/>
      <c r="C53" s="80"/>
      <c r="D53" s="86"/>
      <c r="E53" s="86"/>
      <c r="F53" s="87" t="s">
        <v>126</v>
      </c>
      <c r="G53" s="87"/>
      <c r="H53" s="87"/>
      <c r="I53" s="31">
        <v>43417</v>
      </c>
      <c r="J53" s="31">
        <v>43445</v>
      </c>
      <c r="K53" s="31">
        <v>43483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2.75" customHeight="1" thickBot="1" x14ac:dyDescent="0.25">
      <c r="A54" s="89"/>
      <c r="B54" s="81">
        <v>19</v>
      </c>
      <c r="C54" s="80" t="s">
        <v>127</v>
      </c>
      <c r="D54" s="86" t="s">
        <v>128</v>
      </c>
      <c r="E54" s="86"/>
      <c r="F54" s="15" t="s">
        <v>129</v>
      </c>
      <c r="G54" s="8" t="s">
        <v>130</v>
      </c>
      <c r="H54" s="9" t="s">
        <v>131</v>
      </c>
      <c r="I54" s="39">
        <f>+I55-I56</f>
        <v>0</v>
      </c>
      <c r="J54" s="39">
        <f>+J55-J56</f>
        <v>1</v>
      </c>
      <c r="K54" s="39">
        <f>+K55-K56</f>
        <v>0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2.75" customHeight="1" thickBot="1" x14ac:dyDescent="0.25">
      <c r="A55" s="89"/>
      <c r="B55" s="81"/>
      <c r="C55" s="80"/>
      <c r="D55" s="86"/>
      <c r="E55" s="86"/>
      <c r="F55" s="87" t="s">
        <v>95</v>
      </c>
      <c r="G55" s="87"/>
      <c r="H55" s="87"/>
      <c r="I55" s="31">
        <v>43417</v>
      </c>
      <c r="J55" s="31">
        <v>43445</v>
      </c>
      <c r="K55" s="31">
        <v>43483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24.75" customHeight="1" thickBot="1" x14ac:dyDescent="0.25">
      <c r="A56" s="89"/>
      <c r="B56" s="81"/>
      <c r="C56" s="80"/>
      <c r="D56" s="86"/>
      <c r="E56" s="86"/>
      <c r="F56" s="87" t="s">
        <v>132</v>
      </c>
      <c r="G56" s="87"/>
      <c r="H56" s="87"/>
      <c r="I56" s="31">
        <v>43417</v>
      </c>
      <c r="J56" s="31">
        <v>43444</v>
      </c>
      <c r="K56" s="31">
        <v>43483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2.75" customHeight="1" thickBot="1" x14ac:dyDescent="0.25">
      <c r="A57" s="88" t="s">
        <v>133</v>
      </c>
      <c r="B57" s="81">
        <v>20</v>
      </c>
      <c r="C57" s="80" t="s">
        <v>134</v>
      </c>
      <c r="D57" s="80" t="s">
        <v>135</v>
      </c>
      <c r="E57" s="40" t="s">
        <v>136</v>
      </c>
      <c r="F57" s="19" t="s">
        <v>137</v>
      </c>
      <c r="G57" s="25" t="s">
        <v>138</v>
      </c>
      <c r="H57" s="23" t="s">
        <v>139</v>
      </c>
      <c r="I57" s="41">
        <f>AVERAGE(I58:I62)</f>
        <v>128.80000000000001</v>
      </c>
      <c r="J57" s="41">
        <f>AVERAGE(J58:J62)</f>
        <v>157.19999999999999</v>
      </c>
      <c r="K57" s="41">
        <f>AVERAGE(K58:K62)</f>
        <v>154.4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2.75" customHeight="1" thickBot="1" x14ac:dyDescent="0.25">
      <c r="A58" s="88"/>
      <c r="B58" s="81"/>
      <c r="C58" s="80"/>
      <c r="D58" s="80"/>
      <c r="E58" s="42" t="s">
        <v>140</v>
      </c>
      <c r="F58" s="19" t="s">
        <v>137</v>
      </c>
      <c r="G58" s="25" t="s">
        <v>138</v>
      </c>
      <c r="H58" s="23" t="s">
        <v>139</v>
      </c>
      <c r="I58" s="13">
        <v>129</v>
      </c>
      <c r="J58" s="13">
        <v>149</v>
      </c>
      <c r="K58" s="13">
        <v>225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2.75" customHeight="1" thickBot="1" x14ac:dyDescent="0.25">
      <c r="A59" s="88"/>
      <c r="B59" s="81"/>
      <c r="C59" s="80"/>
      <c r="D59" s="80"/>
      <c r="E59" s="42" t="s">
        <v>141</v>
      </c>
      <c r="F59" s="19" t="s">
        <v>137</v>
      </c>
      <c r="G59" s="25" t="s">
        <v>138</v>
      </c>
      <c r="H59" s="23" t="s">
        <v>139</v>
      </c>
      <c r="I59" s="13">
        <v>132</v>
      </c>
      <c r="J59" s="13">
        <v>159</v>
      </c>
      <c r="K59" s="13">
        <v>97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2.75" customHeight="1" thickBot="1" x14ac:dyDescent="0.25">
      <c r="A60" s="88"/>
      <c r="B60" s="81"/>
      <c r="C60" s="80"/>
      <c r="D60" s="80"/>
      <c r="E60" s="42" t="s">
        <v>142</v>
      </c>
      <c r="F60" s="19" t="s">
        <v>137</v>
      </c>
      <c r="G60" s="25" t="s">
        <v>138</v>
      </c>
      <c r="H60" s="23" t="s">
        <v>139</v>
      </c>
      <c r="I60" s="13">
        <v>132</v>
      </c>
      <c r="J60" s="13">
        <v>158</v>
      </c>
      <c r="K60" s="13">
        <v>274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2.75" customHeight="1" thickBot="1" x14ac:dyDescent="0.25">
      <c r="A61" s="88"/>
      <c r="B61" s="81"/>
      <c r="C61" s="80"/>
      <c r="D61" s="80"/>
      <c r="E61" s="42" t="s">
        <v>143</v>
      </c>
      <c r="F61" s="19" t="s">
        <v>137</v>
      </c>
      <c r="G61" s="25" t="s">
        <v>138</v>
      </c>
      <c r="H61" s="23" t="s">
        <v>139</v>
      </c>
      <c r="I61" s="13">
        <v>129</v>
      </c>
      <c r="J61" s="13">
        <v>165</v>
      </c>
      <c r="K61" s="13">
        <v>109</v>
      </c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2.75" customHeight="1" thickBot="1" x14ac:dyDescent="0.25">
      <c r="A62" s="88"/>
      <c r="B62" s="81"/>
      <c r="C62" s="80"/>
      <c r="D62" s="80"/>
      <c r="E62" s="42" t="s">
        <v>144</v>
      </c>
      <c r="F62" s="19" t="s">
        <v>137</v>
      </c>
      <c r="G62" s="25" t="s">
        <v>138</v>
      </c>
      <c r="H62" s="23" t="s">
        <v>139</v>
      </c>
      <c r="I62" s="13">
        <v>122</v>
      </c>
      <c r="J62" s="13">
        <v>155</v>
      </c>
      <c r="K62" s="13">
        <v>67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33.75" customHeight="1" thickBot="1" x14ac:dyDescent="0.25">
      <c r="A63" s="88"/>
      <c r="B63" s="43">
        <v>21</v>
      </c>
      <c r="C63" s="18" t="s">
        <v>145</v>
      </c>
      <c r="D63" s="18" t="s">
        <v>135</v>
      </c>
      <c r="E63" s="42" t="s">
        <v>146</v>
      </c>
      <c r="F63" s="19" t="s">
        <v>147</v>
      </c>
      <c r="G63" s="25" t="s">
        <v>148</v>
      </c>
      <c r="H63" s="23" t="s">
        <v>149</v>
      </c>
      <c r="I63" s="13">
        <v>877</v>
      </c>
      <c r="J63" s="13">
        <v>928</v>
      </c>
      <c r="K63" s="13">
        <v>1240</v>
      </c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22.5" customHeight="1" thickBot="1" x14ac:dyDescent="0.25">
      <c r="A64" s="88"/>
      <c r="B64" s="81">
        <v>22</v>
      </c>
      <c r="C64" s="80" t="s">
        <v>150</v>
      </c>
      <c r="D64" s="80" t="s">
        <v>151</v>
      </c>
      <c r="E64" s="40" t="s">
        <v>152</v>
      </c>
      <c r="F64" s="19" t="s">
        <v>56</v>
      </c>
      <c r="G64" s="21" t="s">
        <v>57</v>
      </c>
      <c r="H64" s="23" t="s">
        <v>58</v>
      </c>
      <c r="I64" s="44">
        <f>AVERAGE(I65:I69)</f>
        <v>0.39402597402597406</v>
      </c>
      <c r="J64" s="44">
        <f>AVERAGE(J65:J69)</f>
        <v>0.49486002886002883</v>
      </c>
      <c r="K64" s="44">
        <f>AVERAGE(K65:K69)</f>
        <v>0.69314285714285717</v>
      </c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22.5" customHeight="1" thickBot="1" x14ac:dyDescent="0.25">
      <c r="A65" s="88"/>
      <c r="B65" s="81"/>
      <c r="C65" s="80"/>
      <c r="D65" s="80"/>
      <c r="E65" s="42" t="s">
        <v>140</v>
      </c>
      <c r="F65" s="19" t="s">
        <v>56</v>
      </c>
      <c r="G65" s="21" t="s">
        <v>57</v>
      </c>
      <c r="H65" s="23" t="s">
        <v>58</v>
      </c>
      <c r="I65" s="45">
        <f t="shared" ref="I65:K69" si="0">IFERROR(I58/(15*I101),0)</f>
        <v>0.40952380952380951</v>
      </c>
      <c r="J65" s="45">
        <f t="shared" si="0"/>
        <v>0.473015873015873</v>
      </c>
      <c r="K65" s="45">
        <f t="shared" si="0"/>
        <v>1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ht="22.5" customHeight="1" thickBot="1" x14ac:dyDescent="0.25">
      <c r="A66" s="88"/>
      <c r="B66" s="81"/>
      <c r="C66" s="80"/>
      <c r="D66" s="80"/>
      <c r="E66" s="42" t="s">
        <v>141</v>
      </c>
      <c r="F66" s="19" t="s">
        <v>56</v>
      </c>
      <c r="G66" s="21" t="s">
        <v>57</v>
      </c>
      <c r="H66" s="23" t="s">
        <v>58</v>
      </c>
      <c r="I66" s="45">
        <f t="shared" si="0"/>
        <v>0.4</v>
      </c>
      <c r="J66" s="45">
        <f t="shared" si="0"/>
        <v>0.53</v>
      </c>
      <c r="K66" s="45">
        <f t="shared" si="0"/>
        <v>0.43111111111111111</v>
      </c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22.5" customHeight="1" thickBot="1" x14ac:dyDescent="0.25">
      <c r="A67" s="88"/>
      <c r="B67" s="81"/>
      <c r="C67" s="80"/>
      <c r="D67" s="80"/>
      <c r="E67" s="42" t="s">
        <v>142</v>
      </c>
      <c r="F67" s="19" t="s">
        <v>56</v>
      </c>
      <c r="G67" s="21" t="s">
        <v>57</v>
      </c>
      <c r="H67" s="23" t="s">
        <v>58</v>
      </c>
      <c r="I67" s="45">
        <f t="shared" si="0"/>
        <v>0.4</v>
      </c>
      <c r="J67" s="45">
        <f t="shared" si="0"/>
        <v>0.50158730158730158</v>
      </c>
      <c r="K67" s="45">
        <f t="shared" si="0"/>
        <v>1.2177777777777778</v>
      </c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22.5" customHeight="1" thickBot="1" x14ac:dyDescent="0.25">
      <c r="A68" s="88"/>
      <c r="B68" s="81"/>
      <c r="C68" s="80"/>
      <c r="D68" s="80"/>
      <c r="E68" s="42" t="s">
        <v>143</v>
      </c>
      <c r="F68" s="19" t="s">
        <v>56</v>
      </c>
      <c r="G68" s="21" t="s">
        <v>57</v>
      </c>
      <c r="H68" s="23" t="s">
        <v>58</v>
      </c>
      <c r="I68" s="45">
        <f t="shared" si="0"/>
        <v>0.39090909090909093</v>
      </c>
      <c r="J68" s="45">
        <f t="shared" si="0"/>
        <v>0.5</v>
      </c>
      <c r="K68" s="45">
        <f t="shared" si="0"/>
        <v>0.51904761904761909</v>
      </c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ht="22.5" customHeight="1" thickBot="1" x14ac:dyDescent="0.25">
      <c r="A69" s="88"/>
      <c r="B69" s="81"/>
      <c r="C69" s="80"/>
      <c r="D69" s="80"/>
      <c r="E69" s="42" t="s">
        <v>144</v>
      </c>
      <c r="F69" s="19" t="s">
        <v>56</v>
      </c>
      <c r="G69" s="21" t="s">
        <v>57</v>
      </c>
      <c r="H69" s="23" t="s">
        <v>58</v>
      </c>
      <c r="I69" s="45">
        <f t="shared" si="0"/>
        <v>0.36969696969696969</v>
      </c>
      <c r="J69" s="45">
        <f t="shared" si="0"/>
        <v>0.46969696969696972</v>
      </c>
      <c r="K69" s="45">
        <f t="shared" si="0"/>
        <v>0.29777777777777775</v>
      </c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33.75" customHeight="1" thickBot="1" x14ac:dyDescent="0.25">
      <c r="A70" s="88"/>
      <c r="B70" s="46">
        <v>23</v>
      </c>
      <c r="C70" s="18" t="s">
        <v>153</v>
      </c>
      <c r="D70" s="18" t="s">
        <v>154</v>
      </c>
      <c r="E70" s="42" t="s">
        <v>155</v>
      </c>
      <c r="F70" s="19" t="s">
        <v>56</v>
      </c>
      <c r="G70" s="21" t="s">
        <v>57</v>
      </c>
      <c r="H70" s="23" t="s">
        <v>58</v>
      </c>
      <c r="I70" s="45">
        <f>IFERROR(I63/(25*I107),0)</f>
        <v>1.5945454545454545</v>
      </c>
      <c r="J70" s="45">
        <f>IFERROR(J63/(25*J107),0)</f>
        <v>1.6872727272727273</v>
      </c>
      <c r="K70" s="45">
        <f>IFERROR(K63/(25*K107),0)</f>
        <v>3.3066666666666666</v>
      </c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12.75" customHeight="1" thickBot="1" x14ac:dyDescent="0.25">
      <c r="A71" s="88"/>
      <c r="B71" s="81">
        <v>24</v>
      </c>
      <c r="C71" s="80" t="s">
        <v>156</v>
      </c>
      <c r="D71" s="80" t="s">
        <v>157</v>
      </c>
      <c r="E71" s="47" t="s">
        <v>158</v>
      </c>
      <c r="F71" s="19" t="s">
        <v>159</v>
      </c>
      <c r="G71" s="8" t="s">
        <v>160</v>
      </c>
      <c r="H71" s="20" t="s">
        <v>161</v>
      </c>
      <c r="I71" s="48">
        <f>SUM(I72:I73)</f>
        <v>2</v>
      </c>
      <c r="J71" s="48">
        <f>SUM(J72:J73)</f>
        <v>26</v>
      </c>
      <c r="K71" s="48">
        <f>SUM(K72:K73)</f>
        <v>17</v>
      </c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12.75" customHeight="1" thickBot="1" x14ac:dyDescent="0.25">
      <c r="A72" s="88"/>
      <c r="B72" s="81"/>
      <c r="C72" s="80"/>
      <c r="D72" s="80"/>
      <c r="E72" s="79" t="s">
        <v>162</v>
      </c>
      <c r="F72" s="79"/>
      <c r="G72" s="79"/>
      <c r="H72" s="79"/>
      <c r="I72" s="13">
        <v>2</v>
      </c>
      <c r="J72" s="13">
        <v>26</v>
      </c>
      <c r="K72" s="13">
        <v>17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12.75" customHeight="1" thickBot="1" x14ac:dyDescent="0.25">
      <c r="A73" s="88"/>
      <c r="B73" s="81"/>
      <c r="C73" s="80"/>
      <c r="D73" s="80"/>
      <c r="E73" s="79" t="s">
        <v>163</v>
      </c>
      <c r="F73" s="79"/>
      <c r="G73" s="79"/>
      <c r="H73" s="79"/>
      <c r="I73" s="13">
        <v>0</v>
      </c>
      <c r="J73" s="13">
        <v>0</v>
      </c>
      <c r="K73" s="13">
        <v>0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22.5" customHeight="1" thickBot="1" x14ac:dyDescent="0.25">
      <c r="A74" s="88"/>
      <c r="B74" s="81">
        <v>25</v>
      </c>
      <c r="C74" s="80" t="s">
        <v>164</v>
      </c>
      <c r="D74" s="79" t="s">
        <v>165</v>
      </c>
      <c r="E74" s="49" t="s">
        <v>166</v>
      </c>
      <c r="F74" s="15" t="s">
        <v>35</v>
      </c>
      <c r="G74" s="16">
        <v>25</v>
      </c>
      <c r="H74" s="9" t="s">
        <v>36</v>
      </c>
      <c r="I74" s="48">
        <f>SUM(I75:I80)</f>
        <v>43</v>
      </c>
      <c r="J74" s="48">
        <f>SUM(J75:J80)</f>
        <v>50</v>
      </c>
      <c r="K74" s="48">
        <f>SUM(K75:K80)</f>
        <v>25</v>
      </c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12.75" customHeight="1" thickBot="1" x14ac:dyDescent="0.25">
      <c r="A75" s="88"/>
      <c r="B75" s="81"/>
      <c r="C75" s="80"/>
      <c r="D75" s="79"/>
      <c r="E75" s="79" t="s">
        <v>167</v>
      </c>
      <c r="F75" s="79"/>
      <c r="G75" s="79"/>
      <c r="H75" s="79"/>
      <c r="I75" s="13">
        <v>10</v>
      </c>
      <c r="J75" s="13">
        <v>17</v>
      </c>
      <c r="K75" s="13">
        <v>8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12.75" customHeight="1" thickBot="1" x14ac:dyDescent="0.25">
      <c r="A76" s="88"/>
      <c r="B76" s="81"/>
      <c r="C76" s="80"/>
      <c r="D76" s="79"/>
      <c r="E76" s="79" t="s">
        <v>168</v>
      </c>
      <c r="F76" s="79"/>
      <c r="G76" s="79"/>
      <c r="H76" s="79"/>
      <c r="I76" s="13">
        <v>27</v>
      </c>
      <c r="J76" s="13">
        <v>25</v>
      </c>
      <c r="K76" s="13">
        <v>9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12.75" customHeight="1" thickBot="1" x14ac:dyDescent="0.25">
      <c r="A77" s="88"/>
      <c r="B77" s="81"/>
      <c r="C77" s="80"/>
      <c r="D77" s="79"/>
      <c r="E77" s="79" t="s">
        <v>169</v>
      </c>
      <c r="F77" s="79"/>
      <c r="G77" s="79"/>
      <c r="H77" s="79"/>
      <c r="I77" s="13">
        <v>6</v>
      </c>
      <c r="J77" s="13">
        <v>8</v>
      </c>
      <c r="K77" s="13">
        <v>7</v>
      </c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12.75" customHeight="1" thickBot="1" x14ac:dyDescent="0.25">
      <c r="A78" s="88"/>
      <c r="B78" s="81"/>
      <c r="C78" s="80"/>
      <c r="D78" s="80" t="s">
        <v>88</v>
      </c>
      <c r="E78" s="79" t="s">
        <v>167</v>
      </c>
      <c r="F78" s="79"/>
      <c r="G78" s="79"/>
      <c r="H78" s="79"/>
      <c r="I78" s="13">
        <v>0</v>
      </c>
      <c r="J78" s="13">
        <v>0</v>
      </c>
      <c r="K78" s="13">
        <v>1</v>
      </c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12.75" customHeight="1" thickBot="1" x14ac:dyDescent="0.25">
      <c r="A79" s="88"/>
      <c r="B79" s="81"/>
      <c r="C79" s="80"/>
      <c r="D79" s="80"/>
      <c r="E79" s="79" t="s">
        <v>168</v>
      </c>
      <c r="F79" s="79"/>
      <c r="G79" s="79"/>
      <c r="H79" s="79"/>
      <c r="I79" s="13">
        <v>0</v>
      </c>
      <c r="J79" s="13">
        <v>0</v>
      </c>
      <c r="K79" s="13">
        <v>0</v>
      </c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12.75" customHeight="1" thickBot="1" x14ac:dyDescent="0.25">
      <c r="A80" s="88"/>
      <c r="B80" s="81"/>
      <c r="C80" s="80"/>
      <c r="D80" s="80"/>
      <c r="E80" s="79" t="s">
        <v>169</v>
      </c>
      <c r="F80" s="79"/>
      <c r="G80" s="79"/>
      <c r="H80" s="79"/>
      <c r="I80" s="13">
        <v>0</v>
      </c>
      <c r="J80" s="13">
        <v>0</v>
      </c>
      <c r="K80" s="13">
        <v>0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22.5" customHeight="1" thickBot="1" x14ac:dyDescent="0.25">
      <c r="A81" s="88"/>
      <c r="B81" s="84">
        <v>26</v>
      </c>
      <c r="C81" s="80" t="s">
        <v>170</v>
      </c>
      <c r="D81" s="85" t="s">
        <v>171</v>
      </c>
      <c r="E81" s="85"/>
      <c r="F81" s="35" t="s">
        <v>172</v>
      </c>
      <c r="G81" s="25">
        <v>75</v>
      </c>
      <c r="H81" s="36" t="s">
        <v>173</v>
      </c>
      <c r="I81" s="22">
        <f>SUM(I82:I87)</f>
        <v>45</v>
      </c>
      <c r="J81" s="22">
        <f>SUM(J82:J87)</f>
        <v>42</v>
      </c>
      <c r="K81" s="22">
        <f>SUM(K82:K87)</f>
        <v>46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51" customFormat="1" ht="12.75" customHeight="1" thickBot="1" x14ac:dyDescent="0.25">
      <c r="A82" s="88"/>
      <c r="B82" s="84"/>
      <c r="C82" s="80"/>
      <c r="D82" s="83" t="s">
        <v>174</v>
      </c>
      <c r="E82" s="83" t="s">
        <v>175</v>
      </c>
      <c r="F82" s="83"/>
      <c r="G82" s="83"/>
      <c r="H82" s="83"/>
      <c r="I82" s="13">
        <v>27</v>
      </c>
      <c r="J82" s="13">
        <v>26</v>
      </c>
      <c r="K82" s="13">
        <v>27</v>
      </c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</row>
    <row r="83" spans="1:256" s="51" customFormat="1" ht="12.75" customHeight="1" thickBot="1" x14ac:dyDescent="0.25">
      <c r="A83" s="88"/>
      <c r="B83" s="84"/>
      <c r="C83" s="80"/>
      <c r="D83" s="83"/>
      <c r="E83" s="83" t="s">
        <v>176</v>
      </c>
      <c r="F83" s="83"/>
      <c r="G83" s="83"/>
      <c r="H83" s="83"/>
      <c r="I83" s="13">
        <v>3</v>
      </c>
      <c r="J83" s="13">
        <v>5</v>
      </c>
      <c r="K83" s="13">
        <v>6</v>
      </c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</row>
    <row r="84" spans="1:256" s="51" customFormat="1" ht="12.75" customHeight="1" thickBot="1" x14ac:dyDescent="0.25">
      <c r="A84" s="88"/>
      <c r="B84" s="84"/>
      <c r="C84" s="80"/>
      <c r="D84" s="83"/>
      <c r="E84" s="83" t="s">
        <v>177</v>
      </c>
      <c r="F84" s="83"/>
      <c r="G84" s="83"/>
      <c r="H84" s="83"/>
      <c r="I84" s="13">
        <v>15</v>
      </c>
      <c r="J84" s="13">
        <v>11</v>
      </c>
      <c r="K84" s="13">
        <v>13</v>
      </c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</row>
    <row r="85" spans="1:256" ht="12.75" customHeight="1" thickBot="1" x14ac:dyDescent="0.25">
      <c r="A85" s="88"/>
      <c r="B85" s="84"/>
      <c r="C85" s="80"/>
      <c r="D85" s="80" t="s">
        <v>178</v>
      </c>
      <c r="E85" s="83" t="s">
        <v>175</v>
      </c>
      <c r="F85" s="83"/>
      <c r="G85" s="83"/>
      <c r="H85" s="83"/>
      <c r="I85" s="13">
        <v>0</v>
      </c>
      <c r="J85" s="13">
        <v>0</v>
      </c>
      <c r="K85" s="13">
        <v>0</v>
      </c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12.75" customHeight="1" thickBot="1" x14ac:dyDescent="0.25">
      <c r="A86" s="88"/>
      <c r="B86" s="84"/>
      <c r="C86" s="80"/>
      <c r="D86" s="80"/>
      <c r="E86" s="83" t="s">
        <v>179</v>
      </c>
      <c r="F86" s="83"/>
      <c r="G86" s="83"/>
      <c r="H86" s="83"/>
      <c r="I86" s="13">
        <v>0</v>
      </c>
      <c r="J86" s="13">
        <v>0</v>
      </c>
      <c r="K86" s="13">
        <v>0</v>
      </c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12.75" customHeight="1" thickBot="1" x14ac:dyDescent="0.25">
      <c r="A87" s="88"/>
      <c r="B87" s="84"/>
      <c r="C87" s="80"/>
      <c r="D87" s="80"/>
      <c r="E87" s="83" t="s">
        <v>177</v>
      </c>
      <c r="F87" s="83"/>
      <c r="G87" s="83"/>
      <c r="H87" s="83"/>
      <c r="I87" s="13">
        <v>0</v>
      </c>
      <c r="J87" s="13">
        <v>0</v>
      </c>
      <c r="K87" s="13">
        <v>0</v>
      </c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22.5" customHeight="1" thickBot="1" x14ac:dyDescent="0.25">
      <c r="A88" s="88"/>
      <c r="B88" s="84">
        <v>27</v>
      </c>
      <c r="C88" s="80" t="s">
        <v>180</v>
      </c>
      <c r="D88" s="79" t="s">
        <v>181</v>
      </c>
      <c r="E88" s="52" t="s">
        <v>182</v>
      </c>
      <c r="F88" s="35" t="s">
        <v>183</v>
      </c>
      <c r="G88" s="21" t="s">
        <v>184</v>
      </c>
      <c r="H88" s="36" t="s">
        <v>185</v>
      </c>
      <c r="I88" s="22">
        <f>SUM(I89:I92)</f>
        <v>1240</v>
      </c>
      <c r="J88" s="22">
        <f>SUM(J89:J92)</f>
        <v>1376</v>
      </c>
      <c r="K88" s="22">
        <f>SUM(K89:K92)</f>
        <v>1330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12.75" customHeight="1" thickBot="1" x14ac:dyDescent="0.25">
      <c r="A89" s="88"/>
      <c r="B89" s="84"/>
      <c r="C89" s="80"/>
      <c r="D89" s="79"/>
      <c r="E89" s="79" t="s">
        <v>186</v>
      </c>
      <c r="F89" s="79"/>
      <c r="G89" s="79"/>
      <c r="H89" s="79"/>
      <c r="I89" s="13">
        <v>1188</v>
      </c>
      <c r="J89" s="13">
        <v>1304</v>
      </c>
      <c r="K89" s="13">
        <v>1278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12.75" customHeight="1" thickBot="1" x14ac:dyDescent="0.25">
      <c r="A90" s="88"/>
      <c r="B90" s="84"/>
      <c r="C90" s="80"/>
      <c r="D90" s="79"/>
      <c r="E90" s="79" t="s">
        <v>187</v>
      </c>
      <c r="F90" s="79"/>
      <c r="G90" s="79"/>
      <c r="H90" s="79"/>
      <c r="I90" s="13">
        <v>0</v>
      </c>
      <c r="J90" s="13">
        <v>0</v>
      </c>
      <c r="K90" s="13">
        <v>0</v>
      </c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12.75" customHeight="1" thickBot="1" x14ac:dyDescent="0.25">
      <c r="A91" s="88"/>
      <c r="B91" s="84"/>
      <c r="C91" s="80"/>
      <c r="D91" s="79"/>
      <c r="E91" s="79" t="s">
        <v>165</v>
      </c>
      <c r="F91" s="79"/>
      <c r="G91" s="79"/>
      <c r="H91" s="79"/>
      <c r="I91" s="13">
        <v>52</v>
      </c>
      <c r="J91" s="13">
        <v>72</v>
      </c>
      <c r="K91" s="13">
        <v>52</v>
      </c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12.75" customHeight="1" thickBot="1" x14ac:dyDescent="0.25">
      <c r="A92" s="88"/>
      <c r="B92" s="84"/>
      <c r="C92" s="80"/>
      <c r="D92" s="79"/>
      <c r="E92" s="79" t="s">
        <v>188</v>
      </c>
      <c r="F92" s="79"/>
      <c r="G92" s="79"/>
      <c r="H92" s="79"/>
      <c r="I92" s="13">
        <v>0</v>
      </c>
      <c r="J92" s="13">
        <v>0</v>
      </c>
      <c r="K92" s="13">
        <v>0</v>
      </c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22.5" customHeight="1" thickBot="1" x14ac:dyDescent="0.25">
      <c r="A93" s="88"/>
      <c r="B93" s="81">
        <v>28</v>
      </c>
      <c r="C93" s="80" t="s">
        <v>189</v>
      </c>
      <c r="D93" s="80" t="s">
        <v>190</v>
      </c>
      <c r="E93" s="53" t="s">
        <v>136</v>
      </c>
      <c r="F93" s="19" t="s">
        <v>56</v>
      </c>
      <c r="G93" s="21" t="s">
        <v>57</v>
      </c>
      <c r="H93" s="23" t="s">
        <v>58</v>
      </c>
      <c r="I93" s="54">
        <f>AVERAGE(I94:I96)</f>
        <v>0.86626262626262618</v>
      </c>
      <c r="J93" s="54">
        <f>AVERAGE(J94:J96)</f>
        <v>1.0500505050505051</v>
      </c>
      <c r="K93" s="54">
        <f>AVERAGE(K94:K96)</f>
        <v>0.82311111111111102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22.5" customHeight="1" thickBot="1" x14ac:dyDescent="0.25">
      <c r="A94" s="88"/>
      <c r="B94" s="81"/>
      <c r="C94" s="80"/>
      <c r="D94" s="80"/>
      <c r="E94" s="42" t="s">
        <v>191</v>
      </c>
      <c r="F94" s="19" t="s">
        <v>56</v>
      </c>
      <c r="G94" s="21" t="s">
        <v>57</v>
      </c>
      <c r="H94" s="23" t="s">
        <v>58</v>
      </c>
      <c r="I94" s="55">
        <f>IFERROR(I89/(I108*75),0)</f>
        <v>0.72</v>
      </c>
      <c r="J94" s="55">
        <f>IFERROR(J89/(J108*75),0)</f>
        <v>0.79030303030303028</v>
      </c>
      <c r="K94" s="55">
        <f>IFERROR(K89/(K108*75),0)</f>
        <v>1.1359999999999999</v>
      </c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ht="22.5" customHeight="1" thickBot="1" x14ac:dyDescent="0.25">
      <c r="A95" s="88"/>
      <c r="B95" s="81"/>
      <c r="C95" s="80"/>
      <c r="D95" s="80"/>
      <c r="E95" s="42" t="s">
        <v>165</v>
      </c>
      <c r="F95" s="19" t="s">
        <v>56</v>
      </c>
      <c r="G95" s="21" t="s">
        <v>57</v>
      </c>
      <c r="H95" s="23" t="s">
        <v>58</v>
      </c>
      <c r="I95" s="55">
        <f>IFERROR((I75+I76+I77)/(I109*1.2),0)</f>
        <v>1.6287878787878789</v>
      </c>
      <c r="J95" s="55">
        <f>IFERROR((J75+J76+J77)/(J109*1.2),0)</f>
        <v>1.893939393939394</v>
      </c>
      <c r="K95" s="55">
        <f>IFERROR((K75+K76+K77)/(K109*1.2),0)</f>
        <v>1.3333333333333333</v>
      </c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22.5" customHeight="1" thickBot="1" x14ac:dyDescent="0.25">
      <c r="A96" s="88"/>
      <c r="B96" s="81"/>
      <c r="C96" s="80"/>
      <c r="D96" s="80"/>
      <c r="E96" s="42" t="s">
        <v>171</v>
      </c>
      <c r="F96" s="19" t="s">
        <v>56</v>
      </c>
      <c r="G96" s="21" t="s">
        <v>57</v>
      </c>
      <c r="H96" s="23" t="s">
        <v>58</v>
      </c>
      <c r="I96" s="55">
        <f>IFERROR(I24/(I110*8),0)</f>
        <v>0.25</v>
      </c>
      <c r="J96" s="55">
        <f>IFERROR(J24/(J110*8),0)</f>
        <v>0.46590909090909088</v>
      </c>
      <c r="K96" s="55">
        <f>IFERROR(K24/(K110*8),0)</f>
        <v>0</v>
      </c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22.5" customHeight="1" thickBot="1" x14ac:dyDescent="0.25">
      <c r="A97" s="88"/>
      <c r="B97" s="81"/>
      <c r="C97" s="80"/>
      <c r="D97" s="80"/>
      <c r="E97" s="53" t="s">
        <v>136</v>
      </c>
      <c r="F97" s="19" t="s">
        <v>56</v>
      </c>
      <c r="G97" s="21" t="s">
        <v>57</v>
      </c>
      <c r="H97" s="23" t="s">
        <v>58</v>
      </c>
      <c r="I97" s="54">
        <f>AVERAGE(I98:I100)</f>
        <v>0</v>
      </c>
      <c r="J97" s="54">
        <f>AVERAGE(J98:J100)</f>
        <v>0</v>
      </c>
      <c r="K97" s="54">
        <f>AVERAGE(K98:K100)</f>
        <v>0</v>
      </c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22.5" customHeight="1" thickBot="1" x14ac:dyDescent="0.25">
      <c r="A98" s="88"/>
      <c r="B98" s="81"/>
      <c r="C98" s="80"/>
      <c r="D98" s="80"/>
      <c r="E98" s="42" t="s">
        <v>192</v>
      </c>
      <c r="F98" s="19" t="s">
        <v>56</v>
      </c>
      <c r="G98" s="21" t="s">
        <v>57</v>
      </c>
      <c r="H98" s="23" t="s">
        <v>58</v>
      </c>
      <c r="I98" s="55">
        <f>IFERROR(I90/(I111*75),0)</f>
        <v>0</v>
      </c>
      <c r="J98" s="55">
        <f>IFERROR(J90/(J111*75),0)</f>
        <v>0</v>
      </c>
      <c r="K98" s="55">
        <f>IFERROR(K90/(K111*75),0)</f>
        <v>0</v>
      </c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22.5" customHeight="1" thickBot="1" x14ac:dyDescent="0.25">
      <c r="A99" s="88"/>
      <c r="B99" s="81"/>
      <c r="C99" s="80"/>
      <c r="D99" s="80"/>
      <c r="E99" s="42" t="s">
        <v>193</v>
      </c>
      <c r="F99" s="19" t="s">
        <v>56</v>
      </c>
      <c r="G99" s="21" t="s">
        <v>57</v>
      </c>
      <c r="H99" s="23" t="s">
        <v>58</v>
      </c>
      <c r="I99" s="55">
        <f>IFERROR((I78+I79+I80)/(I112*1.2),0)</f>
        <v>0</v>
      </c>
      <c r="J99" s="55">
        <f>IFERROR((J78+J79+J80)/(J112*1.2),0)</f>
        <v>0</v>
      </c>
      <c r="K99" s="55">
        <f>IFERROR((K78+K79+K80)/(K112*1.2),0)</f>
        <v>0</v>
      </c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ht="22.5" customHeight="1" thickBot="1" x14ac:dyDescent="0.25">
      <c r="A100" s="88"/>
      <c r="B100" s="81"/>
      <c r="C100" s="80"/>
      <c r="D100" s="80"/>
      <c r="E100" s="42" t="s">
        <v>194</v>
      </c>
      <c r="F100" s="19" t="s">
        <v>56</v>
      </c>
      <c r="G100" s="21" t="s">
        <v>57</v>
      </c>
      <c r="H100" s="23" t="s">
        <v>58</v>
      </c>
      <c r="I100" s="55">
        <f>IFERROR(I26/(I113*8),0)</f>
        <v>0</v>
      </c>
      <c r="J100" s="55">
        <f>IFERROR(J26/(J113*8),0)</f>
        <v>0</v>
      </c>
      <c r="K100" s="55">
        <f>IFERROR(K26/(K113*8),0)</f>
        <v>0</v>
      </c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s="56" customFormat="1" ht="12.75" customHeight="1" thickBot="1" x14ac:dyDescent="0.25">
      <c r="A101" s="88"/>
      <c r="B101" s="82">
        <v>29</v>
      </c>
      <c r="C101" s="80" t="s">
        <v>195</v>
      </c>
      <c r="D101" s="80" t="s">
        <v>196</v>
      </c>
      <c r="E101" s="80"/>
      <c r="F101" s="79" t="s">
        <v>140</v>
      </c>
      <c r="G101" s="79"/>
      <c r="H101" s="79"/>
      <c r="I101" s="13">
        <v>21</v>
      </c>
      <c r="J101" s="13">
        <v>21</v>
      </c>
      <c r="K101" s="13">
        <v>15</v>
      </c>
    </row>
    <row r="102" spans="1:256" s="56" customFormat="1" ht="12.75" customHeight="1" thickBot="1" x14ac:dyDescent="0.25">
      <c r="A102" s="88"/>
      <c r="B102" s="82"/>
      <c r="C102" s="80"/>
      <c r="D102" s="80"/>
      <c r="E102" s="80"/>
      <c r="F102" s="79" t="s">
        <v>141</v>
      </c>
      <c r="G102" s="79"/>
      <c r="H102" s="79"/>
      <c r="I102" s="13">
        <v>22</v>
      </c>
      <c r="J102" s="13">
        <v>20</v>
      </c>
      <c r="K102" s="13">
        <v>15</v>
      </c>
    </row>
    <row r="103" spans="1:256" s="56" customFormat="1" ht="12.75" customHeight="1" thickBot="1" x14ac:dyDescent="0.25">
      <c r="A103" s="88"/>
      <c r="B103" s="82"/>
      <c r="C103" s="80"/>
      <c r="D103" s="80"/>
      <c r="E103" s="80"/>
      <c r="F103" s="79" t="s">
        <v>142</v>
      </c>
      <c r="G103" s="79"/>
      <c r="H103" s="79"/>
      <c r="I103" s="13">
        <v>22</v>
      </c>
      <c r="J103" s="13">
        <v>21</v>
      </c>
      <c r="K103" s="13">
        <v>15</v>
      </c>
    </row>
    <row r="104" spans="1:256" s="56" customFormat="1" ht="12.75" customHeight="1" thickBot="1" x14ac:dyDescent="0.25">
      <c r="A104" s="88"/>
      <c r="B104" s="82"/>
      <c r="C104" s="80"/>
      <c r="D104" s="80"/>
      <c r="E104" s="80"/>
      <c r="F104" s="79" t="s">
        <v>143</v>
      </c>
      <c r="G104" s="79"/>
      <c r="H104" s="79"/>
      <c r="I104" s="13">
        <v>22</v>
      </c>
      <c r="J104" s="13">
        <v>22</v>
      </c>
      <c r="K104" s="13">
        <v>14</v>
      </c>
    </row>
    <row r="105" spans="1:256" s="56" customFormat="1" ht="12.75" customHeight="1" thickBot="1" x14ac:dyDescent="0.25">
      <c r="A105" s="88"/>
      <c r="B105" s="82"/>
      <c r="C105" s="80"/>
      <c r="D105" s="80"/>
      <c r="E105" s="80"/>
      <c r="F105" s="79" t="s">
        <v>144</v>
      </c>
      <c r="G105" s="79"/>
      <c r="H105" s="79"/>
      <c r="I105" s="13">
        <v>22</v>
      </c>
      <c r="J105" s="13">
        <v>22</v>
      </c>
      <c r="K105" s="13">
        <v>15</v>
      </c>
    </row>
    <row r="106" spans="1:256" s="56" customFormat="1" ht="12.75" customHeight="1" thickBot="1" x14ac:dyDescent="0.25">
      <c r="A106" s="88"/>
      <c r="B106" s="82"/>
      <c r="C106" s="80"/>
      <c r="D106" s="80"/>
      <c r="E106" s="80"/>
      <c r="F106" s="79" t="s">
        <v>197</v>
      </c>
      <c r="G106" s="79"/>
      <c r="H106" s="79"/>
      <c r="I106" s="13">
        <v>22</v>
      </c>
      <c r="J106" s="13">
        <v>22</v>
      </c>
      <c r="K106" s="13">
        <v>15</v>
      </c>
    </row>
    <row r="107" spans="1:256" s="56" customFormat="1" ht="12.75" customHeight="1" thickBot="1" x14ac:dyDescent="0.25">
      <c r="A107" s="88"/>
      <c r="B107" s="82"/>
      <c r="C107" s="80"/>
      <c r="D107" s="80"/>
      <c r="E107" s="80"/>
      <c r="F107" s="79" t="s">
        <v>198</v>
      </c>
      <c r="G107" s="79"/>
      <c r="H107" s="79"/>
      <c r="I107" s="13">
        <v>22</v>
      </c>
      <c r="J107" s="13">
        <v>22</v>
      </c>
      <c r="K107" s="13">
        <v>15</v>
      </c>
    </row>
    <row r="108" spans="1:256" ht="12.75" customHeight="1" thickBot="1" x14ac:dyDescent="0.25">
      <c r="A108" s="88"/>
      <c r="B108" s="82"/>
      <c r="C108" s="80"/>
      <c r="D108" s="80" t="s">
        <v>199</v>
      </c>
      <c r="E108" s="80"/>
      <c r="F108" s="79" t="s">
        <v>186</v>
      </c>
      <c r="G108" s="79"/>
      <c r="H108" s="79"/>
      <c r="I108" s="13">
        <v>22</v>
      </c>
      <c r="J108" s="13">
        <v>22</v>
      </c>
      <c r="K108" s="13">
        <v>15</v>
      </c>
    </row>
    <row r="109" spans="1:256" ht="12.75" customHeight="1" thickBot="1" x14ac:dyDescent="0.25">
      <c r="A109" s="88"/>
      <c r="B109" s="82"/>
      <c r="C109" s="80"/>
      <c r="D109" s="80"/>
      <c r="E109" s="80"/>
      <c r="F109" s="79" t="s">
        <v>162</v>
      </c>
      <c r="G109" s="79"/>
      <c r="H109" s="79"/>
      <c r="I109" s="13">
        <v>22</v>
      </c>
      <c r="J109" s="13">
        <v>22</v>
      </c>
      <c r="K109" s="13">
        <v>15</v>
      </c>
    </row>
    <row r="110" spans="1:256" ht="12.75" customHeight="1" thickBot="1" x14ac:dyDescent="0.25">
      <c r="A110" s="88"/>
      <c r="B110" s="82"/>
      <c r="C110" s="80"/>
      <c r="D110" s="80"/>
      <c r="E110" s="80"/>
      <c r="F110" s="79" t="s">
        <v>200</v>
      </c>
      <c r="G110" s="79"/>
      <c r="H110" s="79"/>
      <c r="I110" s="13">
        <v>22</v>
      </c>
      <c r="J110" s="13">
        <v>22</v>
      </c>
      <c r="K110" s="13"/>
    </row>
    <row r="111" spans="1:256" ht="12.75" customHeight="1" thickBot="1" x14ac:dyDescent="0.25">
      <c r="A111" s="88"/>
      <c r="B111" s="82"/>
      <c r="C111" s="80"/>
      <c r="D111" s="80"/>
      <c r="E111" s="80"/>
      <c r="F111" s="79" t="s">
        <v>201</v>
      </c>
      <c r="G111" s="79"/>
      <c r="H111" s="79"/>
      <c r="I111" s="13">
        <v>0</v>
      </c>
      <c r="J111" s="13">
        <v>0</v>
      </c>
      <c r="K111" s="13">
        <v>0</v>
      </c>
    </row>
    <row r="112" spans="1:256" ht="12.75" customHeight="1" thickBot="1" x14ac:dyDescent="0.25">
      <c r="A112" s="88"/>
      <c r="B112" s="82"/>
      <c r="C112" s="80"/>
      <c r="D112" s="80"/>
      <c r="E112" s="80"/>
      <c r="F112" s="79" t="s">
        <v>202</v>
      </c>
      <c r="G112" s="79"/>
      <c r="H112" s="79"/>
      <c r="I112" s="13">
        <v>0</v>
      </c>
      <c r="J112" s="13">
        <v>0</v>
      </c>
      <c r="K112" s="13">
        <v>0</v>
      </c>
    </row>
    <row r="113" spans="1:11" ht="12.75" customHeight="1" thickBot="1" x14ac:dyDescent="0.25">
      <c r="A113" s="88"/>
      <c r="B113" s="82"/>
      <c r="C113" s="80"/>
      <c r="D113" s="80"/>
      <c r="E113" s="80"/>
      <c r="F113" s="79" t="s">
        <v>203</v>
      </c>
      <c r="G113" s="79"/>
      <c r="H113" s="79"/>
      <c r="I113" s="13">
        <v>0</v>
      </c>
      <c r="J113" s="13">
        <v>0</v>
      </c>
      <c r="K113" s="13">
        <v>0</v>
      </c>
    </row>
    <row r="114" spans="1:11" x14ac:dyDescent="0.2">
      <c r="A114"/>
      <c r="B114"/>
      <c r="C114"/>
      <c r="D114"/>
      <c r="E114"/>
    </row>
    <row r="115" spans="1:11" ht="13.5" thickBot="1" x14ac:dyDescent="0.25">
      <c r="A115"/>
      <c r="B115"/>
      <c r="C115"/>
      <c r="D115"/>
      <c r="E115"/>
    </row>
    <row r="116" spans="1:11" ht="12.75" customHeight="1" thickBot="1" x14ac:dyDescent="0.25">
      <c r="A116" s="73" t="s">
        <v>204</v>
      </c>
      <c r="B116" s="73"/>
      <c r="C116" s="73"/>
      <c r="D116" s="77" t="s">
        <v>205</v>
      </c>
      <c r="E116" s="77"/>
    </row>
    <row r="117" spans="1:11" ht="12.75" customHeight="1" thickBot="1" x14ac:dyDescent="0.25">
      <c r="A117" s="73" t="s">
        <v>206</v>
      </c>
      <c r="B117" s="73"/>
      <c r="C117" s="73"/>
      <c r="D117" s="78">
        <v>43374</v>
      </c>
      <c r="E117" s="78"/>
    </row>
    <row r="118" spans="1:11" ht="12.75" customHeight="1" thickBot="1" x14ac:dyDescent="0.25">
      <c r="A118" s="73" t="s">
        <v>207</v>
      </c>
      <c r="B118" s="73"/>
      <c r="C118" s="73"/>
      <c r="D118" s="77" t="s">
        <v>208</v>
      </c>
      <c r="E118" s="77"/>
    </row>
    <row r="119" spans="1:11" ht="12.75" customHeight="1" thickBot="1" x14ac:dyDescent="0.25">
      <c r="A119" s="73" t="s">
        <v>209</v>
      </c>
      <c r="B119" s="73"/>
      <c r="C119" s="73"/>
      <c r="D119" s="74" t="s">
        <v>210</v>
      </c>
      <c r="E119" s="74"/>
    </row>
    <row r="120" spans="1:11" ht="13.5" thickBot="1" x14ac:dyDescent="0.25">
      <c r="C120"/>
      <c r="D120"/>
      <c r="E120"/>
    </row>
    <row r="121" spans="1:11" ht="12.75" customHeight="1" thickBot="1" x14ac:dyDescent="0.25">
      <c r="C121" s="75" t="s">
        <v>211</v>
      </c>
      <c r="D121" s="75"/>
      <c r="E121" s="75"/>
    </row>
    <row r="122" spans="1:11" ht="12.75" customHeight="1" thickBot="1" x14ac:dyDescent="0.25">
      <c r="C122" s="59" t="s">
        <v>212</v>
      </c>
      <c r="D122" s="60">
        <v>1.2</v>
      </c>
      <c r="E122" s="61" t="s">
        <v>213</v>
      </c>
    </row>
    <row r="123" spans="1:11" ht="12.75" customHeight="1" thickBot="1" x14ac:dyDescent="0.25">
      <c r="C123" s="59" t="s">
        <v>214</v>
      </c>
      <c r="D123" s="60">
        <v>75</v>
      </c>
      <c r="E123" s="61" t="s">
        <v>215</v>
      </c>
    </row>
    <row r="124" spans="1:11" ht="12.75" customHeight="1" thickBot="1" x14ac:dyDescent="0.25">
      <c r="C124" s="59" t="s">
        <v>216</v>
      </c>
      <c r="D124" s="60">
        <v>8</v>
      </c>
      <c r="E124" s="61" t="s">
        <v>217</v>
      </c>
    </row>
    <row r="125" spans="1:11" ht="12.75" customHeight="1" thickBot="1" x14ac:dyDescent="0.25">
      <c r="C125" s="59" t="s">
        <v>218</v>
      </c>
      <c r="D125" s="60">
        <v>15</v>
      </c>
      <c r="E125" s="61" t="s">
        <v>219</v>
      </c>
    </row>
    <row r="126" spans="1:11" ht="12.75" customHeight="1" thickBot="1" x14ac:dyDescent="0.25">
      <c r="C126" s="59" t="s">
        <v>220</v>
      </c>
      <c r="D126" s="60">
        <v>25</v>
      </c>
      <c r="E126" s="61" t="s">
        <v>221</v>
      </c>
    </row>
    <row r="127" spans="1:11" ht="12.75" customHeight="1" thickBot="1" x14ac:dyDescent="0.25">
      <c r="C127" s="59" t="s">
        <v>222</v>
      </c>
      <c r="D127" s="60">
        <v>40</v>
      </c>
      <c r="E127" s="61" t="s">
        <v>223</v>
      </c>
    </row>
    <row r="128" spans="1:11" ht="12.75" customHeight="1" thickBot="1" x14ac:dyDescent="0.25">
      <c r="C128" s="59" t="s">
        <v>224</v>
      </c>
      <c r="D128" s="60">
        <v>2400</v>
      </c>
      <c r="E128" s="61" t="s">
        <v>225</v>
      </c>
    </row>
    <row r="129" spans="3:5" ht="12.75" customHeight="1" thickBot="1" x14ac:dyDescent="0.25">
      <c r="C129" s="59" t="s">
        <v>226</v>
      </c>
      <c r="D129" s="60">
        <v>905</v>
      </c>
      <c r="E129" s="61" t="s">
        <v>225</v>
      </c>
    </row>
    <row r="130" spans="3:5" ht="12.75" customHeight="1" thickBot="1" x14ac:dyDescent="0.25">
      <c r="C130" s="62"/>
      <c r="D130" s="62"/>
      <c r="E130" s="63"/>
    </row>
    <row r="131" spans="3:5" ht="12.75" customHeight="1" thickBot="1" x14ac:dyDescent="0.25">
      <c r="C131" s="76" t="s">
        <v>227</v>
      </c>
      <c r="D131" s="76"/>
      <c r="E131" s="63"/>
    </row>
    <row r="132" spans="3:5" ht="12.75" customHeight="1" thickBot="1" x14ac:dyDescent="0.25">
      <c r="C132" s="59" t="s">
        <v>228</v>
      </c>
      <c r="D132" s="59">
        <v>1</v>
      </c>
      <c r="E132" s="63"/>
    </row>
    <row r="133" spans="3:5" ht="12.75" customHeight="1" thickBot="1" x14ac:dyDescent="0.25">
      <c r="C133" s="59" t="s">
        <v>229</v>
      </c>
      <c r="D133" s="59">
        <v>2</v>
      </c>
      <c r="E133" s="63"/>
    </row>
    <row r="134" spans="3:5" ht="12.75" customHeight="1" thickBot="1" x14ac:dyDescent="0.25">
      <c r="C134" s="59" t="s">
        <v>216</v>
      </c>
      <c r="D134" s="59">
        <v>2</v>
      </c>
      <c r="E134" s="63"/>
    </row>
    <row r="135" spans="3:5" ht="12.75" customHeight="1" thickBot="1" x14ac:dyDescent="0.25">
      <c r="C135" s="59" t="s">
        <v>230</v>
      </c>
      <c r="D135" s="59">
        <v>10</v>
      </c>
      <c r="E135" s="63"/>
    </row>
    <row r="136" spans="3:5" ht="12.75" customHeight="1" thickBot="1" x14ac:dyDescent="0.25">
      <c r="C136" s="59" t="s">
        <v>231</v>
      </c>
      <c r="D136" s="59">
        <v>4</v>
      </c>
      <c r="E136" s="63"/>
    </row>
    <row r="137" spans="3:5" ht="12.75" customHeight="1" thickBot="1" x14ac:dyDescent="0.25">
      <c r="C137" s="59" t="s">
        <v>232</v>
      </c>
      <c r="D137" s="59">
        <v>2</v>
      </c>
      <c r="E137" s="63"/>
    </row>
    <row r="138" spans="3:5" ht="12.75" customHeight="1" thickBot="1" x14ac:dyDescent="0.25">
      <c r="C138" s="59" t="s">
        <v>233</v>
      </c>
      <c r="D138" s="59">
        <v>1</v>
      </c>
      <c r="E138" s="63"/>
    </row>
  </sheetData>
  <mergeCells count="168">
    <mergeCell ref="A1:K1"/>
    <mergeCell ref="A2:K2"/>
    <mergeCell ref="A3:D4"/>
    <mergeCell ref="E3:H4"/>
    <mergeCell ref="I3:K3"/>
    <mergeCell ref="I4:I5"/>
    <mergeCell ref="J4:J5"/>
    <mergeCell ref="K4:K5"/>
    <mergeCell ref="D5:E5"/>
    <mergeCell ref="A6:A19"/>
    <mergeCell ref="B6:B7"/>
    <mergeCell ref="C6:C7"/>
    <mergeCell ref="D6:E6"/>
    <mergeCell ref="D7:E7"/>
    <mergeCell ref="B8:B10"/>
    <mergeCell ref="C8:C10"/>
    <mergeCell ref="F21:H21"/>
    <mergeCell ref="F22:H22"/>
    <mergeCell ref="D8:E10"/>
    <mergeCell ref="D17:E17"/>
    <mergeCell ref="B18:B19"/>
    <mergeCell ref="C18:C19"/>
    <mergeCell ref="D18:E18"/>
    <mergeCell ref="D19:E19"/>
    <mergeCell ref="F9:H9"/>
    <mergeCell ref="F10:H10"/>
    <mergeCell ref="D11:E11"/>
    <mergeCell ref="D12:E12"/>
    <mergeCell ref="D13:E13"/>
    <mergeCell ref="B14:B16"/>
    <mergeCell ref="C14:C16"/>
    <mergeCell ref="D14:E16"/>
    <mergeCell ref="F15:H15"/>
    <mergeCell ref="F16:H16"/>
    <mergeCell ref="C23:C27"/>
    <mergeCell ref="D23:E23"/>
    <mergeCell ref="D24:E25"/>
    <mergeCell ref="F24:H24"/>
    <mergeCell ref="F25:H25"/>
    <mergeCell ref="D26:E27"/>
    <mergeCell ref="F26:H26"/>
    <mergeCell ref="F27:H27"/>
    <mergeCell ref="A28:A32"/>
    <mergeCell ref="B28:B32"/>
    <mergeCell ref="C28:C32"/>
    <mergeCell ref="D28:E28"/>
    <mergeCell ref="D29:E30"/>
    <mergeCell ref="F29:H29"/>
    <mergeCell ref="F30:H30"/>
    <mergeCell ref="D31:E32"/>
    <mergeCell ref="F31:H31"/>
    <mergeCell ref="A20:A27"/>
    <mergeCell ref="B20:B22"/>
    <mergeCell ref="C20:C22"/>
    <mergeCell ref="D20:E22"/>
    <mergeCell ref="B23:B27"/>
    <mergeCell ref="F37:H37"/>
    <mergeCell ref="F38:H38"/>
    <mergeCell ref="B39:B41"/>
    <mergeCell ref="C39:C41"/>
    <mergeCell ref="D39:E41"/>
    <mergeCell ref="F40:H40"/>
    <mergeCell ref="F41:H41"/>
    <mergeCell ref="F32:H32"/>
    <mergeCell ref="A33:A56"/>
    <mergeCell ref="B33:B35"/>
    <mergeCell ref="C33:C35"/>
    <mergeCell ref="D33:E35"/>
    <mergeCell ref="F34:H34"/>
    <mergeCell ref="F35:H35"/>
    <mergeCell ref="B36:B38"/>
    <mergeCell ref="C36:C38"/>
    <mergeCell ref="D36:E38"/>
    <mergeCell ref="B42:B44"/>
    <mergeCell ref="C42:C44"/>
    <mergeCell ref="D42:E44"/>
    <mergeCell ref="F43:H43"/>
    <mergeCell ref="F44:H44"/>
    <mergeCell ref="B45:B47"/>
    <mergeCell ref="C45:C47"/>
    <mergeCell ref="D45:E47"/>
    <mergeCell ref="F46:H46"/>
    <mergeCell ref="F47:H47"/>
    <mergeCell ref="A57:A113"/>
    <mergeCell ref="B57:B62"/>
    <mergeCell ref="C57:C62"/>
    <mergeCell ref="D57:D62"/>
    <mergeCell ref="B64:B69"/>
    <mergeCell ref="B48:B50"/>
    <mergeCell ref="C48:C50"/>
    <mergeCell ref="D48:E50"/>
    <mergeCell ref="F49:H49"/>
    <mergeCell ref="F50:H50"/>
    <mergeCell ref="B51:B53"/>
    <mergeCell ref="C51:C53"/>
    <mergeCell ref="D51:E53"/>
    <mergeCell ref="F52:H52"/>
    <mergeCell ref="F53:H53"/>
    <mergeCell ref="C64:C69"/>
    <mergeCell ref="D64:D69"/>
    <mergeCell ref="B71:B73"/>
    <mergeCell ref="C71:C73"/>
    <mergeCell ref="D71:D73"/>
    <mergeCell ref="E72:H72"/>
    <mergeCell ref="E73:H73"/>
    <mergeCell ref="B54:B56"/>
    <mergeCell ref="C54:C56"/>
    <mergeCell ref="D54:E56"/>
    <mergeCell ref="F55:H55"/>
    <mergeCell ref="F56:H56"/>
    <mergeCell ref="B74:B80"/>
    <mergeCell ref="C74:C80"/>
    <mergeCell ref="D74:D77"/>
    <mergeCell ref="E75:H75"/>
    <mergeCell ref="E76:H76"/>
    <mergeCell ref="E77:H77"/>
    <mergeCell ref="D78:D80"/>
    <mergeCell ref="E78:H78"/>
    <mergeCell ref="E79:H79"/>
    <mergeCell ref="E80:H80"/>
    <mergeCell ref="B93:B100"/>
    <mergeCell ref="C93:C100"/>
    <mergeCell ref="D93:D100"/>
    <mergeCell ref="B101:B113"/>
    <mergeCell ref="C101:C113"/>
    <mergeCell ref="D101:E107"/>
    <mergeCell ref="E87:H87"/>
    <mergeCell ref="B88:B92"/>
    <mergeCell ref="C88:C92"/>
    <mergeCell ref="D88:D92"/>
    <mergeCell ref="E89:H89"/>
    <mergeCell ref="E90:H90"/>
    <mergeCell ref="E91:H91"/>
    <mergeCell ref="E92:H92"/>
    <mergeCell ref="B81:B87"/>
    <mergeCell ref="C81:C87"/>
    <mergeCell ref="D81:E81"/>
    <mergeCell ref="D82:D84"/>
    <mergeCell ref="E82:H82"/>
    <mergeCell ref="E83:H83"/>
    <mergeCell ref="E84:H84"/>
    <mergeCell ref="D85:D87"/>
    <mergeCell ref="E85:H85"/>
    <mergeCell ref="E86:H86"/>
    <mergeCell ref="F107:H107"/>
    <mergeCell ref="D108:E113"/>
    <mergeCell ref="F108:H108"/>
    <mergeCell ref="F109:H109"/>
    <mergeCell ref="F110:H110"/>
    <mergeCell ref="F111:H111"/>
    <mergeCell ref="F112:H112"/>
    <mergeCell ref="F113:H113"/>
    <mergeCell ref="F101:H101"/>
    <mergeCell ref="F102:H102"/>
    <mergeCell ref="F103:H103"/>
    <mergeCell ref="F104:H104"/>
    <mergeCell ref="F105:H105"/>
    <mergeCell ref="F106:H106"/>
    <mergeCell ref="A119:C119"/>
    <mergeCell ref="D119:E119"/>
    <mergeCell ref="C121:E121"/>
    <mergeCell ref="C131:D131"/>
    <mergeCell ref="A116:C116"/>
    <mergeCell ref="D116:E116"/>
    <mergeCell ref="A117:C117"/>
    <mergeCell ref="D117:E117"/>
    <mergeCell ref="A118:C118"/>
    <mergeCell ref="D118:E118"/>
  </mergeCells>
  <conditionalFormatting sqref="I36:K36">
    <cfRule type="cellIs" dxfId="237" priority="34" stopIfTrue="1" operator="lessThanOrEqual">
      <formula>0</formula>
    </cfRule>
  </conditionalFormatting>
  <conditionalFormatting sqref="I28:K28">
    <cfRule type="cellIs" dxfId="236" priority="27" stopIfTrue="1" operator="lessThanOrEqual">
      <formula>0.39</formula>
    </cfRule>
  </conditionalFormatting>
  <conditionalFormatting sqref="I23:K23">
    <cfRule type="cellIs" dxfId="235" priority="10" stopIfTrue="1" operator="lessThanOrEqual">
      <formula>0.59</formula>
    </cfRule>
  </conditionalFormatting>
  <conditionalFormatting sqref="I20:K20">
    <cfRule type="cellIs" dxfId="234" priority="7" stopIfTrue="1" operator="lessThanOrEqual">
      <formula>0.69</formula>
    </cfRule>
  </conditionalFormatting>
  <conditionalFormatting sqref="I8:K8">
    <cfRule type="cellIs" dxfId="233" priority="61" stopIfTrue="1" operator="lessThanOrEqual">
      <formula>0.79</formula>
    </cfRule>
  </conditionalFormatting>
  <conditionalFormatting sqref="I18:K18 I64:K70 I93:K100">
    <cfRule type="cellIs" dxfId="232" priority="1" stopIfTrue="1" operator="lessThanOrEqual">
      <formula>0.89</formula>
    </cfRule>
  </conditionalFormatting>
  <conditionalFormatting sqref="I51:K51">
    <cfRule type="cellIs" dxfId="231" priority="16" stopIfTrue="1" operator="lessThanOrEqual">
      <formula>1</formula>
    </cfRule>
  </conditionalFormatting>
  <conditionalFormatting sqref="I48:K48">
    <cfRule type="cellIs" dxfId="230" priority="13" stopIfTrue="1" operator="lessThanOrEqual">
      <formula>1</formula>
    </cfRule>
  </conditionalFormatting>
  <conditionalFormatting sqref="I33:K33">
    <cfRule type="cellIs" dxfId="229" priority="30" stopIfTrue="1" operator="lessThanOrEqual">
      <formula>11</formula>
    </cfRule>
  </conditionalFormatting>
  <conditionalFormatting sqref="I71:K71">
    <cfRule type="cellIs" dxfId="228" priority="45" stopIfTrue="1" operator="lessThanOrEqual">
      <formula>12</formula>
    </cfRule>
  </conditionalFormatting>
  <conditionalFormatting sqref="I88:K88">
    <cfRule type="cellIs" dxfId="227" priority="54" stopIfTrue="1" operator="lessThanOrEqual">
      <formula>1236</formula>
    </cfRule>
  </conditionalFormatting>
  <conditionalFormatting sqref="I42:K42">
    <cfRule type="cellIs" dxfId="226" priority="39" stopIfTrue="1" operator="lessThanOrEqual">
      <formula>14</formula>
    </cfRule>
  </conditionalFormatting>
  <conditionalFormatting sqref="I14:K14">
    <cfRule type="cellIs" dxfId="225" priority="76" stopIfTrue="1" operator="lessThanOrEqual">
      <formula>2279</formula>
    </cfRule>
  </conditionalFormatting>
  <conditionalFormatting sqref="I12:K12">
    <cfRule type="cellIs" dxfId="224" priority="71" stopIfTrue="1" operator="lessThanOrEqual">
      <formula>24</formula>
    </cfRule>
  </conditionalFormatting>
  <conditionalFormatting sqref="I74:K74">
    <cfRule type="cellIs" dxfId="223" priority="49" stopIfTrue="1" operator="lessThanOrEqual">
      <formula>24</formula>
    </cfRule>
  </conditionalFormatting>
  <conditionalFormatting sqref="I13:K13">
    <cfRule type="cellIs" dxfId="222" priority="73" stopIfTrue="1" operator="lessThanOrEqual">
      <formula>274</formula>
    </cfRule>
  </conditionalFormatting>
  <conditionalFormatting sqref="I7:K7">
    <cfRule type="cellIs" dxfId="221" priority="57" stopIfTrue="1" operator="lessThanOrEqual">
      <formula>29</formula>
    </cfRule>
  </conditionalFormatting>
  <conditionalFormatting sqref="I57:K62">
    <cfRule type="cellIs" dxfId="220" priority="21" stopIfTrue="1" operator="lessThanOrEqual">
      <formula>299</formula>
    </cfRule>
  </conditionalFormatting>
  <conditionalFormatting sqref="I19:K19">
    <cfRule type="cellIs" dxfId="219" priority="5" stopIfTrue="1" operator="lessThanOrEqual">
      <formula>399</formula>
    </cfRule>
  </conditionalFormatting>
  <conditionalFormatting sqref="I11:K11">
    <cfRule type="cellIs" dxfId="218" priority="64" stopIfTrue="1" operator="lessThanOrEqual">
      <formula>40</formula>
    </cfRule>
  </conditionalFormatting>
  <conditionalFormatting sqref="I63:K63">
    <cfRule type="cellIs" dxfId="217" priority="24" stopIfTrue="1" operator="lessThanOrEqual">
      <formula>498</formula>
    </cfRule>
  </conditionalFormatting>
  <conditionalFormatting sqref="I45:K45">
    <cfRule type="cellIs" dxfId="216" priority="42" stopIfTrue="1" operator="lessThanOrEqual">
      <formula>59</formula>
    </cfRule>
  </conditionalFormatting>
  <conditionalFormatting sqref="I39:K39">
    <cfRule type="cellIs" dxfId="215" priority="36" stopIfTrue="1" operator="lessThanOrEqual">
      <formula>6</formula>
    </cfRule>
  </conditionalFormatting>
  <conditionalFormatting sqref="I6:K6">
    <cfRule type="cellIs" dxfId="214" priority="67" stopIfTrue="1" operator="lessThanOrEqual">
      <formula>70</formula>
    </cfRule>
  </conditionalFormatting>
  <conditionalFormatting sqref="I81:K81">
    <cfRule type="cellIs" dxfId="213" priority="52" stopIfTrue="1" operator="lessThanOrEqual">
      <formula>74</formula>
    </cfRule>
  </conditionalFormatting>
  <conditionalFormatting sqref="I17:K17">
    <cfRule type="cellIs" dxfId="212" priority="79" stopIfTrue="1" operator="lessThanOrEqual">
      <formula>859</formula>
    </cfRule>
  </conditionalFormatting>
  <conditionalFormatting sqref="I54:K54">
    <cfRule type="cellIs" dxfId="211" priority="18" stopIfTrue="1" operator="lessThanOrEqual">
      <formula>9</formula>
    </cfRule>
  </conditionalFormatting>
  <conditionalFormatting sqref="I7:K7">
    <cfRule type="cellIs" dxfId="210" priority="60" stopIfTrue="1" operator="equal">
      <formula>0</formula>
    </cfRule>
  </conditionalFormatting>
  <conditionalFormatting sqref="I36:K36">
    <cfRule type="cellIs" dxfId="209" priority="33" stopIfTrue="1" operator="equal">
      <formula>1</formula>
    </cfRule>
  </conditionalFormatting>
  <conditionalFormatting sqref="I48:K48 I51:K51">
    <cfRule type="cellIs" dxfId="208" priority="15" stopIfTrue="1" operator="equal">
      <formula>2</formula>
    </cfRule>
  </conditionalFormatting>
  <conditionalFormatting sqref="I12:K12">
    <cfRule type="cellIs" dxfId="207" priority="82" stopIfTrue="1" operator="equal">
      <formula>25</formula>
    </cfRule>
  </conditionalFormatting>
  <conditionalFormatting sqref="I74:K74">
    <cfRule type="cellIs" dxfId="206" priority="48" stopIfTrue="1" operator="equal">
      <formula>25</formula>
    </cfRule>
  </conditionalFormatting>
  <conditionalFormatting sqref="I81:K81">
    <cfRule type="cellIs" dxfId="205" priority="51" stopIfTrue="1" operator="equal">
      <formula>75</formula>
    </cfRule>
  </conditionalFormatting>
  <conditionalFormatting sqref="I23:K23">
    <cfRule type="cellIs" dxfId="204" priority="11" stopIfTrue="1" operator="greaterThanOrEqual">
      <formula>0</formula>
    </cfRule>
  </conditionalFormatting>
  <conditionalFormatting sqref="I28:K28">
    <cfRule type="cellIs" dxfId="203" priority="28" stopIfTrue="1" operator="greaterThanOrEqual">
      <formula>0.51</formula>
    </cfRule>
  </conditionalFormatting>
  <conditionalFormatting sqref="I20:K20">
    <cfRule type="cellIs" dxfId="202" priority="8" stopIfTrue="1" operator="greaterThanOrEqual">
      <formula>0.81</formula>
    </cfRule>
  </conditionalFormatting>
  <conditionalFormatting sqref="I8:K8">
    <cfRule type="cellIs" dxfId="201" priority="62" stopIfTrue="1" operator="greaterThanOrEqual">
      <formula>0.91</formula>
    </cfRule>
  </conditionalFormatting>
  <conditionalFormatting sqref="I18:K18 I64:K70 I93:K100">
    <cfRule type="cellIs" dxfId="200" priority="2" stopIfTrue="1" operator="greaterThanOrEqual">
      <formula>1.01</formula>
    </cfRule>
  </conditionalFormatting>
  <conditionalFormatting sqref="I88:K88">
    <cfRule type="cellIs" dxfId="199" priority="55" stopIfTrue="1" operator="greaterThanOrEqual">
      <formula>1368</formula>
    </cfRule>
  </conditionalFormatting>
  <conditionalFormatting sqref="I33:K33">
    <cfRule type="cellIs" dxfId="198" priority="31" stopIfTrue="1" operator="greaterThanOrEqual">
      <formula>15</formula>
    </cfRule>
  </conditionalFormatting>
  <conditionalFormatting sqref="I54:K54">
    <cfRule type="cellIs" dxfId="197" priority="19" stopIfTrue="1" operator="greaterThanOrEqual">
      <formula>16</formula>
    </cfRule>
  </conditionalFormatting>
  <conditionalFormatting sqref="I36:K36">
    <cfRule type="cellIs" dxfId="196" priority="35" stopIfTrue="1" operator="greaterThanOrEqual">
      <formula>2</formula>
    </cfRule>
  </conditionalFormatting>
  <conditionalFormatting sqref="I39:K39">
    <cfRule type="cellIs" dxfId="195" priority="37" stopIfTrue="1" operator="greaterThanOrEqual">
      <formula>22</formula>
    </cfRule>
  </conditionalFormatting>
  <conditionalFormatting sqref="I14:K14">
    <cfRule type="cellIs" dxfId="194" priority="77" stopIfTrue="1" operator="greaterThanOrEqual">
      <formula>2521</formula>
    </cfRule>
  </conditionalFormatting>
  <conditionalFormatting sqref="I12:K12 I74:K74">
    <cfRule type="cellIs" dxfId="193" priority="50" stopIfTrue="1" operator="greaterThanOrEqual">
      <formula>26</formula>
    </cfRule>
  </conditionalFormatting>
  <conditionalFormatting sqref="I51:K51">
    <cfRule type="cellIs" dxfId="192" priority="17" stopIfTrue="1" operator="greaterThanOrEqual">
      <formula>3</formula>
    </cfRule>
  </conditionalFormatting>
  <conditionalFormatting sqref="I48:K48">
    <cfRule type="cellIs" dxfId="191" priority="14" stopIfTrue="1" operator="greaterThanOrEqual">
      <formula>3</formula>
    </cfRule>
  </conditionalFormatting>
  <conditionalFormatting sqref="I13:K13">
    <cfRule type="cellIs" dxfId="190" priority="74" stopIfTrue="1" operator="greaterThanOrEqual">
      <formula>304</formula>
    </cfRule>
  </conditionalFormatting>
  <conditionalFormatting sqref="I57:K62">
    <cfRule type="cellIs" dxfId="189" priority="22" stopIfTrue="1" operator="greaterThanOrEqual">
      <formula>331</formula>
    </cfRule>
  </conditionalFormatting>
  <conditionalFormatting sqref="I7:K7">
    <cfRule type="cellIs" dxfId="188" priority="58" stopIfTrue="1" operator="greaterThanOrEqual">
      <formula>37</formula>
    </cfRule>
  </conditionalFormatting>
  <conditionalFormatting sqref="I71:K71">
    <cfRule type="cellIs" dxfId="187" priority="46" stopIfTrue="1" operator="greaterThanOrEqual">
      <formula>39</formula>
    </cfRule>
  </conditionalFormatting>
  <conditionalFormatting sqref="I19:K19">
    <cfRule type="cellIs" dxfId="186" priority="4" stopIfTrue="1" operator="greaterThanOrEqual">
      <formula>441</formula>
    </cfRule>
  </conditionalFormatting>
  <conditionalFormatting sqref="I11:K11">
    <cfRule type="cellIs" dxfId="185" priority="83" stopIfTrue="1" operator="greaterThanOrEqual">
      <formula>46</formula>
    </cfRule>
  </conditionalFormatting>
  <conditionalFormatting sqref="I42:K42">
    <cfRule type="cellIs" dxfId="184" priority="40" stopIfTrue="1" operator="greaterThanOrEqual">
      <formula>46</formula>
    </cfRule>
  </conditionalFormatting>
  <conditionalFormatting sqref="I63:K63">
    <cfRule type="cellIs" dxfId="183" priority="25" stopIfTrue="1" operator="greaterThanOrEqual">
      <formula>552</formula>
    </cfRule>
  </conditionalFormatting>
  <conditionalFormatting sqref="I81:K81">
    <cfRule type="cellIs" dxfId="182" priority="53" stopIfTrue="1" operator="greaterThanOrEqual">
      <formula>76</formula>
    </cfRule>
  </conditionalFormatting>
  <conditionalFormatting sqref="I45:K45">
    <cfRule type="cellIs" dxfId="181" priority="43" stopIfTrue="1" operator="greaterThanOrEqual">
      <formula>76</formula>
    </cfRule>
  </conditionalFormatting>
  <conditionalFormatting sqref="I6:K6">
    <cfRule type="cellIs" dxfId="180" priority="69" stopIfTrue="1" operator="greaterThanOrEqual">
      <formula>88</formula>
    </cfRule>
  </conditionalFormatting>
  <conditionalFormatting sqref="I17:K17">
    <cfRule type="cellIs" dxfId="179" priority="80" stopIfTrue="1" operator="greaterThanOrEqual">
      <formula>951</formula>
    </cfRule>
  </conditionalFormatting>
  <conditionalFormatting sqref="I28:K28">
    <cfRule type="cellIs" dxfId="178" priority="29" stopIfTrue="1" operator="between">
      <formula>0.4</formula>
      <formula>0.5</formula>
    </cfRule>
  </conditionalFormatting>
  <conditionalFormatting sqref="I23:K23">
    <cfRule type="cellIs" dxfId="177" priority="12" stopIfTrue="1" operator="between">
      <formula>0.6</formula>
      <formula>0.65</formula>
    </cfRule>
  </conditionalFormatting>
  <conditionalFormatting sqref="I20:K20">
    <cfRule type="cellIs" dxfId="176" priority="9" stopIfTrue="1" operator="between">
      <formula>0.7</formula>
      <formula>0.8</formula>
    </cfRule>
  </conditionalFormatting>
  <conditionalFormatting sqref="I8:K8">
    <cfRule type="cellIs" dxfId="175" priority="63" stopIfTrue="1" operator="between">
      <formula>0.8</formula>
      <formula>0.9</formula>
    </cfRule>
  </conditionalFormatting>
  <conditionalFormatting sqref="I18:K18 I64:K70 I93:K100">
    <cfRule type="cellIs" dxfId="174" priority="3" stopIfTrue="1" operator="between">
      <formula>0.9</formula>
      <formula>1</formula>
    </cfRule>
  </conditionalFormatting>
  <conditionalFormatting sqref="I54:K54">
    <cfRule type="cellIs" dxfId="173" priority="20" stopIfTrue="1" operator="between">
      <formula>10</formula>
      <formula>15</formula>
    </cfRule>
  </conditionalFormatting>
  <conditionalFormatting sqref="I88:K88">
    <cfRule type="cellIs" dxfId="172" priority="56" stopIfTrue="1" operator="between">
      <formula>1237</formula>
      <formula>1367</formula>
    </cfRule>
  </conditionalFormatting>
  <conditionalFormatting sqref="I71:K71">
    <cfRule type="cellIs" dxfId="171" priority="47" stopIfTrue="1" operator="between">
      <formula>13</formula>
      <formula>38</formula>
    </cfRule>
  </conditionalFormatting>
  <conditionalFormatting sqref="I33:K33">
    <cfRule type="cellIs" dxfId="170" priority="32" stopIfTrue="1" operator="between">
      <formula>14</formula>
      <formula>12</formula>
    </cfRule>
  </conditionalFormatting>
  <conditionalFormatting sqref="I42:K42">
    <cfRule type="cellIs" dxfId="169" priority="41" stopIfTrue="1" operator="between">
      <formula>15</formula>
      <formula>45</formula>
    </cfRule>
  </conditionalFormatting>
  <conditionalFormatting sqref="I14:K14">
    <cfRule type="cellIs" dxfId="168" priority="78" stopIfTrue="1" operator="between">
      <formula>2280</formula>
      <formula>2520</formula>
    </cfRule>
  </conditionalFormatting>
  <conditionalFormatting sqref="I13:K13">
    <cfRule type="cellIs" dxfId="167" priority="75" stopIfTrue="1" operator="between">
      <formula>275</formula>
      <formula>303</formula>
    </cfRule>
  </conditionalFormatting>
  <conditionalFormatting sqref="I7:K7">
    <cfRule type="cellIs" dxfId="166" priority="59" stopIfTrue="1" operator="between">
      <formula>30</formula>
      <formula>36</formula>
    </cfRule>
  </conditionalFormatting>
  <conditionalFormatting sqref="I57:K62">
    <cfRule type="cellIs" dxfId="165" priority="23" stopIfTrue="1" operator="between">
      <formula>300</formula>
      <formula>330</formula>
    </cfRule>
  </conditionalFormatting>
  <conditionalFormatting sqref="I19:K19">
    <cfRule type="cellIs" dxfId="164" priority="6" stopIfTrue="1" operator="between">
      <formula>400</formula>
      <formula>440</formula>
    </cfRule>
  </conditionalFormatting>
  <conditionalFormatting sqref="I11:K11">
    <cfRule type="cellIs" dxfId="163" priority="84" stopIfTrue="1" operator="between">
      <formula>41</formula>
      <formula>45</formula>
    </cfRule>
  </conditionalFormatting>
  <conditionalFormatting sqref="I63:K63">
    <cfRule type="cellIs" dxfId="162" priority="26" stopIfTrue="1" operator="between">
      <formula>499</formula>
      <formula>552</formula>
    </cfRule>
  </conditionalFormatting>
  <conditionalFormatting sqref="I45:K45">
    <cfRule type="cellIs" dxfId="161" priority="44" stopIfTrue="1" operator="between">
      <formula>60</formula>
      <formula>75</formula>
    </cfRule>
  </conditionalFormatting>
  <conditionalFormatting sqref="I39:K39">
    <cfRule type="cellIs" dxfId="160" priority="38" stopIfTrue="1" operator="between">
      <formula>7</formula>
      <formula>21</formula>
    </cfRule>
  </conditionalFormatting>
  <conditionalFormatting sqref="I6:K6">
    <cfRule type="cellIs" dxfId="159" priority="68" stopIfTrue="1" operator="between">
      <formula>70</formula>
      <formula>87</formula>
    </cfRule>
  </conditionalFormatting>
  <conditionalFormatting sqref="I17:K17">
    <cfRule type="cellIs" dxfId="158" priority="81" stopIfTrue="1" operator="between">
      <formula>860</formula>
      <formula>950</formula>
    </cfRule>
  </conditionalFormatting>
  <printOptions horizontalCentered="1"/>
  <pageMargins left="0.42007874015748009" right="0.37992125984252006" top="1.0000000000000002" bottom="1.0000000000000002" header="0.511811023622047" footer="0.511811023622047"/>
  <pageSetup paperSize="0" fitToWidth="0" fitToHeight="0" orientation="portrait" horizontalDpi="0" verticalDpi="0" copies="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38"/>
  <sheetViews>
    <sheetView topLeftCell="B1" zoomScale="84" zoomScaleNormal="84" workbookViewId="0">
      <selection activeCell="K15" sqref="K15"/>
    </sheetView>
  </sheetViews>
  <sheetFormatPr baseColWidth="10" defaultRowHeight="12.75" x14ac:dyDescent="0.2"/>
  <cols>
    <col min="1" max="1" width="8.125" style="58" customWidth="1"/>
    <col min="2" max="2" width="4.25" style="58" customWidth="1"/>
    <col min="3" max="3" width="18" style="64" customWidth="1"/>
    <col min="4" max="4" width="24" style="64" customWidth="1"/>
    <col min="5" max="5" width="19" style="1" customWidth="1"/>
    <col min="6" max="6" width="9.125" style="57" customWidth="1"/>
    <col min="7" max="7" width="13" style="57" customWidth="1"/>
    <col min="8" max="8" width="15" style="1" customWidth="1"/>
    <col min="9" max="19" width="11.5" style="1" bestFit="1" customWidth="1"/>
    <col min="20" max="20" width="10.875" style="1" bestFit="1" customWidth="1"/>
    <col min="21" max="1024" width="11" style="1" customWidth="1"/>
    <col min="1025" max="1025" width="11" customWidth="1"/>
  </cols>
  <sheetData>
    <row r="1" spans="1:256" ht="15.75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24" customHeight="1" thickBot="1" x14ac:dyDescent="0.25">
      <c r="A2" s="91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2.75" customHeight="1" thickBot="1" x14ac:dyDescent="0.25">
      <c r="A3" s="92" t="s">
        <v>2</v>
      </c>
      <c r="B3" s="92"/>
      <c r="C3" s="92"/>
      <c r="D3" s="92"/>
      <c r="E3" s="93" t="s">
        <v>3</v>
      </c>
      <c r="F3" s="93"/>
      <c r="G3" s="93"/>
      <c r="H3" s="93"/>
      <c r="I3" s="94"/>
      <c r="J3" s="94"/>
      <c r="K3" s="94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2.75" customHeight="1" thickBot="1" x14ac:dyDescent="0.25">
      <c r="A4" s="92"/>
      <c r="B4" s="92"/>
      <c r="C4" s="92"/>
      <c r="D4" s="92"/>
      <c r="E4" s="93"/>
      <c r="F4" s="93"/>
      <c r="G4" s="93"/>
      <c r="H4" s="93"/>
      <c r="I4" s="95">
        <v>43466</v>
      </c>
      <c r="J4" s="95">
        <v>43498</v>
      </c>
      <c r="K4" s="95">
        <v>43527</v>
      </c>
      <c r="L4" s="95">
        <v>43559</v>
      </c>
      <c r="M4" s="95">
        <v>43590</v>
      </c>
      <c r="N4" s="95">
        <v>43622</v>
      </c>
      <c r="O4" s="95">
        <v>43653</v>
      </c>
      <c r="P4" s="95">
        <v>43685</v>
      </c>
      <c r="Q4" s="95">
        <v>43717</v>
      </c>
      <c r="R4" s="95">
        <v>43748</v>
      </c>
      <c r="S4" s="95">
        <v>43780</v>
      </c>
      <c r="T4" s="95">
        <v>43811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2.75" customHeight="1" thickBot="1" x14ac:dyDescent="0.25">
      <c r="A5" s="2" t="s">
        <v>4</v>
      </c>
      <c r="B5" s="2" t="s">
        <v>5</v>
      </c>
      <c r="C5" s="2" t="s">
        <v>6</v>
      </c>
      <c r="D5" s="96" t="s">
        <v>7</v>
      </c>
      <c r="E5" s="96"/>
      <c r="F5" s="3" t="s">
        <v>8</v>
      </c>
      <c r="G5" s="4" t="s">
        <v>9</v>
      </c>
      <c r="H5" s="5" t="s">
        <v>10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2.75" customHeight="1" thickBot="1" x14ac:dyDescent="0.25">
      <c r="A6" s="89" t="s">
        <v>11</v>
      </c>
      <c r="B6" s="81">
        <v>1</v>
      </c>
      <c r="C6" s="80" t="s">
        <v>12</v>
      </c>
      <c r="D6" s="86" t="s">
        <v>13</v>
      </c>
      <c r="E6" s="86"/>
      <c r="F6" s="7" t="s">
        <v>14</v>
      </c>
      <c r="G6" s="8" t="s">
        <v>15</v>
      </c>
      <c r="H6" s="9" t="s">
        <v>16</v>
      </c>
      <c r="I6" s="10">
        <v>54</v>
      </c>
      <c r="J6" s="10">
        <v>68</v>
      </c>
      <c r="K6" s="10">
        <v>89</v>
      </c>
      <c r="L6" s="10">
        <v>76</v>
      </c>
      <c r="M6" s="10">
        <v>89</v>
      </c>
      <c r="N6" s="10">
        <v>61</v>
      </c>
      <c r="O6" s="10">
        <v>88</v>
      </c>
      <c r="P6" s="10">
        <v>68</v>
      </c>
      <c r="Q6" s="10">
        <v>76</v>
      </c>
      <c r="R6" s="10">
        <v>77</v>
      </c>
      <c r="S6" s="10">
        <v>89</v>
      </c>
      <c r="T6" s="10">
        <v>69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2.75" customHeight="1" thickBot="1" x14ac:dyDescent="0.25">
      <c r="A7" s="89"/>
      <c r="B7" s="81"/>
      <c r="C7" s="80"/>
      <c r="D7" s="86" t="s">
        <v>17</v>
      </c>
      <c r="E7" s="86"/>
      <c r="F7" s="7" t="s">
        <v>18</v>
      </c>
      <c r="G7" s="8" t="s">
        <v>19</v>
      </c>
      <c r="H7" s="9" t="s">
        <v>20</v>
      </c>
      <c r="I7" s="10">
        <v>45</v>
      </c>
      <c r="J7" s="10">
        <v>45</v>
      </c>
      <c r="K7" s="10">
        <v>49</v>
      </c>
      <c r="L7" s="10">
        <v>20</v>
      </c>
      <c r="M7" s="10">
        <v>49</v>
      </c>
      <c r="N7" s="10">
        <v>25</v>
      </c>
      <c r="O7" s="10">
        <v>28</v>
      </c>
      <c r="P7" s="10">
        <v>34</v>
      </c>
      <c r="Q7" s="10">
        <v>32</v>
      </c>
      <c r="R7" s="10">
        <v>34</v>
      </c>
      <c r="S7" s="10">
        <v>38</v>
      </c>
      <c r="T7" s="10">
        <v>23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2.75" customHeight="1" thickBot="1" x14ac:dyDescent="0.25">
      <c r="A8" s="89"/>
      <c r="B8" s="84">
        <v>2</v>
      </c>
      <c r="C8" s="80" t="s">
        <v>21</v>
      </c>
      <c r="D8" s="86" t="s">
        <v>22</v>
      </c>
      <c r="E8" s="86"/>
      <c r="F8" s="7" t="s">
        <v>23</v>
      </c>
      <c r="G8" s="8" t="s">
        <v>24</v>
      </c>
      <c r="H8" s="9" t="s">
        <v>25</v>
      </c>
      <c r="I8" s="12">
        <f t="shared" ref="I8:T8" si="0">IFERROR(I10/I9,0)</f>
        <v>1</v>
      </c>
      <c r="J8" s="12">
        <f t="shared" si="0"/>
        <v>1</v>
      </c>
      <c r="K8" s="12">
        <f t="shared" si="0"/>
        <v>1</v>
      </c>
      <c r="L8" s="12">
        <f t="shared" si="0"/>
        <v>1</v>
      </c>
      <c r="M8" s="12">
        <f t="shared" si="0"/>
        <v>1</v>
      </c>
      <c r="N8" s="12">
        <f t="shared" si="0"/>
        <v>1</v>
      </c>
      <c r="O8" s="12">
        <f t="shared" si="0"/>
        <v>1</v>
      </c>
      <c r="P8" s="12">
        <f t="shared" si="0"/>
        <v>1</v>
      </c>
      <c r="Q8" s="12">
        <f t="shared" si="0"/>
        <v>1</v>
      </c>
      <c r="R8" s="12">
        <f t="shared" si="0"/>
        <v>1</v>
      </c>
      <c r="S8" s="12">
        <f t="shared" si="0"/>
        <v>1</v>
      </c>
      <c r="T8" s="12">
        <f t="shared" si="0"/>
        <v>1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2.75" customHeight="1" thickBot="1" x14ac:dyDescent="0.25">
      <c r="A9" s="89"/>
      <c r="B9" s="84"/>
      <c r="C9" s="80"/>
      <c r="D9" s="86"/>
      <c r="E9" s="86"/>
      <c r="F9" s="86" t="s">
        <v>26</v>
      </c>
      <c r="G9" s="86"/>
      <c r="H9" s="86"/>
      <c r="I9" s="13">
        <v>955</v>
      </c>
      <c r="J9" s="13">
        <v>1034</v>
      </c>
      <c r="K9" s="13">
        <v>937</v>
      </c>
      <c r="L9" s="13">
        <v>858</v>
      </c>
      <c r="M9" s="13">
        <v>882</v>
      </c>
      <c r="N9" s="13">
        <v>838</v>
      </c>
      <c r="O9" s="13">
        <v>910</v>
      </c>
      <c r="P9" s="13">
        <v>865</v>
      </c>
      <c r="Q9" s="13">
        <v>831</v>
      </c>
      <c r="R9" s="13">
        <v>938</v>
      </c>
      <c r="S9" s="13">
        <v>901</v>
      </c>
      <c r="T9" s="13">
        <v>1207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2.75" customHeight="1" thickBot="1" x14ac:dyDescent="0.25">
      <c r="A10" s="89"/>
      <c r="B10" s="84"/>
      <c r="C10" s="80"/>
      <c r="D10" s="86"/>
      <c r="E10" s="86"/>
      <c r="F10" s="86" t="s">
        <v>27</v>
      </c>
      <c r="G10" s="86"/>
      <c r="H10" s="86"/>
      <c r="I10" s="13">
        <v>955</v>
      </c>
      <c r="J10" s="13">
        <v>1034</v>
      </c>
      <c r="K10" s="13">
        <v>937</v>
      </c>
      <c r="L10" s="13">
        <v>858</v>
      </c>
      <c r="M10" s="13">
        <v>882</v>
      </c>
      <c r="N10" s="13">
        <v>838</v>
      </c>
      <c r="O10" s="13">
        <v>910</v>
      </c>
      <c r="P10" s="13">
        <v>865</v>
      </c>
      <c r="Q10" s="13">
        <v>831</v>
      </c>
      <c r="R10" s="13">
        <v>938</v>
      </c>
      <c r="S10" s="13">
        <v>901</v>
      </c>
      <c r="T10" s="13">
        <v>1207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22.5" customHeight="1" thickBot="1" x14ac:dyDescent="0.25">
      <c r="A11" s="89"/>
      <c r="B11" s="14">
        <v>3</v>
      </c>
      <c r="C11" s="6" t="s">
        <v>28</v>
      </c>
      <c r="D11" s="86" t="s">
        <v>29</v>
      </c>
      <c r="E11" s="86"/>
      <c r="F11" s="15" t="s">
        <v>30</v>
      </c>
      <c r="G11" s="8" t="s">
        <v>31</v>
      </c>
      <c r="H11" s="9" t="s">
        <v>32</v>
      </c>
      <c r="I11" s="13">
        <v>32</v>
      </c>
      <c r="J11" s="13">
        <v>85</v>
      </c>
      <c r="K11" s="13">
        <v>3</v>
      </c>
      <c r="L11" s="13">
        <v>15</v>
      </c>
      <c r="M11" s="13">
        <v>2</v>
      </c>
      <c r="N11" s="13">
        <v>26</v>
      </c>
      <c r="O11" s="13">
        <v>90</v>
      </c>
      <c r="P11" s="13">
        <v>0</v>
      </c>
      <c r="Q11" s="13">
        <v>0</v>
      </c>
      <c r="R11" s="13">
        <v>50</v>
      </c>
      <c r="S11" s="13">
        <v>0</v>
      </c>
      <c r="T11" s="13">
        <v>0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2.5" customHeight="1" thickBot="1" x14ac:dyDescent="0.25">
      <c r="A12" s="89"/>
      <c r="B12" s="11">
        <v>4</v>
      </c>
      <c r="C12" s="6" t="s">
        <v>33</v>
      </c>
      <c r="D12" s="80" t="s">
        <v>34</v>
      </c>
      <c r="E12" s="80"/>
      <c r="F12" s="15" t="s">
        <v>35</v>
      </c>
      <c r="G12" s="16">
        <v>25</v>
      </c>
      <c r="H12" s="9" t="s">
        <v>36</v>
      </c>
      <c r="I12" s="13">
        <v>30</v>
      </c>
      <c r="J12" s="13">
        <v>65</v>
      </c>
      <c r="K12" s="13">
        <v>59</v>
      </c>
      <c r="L12" s="13">
        <v>20</v>
      </c>
      <c r="M12" s="13">
        <v>59</v>
      </c>
      <c r="N12" s="13">
        <v>46</v>
      </c>
      <c r="O12" s="13">
        <v>44</v>
      </c>
      <c r="P12" s="13">
        <v>40</v>
      </c>
      <c r="Q12" s="13">
        <v>40</v>
      </c>
      <c r="R12" s="13">
        <v>48</v>
      </c>
      <c r="S12" s="13">
        <v>49</v>
      </c>
      <c r="T12" s="13">
        <v>22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22.5" customHeight="1" thickBot="1" x14ac:dyDescent="0.25">
      <c r="A13" s="89"/>
      <c r="B13" s="17">
        <v>5</v>
      </c>
      <c r="C13" s="18" t="s">
        <v>37</v>
      </c>
      <c r="D13" s="80" t="s">
        <v>38</v>
      </c>
      <c r="E13" s="80"/>
      <c r="F13" s="19" t="s">
        <v>39</v>
      </c>
      <c r="G13" s="8" t="s">
        <v>40</v>
      </c>
      <c r="H13" s="20" t="s">
        <v>41</v>
      </c>
      <c r="I13" s="13">
        <v>99</v>
      </c>
      <c r="J13" s="13">
        <v>0</v>
      </c>
      <c r="K13" s="13">
        <v>109</v>
      </c>
      <c r="L13" s="13">
        <v>12</v>
      </c>
      <c r="M13" s="13">
        <v>18</v>
      </c>
      <c r="N13" s="13">
        <v>25</v>
      </c>
      <c r="O13" s="13">
        <v>14</v>
      </c>
      <c r="P13" s="13">
        <v>7</v>
      </c>
      <c r="Q13" s="13">
        <v>24</v>
      </c>
      <c r="R13" s="13">
        <v>65</v>
      </c>
      <c r="S13" s="13">
        <v>10</v>
      </c>
      <c r="T13" s="67">
        <v>33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2.5" customHeight="1" thickBot="1" x14ac:dyDescent="0.25">
      <c r="A14" s="89"/>
      <c r="B14" s="84">
        <v>6</v>
      </c>
      <c r="C14" s="80" t="s">
        <v>42</v>
      </c>
      <c r="D14" s="80" t="s">
        <v>43</v>
      </c>
      <c r="E14" s="80"/>
      <c r="F14" s="19" t="s">
        <v>44</v>
      </c>
      <c r="G14" s="21" t="s">
        <v>45</v>
      </c>
      <c r="H14" s="20" t="s">
        <v>46</v>
      </c>
      <c r="I14" s="22">
        <f t="shared" ref="I14:T14" si="1">SUM(I15:I16)</f>
        <v>3514</v>
      </c>
      <c r="J14" s="22">
        <f t="shared" si="1"/>
        <v>3420</v>
      </c>
      <c r="K14" s="22">
        <f t="shared" si="1"/>
        <v>2955</v>
      </c>
      <c r="L14" s="22">
        <f t="shared" si="1"/>
        <v>2373</v>
      </c>
      <c r="M14" s="22">
        <f t="shared" si="1"/>
        <v>1760</v>
      </c>
      <c r="N14" s="22">
        <f t="shared" si="1"/>
        <v>1544</v>
      </c>
      <c r="O14" s="22">
        <f t="shared" si="1"/>
        <v>1582</v>
      </c>
      <c r="P14" s="22">
        <f t="shared" si="1"/>
        <v>1624</v>
      </c>
      <c r="Q14" s="22">
        <f t="shared" si="1"/>
        <v>1797</v>
      </c>
      <c r="R14" s="22">
        <f t="shared" si="1"/>
        <v>1955</v>
      </c>
      <c r="S14" s="22">
        <f t="shared" si="1"/>
        <v>1643</v>
      </c>
      <c r="T14" s="22">
        <f t="shared" si="1"/>
        <v>3288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2.75" customHeight="1" thickBot="1" x14ac:dyDescent="0.25">
      <c r="A15" s="89"/>
      <c r="B15" s="84"/>
      <c r="C15" s="80"/>
      <c r="D15" s="80"/>
      <c r="E15" s="80"/>
      <c r="F15" s="79" t="s">
        <v>47</v>
      </c>
      <c r="G15" s="79"/>
      <c r="H15" s="79"/>
      <c r="I15" s="13">
        <v>1802</v>
      </c>
      <c r="J15" s="13">
        <v>1790</v>
      </c>
      <c r="K15" s="13">
        <v>1537</v>
      </c>
      <c r="L15" s="13">
        <v>1115</v>
      </c>
      <c r="M15" s="13">
        <v>925</v>
      </c>
      <c r="N15" s="13">
        <v>809</v>
      </c>
      <c r="O15" s="13">
        <v>871</v>
      </c>
      <c r="P15" s="13">
        <v>736</v>
      </c>
      <c r="Q15" s="13">
        <v>884</v>
      </c>
      <c r="R15" s="13">
        <v>1144</v>
      </c>
      <c r="S15" s="13">
        <v>752</v>
      </c>
      <c r="T15" s="13">
        <v>1689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2.75" customHeight="1" thickBot="1" x14ac:dyDescent="0.25">
      <c r="A16" s="89"/>
      <c r="B16" s="84"/>
      <c r="C16" s="80"/>
      <c r="D16" s="80"/>
      <c r="E16" s="80"/>
      <c r="F16" s="79" t="s">
        <v>48</v>
      </c>
      <c r="G16" s="79"/>
      <c r="H16" s="79"/>
      <c r="I16" s="13">
        <v>1712</v>
      </c>
      <c r="J16" s="13">
        <v>1630</v>
      </c>
      <c r="K16" s="13">
        <v>1418</v>
      </c>
      <c r="L16" s="13">
        <v>1258</v>
      </c>
      <c r="M16" s="13">
        <v>835</v>
      </c>
      <c r="N16" s="13">
        <v>735</v>
      </c>
      <c r="O16" s="13">
        <v>711</v>
      </c>
      <c r="P16" s="13">
        <v>888</v>
      </c>
      <c r="Q16" s="13">
        <v>913</v>
      </c>
      <c r="R16" s="13">
        <v>811</v>
      </c>
      <c r="S16" s="13">
        <v>891</v>
      </c>
      <c r="T16" s="13">
        <v>1599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33.75" customHeight="1" thickBot="1" x14ac:dyDescent="0.25">
      <c r="A17" s="89"/>
      <c r="B17" s="17">
        <v>7</v>
      </c>
      <c r="C17" s="18" t="s">
        <v>49</v>
      </c>
      <c r="D17" s="80" t="s">
        <v>50</v>
      </c>
      <c r="E17" s="80"/>
      <c r="F17" s="19" t="s">
        <v>51</v>
      </c>
      <c r="G17" s="8" t="s">
        <v>52</v>
      </c>
      <c r="H17" s="20" t="s">
        <v>53</v>
      </c>
      <c r="I17" s="22">
        <v>832</v>
      </c>
      <c r="J17" s="22">
        <v>859</v>
      </c>
      <c r="K17" s="22">
        <v>829</v>
      </c>
      <c r="L17" s="22">
        <v>757</v>
      </c>
      <c r="M17" s="22">
        <v>735</v>
      </c>
      <c r="N17" s="22">
        <v>676</v>
      </c>
      <c r="O17" s="22">
        <v>795</v>
      </c>
      <c r="P17" s="22">
        <v>769</v>
      </c>
      <c r="Q17" s="22">
        <v>622</v>
      </c>
      <c r="R17" s="22">
        <v>656</v>
      </c>
      <c r="S17" s="22">
        <v>642</v>
      </c>
      <c r="T17" s="22">
        <v>1059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2.5" customHeight="1" thickBot="1" x14ac:dyDescent="0.25">
      <c r="A18" s="89"/>
      <c r="B18" s="90">
        <v>8</v>
      </c>
      <c r="C18" s="87" t="s">
        <v>54</v>
      </c>
      <c r="D18" s="87" t="s">
        <v>55</v>
      </c>
      <c r="E18" s="87"/>
      <c r="F18" s="19" t="s">
        <v>56</v>
      </c>
      <c r="G18" s="21" t="s">
        <v>57</v>
      </c>
      <c r="H18" s="23" t="s">
        <v>58</v>
      </c>
      <c r="I18" s="24">
        <f t="shared" ref="I18:T18" si="2">IFERROR(I19/(I106*40),0)</f>
        <v>2.0842105263157893</v>
      </c>
      <c r="J18" s="24">
        <f t="shared" si="2"/>
        <v>1.145</v>
      </c>
      <c r="K18" s="24">
        <f t="shared" si="2"/>
        <v>0.51428571428571423</v>
      </c>
      <c r="L18" s="24">
        <f t="shared" si="2"/>
        <v>0.60312500000000002</v>
      </c>
      <c r="M18" s="24">
        <f t="shared" si="2"/>
        <v>0.41818181818181815</v>
      </c>
      <c r="N18" s="24">
        <f t="shared" si="2"/>
        <v>0.74250000000000005</v>
      </c>
      <c r="O18" s="24">
        <f t="shared" si="2"/>
        <v>1.2583333333333333</v>
      </c>
      <c r="P18" s="65">
        <f t="shared" si="2"/>
        <v>0.82750000000000001</v>
      </c>
      <c r="Q18" s="24">
        <f t="shared" si="2"/>
        <v>0.66666666666666663</v>
      </c>
      <c r="R18" s="24">
        <f t="shared" si="2"/>
        <v>0.57934782608695656</v>
      </c>
      <c r="S18" s="24">
        <f t="shared" si="2"/>
        <v>0.68333333333333335</v>
      </c>
      <c r="T18" s="24">
        <f t="shared" si="2"/>
        <v>1.209090909090909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2.75" customHeight="1" thickBot="1" x14ac:dyDescent="0.25">
      <c r="A19" s="89"/>
      <c r="B19" s="90"/>
      <c r="C19" s="87"/>
      <c r="D19" s="87" t="s">
        <v>59</v>
      </c>
      <c r="E19" s="87"/>
      <c r="F19" s="19" t="s">
        <v>60</v>
      </c>
      <c r="G19" s="25" t="s">
        <v>61</v>
      </c>
      <c r="H19" s="23" t="s">
        <v>62</v>
      </c>
      <c r="I19" s="13">
        <v>1584</v>
      </c>
      <c r="J19" s="13">
        <v>916</v>
      </c>
      <c r="K19" s="13">
        <v>432</v>
      </c>
      <c r="L19" s="13">
        <v>386</v>
      </c>
      <c r="M19" s="13">
        <v>368</v>
      </c>
      <c r="N19" s="13">
        <v>594</v>
      </c>
      <c r="O19" s="13">
        <v>1057</v>
      </c>
      <c r="P19" s="13">
        <v>662</v>
      </c>
      <c r="Q19" s="13">
        <v>560</v>
      </c>
      <c r="R19" s="13">
        <v>533</v>
      </c>
      <c r="S19" s="13">
        <v>574</v>
      </c>
      <c r="T19" s="13">
        <v>1064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2.75" customHeight="1" thickBot="1" x14ac:dyDescent="0.25">
      <c r="A20" s="89" t="s">
        <v>63</v>
      </c>
      <c r="B20" s="84">
        <v>9</v>
      </c>
      <c r="C20" s="80" t="s">
        <v>64</v>
      </c>
      <c r="D20" s="86" t="s">
        <v>65</v>
      </c>
      <c r="E20" s="86"/>
      <c r="F20" s="15" t="s">
        <v>66</v>
      </c>
      <c r="G20" s="8" t="s">
        <v>67</v>
      </c>
      <c r="H20" s="9" t="s">
        <v>68</v>
      </c>
      <c r="I20" s="26">
        <f t="shared" ref="I20:T20" si="3">IFERROR(I22/I21,0)</f>
        <v>0.8666666666666667</v>
      </c>
      <c r="J20" s="26">
        <f t="shared" si="3"/>
        <v>0.7931034482758621</v>
      </c>
      <c r="K20" s="26">
        <f t="shared" si="3"/>
        <v>0.84782608695652173</v>
      </c>
      <c r="L20" s="26">
        <f t="shared" si="3"/>
        <v>0.76470588235294112</v>
      </c>
      <c r="M20" s="26">
        <f t="shared" si="3"/>
        <v>0.859375</v>
      </c>
      <c r="N20" s="26">
        <f t="shared" si="3"/>
        <v>0.81132075471698117</v>
      </c>
      <c r="O20" s="26">
        <f t="shared" si="3"/>
        <v>0.8545454545454545</v>
      </c>
      <c r="P20" s="26">
        <f t="shared" si="3"/>
        <v>0.84444444444444444</v>
      </c>
      <c r="Q20" s="26">
        <f t="shared" si="3"/>
        <v>0.83783783783783783</v>
      </c>
      <c r="R20" s="26">
        <f t="shared" si="3"/>
        <v>0.82758620689655171</v>
      </c>
      <c r="S20" s="26">
        <f t="shared" si="3"/>
        <v>0.84905660377358494</v>
      </c>
      <c r="T20" s="26">
        <f t="shared" si="3"/>
        <v>0.78048780487804881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2.75" customHeight="1" thickBot="1" x14ac:dyDescent="0.25">
      <c r="A21" s="89"/>
      <c r="B21" s="84"/>
      <c r="C21" s="80"/>
      <c r="D21" s="86"/>
      <c r="E21" s="86"/>
      <c r="F21" s="87" t="s">
        <v>69</v>
      </c>
      <c r="G21" s="87"/>
      <c r="H21" s="87"/>
      <c r="I21" s="13">
        <v>30</v>
      </c>
      <c r="J21" s="13">
        <v>29</v>
      </c>
      <c r="K21" s="13">
        <v>46</v>
      </c>
      <c r="L21" s="13">
        <v>34</v>
      </c>
      <c r="M21" s="13">
        <v>64</v>
      </c>
      <c r="N21" s="13">
        <v>53</v>
      </c>
      <c r="O21" s="13">
        <v>55</v>
      </c>
      <c r="P21" s="13">
        <v>45</v>
      </c>
      <c r="Q21" s="13">
        <v>37</v>
      </c>
      <c r="R21" s="13">
        <v>58</v>
      </c>
      <c r="S21" s="13">
        <v>53</v>
      </c>
      <c r="T21" s="13">
        <v>41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2.75" customHeight="1" thickBot="1" x14ac:dyDescent="0.25">
      <c r="A22" s="89"/>
      <c r="B22" s="84"/>
      <c r="C22" s="80"/>
      <c r="D22" s="86"/>
      <c r="E22" s="86"/>
      <c r="F22" s="87" t="s">
        <v>70</v>
      </c>
      <c r="G22" s="87"/>
      <c r="H22" s="87"/>
      <c r="I22" s="13">
        <v>26</v>
      </c>
      <c r="J22" s="13">
        <v>23</v>
      </c>
      <c r="K22" s="13">
        <v>39</v>
      </c>
      <c r="L22" s="13">
        <v>26</v>
      </c>
      <c r="M22" s="13">
        <v>55</v>
      </c>
      <c r="N22" s="13">
        <v>43</v>
      </c>
      <c r="O22" s="13">
        <v>47</v>
      </c>
      <c r="P22" s="13">
        <v>38</v>
      </c>
      <c r="Q22" s="13">
        <v>31</v>
      </c>
      <c r="R22" s="13">
        <v>48</v>
      </c>
      <c r="S22" s="13">
        <v>45</v>
      </c>
      <c r="T22" s="13">
        <v>32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2.5" customHeight="1" thickBot="1" x14ac:dyDescent="0.25">
      <c r="A23" s="89"/>
      <c r="B23" s="84">
        <v>10</v>
      </c>
      <c r="C23" s="80" t="s">
        <v>71</v>
      </c>
      <c r="D23" s="84" t="s">
        <v>72</v>
      </c>
      <c r="E23" s="84"/>
      <c r="F23" s="15" t="s">
        <v>73</v>
      </c>
      <c r="G23" s="8" t="s">
        <v>74</v>
      </c>
      <c r="H23" s="9" t="s">
        <v>75</v>
      </c>
      <c r="I23" s="26">
        <f t="shared" ref="I23:T23" si="4">IFERROR(+(I25+I27)/(I24+I26),0)</f>
        <v>0.6</v>
      </c>
      <c r="J23" s="26">
        <f t="shared" si="4"/>
        <v>0.76315789473684215</v>
      </c>
      <c r="K23" s="26">
        <f t="shared" si="4"/>
        <v>0.71875</v>
      </c>
      <c r="L23" s="26">
        <f t="shared" si="4"/>
        <v>0.66666666666666663</v>
      </c>
      <c r="M23" s="26">
        <f t="shared" si="4"/>
        <v>0.7191011235955056</v>
      </c>
      <c r="N23" s="26">
        <f t="shared" si="4"/>
        <v>0.74647887323943662</v>
      </c>
      <c r="O23" s="26">
        <f t="shared" si="4"/>
        <v>0.76388888888888884</v>
      </c>
      <c r="P23" s="26">
        <f t="shared" si="4"/>
        <v>0.60810810810810811</v>
      </c>
      <c r="Q23" s="26">
        <f t="shared" si="4"/>
        <v>0.6271186440677966</v>
      </c>
      <c r="R23" s="26">
        <f t="shared" si="4"/>
        <v>0.69047619047619047</v>
      </c>
      <c r="S23" s="26">
        <f t="shared" si="4"/>
        <v>0.76811594202898548</v>
      </c>
      <c r="T23" s="26">
        <f t="shared" si="4"/>
        <v>0.66129032258064513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2.75" customHeight="1" thickBot="1" x14ac:dyDescent="0.25">
      <c r="A24" s="89"/>
      <c r="B24" s="84"/>
      <c r="C24" s="80"/>
      <c r="D24" s="80" t="s">
        <v>76</v>
      </c>
      <c r="E24" s="80"/>
      <c r="F24" s="87" t="s">
        <v>77</v>
      </c>
      <c r="G24" s="87"/>
      <c r="H24" s="87"/>
      <c r="I24" s="13">
        <v>50</v>
      </c>
      <c r="J24" s="13">
        <v>38</v>
      </c>
      <c r="K24" s="13">
        <v>64</v>
      </c>
      <c r="L24" s="13">
        <v>51</v>
      </c>
      <c r="M24" s="13">
        <v>89</v>
      </c>
      <c r="N24" s="13">
        <v>71</v>
      </c>
      <c r="O24" s="13">
        <v>72</v>
      </c>
      <c r="P24" s="13">
        <v>74</v>
      </c>
      <c r="Q24" s="13">
        <v>59</v>
      </c>
      <c r="R24" s="13">
        <v>84</v>
      </c>
      <c r="S24" s="13">
        <v>69</v>
      </c>
      <c r="T24" s="13">
        <v>62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2.75" customHeight="1" thickBot="1" x14ac:dyDescent="0.25">
      <c r="A25" s="89"/>
      <c r="B25" s="84"/>
      <c r="C25" s="80"/>
      <c r="D25" s="80"/>
      <c r="E25" s="80"/>
      <c r="F25" s="87" t="s">
        <v>69</v>
      </c>
      <c r="G25" s="87"/>
      <c r="H25" s="87"/>
      <c r="I25" s="13">
        <v>30</v>
      </c>
      <c r="J25" s="13">
        <v>29</v>
      </c>
      <c r="K25" s="13">
        <v>46</v>
      </c>
      <c r="L25" s="13">
        <v>34</v>
      </c>
      <c r="M25" s="13">
        <v>64</v>
      </c>
      <c r="N25" s="13">
        <v>53</v>
      </c>
      <c r="O25" s="13">
        <v>55</v>
      </c>
      <c r="P25" s="13">
        <v>45</v>
      </c>
      <c r="Q25" s="13">
        <v>37</v>
      </c>
      <c r="R25" s="13">
        <v>58</v>
      </c>
      <c r="S25" s="13">
        <v>53</v>
      </c>
      <c r="T25" s="13">
        <v>41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2.75" customHeight="1" thickBot="1" x14ac:dyDescent="0.25">
      <c r="A26" s="89"/>
      <c r="B26" s="84"/>
      <c r="C26" s="80"/>
      <c r="D26" s="80" t="s">
        <v>78</v>
      </c>
      <c r="E26" s="80"/>
      <c r="F26" s="87" t="s">
        <v>77</v>
      </c>
      <c r="G26" s="87"/>
      <c r="H26" s="87"/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2.75" customHeight="1" thickBot="1" x14ac:dyDescent="0.25">
      <c r="A27" s="89"/>
      <c r="B27" s="84"/>
      <c r="C27" s="80"/>
      <c r="D27" s="80"/>
      <c r="E27" s="80"/>
      <c r="F27" s="87" t="s">
        <v>69</v>
      </c>
      <c r="G27" s="87"/>
      <c r="H27" s="87"/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7.25" customHeight="1" thickBot="1" x14ac:dyDescent="0.25">
      <c r="A28" s="89" t="s">
        <v>79</v>
      </c>
      <c r="B28" s="84">
        <v>11</v>
      </c>
      <c r="C28" s="80" t="s">
        <v>80</v>
      </c>
      <c r="D28" s="84" t="s">
        <v>81</v>
      </c>
      <c r="E28" s="84"/>
      <c r="F28" s="15" t="s">
        <v>82</v>
      </c>
      <c r="G28" s="8" t="s">
        <v>83</v>
      </c>
      <c r="H28" s="9" t="s">
        <v>84</v>
      </c>
      <c r="I28" s="26">
        <f t="shared" ref="I28:T28" si="5">IFERROR(+(I30+I32)/(I29+I31),0)</f>
        <v>0.88235294117647056</v>
      </c>
      <c r="J28" s="26">
        <f t="shared" si="5"/>
        <v>0.61764705882352944</v>
      </c>
      <c r="K28" s="26">
        <f t="shared" si="5"/>
        <v>0.80487804878048785</v>
      </c>
      <c r="L28" s="26">
        <f t="shared" si="5"/>
        <v>0.78125</v>
      </c>
      <c r="M28" s="26">
        <f t="shared" si="5"/>
        <v>0.74358974358974361</v>
      </c>
      <c r="N28" s="26">
        <f t="shared" si="5"/>
        <v>0.82857142857142863</v>
      </c>
      <c r="O28" s="26">
        <f t="shared" si="5"/>
        <v>0.81081081081081086</v>
      </c>
      <c r="P28" s="26">
        <f t="shared" si="5"/>
        <v>0.84615384615384615</v>
      </c>
      <c r="Q28" s="26">
        <f t="shared" si="5"/>
        <v>0.66666666666666663</v>
      </c>
      <c r="R28" s="26">
        <f t="shared" si="5"/>
        <v>0.75757575757575757</v>
      </c>
      <c r="S28" s="26">
        <f t="shared" si="5"/>
        <v>0.53333333333333333</v>
      </c>
      <c r="T28" s="26">
        <f t="shared" si="5"/>
        <v>0.84210526315789469</v>
      </c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7.75" customHeight="1" thickBot="1" x14ac:dyDescent="0.25">
      <c r="A29" s="89"/>
      <c r="B29" s="84"/>
      <c r="C29" s="80"/>
      <c r="D29" s="80" t="s">
        <v>85</v>
      </c>
      <c r="E29" s="80"/>
      <c r="F29" s="87" t="s">
        <v>86</v>
      </c>
      <c r="G29" s="87"/>
      <c r="H29" s="87"/>
      <c r="I29" s="13">
        <v>34</v>
      </c>
      <c r="J29" s="13">
        <v>34</v>
      </c>
      <c r="K29" s="13">
        <v>41</v>
      </c>
      <c r="L29" s="13">
        <v>32</v>
      </c>
      <c r="M29" s="13">
        <v>39</v>
      </c>
      <c r="N29" s="13">
        <v>35</v>
      </c>
      <c r="O29" s="13">
        <v>37</v>
      </c>
      <c r="P29" s="13">
        <v>26</v>
      </c>
      <c r="Q29" s="13">
        <v>24</v>
      </c>
      <c r="R29" s="13">
        <v>33</v>
      </c>
      <c r="S29" s="13">
        <v>30</v>
      </c>
      <c r="T29" s="13">
        <v>19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30" customHeight="1" thickBot="1" x14ac:dyDescent="0.25">
      <c r="A30" s="89"/>
      <c r="B30" s="84"/>
      <c r="C30" s="80"/>
      <c r="D30" s="80"/>
      <c r="E30" s="80"/>
      <c r="F30" s="87" t="s">
        <v>87</v>
      </c>
      <c r="G30" s="87"/>
      <c r="H30" s="87"/>
      <c r="I30" s="13">
        <v>30</v>
      </c>
      <c r="J30" s="13">
        <v>21</v>
      </c>
      <c r="K30" s="13">
        <v>33</v>
      </c>
      <c r="L30" s="13">
        <v>25</v>
      </c>
      <c r="M30" s="13">
        <v>29</v>
      </c>
      <c r="N30" s="13">
        <v>29</v>
      </c>
      <c r="O30" s="13">
        <v>30</v>
      </c>
      <c r="P30" s="13">
        <v>22</v>
      </c>
      <c r="Q30" s="13">
        <v>16</v>
      </c>
      <c r="R30" s="13">
        <v>25</v>
      </c>
      <c r="S30" s="13">
        <v>16</v>
      </c>
      <c r="T30" s="13">
        <v>16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26.25" customHeight="1" thickBot="1" x14ac:dyDescent="0.25">
      <c r="A31" s="89"/>
      <c r="B31" s="84"/>
      <c r="C31" s="80"/>
      <c r="D31" s="80" t="s">
        <v>88</v>
      </c>
      <c r="E31" s="80"/>
      <c r="F31" s="87" t="s">
        <v>86</v>
      </c>
      <c r="G31" s="87"/>
      <c r="H31" s="87"/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26.25" customHeight="1" thickBot="1" x14ac:dyDescent="0.25">
      <c r="A32" s="89"/>
      <c r="B32" s="84"/>
      <c r="C32" s="80"/>
      <c r="D32" s="80"/>
      <c r="E32" s="80"/>
      <c r="F32" s="87" t="s">
        <v>87</v>
      </c>
      <c r="G32" s="87"/>
      <c r="H32" s="87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2.75" customHeight="1" thickBot="1" x14ac:dyDescent="0.25">
      <c r="A33" s="89" t="s">
        <v>89</v>
      </c>
      <c r="B33" s="81">
        <v>12</v>
      </c>
      <c r="C33" s="80" t="s">
        <v>90</v>
      </c>
      <c r="D33" s="86" t="s">
        <v>91</v>
      </c>
      <c r="E33" s="86"/>
      <c r="F33" s="27" t="s">
        <v>92</v>
      </c>
      <c r="G33" s="28" t="s">
        <v>93</v>
      </c>
      <c r="H33" s="29" t="s">
        <v>94</v>
      </c>
      <c r="I33" s="30">
        <f t="shared" ref="I33:T33" si="6">+I35-I34</f>
        <v>7</v>
      </c>
      <c r="J33" s="30">
        <f t="shared" si="6"/>
        <v>11</v>
      </c>
      <c r="K33" s="30">
        <f t="shared" si="6"/>
        <v>14</v>
      </c>
      <c r="L33" s="30">
        <f t="shared" si="6"/>
        <v>8</v>
      </c>
      <c r="M33" s="30">
        <f t="shared" si="6"/>
        <v>7</v>
      </c>
      <c r="N33" s="30">
        <f t="shared" si="6"/>
        <v>12</v>
      </c>
      <c r="O33" s="30">
        <f t="shared" si="6"/>
        <v>10</v>
      </c>
      <c r="P33" s="30">
        <f t="shared" si="6"/>
        <v>8</v>
      </c>
      <c r="Q33" s="30">
        <f t="shared" si="6"/>
        <v>7</v>
      </c>
      <c r="R33" s="30">
        <f t="shared" si="6"/>
        <v>8</v>
      </c>
      <c r="S33" s="30">
        <f t="shared" si="6"/>
        <v>6</v>
      </c>
      <c r="T33" s="30">
        <f t="shared" si="6"/>
        <v>7</v>
      </c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2.75" customHeight="1" thickBot="1" x14ac:dyDescent="0.25">
      <c r="A34" s="89"/>
      <c r="B34" s="81"/>
      <c r="C34" s="80"/>
      <c r="D34" s="86"/>
      <c r="E34" s="86"/>
      <c r="F34" s="87" t="s">
        <v>95</v>
      </c>
      <c r="G34" s="87"/>
      <c r="H34" s="87"/>
      <c r="I34" s="31">
        <v>43511</v>
      </c>
      <c r="J34" s="31">
        <v>43539</v>
      </c>
      <c r="K34" s="31">
        <v>43565</v>
      </c>
      <c r="L34" s="31">
        <v>43599</v>
      </c>
      <c r="M34" s="31">
        <v>43628</v>
      </c>
      <c r="N34" s="31">
        <v>43658</v>
      </c>
      <c r="O34" s="31">
        <v>43686</v>
      </c>
      <c r="P34" s="31">
        <v>43718</v>
      </c>
      <c r="Q34" s="31">
        <v>43747</v>
      </c>
      <c r="R34" s="31">
        <v>43781</v>
      </c>
      <c r="S34" s="31">
        <v>43804</v>
      </c>
      <c r="T34" s="31">
        <v>43844</v>
      </c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2.75" customHeight="1" thickBot="1" x14ac:dyDescent="0.25">
      <c r="A35" s="89"/>
      <c r="B35" s="81"/>
      <c r="C35" s="80"/>
      <c r="D35" s="86"/>
      <c r="E35" s="86"/>
      <c r="F35" s="87" t="s">
        <v>96</v>
      </c>
      <c r="G35" s="87"/>
      <c r="H35" s="87"/>
      <c r="I35" s="31">
        <v>43518</v>
      </c>
      <c r="J35" s="31">
        <v>43550</v>
      </c>
      <c r="K35" s="31">
        <v>43579</v>
      </c>
      <c r="L35" s="31">
        <v>43607</v>
      </c>
      <c r="M35" s="31">
        <v>43635</v>
      </c>
      <c r="N35" s="31">
        <v>43670</v>
      </c>
      <c r="O35" s="31">
        <v>43696</v>
      </c>
      <c r="P35" s="31">
        <v>43726</v>
      </c>
      <c r="Q35" s="31">
        <v>43754</v>
      </c>
      <c r="R35" s="31">
        <v>43789</v>
      </c>
      <c r="S35" s="31">
        <v>43810</v>
      </c>
      <c r="T35" s="31">
        <v>43851</v>
      </c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2.75" customHeight="1" thickBot="1" x14ac:dyDescent="0.25">
      <c r="A36" s="89"/>
      <c r="B36" s="81">
        <v>13</v>
      </c>
      <c r="C36" s="80" t="s">
        <v>97</v>
      </c>
      <c r="D36" s="80" t="s">
        <v>98</v>
      </c>
      <c r="E36" s="80"/>
      <c r="F36" s="32" t="s">
        <v>99</v>
      </c>
      <c r="G36" s="33">
        <v>1</v>
      </c>
      <c r="H36" s="34" t="s">
        <v>100</v>
      </c>
      <c r="I36" s="30">
        <f t="shared" ref="I36:T36" si="7">+I37-I38</f>
        <v>1</v>
      </c>
      <c r="J36" s="30">
        <f t="shared" si="7"/>
        <v>4</v>
      </c>
      <c r="K36" s="30">
        <f t="shared" si="7"/>
        <v>0</v>
      </c>
      <c r="L36" s="30">
        <f t="shared" si="7"/>
        <v>0</v>
      </c>
      <c r="M36" s="30">
        <f t="shared" si="7"/>
        <v>0</v>
      </c>
      <c r="N36" s="30">
        <f t="shared" si="7"/>
        <v>0</v>
      </c>
      <c r="O36" s="30">
        <f t="shared" si="7"/>
        <v>3</v>
      </c>
      <c r="P36" s="30">
        <f t="shared" si="7"/>
        <v>0</v>
      </c>
      <c r="Q36" s="30">
        <f t="shared" si="7"/>
        <v>0</v>
      </c>
      <c r="R36" s="30">
        <f t="shared" si="7"/>
        <v>1</v>
      </c>
      <c r="S36" s="30">
        <f t="shared" si="7"/>
        <v>0</v>
      </c>
      <c r="T36" s="30">
        <f t="shared" si="7"/>
        <v>0</v>
      </c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2.75" customHeight="1" thickBot="1" x14ac:dyDescent="0.25">
      <c r="A37" s="89"/>
      <c r="B37" s="81"/>
      <c r="C37" s="80"/>
      <c r="D37" s="80"/>
      <c r="E37" s="80"/>
      <c r="F37" s="87" t="s">
        <v>95</v>
      </c>
      <c r="G37" s="87"/>
      <c r="H37" s="87"/>
      <c r="I37" s="31">
        <v>43511</v>
      </c>
      <c r="J37" s="31">
        <v>43539</v>
      </c>
      <c r="K37" s="31">
        <v>43565</v>
      </c>
      <c r="L37" s="31">
        <v>43599</v>
      </c>
      <c r="M37" s="31">
        <v>43628</v>
      </c>
      <c r="N37" s="31">
        <v>43658</v>
      </c>
      <c r="O37" s="31">
        <v>43686</v>
      </c>
      <c r="P37" s="31">
        <v>43718</v>
      </c>
      <c r="Q37" s="31">
        <v>43747</v>
      </c>
      <c r="R37" s="31">
        <v>43781</v>
      </c>
      <c r="S37" s="31">
        <v>43804</v>
      </c>
      <c r="T37" s="31">
        <v>43844</v>
      </c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2.75" customHeight="1" thickBot="1" x14ac:dyDescent="0.25">
      <c r="A38" s="89"/>
      <c r="B38" s="81"/>
      <c r="C38" s="80"/>
      <c r="D38" s="80"/>
      <c r="E38" s="80"/>
      <c r="F38" s="87" t="s">
        <v>101</v>
      </c>
      <c r="G38" s="87"/>
      <c r="H38" s="87"/>
      <c r="I38" s="31">
        <v>43510</v>
      </c>
      <c r="J38" s="31">
        <v>43535</v>
      </c>
      <c r="K38" s="31">
        <v>43565</v>
      </c>
      <c r="L38" s="31">
        <v>43599</v>
      </c>
      <c r="M38" s="31">
        <v>43628</v>
      </c>
      <c r="N38" s="31">
        <v>43658</v>
      </c>
      <c r="O38" s="31">
        <v>43683</v>
      </c>
      <c r="P38" s="31">
        <v>43718</v>
      </c>
      <c r="Q38" s="31">
        <v>43747</v>
      </c>
      <c r="R38" s="31">
        <v>43780</v>
      </c>
      <c r="S38" s="31">
        <v>43804</v>
      </c>
      <c r="T38" s="31">
        <v>43844</v>
      </c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2.75" customHeight="1" thickBot="1" x14ac:dyDescent="0.25">
      <c r="A39" s="89"/>
      <c r="B39" s="81">
        <v>14</v>
      </c>
      <c r="C39" s="80" t="s">
        <v>102</v>
      </c>
      <c r="D39" s="80" t="s">
        <v>103</v>
      </c>
      <c r="E39" s="80"/>
      <c r="F39" s="35" t="s">
        <v>104</v>
      </c>
      <c r="G39" s="25" t="s">
        <v>105</v>
      </c>
      <c r="H39" s="36" t="s">
        <v>106</v>
      </c>
      <c r="I39" s="30">
        <f t="shared" ref="I39:T39" si="8">+I40-I41</f>
        <v>14</v>
      </c>
      <c r="J39" s="30">
        <f t="shared" si="8"/>
        <v>11</v>
      </c>
      <c r="K39" s="30">
        <f t="shared" si="8"/>
        <v>12</v>
      </c>
      <c r="L39" s="30">
        <f t="shared" si="8"/>
        <v>1</v>
      </c>
      <c r="M39" s="30">
        <f t="shared" si="8"/>
        <v>2</v>
      </c>
      <c r="N39" s="30">
        <f t="shared" si="8"/>
        <v>2</v>
      </c>
      <c r="O39" s="30">
        <f t="shared" si="8"/>
        <v>4</v>
      </c>
      <c r="P39" s="30">
        <f t="shared" si="8"/>
        <v>1</v>
      </c>
      <c r="Q39" s="30">
        <f t="shared" si="8"/>
        <v>12</v>
      </c>
      <c r="R39" s="30">
        <f t="shared" si="8"/>
        <v>13</v>
      </c>
      <c r="S39" s="30">
        <f t="shared" si="8"/>
        <v>0</v>
      </c>
      <c r="T39" s="30">
        <f t="shared" si="8"/>
        <v>4</v>
      </c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2.75" customHeight="1" thickBot="1" x14ac:dyDescent="0.25">
      <c r="A40" s="89"/>
      <c r="B40" s="81"/>
      <c r="C40" s="80"/>
      <c r="D40" s="80"/>
      <c r="E40" s="80"/>
      <c r="F40" s="87" t="s">
        <v>95</v>
      </c>
      <c r="G40" s="87"/>
      <c r="H40" s="87"/>
      <c r="I40" s="31">
        <v>43511</v>
      </c>
      <c r="J40" s="31">
        <v>43539</v>
      </c>
      <c r="K40" s="31">
        <v>43565</v>
      </c>
      <c r="L40" s="31">
        <v>43599</v>
      </c>
      <c r="M40" s="31">
        <v>43628</v>
      </c>
      <c r="N40" s="31">
        <v>43658</v>
      </c>
      <c r="O40" s="31">
        <v>43686</v>
      </c>
      <c r="P40" s="31">
        <v>43718</v>
      </c>
      <c r="Q40" s="31">
        <v>43747</v>
      </c>
      <c r="R40" s="31">
        <v>43781</v>
      </c>
      <c r="S40" s="31">
        <v>43804</v>
      </c>
      <c r="T40" s="31">
        <v>43844</v>
      </c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2.75" customHeight="1" thickBot="1" x14ac:dyDescent="0.25">
      <c r="A41" s="89"/>
      <c r="B41" s="81"/>
      <c r="C41" s="80"/>
      <c r="D41" s="80"/>
      <c r="E41" s="80"/>
      <c r="F41" s="87" t="s">
        <v>107</v>
      </c>
      <c r="G41" s="87"/>
      <c r="H41" s="87"/>
      <c r="I41" s="31">
        <v>43497</v>
      </c>
      <c r="J41" s="31">
        <v>43528</v>
      </c>
      <c r="K41" s="31">
        <v>43553</v>
      </c>
      <c r="L41" s="31">
        <v>43598</v>
      </c>
      <c r="M41" s="31">
        <v>43626</v>
      </c>
      <c r="N41" s="31">
        <v>43656</v>
      </c>
      <c r="O41" s="31">
        <v>43682</v>
      </c>
      <c r="P41" s="31">
        <v>43717</v>
      </c>
      <c r="Q41" s="31">
        <v>43735</v>
      </c>
      <c r="R41" s="31">
        <v>43768</v>
      </c>
      <c r="S41" s="31">
        <v>43804</v>
      </c>
      <c r="T41" s="31">
        <v>43840</v>
      </c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2.75" customHeight="1" thickBot="1" x14ac:dyDescent="0.25">
      <c r="A42" s="89"/>
      <c r="B42" s="81">
        <v>15</v>
      </c>
      <c r="C42" s="80" t="s">
        <v>108</v>
      </c>
      <c r="D42" s="80" t="s">
        <v>109</v>
      </c>
      <c r="E42" s="80"/>
      <c r="F42" s="35" t="s">
        <v>30</v>
      </c>
      <c r="G42" s="25" t="s">
        <v>110</v>
      </c>
      <c r="H42" s="36" t="s">
        <v>111</v>
      </c>
      <c r="I42" s="30">
        <f t="shared" ref="I42:T42" si="9">+I43-I44</f>
        <v>4</v>
      </c>
      <c r="J42" s="30">
        <f t="shared" si="9"/>
        <v>32</v>
      </c>
      <c r="K42" s="30">
        <f t="shared" si="9"/>
        <v>41</v>
      </c>
      <c r="L42" s="30">
        <f t="shared" si="9"/>
        <v>0</v>
      </c>
      <c r="M42" s="30">
        <f t="shared" si="9"/>
        <v>0</v>
      </c>
      <c r="N42" s="30">
        <f t="shared" si="9"/>
        <v>1</v>
      </c>
      <c r="O42" s="30">
        <f t="shared" si="9"/>
        <v>0</v>
      </c>
      <c r="P42" s="30">
        <f t="shared" si="9"/>
        <v>0</v>
      </c>
      <c r="Q42" s="30">
        <f t="shared" si="9"/>
        <v>8</v>
      </c>
      <c r="R42" s="30">
        <f t="shared" si="9"/>
        <v>6</v>
      </c>
      <c r="S42" s="30">
        <f t="shared" si="9"/>
        <v>9</v>
      </c>
      <c r="T42" s="30">
        <f t="shared" si="9"/>
        <v>41</v>
      </c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2.75" customHeight="1" thickBot="1" x14ac:dyDescent="0.25">
      <c r="A43" s="89"/>
      <c r="B43" s="81"/>
      <c r="C43" s="80"/>
      <c r="D43" s="80"/>
      <c r="E43" s="80"/>
      <c r="F43" s="87" t="s">
        <v>95</v>
      </c>
      <c r="G43" s="87"/>
      <c r="H43" s="87"/>
      <c r="I43" s="31">
        <v>43511</v>
      </c>
      <c r="J43" s="31">
        <v>43539</v>
      </c>
      <c r="K43" s="31">
        <v>43565</v>
      </c>
      <c r="L43" s="31">
        <v>43599</v>
      </c>
      <c r="M43" s="31">
        <v>43628</v>
      </c>
      <c r="N43" s="31">
        <v>43658</v>
      </c>
      <c r="O43" s="31">
        <v>43686</v>
      </c>
      <c r="P43" s="31">
        <v>43718</v>
      </c>
      <c r="Q43" s="31">
        <v>43747</v>
      </c>
      <c r="R43" s="31">
        <v>43781</v>
      </c>
      <c r="S43" s="31">
        <v>43804</v>
      </c>
      <c r="T43" s="31">
        <v>43844</v>
      </c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2.75" customHeight="1" thickBot="1" x14ac:dyDescent="0.25">
      <c r="A44" s="89"/>
      <c r="B44" s="81"/>
      <c r="C44" s="80"/>
      <c r="D44" s="80"/>
      <c r="E44" s="80"/>
      <c r="F44" s="87" t="s">
        <v>112</v>
      </c>
      <c r="G44" s="87"/>
      <c r="H44" s="87"/>
      <c r="I44" s="31">
        <v>43507</v>
      </c>
      <c r="J44" s="31">
        <v>43507</v>
      </c>
      <c r="K44" s="31">
        <v>43524</v>
      </c>
      <c r="L44" s="31">
        <v>43599</v>
      </c>
      <c r="M44" s="31">
        <v>43628</v>
      </c>
      <c r="N44" s="31">
        <v>43657</v>
      </c>
      <c r="O44" s="31">
        <v>43686</v>
      </c>
      <c r="P44" s="31">
        <v>43718</v>
      </c>
      <c r="Q44" s="31">
        <v>43739</v>
      </c>
      <c r="R44" s="31">
        <v>43775</v>
      </c>
      <c r="S44" s="31">
        <v>43795</v>
      </c>
      <c r="T44" s="31">
        <v>43803</v>
      </c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2.75" customHeight="1" thickBot="1" x14ac:dyDescent="0.25">
      <c r="A45" s="89"/>
      <c r="B45" s="81">
        <v>16</v>
      </c>
      <c r="C45" s="80" t="s">
        <v>113</v>
      </c>
      <c r="D45" s="80" t="s">
        <v>109</v>
      </c>
      <c r="E45" s="80"/>
      <c r="F45" s="37" t="s">
        <v>114</v>
      </c>
      <c r="G45" s="21" t="s">
        <v>115</v>
      </c>
      <c r="H45" s="38" t="s">
        <v>116</v>
      </c>
      <c r="I45" s="30">
        <f t="shared" ref="I45:T45" si="10">+I46-I47</f>
        <v>347</v>
      </c>
      <c r="J45" s="30">
        <f t="shared" si="10"/>
        <v>375</v>
      </c>
      <c r="K45" s="30">
        <f t="shared" si="10"/>
        <v>401</v>
      </c>
      <c r="L45" s="30">
        <f t="shared" si="10"/>
        <v>435</v>
      </c>
      <c r="M45" s="30">
        <f t="shared" si="10"/>
        <v>464</v>
      </c>
      <c r="N45" s="30">
        <f t="shared" si="10"/>
        <v>494</v>
      </c>
      <c r="O45" s="30">
        <f t="shared" si="10"/>
        <v>522</v>
      </c>
      <c r="P45" s="30">
        <f t="shared" si="10"/>
        <v>554</v>
      </c>
      <c r="Q45" s="30">
        <f t="shared" si="10"/>
        <v>524</v>
      </c>
      <c r="R45" s="30">
        <f t="shared" si="10"/>
        <v>558</v>
      </c>
      <c r="S45" s="30">
        <f t="shared" si="10"/>
        <v>581</v>
      </c>
      <c r="T45" s="30">
        <f t="shared" si="10"/>
        <v>621</v>
      </c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2.75" customHeight="1" thickBot="1" x14ac:dyDescent="0.25">
      <c r="A46" s="89"/>
      <c r="B46" s="81"/>
      <c r="C46" s="80"/>
      <c r="D46" s="80"/>
      <c r="E46" s="80"/>
      <c r="F46" s="87" t="s">
        <v>117</v>
      </c>
      <c r="G46" s="87"/>
      <c r="H46" s="87"/>
      <c r="I46" s="31">
        <v>43511</v>
      </c>
      <c r="J46" s="31">
        <v>43539</v>
      </c>
      <c r="K46" s="31">
        <v>43565</v>
      </c>
      <c r="L46" s="31">
        <v>43599</v>
      </c>
      <c r="M46" s="31">
        <v>43628</v>
      </c>
      <c r="N46" s="31">
        <v>43658</v>
      </c>
      <c r="O46" s="31">
        <v>43686</v>
      </c>
      <c r="P46" s="31">
        <v>43718</v>
      </c>
      <c r="Q46" s="31">
        <v>43747</v>
      </c>
      <c r="R46" s="31">
        <v>43781</v>
      </c>
      <c r="S46" s="31">
        <v>43804</v>
      </c>
      <c r="T46" s="31">
        <v>43844</v>
      </c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2.75" customHeight="1" thickBot="1" x14ac:dyDescent="0.25">
      <c r="A47" s="89"/>
      <c r="B47" s="81"/>
      <c r="C47" s="80"/>
      <c r="D47" s="80"/>
      <c r="E47" s="80"/>
      <c r="F47" s="87" t="s">
        <v>118</v>
      </c>
      <c r="G47" s="87"/>
      <c r="H47" s="87"/>
      <c r="I47" s="31">
        <v>43164</v>
      </c>
      <c r="J47" s="31">
        <v>43164</v>
      </c>
      <c r="K47" s="31">
        <v>43164</v>
      </c>
      <c r="L47" s="31">
        <v>43164</v>
      </c>
      <c r="M47" s="31">
        <v>43164</v>
      </c>
      <c r="N47" s="31">
        <v>43164</v>
      </c>
      <c r="O47" s="31">
        <v>43164</v>
      </c>
      <c r="P47" s="31">
        <v>43164</v>
      </c>
      <c r="Q47" s="31">
        <v>43223</v>
      </c>
      <c r="R47" s="31">
        <v>43223</v>
      </c>
      <c r="S47" s="31">
        <v>43223</v>
      </c>
      <c r="T47" s="31">
        <v>43223</v>
      </c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2.75" customHeight="1" thickBot="1" x14ac:dyDescent="0.25">
      <c r="A48" s="89"/>
      <c r="B48" s="81">
        <v>17</v>
      </c>
      <c r="C48" s="80" t="s">
        <v>119</v>
      </c>
      <c r="D48" s="86" t="s">
        <v>120</v>
      </c>
      <c r="E48" s="86"/>
      <c r="F48" s="32" t="s">
        <v>121</v>
      </c>
      <c r="G48" s="33">
        <v>2</v>
      </c>
      <c r="H48" s="34" t="s">
        <v>122</v>
      </c>
      <c r="I48" s="30">
        <f t="shared" ref="I48:T48" si="11">+I49-I50</f>
        <v>0</v>
      </c>
      <c r="J48" s="30">
        <f t="shared" si="11"/>
        <v>0</v>
      </c>
      <c r="K48" s="30">
        <f t="shared" si="11"/>
        <v>0</v>
      </c>
      <c r="L48" s="30">
        <f t="shared" si="11"/>
        <v>0</v>
      </c>
      <c r="M48" s="30">
        <f t="shared" si="11"/>
        <v>0</v>
      </c>
      <c r="N48" s="30">
        <f t="shared" si="11"/>
        <v>0</v>
      </c>
      <c r="O48" s="30">
        <f t="shared" si="11"/>
        <v>0</v>
      </c>
      <c r="P48" s="30">
        <f t="shared" si="11"/>
        <v>0</v>
      </c>
      <c r="Q48" s="30">
        <f t="shared" si="11"/>
        <v>0</v>
      </c>
      <c r="R48" s="30">
        <f t="shared" si="11"/>
        <v>0</v>
      </c>
      <c r="S48" s="30">
        <f t="shared" si="11"/>
        <v>0</v>
      </c>
      <c r="T48" s="30">
        <f t="shared" si="11"/>
        <v>0</v>
      </c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2.75" customHeight="1" thickBot="1" x14ac:dyDescent="0.25">
      <c r="A49" s="89"/>
      <c r="B49" s="81"/>
      <c r="C49" s="80"/>
      <c r="D49" s="86"/>
      <c r="E49" s="86"/>
      <c r="F49" s="87" t="s">
        <v>95</v>
      </c>
      <c r="G49" s="87"/>
      <c r="H49" s="87"/>
      <c r="I49" s="31">
        <v>43511</v>
      </c>
      <c r="J49" s="31">
        <v>43539</v>
      </c>
      <c r="K49" s="31">
        <v>43565</v>
      </c>
      <c r="L49" s="31">
        <v>43599</v>
      </c>
      <c r="M49" s="31">
        <v>43628</v>
      </c>
      <c r="N49" s="31">
        <v>43658</v>
      </c>
      <c r="O49" s="31">
        <v>43686</v>
      </c>
      <c r="P49" s="31">
        <v>43718</v>
      </c>
      <c r="Q49" s="31">
        <v>43747</v>
      </c>
      <c r="R49" s="31">
        <v>43781</v>
      </c>
      <c r="S49" s="31">
        <v>43804</v>
      </c>
      <c r="T49" s="31">
        <v>43844</v>
      </c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23.25" customHeight="1" thickBot="1" x14ac:dyDescent="0.25">
      <c r="A50" s="89"/>
      <c r="B50" s="81"/>
      <c r="C50" s="80"/>
      <c r="D50" s="86"/>
      <c r="E50" s="86"/>
      <c r="F50" s="87" t="s">
        <v>123</v>
      </c>
      <c r="G50" s="87"/>
      <c r="H50" s="87"/>
      <c r="I50" s="31">
        <v>43511</v>
      </c>
      <c r="J50" s="31">
        <v>43539</v>
      </c>
      <c r="K50" s="31">
        <v>43565</v>
      </c>
      <c r="L50" s="31">
        <v>43599</v>
      </c>
      <c r="M50" s="31">
        <v>43628</v>
      </c>
      <c r="N50" s="31">
        <v>43658</v>
      </c>
      <c r="O50" s="31">
        <v>43686</v>
      </c>
      <c r="P50" s="31">
        <v>43718</v>
      </c>
      <c r="Q50" s="31">
        <v>43747</v>
      </c>
      <c r="R50" s="31">
        <v>43781</v>
      </c>
      <c r="S50" s="31">
        <v>43804</v>
      </c>
      <c r="T50" s="31">
        <v>43844</v>
      </c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2.75" customHeight="1" thickBot="1" x14ac:dyDescent="0.25">
      <c r="A51" s="89"/>
      <c r="B51" s="81">
        <v>18</v>
      </c>
      <c r="C51" s="80" t="s">
        <v>124</v>
      </c>
      <c r="D51" s="86" t="s">
        <v>125</v>
      </c>
      <c r="E51" s="86"/>
      <c r="F51" s="32" t="s">
        <v>121</v>
      </c>
      <c r="G51" s="33">
        <v>2</v>
      </c>
      <c r="H51" s="34" t="s">
        <v>122</v>
      </c>
      <c r="I51" s="30">
        <f t="shared" ref="I51:T51" si="12">+I52-I53</f>
        <v>0</v>
      </c>
      <c r="J51" s="30">
        <f t="shared" si="12"/>
        <v>0</v>
      </c>
      <c r="K51" s="30">
        <f t="shared" si="12"/>
        <v>0</v>
      </c>
      <c r="L51" s="30">
        <f t="shared" si="12"/>
        <v>0</v>
      </c>
      <c r="M51" s="30">
        <f t="shared" si="12"/>
        <v>0</v>
      </c>
      <c r="N51" s="30">
        <f t="shared" si="12"/>
        <v>0</v>
      </c>
      <c r="O51" s="30">
        <f t="shared" si="12"/>
        <v>0</v>
      </c>
      <c r="P51" s="30">
        <f t="shared" si="12"/>
        <v>0</v>
      </c>
      <c r="Q51" s="30">
        <f t="shared" si="12"/>
        <v>0</v>
      </c>
      <c r="R51" s="30">
        <f t="shared" si="12"/>
        <v>0</v>
      </c>
      <c r="S51" s="30">
        <f t="shared" si="12"/>
        <v>0</v>
      </c>
      <c r="T51" s="30">
        <f t="shared" si="12"/>
        <v>0</v>
      </c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2.75" customHeight="1" thickBot="1" x14ac:dyDescent="0.25">
      <c r="A52" s="89"/>
      <c r="B52" s="81"/>
      <c r="C52" s="80"/>
      <c r="D52" s="86"/>
      <c r="E52" s="86"/>
      <c r="F52" s="87" t="s">
        <v>95</v>
      </c>
      <c r="G52" s="87"/>
      <c r="H52" s="87"/>
      <c r="I52" s="31">
        <v>43511</v>
      </c>
      <c r="J52" s="31">
        <v>43539</v>
      </c>
      <c r="K52" s="31">
        <v>43565</v>
      </c>
      <c r="L52" s="31">
        <v>43599</v>
      </c>
      <c r="M52" s="31">
        <v>43628</v>
      </c>
      <c r="N52" s="31">
        <v>43658</v>
      </c>
      <c r="O52" s="31">
        <v>43686</v>
      </c>
      <c r="P52" s="31">
        <v>43718</v>
      </c>
      <c r="Q52" s="31">
        <v>43747</v>
      </c>
      <c r="R52" s="31">
        <v>43781</v>
      </c>
      <c r="S52" s="31">
        <v>43804</v>
      </c>
      <c r="T52" s="31">
        <v>43844</v>
      </c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24.75" customHeight="1" thickBot="1" x14ac:dyDescent="0.25">
      <c r="A53" s="89"/>
      <c r="B53" s="81"/>
      <c r="C53" s="80"/>
      <c r="D53" s="86"/>
      <c r="E53" s="86"/>
      <c r="F53" s="87" t="s">
        <v>126</v>
      </c>
      <c r="G53" s="87"/>
      <c r="H53" s="87"/>
      <c r="I53" s="31">
        <v>43511</v>
      </c>
      <c r="J53" s="31">
        <v>43539</v>
      </c>
      <c r="K53" s="31">
        <v>43565</v>
      </c>
      <c r="L53" s="31">
        <v>43599</v>
      </c>
      <c r="M53" s="31">
        <v>43628</v>
      </c>
      <c r="N53" s="31">
        <v>43658</v>
      </c>
      <c r="O53" s="31">
        <v>43686</v>
      </c>
      <c r="P53" s="31">
        <v>43718</v>
      </c>
      <c r="Q53" s="31">
        <v>43747</v>
      </c>
      <c r="R53" s="31">
        <v>43781</v>
      </c>
      <c r="S53" s="31">
        <v>43804</v>
      </c>
      <c r="T53" s="31">
        <v>43844</v>
      </c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2.75" customHeight="1" thickBot="1" x14ac:dyDescent="0.25">
      <c r="A54" s="89"/>
      <c r="B54" s="81">
        <v>19</v>
      </c>
      <c r="C54" s="80" t="s">
        <v>127</v>
      </c>
      <c r="D54" s="86" t="s">
        <v>128</v>
      </c>
      <c r="E54" s="86"/>
      <c r="F54" s="15" t="s">
        <v>129</v>
      </c>
      <c r="G54" s="8" t="s">
        <v>130</v>
      </c>
      <c r="H54" s="9" t="s">
        <v>131</v>
      </c>
      <c r="I54" s="39">
        <f t="shared" ref="I54:T54" si="13">+I55-I56</f>
        <v>0</v>
      </c>
      <c r="J54" s="39">
        <f t="shared" si="13"/>
        <v>1</v>
      </c>
      <c r="K54" s="39">
        <f t="shared" si="13"/>
        <v>0</v>
      </c>
      <c r="L54" s="39">
        <f t="shared" si="13"/>
        <v>0</v>
      </c>
      <c r="M54" s="39">
        <f t="shared" si="13"/>
        <v>0</v>
      </c>
      <c r="N54" s="39">
        <f t="shared" si="13"/>
        <v>0</v>
      </c>
      <c r="O54" s="39">
        <f t="shared" si="13"/>
        <v>0</v>
      </c>
      <c r="P54" s="39">
        <f t="shared" si="13"/>
        <v>0</v>
      </c>
      <c r="Q54" s="39">
        <f t="shared" si="13"/>
        <v>0</v>
      </c>
      <c r="R54" s="39">
        <f t="shared" si="13"/>
        <v>0</v>
      </c>
      <c r="S54" s="39">
        <f t="shared" si="13"/>
        <v>0</v>
      </c>
      <c r="T54" s="39">
        <f t="shared" si="13"/>
        <v>0</v>
      </c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2.75" customHeight="1" thickBot="1" x14ac:dyDescent="0.25">
      <c r="A55" s="89"/>
      <c r="B55" s="81"/>
      <c r="C55" s="80"/>
      <c r="D55" s="86"/>
      <c r="E55" s="86"/>
      <c r="F55" s="87" t="s">
        <v>95</v>
      </c>
      <c r="G55" s="87"/>
      <c r="H55" s="87"/>
      <c r="I55" s="31">
        <v>43511</v>
      </c>
      <c r="J55" s="31">
        <v>43539</v>
      </c>
      <c r="K55" s="31">
        <v>43565</v>
      </c>
      <c r="L55" s="31">
        <v>43599</v>
      </c>
      <c r="M55" s="31">
        <v>43628</v>
      </c>
      <c r="N55" s="31">
        <v>43658</v>
      </c>
      <c r="O55" s="31">
        <v>43686</v>
      </c>
      <c r="P55" s="31">
        <v>43718</v>
      </c>
      <c r="Q55" s="31">
        <v>43747</v>
      </c>
      <c r="R55" s="31">
        <v>43781</v>
      </c>
      <c r="S55" s="31">
        <v>43804</v>
      </c>
      <c r="T55" s="31">
        <v>43844</v>
      </c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24.75" customHeight="1" thickBot="1" x14ac:dyDescent="0.25">
      <c r="A56" s="89"/>
      <c r="B56" s="81"/>
      <c r="C56" s="80"/>
      <c r="D56" s="86"/>
      <c r="E56" s="86"/>
      <c r="F56" s="87" t="s">
        <v>132</v>
      </c>
      <c r="G56" s="87"/>
      <c r="H56" s="87"/>
      <c r="I56" s="31">
        <v>43511</v>
      </c>
      <c r="J56" s="31">
        <v>43538</v>
      </c>
      <c r="K56" s="31">
        <v>43565</v>
      </c>
      <c r="L56" s="31">
        <v>43599</v>
      </c>
      <c r="M56" s="31">
        <v>43628</v>
      </c>
      <c r="N56" s="31">
        <v>43658</v>
      </c>
      <c r="O56" s="31">
        <v>43686</v>
      </c>
      <c r="P56" s="31">
        <v>43718</v>
      </c>
      <c r="Q56" s="31">
        <v>43747</v>
      </c>
      <c r="R56" s="31">
        <v>43781</v>
      </c>
      <c r="S56" s="31">
        <v>43804</v>
      </c>
      <c r="T56" s="31">
        <v>43844</v>
      </c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2.75" customHeight="1" thickBot="1" x14ac:dyDescent="0.25">
      <c r="A57" s="88" t="s">
        <v>133</v>
      </c>
      <c r="B57" s="81">
        <v>20</v>
      </c>
      <c r="C57" s="80" t="s">
        <v>134</v>
      </c>
      <c r="D57" s="80" t="s">
        <v>135</v>
      </c>
      <c r="E57" s="40" t="s">
        <v>136</v>
      </c>
      <c r="F57" s="19" t="s">
        <v>137</v>
      </c>
      <c r="G57" s="25" t="s">
        <v>138</v>
      </c>
      <c r="H57" s="23" t="s">
        <v>139</v>
      </c>
      <c r="I57" s="41">
        <f t="shared" ref="I57:T57" si="14">AVERAGE(I58:I62)</f>
        <v>237.2</v>
      </c>
      <c r="J57" s="41">
        <f t="shared" si="14"/>
        <v>164.6</v>
      </c>
      <c r="K57" s="41">
        <f t="shared" si="14"/>
        <v>168.6</v>
      </c>
      <c r="L57" s="41">
        <f t="shared" si="14"/>
        <v>72.400000000000006</v>
      </c>
      <c r="M57" s="41">
        <f t="shared" si="14"/>
        <v>191</v>
      </c>
      <c r="N57" s="41">
        <f t="shared" si="14"/>
        <v>170.6</v>
      </c>
      <c r="O57" s="41">
        <f t="shared" si="14"/>
        <v>177.6</v>
      </c>
      <c r="P57" s="41">
        <f t="shared" si="14"/>
        <v>176.8</v>
      </c>
      <c r="Q57" s="41">
        <f t="shared" si="14"/>
        <v>154.4</v>
      </c>
      <c r="R57" s="41">
        <f t="shared" si="14"/>
        <v>170.6</v>
      </c>
      <c r="S57" s="41">
        <f t="shared" si="14"/>
        <v>170.2</v>
      </c>
      <c r="T57" s="41">
        <f t="shared" si="14"/>
        <v>162.4</v>
      </c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2.75" customHeight="1" thickBot="1" x14ac:dyDescent="0.25">
      <c r="A58" s="88"/>
      <c r="B58" s="81"/>
      <c r="C58" s="80"/>
      <c r="D58" s="80"/>
      <c r="E58" s="42" t="s">
        <v>140</v>
      </c>
      <c r="F58" s="19" t="s">
        <v>137</v>
      </c>
      <c r="G58" s="25" t="s">
        <v>138</v>
      </c>
      <c r="H58" s="23" t="s">
        <v>139</v>
      </c>
      <c r="I58" s="13">
        <v>238</v>
      </c>
      <c r="J58" s="13">
        <v>151</v>
      </c>
      <c r="K58" s="13">
        <v>156</v>
      </c>
      <c r="L58" s="13">
        <v>81</v>
      </c>
      <c r="M58" s="13">
        <v>180</v>
      </c>
      <c r="N58" s="13">
        <v>178</v>
      </c>
      <c r="O58" s="13">
        <v>210</v>
      </c>
      <c r="P58" s="13">
        <v>214</v>
      </c>
      <c r="Q58" s="13">
        <v>141</v>
      </c>
      <c r="R58" s="13">
        <v>175</v>
      </c>
      <c r="S58" s="13">
        <v>152</v>
      </c>
      <c r="T58" s="13">
        <v>117</v>
      </c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2.75" customHeight="1" thickBot="1" x14ac:dyDescent="0.25">
      <c r="A59" s="88"/>
      <c r="B59" s="81"/>
      <c r="C59" s="80"/>
      <c r="D59" s="80"/>
      <c r="E59" s="42" t="s">
        <v>141</v>
      </c>
      <c r="F59" s="19" t="s">
        <v>137</v>
      </c>
      <c r="G59" s="25" t="s">
        <v>138</v>
      </c>
      <c r="H59" s="23" t="s">
        <v>139</v>
      </c>
      <c r="I59" s="13">
        <v>292</v>
      </c>
      <c r="J59" s="13">
        <v>164</v>
      </c>
      <c r="K59" s="13">
        <v>178</v>
      </c>
      <c r="L59" s="13">
        <v>61</v>
      </c>
      <c r="M59" s="13">
        <v>189</v>
      </c>
      <c r="N59" s="13">
        <v>116</v>
      </c>
      <c r="O59" s="13">
        <v>158</v>
      </c>
      <c r="P59" s="13">
        <v>140</v>
      </c>
      <c r="Q59" s="13">
        <v>168</v>
      </c>
      <c r="R59" s="13">
        <v>167</v>
      </c>
      <c r="S59" s="13">
        <v>189</v>
      </c>
      <c r="T59" s="13">
        <v>179</v>
      </c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2.75" customHeight="1" thickBot="1" x14ac:dyDescent="0.25">
      <c r="A60" s="88"/>
      <c r="B60" s="81"/>
      <c r="C60" s="80"/>
      <c r="D60" s="80"/>
      <c r="E60" s="42" t="s">
        <v>142</v>
      </c>
      <c r="F60" s="19" t="s">
        <v>137</v>
      </c>
      <c r="G60" s="25" t="s">
        <v>138</v>
      </c>
      <c r="H60" s="23" t="s">
        <v>139</v>
      </c>
      <c r="I60" s="13">
        <v>284</v>
      </c>
      <c r="J60" s="13">
        <v>160</v>
      </c>
      <c r="K60" s="13">
        <v>140</v>
      </c>
      <c r="L60" s="13">
        <v>43</v>
      </c>
      <c r="M60" s="13">
        <v>182</v>
      </c>
      <c r="N60" s="13">
        <v>144</v>
      </c>
      <c r="O60" s="13">
        <v>168</v>
      </c>
      <c r="P60" s="13">
        <v>170</v>
      </c>
      <c r="Q60" s="13">
        <v>140</v>
      </c>
      <c r="R60" s="13">
        <v>186</v>
      </c>
      <c r="S60" s="13">
        <v>141</v>
      </c>
      <c r="T60" s="13">
        <v>98</v>
      </c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2.75" customHeight="1" thickBot="1" x14ac:dyDescent="0.25">
      <c r="A61" s="88"/>
      <c r="B61" s="81"/>
      <c r="C61" s="80"/>
      <c r="D61" s="80"/>
      <c r="E61" s="42" t="s">
        <v>143</v>
      </c>
      <c r="F61" s="19" t="s">
        <v>137</v>
      </c>
      <c r="G61" s="25" t="s">
        <v>138</v>
      </c>
      <c r="H61" s="23" t="s">
        <v>139</v>
      </c>
      <c r="I61" s="13">
        <v>163</v>
      </c>
      <c r="J61" s="13">
        <v>173</v>
      </c>
      <c r="K61" s="13">
        <v>194</v>
      </c>
      <c r="L61" s="13">
        <v>95</v>
      </c>
      <c r="M61" s="13">
        <v>223</v>
      </c>
      <c r="N61" s="13">
        <v>218</v>
      </c>
      <c r="O61" s="13">
        <v>190</v>
      </c>
      <c r="P61" s="13">
        <v>204</v>
      </c>
      <c r="Q61" s="13">
        <v>187</v>
      </c>
      <c r="R61" s="13">
        <v>137</v>
      </c>
      <c r="S61" s="13">
        <v>166</v>
      </c>
      <c r="T61" s="13">
        <v>141</v>
      </c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2.75" customHeight="1" thickBot="1" x14ac:dyDescent="0.25">
      <c r="A62" s="88"/>
      <c r="B62" s="81"/>
      <c r="C62" s="80"/>
      <c r="D62" s="80"/>
      <c r="E62" s="42" t="s">
        <v>144</v>
      </c>
      <c r="F62" s="19" t="s">
        <v>137</v>
      </c>
      <c r="G62" s="25" t="s">
        <v>138</v>
      </c>
      <c r="H62" s="23" t="s">
        <v>139</v>
      </c>
      <c r="I62" s="13">
        <v>209</v>
      </c>
      <c r="J62" s="13">
        <v>175</v>
      </c>
      <c r="K62" s="13">
        <v>175</v>
      </c>
      <c r="L62" s="13">
        <v>82</v>
      </c>
      <c r="M62" s="13">
        <v>181</v>
      </c>
      <c r="N62" s="13">
        <v>197</v>
      </c>
      <c r="O62" s="13">
        <v>162</v>
      </c>
      <c r="P62" s="13">
        <v>156</v>
      </c>
      <c r="Q62" s="13">
        <v>136</v>
      </c>
      <c r="R62" s="13">
        <v>188</v>
      </c>
      <c r="S62" s="13">
        <v>203</v>
      </c>
      <c r="T62" s="13">
        <v>277</v>
      </c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33.75" customHeight="1" thickBot="1" x14ac:dyDescent="0.25">
      <c r="A63" s="88"/>
      <c r="B63" s="43">
        <v>21</v>
      </c>
      <c r="C63" s="18" t="s">
        <v>145</v>
      </c>
      <c r="D63" s="18" t="s">
        <v>135</v>
      </c>
      <c r="E63" s="42" t="s">
        <v>146</v>
      </c>
      <c r="F63" s="19" t="s">
        <v>147</v>
      </c>
      <c r="G63" s="25" t="s">
        <v>148</v>
      </c>
      <c r="H63" s="23" t="s">
        <v>149</v>
      </c>
      <c r="I63" s="13">
        <v>955</v>
      </c>
      <c r="J63" s="13">
        <v>1034</v>
      </c>
      <c r="K63" s="13">
        <v>937</v>
      </c>
      <c r="L63" s="13">
        <v>858</v>
      </c>
      <c r="M63" s="13">
        <v>882</v>
      </c>
      <c r="N63" s="13">
        <v>838</v>
      </c>
      <c r="O63" s="13">
        <v>910</v>
      </c>
      <c r="P63" s="13">
        <v>865</v>
      </c>
      <c r="Q63" s="13">
        <v>831</v>
      </c>
      <c r="R63" s="13">
        <v>938</v>
      </c>
      <c r="S63" s="13">
        <v>898</v>
      </c>
      <c r="T63" s="13">
        <v>1117</v>
      </c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22.5" customHeight="1" thickBot="1" x14ac:dyDescent="0.25">
      <c r="A64" s="88"/>
      <c r="B64" s="81">
        <v>22</v>
      </c>
      <c r="C64" s="80" t="s">
        <v>150</v>
      </c>
      <c r="D64" s="80" t="s">
        <v>151</v>
      </c>
      <c r="E64" s="40" t="s">
        <v>152</v>
      </c>
      <c r="F64" s="19" t="s">
        <v>56</v>
      </c>
      <c r="G64" s="21" t="s">
        <v>57</v>
      </c>
      <c r="H64" s="23" t="s">
        <v>58</v>
      </c>
      <c r="I64" s="44">
        <f t="shared" ref="I64:T64" si="15">AVERAGE(I65:I69)</f>
        <v>0.8497076023391813</v>
      </c>
      <c r="J64" s="44">
        <f t="shared" si="15"/>
        <v>0.57877972709551651</v>
      </c>
      <c r="K64" s="44">
        <f t="shared" si="15"/>
        <v>0.55760066833751032</v>
      </c>
      <c r="L64" s="44">
        <f t="shared" si="15"/>
        <v>0.3190952380952381</v>
      </c>
      <c r="M64" s="44">
        <f t="shared" si="15"/>
        <v>0.62158051099227563</v>
      </c>
      <c r="N64" s="44">
        <f t="shared" si="15"/>
        <v>0.62349287749287741</v>
      </c>
      <c r="O64" s="44">
        <f t="shared" si="15"/>
        <v>0.65087719298245617</v>
      </c>
      <c r="P64" s="44">
        <f t="shared" si="15"/>
        <v>0.64500103199174408</v>
      </c>
      <c r="Q64" s="44">
        <f t="shared" si="15"/>
        <v>0.53679532163742683</v>
      </c>
      <c r="R64" s="44">
        <f t="shared" si="15"/>
        <v>0.58002847394151746</v>
      </c>
      <c r="S64" s="44">
        <f t="shared" si="15"/>
        <v>0.57213255360623783</v>
      </c>
      <c r="T64" s="44">
        <f t="shared" si="15"/>
        <v>0.72799999999999998</v>
      </c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22.5" customHeight="1" thickBot="1" x14ac:dyDescent="0.25">
      <c r="A65" s="88"/>
      <c r="B65" s="81"/>
      <c r="C65" s="80"/>
      <c r="D65" s="80"/>
      <c r="E65" s="42" t="s">
        <v>140</v>
      </c>
      <c r="F65" s="19" t="s">
        <v>56</v>
      </c>
      <c r="G65" s="21" t="s">
        <v>57</v>
      </c>
      <c r="H65" s="23" t="s">
        <v>58</v>
      </c>
      <c r="I65" s="45">
        <f t="shared" ref="I65:T65" si="16">IFERROR(I58/(15*I101),0)</f>
        <v>0.83508771929824566</v>
      </c>
      <c r="J65" s="45">
        <f t="shared" si="16"/>
        <v>0.52982456140350875</v>
      </c>
      <c r="K65" s="45">
        <f t="shared" si="16"/>
        <v>0.52</v>
      </c>
      <c r="L65" s="45">
        <f t="shared" si="16"/>
        <v>0.33750000000000002</v>
      </c>
      <c r="M65" s="45">
        <f t="shared" si="16"/>
        <v>0.70588235294117652</v>
      </c>
      <c r="N65" s="45">
        <f t="shared" si="16"/>
        <v>0.65925925925925921</v>
      </c>
      <c r="O65" s="45">
        <f t="shared" si="16"/>
        <v>0.7</v>
      </c>
      <c r="P65" s="45">
        <f t="shared" si="16"/>
        <v>0.83921568627450982</v>
      </c>
      <c r="Q65" s="45">
        <f t="shared" si="16"/>
        <v>0.47</v>
      </c>
      <c r="R65" s="45">
        <f t="shared" si="16"/>
        <v>0.50724637681159424</v>
      </c>
      <c r="S65" s="45">
        <f t="shared" si="16"/>
        <v>0.50666666666666671</v>
      </c>
      <c r="T65" s="45">
        <f t="shared" si="16"/>
        <v>0.52</v>
      </c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ht="22.5" customHeight="1" thickBot="1" x14ac:dyDescent="0.25">
      <c r="A66" s="88"/>
      <c r="B66" s="81"/>
      <c r="C66" s="80"/>
      <c r="D66" s="80"/>
      <c r="E66" s="42" t="s">
        <v>141</v>
      </c>
      <c r="F66" s="19" t="s">
        <v>56</v>
      </c>
      <c r="G66" s="21" t="s">
        <v>57</v>
      </c>
      <c r="H66" s="23" t="s">
        <v>58</v>
      </c>
      <c r="I66" s="45">
        <f t="shared" ref="I66:T66" si="17">IFERROR(I59/(15*I102),0)</f>
        <v>1.024561403508772</v>
      </c>
      <c r="J66" s="45">
        <f t="shared" si="17"/>
        <v>0.54666666666666663</v>
      </c>
      <c r="K66" s="45">
        <f t="shared" si="17"/>
        <v>0.56507936507936507</v>
      </c>
      <c r="L66" s="45">
        <f t="shared" si="17"/>
        <v>0.25416666666666665</v>
      </c>
      <c r="M66" s="45">
        <f t="shared" si="17"/>
        <v>0.6</v>
      </c>
      <c r="N66" s="45">
        <f t="shared" si="17"/>
        <v>0.59487179487179487</v>
      </c>
      <c r="O66" s="45">
        <f t="shared" si="17"/>
        <v>0.55438596491228065</v>
      </c>
      <c r="P66" s="45">
        <f t="shared" si="17"/>
        <v>0.58333333333333337</v>
      </c>
      <c r="Q66" s="45">
        <f t="shared" si="17"/>
        <v>0.62222222222222223</v>
      </c>
      <c r="R66" s="45">
        <f t="shared" si="17"/>
        <v>0.53015873015873016</v>
      </c>
      <c r="S66" s="45">
        <f t="shared" si="17"/>
        <v>0.6</v>
      </c>
      <c r="T66" s="45">
        <f t="shared" si="17"/>
        <v>0.79555555555555557</v>
      </c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22.5" customHeight="1" thickBot="1" x14ac:dyDescent="0.25">
      <c r="A67" s="88"/>
      <c r="B67" s="81"/>
      <c r="C67" s="80"/>
      <c r="D67" s="80"/>
      <c r="E67" s="42" t="s">
        <v>142</v>
      </c>
      <c r="F67" s="19" t="s">
        <v>56</v>
      </c>
      <c r="G67" s="21" t="s">
        <v>57</v>
      </c>
      <c r="H67" s="23" t="s">
        <v>58</v>
      </c>
      <c r="I67" s="45">
        <f t="shared" ref="I67:T67" si="18">IFERROR(I60/(15*I103),0)</f>
        <v>1.0518518518518518</v>
      </c>
      <c r="J67" s="45">
        <f t="shared" si="18"/>
        <v>0.59259259259259256</v>
      </c>
      <c r="K67" s="45">
        <f t="shared" si="18"/>
        <v>0.46666666666666667</v>
      </c>
      <c r="L67" s="45">
        <f t="shared" si="18"/>
        <v>0.19111111111111112</v>
      </c>
      <c r="M67" s="45">
        <f t="shared" si="18"/>
        <v>0.57777777777777772</v>
      </c>
      <c r="N67" s="45">
        <f t="shared" si="18"/>
        <v>0.48</v>
      </c>
      <c r="O67" s="45">
        <f t="shared" si="18"/>
        <v>0.53333333333333333</v>
      </c>
      <c r="P67" s="45">
        <f t="shared" si="18"/>
        <v>0.56666666666666665</v>
      </c>
      <c r="Q67" s="45">
        <f t="shared" si="18"/>
        <v>0.49122807017543857</v>
      </c>
      <c r="R67" s="45">
        <f t="shared" si="18"/>
        <v>0.59047619047619049</v>
      </c>
      <c r="S67" s="45">
        <f t="shared" si="18"/>
        <v>0.49473684210526314</v>
      </c>
      <c r="T67" s="45">
        <f t="shared" si="18"/>
        <v>0.46666666666666667</v>
      </c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22.5" customHeight="1" thickBot="1" x14ac:dyDescent="0.25">
      <c r="A68" s="88"/>
      <c r="B68" s="81"/>
      <c r="C68" s="80"/>
      <c r="D68" s="80"/>
      <c r="E68" s="42" t="s">
        <v>143</v>
      </c>
      <c r="F68" s="19" t="s">
        <v>56</v>
      </c>
      <c r="G68" s="21" t="s">
        <v>57</v>
      </c>
      <c r="H68" s="23" t="s">
        <v>58</v>
      </c>
      <c r="I68" s="45">
        <f t="shared" ref="I68:T68" si="19">IFERROR(I61/(15*I104),0)</f>
        <v>0.60370370370370374</v>
      </c>
      <c r="J68" s="45">
        <f t="shared" si="19"/>
        <v>0.57666666666666666</v>
      </c>
      <c r="K68" s="45">
        <f t="shared" si="19"/>
        <v>0.68070175438596492</v>
      </c>
      <c r="L68" s="45">
        <f t="shared" si="19"/>
        <v>0.42222222222222222</v>
      </c>
      <c r="M68" s="45">
        <f t="shared" si="19"/>
        <v>0.67575757575757578</v>
      </c>
      <c r="N68" s="45">
        <f t="shared" si="19"/>
        <v>0.72666666666666668</v>
      </c>
      <c r="O68" s="45">
        <f t="shared" si="19"/>
        <v>0.79166666666666663</v>
      </c>
      <c r="P68" s="45">
        <f t="shared" si="19"/>
        <v>0.71578947368421053</v>
      </c>
      <c r="Q68" s="45">
        <f t="shared" si="19"/>
        <v>0.62333333333333329</v>
      </c>
      <c r="R68" s="45">
        <f t="shared" si="19"/>
        <v>0.70256410256410251</v>
      </c>
      <c r="S68" s="45">
        <f t="shared" si="19"/>
        <v>0.61481481481481481</v>
      </c>
      <c r="T68" s="45">
        <f t="shared" si="19"/>
        <v>0.62666666666666671</v>
      </c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ht="22.5" customHeight="1" thickBot="1" x14ac:dyDescent="0.25">
      <c r="A69" s="88"/>
      <c r="B69" s="81"/>
      <c r="C69" s="80"/>
      <c r="D69" s="80"/>
      <c r="E69" s="42" t="s">
        <v>144</v>
      </c>
      <c r="F69" s="19" t="s">
        <v>56</v>
      </c>
      <c r="G69" s="21" t="s">
        <v>57</v>
      </c>
      <c r="H69" s="23" t="s">
        <v>58</v>
      </c>
      <c r="I69" s="45">
        <f t="shared" ref="I69:T69" si="20">IFERROR(I62/(15*I105),0)</f>
        <v>0.73333333333333328</v>
      </c>
      <c r="J69" s="45">
        <f t="shared" si="20"/>
        <v>0.64814814814814814</v>
      </c>
      <c r="K69" s="45">
        <f t="shared" si="20"/>
        <v>0.55555555555555558</v>
      </c>
      <c r="L69" s="45">
        <f t="shared" si="20"/>
        <v>0.39047619047619048</v>
      </c>
      <c r="M69" s="45">
        <f t="shared" si="20"/>
        <v>0.54848484848484846</v>
      </c>
      <c r="N69" s="45">
        <f t="shared" si="20"/>
        <v>0.65666666666666662</v>
      </c>
      <c r="O69" s="45">
        <f t="shared" si="20"/>
        <v>0.67500000000000004</v>
      </c>
      <c r="P69" s="45">
        <f t="shared" si="20"/>
        <v>0.52</v>
      </c>
      <c r="Q69" s="45">
        <f t="shared" si="20"/>
        <v>0.47719298245614034</v>
      </c>
      <c r="R69" s="45">
        <f t="shared" si="20"/>
        <v>0.5696969696969697</v>
      </c>
      <c r="S69" s="45">
        <f t="shared" si="20"/>
        <v>0.64444444444444449</v>
      </c>
      <c r="T69" s="45">
        <f t="shared" si="20"/>
        <v>1.231111111111111</v>
      </c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33.75" customHeight="1" thickBot="1" x14ac:dyDescent="0.25">
      <c r="A70" s="88"/>
      <c r="B70" s="46">
        <v>23</v>
      </c>
      <c r="C70" s="18" t="s">
        <v>153</v>
      </c>
      <c r="D70" s="18" t="s">
        <v>154</v>
      </c>
      <c r="E70" s="42" t="s">
        <v>155</v>
      </c>
      <c r="F70" s="19" t="s">
        <v>56</v>
      </c>
      <c r="G70" s="21" t="s">
        <v>57</v>
      </c>
      <c r="H70" s="23" t="s">
        <v>58</v>
      </c>
      <c r="I70" s="45">
        <f t="shared" ref="I70:T70" si="21">IFERROR(I63/(25*I107),0)</f>
        <v>2.0105263157894737</v>
      </c>
      <c r="J70" s="45">
        <f t="shared" si="21"/>
        <v>2.0680000000000001</v>
      </c>
      <c r="K70" s="45">
        <f t="shared" si="21"/>
        <v>1.7847619047619048</v>
      </c>
      <c r="L70" s="45">
        <f t="shared" si="21"/>
        <v>2.145</v>
      </c>
      <c r="M70" s="45">
        <f t="shared" si="21"/>
        <v>1.6036363636363635</v>
      </c>
      <c r="N70" s="45">
        <f t="shared" si="21"/>
        <v>1.6759999999999999</v>
      </c>
      <c r="O70" s="45">
        <f t="shared" si="21"/>
        <v>1.7333333333333334</v>
      </c>
      <c r="P70" s="45">
        <f t="shared" si="21"/>
        <v>1.73</v>
      </c>
      <c r="Q70" s="45">
        <f t="shared" si="21"/>
        <v>1.582857142857143</v>
      </c>
      <c r="R70" s="45">
        <f t="shared" si="21"/>
        <v>1.6313043478260869</v>
      </c>
      <c r="S70" s="45">
        <f t="shared" si="21"/>
        <v>1.7104761904761905</v>
      </c>
      <c r="T70" s="45">
        <f t="shared" si="21"/>
        <v>2.0309090909090908</v>
      </c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12.75" customHeight="1" thickBot="1" x14ac:dyDescent="0.25">
      <c r="A71" s="88"/>
      <c r="B71" s="81">
        <v>24</v>
      </c>
      <c r="C71" s="80" t="s">
        <v>156</v>
      </c>
      <c r="D71" s="80" t="s">
        <v>157</v>
      </c>
      <c r="E71" s="47" t="s">
        <v>158</v>
      </c>
      <c r="F71" s="19" t="s">
        <v>159</v>
      </c>
      <c r="G71" s="8" t="s">
        <v>160</v>
      </c>
      <c r="H71" s="20" t="s">
        <v>161</v>
      </c>
      <c r="I71" s="48">
        <f t="shared" ref="I71:T71" si="22">SUM(I72:I73)</f>
        <v>9</v>
      </c>
      <c r="J71" s="48">
        <f t="shared" si="22"/>
        <v>12</v>
      </c>
      <c r="K71" s="48">
        <f t="shared" si="22"/>
        <v>12</v>
      </c>
      <c r="L71" s="48">
        <f t="shared" si="22"/>
        <v>0</v>
      </c>
      <c r="M71" s="48">
        <f t="shared" si="22"/>
        <v>0</v>
      </c>
      <c r="N71" s="48">
        <f t="shared" si="22"/>
        <v>0</v>
      </c>
      <c r="O71" s="48">
        <f t="shared" si="22"/>
        <v>0</v>
      </c>
      <c r="P71" s="48">
        <f t="shared" si="22"/>
        <v>0</v>
      </c>
      <c r="Q71" s="48">
        <f t="shared" si="22"/>
        <v>6</v>
      </c>
      <c r="R71" s="48">
        <f t="shared" si="22"/>
        <v>10</v>
      </c>
      <c r="S71" s="48">
        <f t="shared" si="22"/>
        <v>16</v>
      </c>
      <c r="T71" s="48">
        <f t="shared" si="22"/>
        <v>15</v>
      </c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12.75" customHeight="1" thickBot="1" x14ac:dyDescent="0.25">
      <c r="A72" s="88"/>
      <c r="B72" s="81"/>
      <c r="C72" s="80"/>
      <c r="D72" s="80"/>
      <c r="E72" s="79" t="s">
        <v>162</v>
      </c>
      <c r="F72" s="79"/>
      <c r="G72" s="79"/>
      <c r="H72" s="79"/>
      <c r="I72" s="13">
        <v>9</v>
      </c>
      <c r="J72" s="13">
        <v>12</v>
      </c>
      <c r="K72" s="13">
        <v>12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6</v>
      </c>
      <c r="R72" s="13">
        <v>10</v>
      </c>
      <c r="S72" s="13">
        <v>16</v>
      </c>
      <c r="T72" s="13">
        <v>15</v>
      </c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12.75" customHeight="1" thickBot="1" x14ac:dyDescent="0.25">
      <c r="A73" s="88"/>
      <c r="B73" s="81"/>
      <c r="C73" s="80"/>
      <c r="D73" s="80"/>
      <c r="E73" s="79" t="s">
        <v>163</v>
      </c>
      <c r="F73" s="79"/>
      <c r="G73" s="79"/>
      <c r="H73" s="79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22.5" customHeight="1" thickBot="1" x14ac:dyDescent="0.25">
      <c r="A74" s="88"/>
      <c r="B74" s="81">
        <v>25</v>
      </c>
      <c r="C74" s="80" t="s">
        <v>164</v>
      </c>
      <c r="D74" s="79" t="s">
        <v>165</v>
      </c>
      <c r="E74" s="49" t="s">
        <v>166</v>
      </c>
      <c r="F74" s="15" t="s">
        <v>35</v>
      </c>
      <c r="G74" s="16">
        <v>25</v>
      </c>
      <c r="H74" s="9" t="s">
        <v>36</v>
      </c>
      <c r="I74" s="48">
        <f t="shared" ref="I74:T74" si="23">SUM(I75:I80)</f>
        <v>38</v>
      </c>
      <c r="J74" s="48">
        <f t="shared" si="23"/>
        <v>61</v>
      </c>
      <c r="K74" s="48">
        <f t="shared" si="23"/>
        <v>68</v>
      </c>
      <c r="L74" s="48">
        <f t="shared" si="23"/>
        <v>40</v>
      </c>
      <c r="M74" s="48">
        <f t="shared" si="23"/>
        <v>64</v>
      </c>
      <c r="N74" s="48">
        <f t="shared" si="23"/>
        <v>58</v>
      </c>
      <c r="O74" s="48">
        <f t="shared" si="23"/>
        <v>47</v>
      </c>
      <c r="P74" s="48">
        <f t="shared" si="23"/>
        <v>30</v>
      </c>
      <c r="Q74" s="48">
        <f t="shared" si="23"/>
        <v>37</v>
      </c>
      <c r="R74" s="48">
        <f t="shared" si="23"/>
        <v>43</v>
      </c>
      <c r="S74" s="48">
        <f t="shared" si="23"/>
        <v>46</v>
      </c>
      <c r="T74" s="48">
        <f t="shared" si="23"/>
        <v>22</v>
      </c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12.75" customHeight="1" thickBot="1" x14ac:dyDescent="0.25">
      <c r="A75" s="88"/>
      <c r="B75" s="81"/>
      <c r="C75" s="80"/>
      <c r="D75" s="79"/>
      <c r="E75" s="79" t="s">
        <v>167</v>
      </c>
      <c r="F75" s="79"/>
      <c r="G75" s="79"/>
      <c r="H75" s="79"/>
      <c r="I75" s="13">
        <v>8</v>
      </c>
      <c r="J75" s="13">
        <v>18</v>
      </c>
      <c r="K75" s="13">
        <v>26</v>
      </c>
      <c r="L75" s="13">
        <v>10</v>
      </c>
      <c r="M75" s="13">
        <v>29</v>
      </c>
      <c r="N75" s="13">
        <v>21</v>
      </c>
      <c r="O75" s="13">
        <v>16</v>
      </c>
      <c r="P75" s="13">
        <v>10</v>
      </c>
      <c r="Q75" s="13">
        <v>16</v>
      </c>
      <c r="R75" s="13">
        <v>13</v>
      </c>
      <c r="S75" s="13">
        <v>22</v>
      </c>
      <c r="T75" s="13">
        <v>9</v>
      </c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12.75" customHeight="1" thickBot="1" x14ac:dyDescent="0.25">
      <c r="A76" s="88"/>
      <c r="B76" s="81"/>
      <c r="C76" s="80"/>
      <c r="D76" s="79"/>
      <c r="E76" s="79" t="s">
        <v>168</v>
      </c>
      <c r="F76" s="79"/>
      <c r="G76" s="79"/>
      <c r="H76" s="79"/>
      <c r="I76" s="13">
        <v>11</v>
      </c>
      <c r="J76" s="13">
        <v>28</v>
      </c>
      <c r="K76" s="13">
        <v>26</v>
      </c>
      <c r="L76" s="13">
        <v>15</v>
      </c>
      <c r="M76" s="13">
        <v>24</v>
      </c>
      <c r="N76" s="13">
        <v>21</v>
      </c>
      <c r="O76" s="13">
        <v>18</v>
      </c>
      <c r="P76" s="13">
        <v>13</v>
      </c>
      <c r="Q76" s="13">
        <v>16</v>
      </c>
      <c r="R76" s="13">
        <v>22</v>
      </c>
      <c r="S76" s="13">
        <v>18</v>
      </c>
      <c r="T76" s="13">
        <v>6</v>
      </c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12.75" customHeight="1" thickBot="1" x14ac:dyDescent="0.25">
      <c r="A77" s="88"/>
      <c r="B77" s="81"/>
      <c r="C77" s="80"/>
      <c r="D77" s="79"/>
      <c r="E77" s="79" t="s">
        <v>169</v>
      </c>
      <c r="F77" s="79"/>
      <c r="G77" s="79"/>
      <c r="H77" s="79"/>
      <c r="I77" s="13">
        <v>13</v>
      </c>
      <c r="J77" s="13">
        <v>11</v>
      </c>
      <c r="K77" s="13">
        <v>16</v>
      </c>
      <c r="L77" s="13">
        <v>15</v>
      </c>
      <c r="M77" s="13">
        <v>11</v>
      </c>
      <c r="N77" s="13">
        <v>16</v>
      </c>
      <c r="O77" s="13">
        <v>13</v>
      </c>
      <c r="P77" s="13">
        <v>7</v>
      </c>
      <c r="Q77" s="13">
        <v>0</v>
      </c>
      <c r="R77" s="13">
        <v>8</v>
      </c>
      <c r="S77" s="13">
        <v>6</v>
      </c>
      <c r="T77" s="13">
        <v>5</v>
      </c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12.75" customHeight="1" thickBot="1" x14ac:dyDescent="0.25">
      <c r="A78" s="88"/>
      <c r="B78" s="81"/>
      <c r="C78" s="80"/>
      <c r="D78" s="80" t="s">
        <v>88</v>
      </c>
      <c r="E78" s="79" t="s">
        <v>167</v>
      </c>
      <c r="F78" s="79"/>
      <c r="G78" s="79"/>
      <c r="H78" s="79"/>
      <c r="I78" s="13">
        <v>3</v>
      </c>
      <c r="J78" s="13">
        <v>4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5</v>
      </c>
      <c r="R78" s="13">
        <v>0</v>
      </c>
      <c r="S78" s="13">
        <v>0</v>
      </c>
      <c r="T78" s="13">
        <v>0</v>
      </c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12.75" customHeight="1" thickBot="1" x14ac:dyDescent="0.25">
      <c r="A79" s="88"/>
      <c r="B79" s="81"/>
      <c r="C79" s="80"/>
      <c r="D79" s="80"/>
      <c r="E79" s="79" t="s">
        <v>168</v>
      </c>
      <c r="F79" s="79"/>
      <c r="G79" s="79"/>
      <c r="H79" s="79"/>
      <c r="I79" s="13">
        <v>3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2</v>
      </c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12.75" customHeight="1" thickBot="1" x14ac:dyDescent="0.25">
      <c r="A80" s="88"/>
      <c r="B80" s="81"/>
      <c r="C80" s="80"/>
      <c r="D80" s="80"/>
      <c r="E80" s="79" t="s">
        <v>169</v>
      </c>
      <c r="F80" s="79"/>
      <c r="G80" s="79"/>
      <c r="H80" s="79"/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22.5" customHeight="1" thickBot="1" x14ac:dyDescent="0.25">
      <c r="A81" s="88"/>
      <c r="B81" s="84">
        <v>26</v>
      </c>
      <c r="C81" s="80" t="s">
        <v>170</v>
      </c>
      <c r="D81" s="85" t="s">
        <v>171</v>
      </c>
      <c r="E81" s="85"/>
      <c r="F81" s="35" t="s">
        <v>172</v>
      </c>
      <c r="G81" s="25">
        <v>75</v>
      </c>
      <c r="H81" s="36" t="s">
        <v>173</v>
      </c>
      <c r="I81" s="22">
        <f t="shared" ref="I81:T81" si="24">SUM(I82:I87)</f>
        <v>25</v>
      </c>
      <c r="J81" s="22">
        <f t="shared" si="24"/>
        <v>27</v>
      </c>
      <c r="K81" s="22">
        <f t="shared" si="24"/>
        <v>32</v>
      </c>
      <c r="L81" s="22">
        <f t="shared" si="24"/>
        <v>23</v>
      </c>
      <c r="M81" s="22">
        <f t="shared" si="24"/>
        <v>36</v>
      </c>
      <c r="N81" s="22">
        <f t="shared" si="24"/>
        <v>28</v>
      </c>
      <c r="O81" s="22">
        <f t="shared" si="24"/>
        <v>30</v>
      </c>
      <c r="P81" s="22">
        <f t="shared" si="24"/>
        <v>31</v>
      </c>
      <c r="Q81" s="22">
        <f t="shared" si="24"/>
        <v>28</v>
      </c>
      <c r="R81" s="22">
        <f t="shared" si="24"/>
        <v>33</v>
      </c>
      <c r="S81" s="22">
        <f t="shared" si="24"/>
        <v>24</v>
      </c>
      <c r="T81" s="22">
        <f t="shared" si="24"/>
        <v>44</v>
      </c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51" customFormat="1" ht="12.75" customHeight="1" thickBot="1" x14ac:dyDescent="0.25">
      <c r="A82" s="88"/>
      <c r="B82" s="84"/>
      <c r="C82" s="80"/>
      <c r="D82" s="83" t="s">
        <v>174</v>
      </c>
      <c r="E82" s="83" t="s">
        <v>175</v>
      </c>
      <c r="F82" s="83"/>
      <c r="G82" s="83"/>
      <c r="H82" s="83"/>
      <c r="I82" s="13">
        <v>13</v>
      </c>
      <c r="J82" s="13">
        <v>8</v>
      </c>
      <c r="K82" s="13">
        <v>13</v>
      </c>
      <c r="L82" s="13">
        <v>13</v>
      </c>
      <c r="M82" s="13">
        <v>23</v>
      </c>
      <c r="N82" s="13">
        <v>17</v>
      </c>
      <c r="O82" s="13">
        <v>16</v>
      </c>
      <c r="P82" s="13">
        <v>18</v>
      </c>
      <c r="Q82" s="13">
        <v>13</v>
      </c>
      <c r="R82" s="13">
        <v>20</v>
      </c>
      <c r="S82" s="13">
        <v>13</v>
      </c>
      <c r="T82" s="13">
        <v>32</v>
      </c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</row>
    <row r="83" spans="1:256" s="51" customFormat="1" ht="12.75" customHeight="1" thickBot="1" x14ac:dyDescent="0.25">
      <c r="A83" s="88"/>
      <c r="B83" s="84"/>
      <c r="C83" s="80"/>
      <c r="D83" s="83"/>
      <c r="E83" s="83" t="s">
        <v>176</v>
      </c>
      <c r="F83" s="83"/>
      <c r="G83" s="83"/>
      <c r="H83" s="83"/>
      <c r="I83" s="13">
        <v>6</v>
      </c>
      <c r="J83" s="13">
        <v>3</v>
      </c>
      <c r="K83" s="13">
        <v>5</v>
      </c>
      <c r="L83" s="13">
        <v>4</v>
      </c>
      <c r="M83" s="13">
        <v>5</v>
      </c>
      <c r="N83" s="13">
        <v>5</v>
      </c>
      <c r="O83" s="13">
        <v>7</v>
      </c>
      <c r="P83" s="13">
        <v>7</v>
      </c>
      <c r="Q83" s="13">
        <v>5</v>
      </c>
      <c r="R83" s="13">
        <v>2</v>
      </c>
      <c r="S83" s="13">
        <v>2</v>
      </c>
      <c r="T83" s="13">
        <v>2</v>
      </c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</row>
    <row r="84" spans="1:256" s="51" customFormat="1" ht="12.75" customHeight="1" thickBot="1" x14ac:dyDescent="0.25">
      <c r="A84" s="88"/>
      <c r="B84" s="84"/>
      <c r="C84" s="80"/>
      <c r="D84" s="83"/>
      <c r="E84" s="83" t="s">
        <v>177</v>
      </c>
      <c r="F84" s="83"/>
      <c r="G84" s="83"/>
      <c r="H84" s="83"/>
      <c r="I84" s="13">
        <v>6</v>
      </c>
      <c r="J84" s="13">
        <v>16</v>
      </c>
      <c r="K84" s="13">
        <v>14</v>
      </c>
      <c r="L84" s="13">
        <v>6</v>
      </c>
      <c r="M84" s="13">
        <v>8</v>
      </c>
      <c r="N84" s="13">
        <v>6</v>
      </c>
      <c r="O84" s="13">
        <v>7</v>
      </c>
      <c r="P84" s="13">
        <v>6</v>
      </c>
      <c r="Q84" s="13">
        <v>10</v>
      </c>
      <c r="R84" s="13">
        <v>11</v>
      </c>
      <c r="S84" s="13">
        <v>9</v>
      </c>
      <c r="T84" s="13">
        <v>10</v>
      </c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</row>
    <row r="85" spans="1:256" ht="12.75" customHeight="1" thickBot="1" x14ac:dyDescent="0.25">
      <c r="A85" s="88"/>
      <c r="B85" s="84"/>
      <c r="C85" s="80"/>
      <c r="D85" s="80" t="s">
        <v>178</v>
      </c>
      <c r="E85" s="83" t="s">
        <v>175</v>
      </c>
      <c r="F85" s="83"/>
      <c r="G85" s="83"/>
      <c r="H85" s="83"/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12.75" customHeight="1" thickBot="1" x14ac:dyDescent="0.25">
      <c r="A86" s="88"/>
      <c r="B86" s="84"/>
      <c r="C86" s="80"/>
      <c r="D86" s="80"/>
      <c r="E86" s="83" t="s">
        <v>179</v>
      </c>
      <c r="F86" s="83"/>
      <c r="G86" s="83"/>
      <c r="H86" s="8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12.75" customHeight="1" thickBot="1" x14ac:dyDescent="0.25">
      <c r="A87" s="88"/>
      <c r="B87" s="84"/>
      <c r="C87" s="80"/>
      <c r="D87" s="80"/>
      <c r="E87" s="83" t="s">
        <v>177</v>
      </c>
      <c r="F87" s="83"/>
      <c r="G87" s="83"/>
      <c r="H87" s="83"/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22.5" customHeight="1" thickBot="1" x14ac:dyDescent="0.25">
      <c r="A88" s="88"/>
      <c r="B88" s="84">
        <v>27</v>
      </c>
      <c r="C88" s="80" t="s">
        <v>180</v>
      </c>
      <c r="D88" s="79" t="s">
        <v>181</v>
      </c>
      <c r="E88" s="52" t="s">
        <v>182</v>
      </c>
      <c r="F88" s="35" t="s">
        <v>183</v>
      </c>
      <c r="G88" s="21" t="s">
        <v>184</v>
      </c>
      <c r="H88" s="36" t="s">
        <v>185</v>
      </c>
      <c r="I88" s="22">
        <f t="shared" ref="I88:T88" si="25">SUM(I89:I92)</f>
        <v>1737</v>
      </c>
      <c r="J88" s="22">
        <f t="shared" si="25"/>
        <v>1625</v>
      </c>
      <c r="K88" s="22">
        <f t="shared" si="25"/>
        <v>1524</v>
      </c>
      <c r="L88" s="22">
        <f t="shared" si="25"/>
        <v>825</v>
      </c>
      <c r="M88" s="22">
        <f t="shared" si="25"/>
        <v>1726</v>
      </c>
      <c r="N88" s="22">
        <f t="shared" si="25"/>
        <v>2912</v>
      </c>
      <c r="O88" s="22">
        <f t="shared" si="25"/>
        <v>1783</v>
      </c>
      <c r="P88" s="22">
        <f t="shared" si="25"/>
        <v>1432</v>
      </c>
      <c r="Q88" s="22">
        <f t="shared" si="25"/>
        <v>1301</v>
      </c>
      <c r="R88" s="22">
        <f t="shared" si="25"/>
        <v>1550</v>
      </c>
      <c r="S88" s="22">
        <f t="shared" si="25"/>
        <v>1413</v>
      </c>
      <c r="T88" s="22">
        <f t="shared" si="25"/>
        <v>1578</v>
      </c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12.75" customHeight="1" thickBot="1" x14ac:dyDescent="0.25">
      <c r="A89" s="88"/>
      <c r="B89" s="84"/>
      <c r="C89" s="80"/>
      <c r="D89" s="79"/>
      <c r="E89" s="79" t="s">
        <v>186</v>
      </c>
      <c r="F89" s="79"/>
      <c r="G89" s="79"/>
      <c r="H89" s="79"/>
      <c r="I89" s="13">
        <v>1699</v>
      </c>
      <c r="J89" s="13">
        <v>1496</v>
      </c>
      <c r="K89" s="13">
        <v>1369</v>
      </c>
      <c r="L89" s="13">
        <v>760</v>
      </c>
      <c r="M89" s="13">
        <v>1498</v>
      </c>
      <c r="N89" s="13">
        <v>1354</v>
      </c>
      <c r="O89" s="13">
        <v>1582</v>
      </c>
      <c r="P89" s="13">
        <v>1388</v>
      </c>
      <c r="Q89" s="13">
        <v>1245</v>
      </c>
      <c r="R89" s="13">
        <v>1496</v>
      </c>
      <c r="S89" s="13">
        <v>1259</v>
      </c>
      <c r="T89" s="13">
        <v>1428</v>
      </c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12.75" customHeight="1" thickBot="1" x14ac:dyDescent="0.25">
      <c r="A90" s="88"/>
      <c r="B90" s="84"/>
      <c r="C90" s="80"/>
      <c r="D90" s="79"/>
      <c r="E90" s="79" t="s">
        <v>187</v>
      </c>
      <c r="F90" s="79"/>
      <c r="G90" s="79"/>
      <c r="H90" s="79"/>
      <c r="I90" s="13">
        <v>0</v>
      </c>
      <c r="J90" s="13"/>
      <c r="K90" s="13"/>
      <c r="L90" s="13"/>
      <c r="M90" s="13"/>
      <c r="N90" s="13"/>
      <c r="O90" s="13"/>
      <c r="P90" s="13"/>
      <c r="Q90" s="13">
        <v>0</v>
      </c>
      <c r="R90" s="13">
        <v>0</v>
      </c>
      <c r="S90" s="13">
        <v>0</v>
      </c>
      <c r="T90" s="13">
        <v>0</v>
      </c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12.75" customHeight="1" thickBot="1" x14ac:dyDescent="0.25">
      <c r="A91" s="88"/>
      <c r="B91" s="84"/>
      <c r="C91" s="80"/>
      <c r="D91" s="79"/>
      <c r="E91" s="79" t="s">
        <v>165</v>
      </c>
      <c r="F91" s="79"/>
      <c r="G91" s="79"/>
      <c r="H91" s="79"/>
      <c r="I91" s="13">
        <v>38</v>
      </c>
      <c r="J91" s="13">
        <v>129</v>
      </c>
      <c r="K91" s="13">
        <v>155</v>
      </c>
      <c r="L91" s="13">
        <v>65</v>
      </c>
      <c r="M91" s="13">
        <v>228</v>
      </c>
      <c r="N91" s="13">
        <v>1558</v>
      </c>
      <c r="O91" s="13">
        <v>201</v>
      </c>
      <c r="P91" s="13">
        <v>44</v>
      </c>
      <c r="Q91" s="13">
        <v>56</v>
      </c>
      <c r="R91" s="13">
        <v>54</v>
      </c>
      <c r="S91" s="13">
        <v>154</v>
      </c>
      <c r="T91" s="13">
        <v>150</v>
      </c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12.75" customHeight="1" thickBot="1" x14ac:dyDescent="0.25">
      <c r="A92" s="88"/>
      <c r="B92" s="84"/>
      <c r="C92" s="80"/>
      <c r="D92" s="79"/>
      <c r="E92" s="79" t="s">
        <v>188</v>
      </c>
      <c r="F92" s="79"/>
      <c r="G92" s="79"/>
      <c r="H92" s="79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22.5" customHeight="1" thickBot="1" x14ac:dyDescent="0.25">
      <c r="A93" s="88"/>
      <c r="B93" s="81">
        <v>28</v>
      </c>
      <c r="C93" s="80" t="s">
        <v>189</v>
      </c>
      <c r="D93" s="80" t="s">
        <v>190</v>
      </c>
      <c r="E93" s="53" t="s">
        <v>136</v>
      </c>
      <c r="F93" s="19" t="s">
        <v>56</v>
      </c>
      <c r="G93" s="21" t="s">
        <v>57</v>
      </c>
      <c r="H93" s="23" t="s">
        <v>58</v>
      </c>
      <c r="I93" s="54">
        <f t="shared" ref="I93:T93" si="26">AVERAGE(I94:I96)</f>
        <v>1.1419966583124477</v>
      </c>
      <c r="J93" s="54">
        <f t="shared" si="26"/>
        <v>1.2032777777777777</v>
      </c>
      <c r="K93" s="54">
        <f t="shared" si="26"/>
        <v>1.3161904761904764</v>
      </c>
      <c r="L93" s="54">
        <f t="shared" si="26"/>
        <v>1.0383680555555557</v>
      </c>
      <c r="M93" s="54">
        <f t="shared" si="26"/>
        <v>1.2792676767676767</v>
      </c>
      <c r="N93" s="54">
        <f t="shared" si="26"/>
        <v>1.254361111111111</v>
      </c>
      <c r="O93" s="54">
        <f t="shared" si="26"/>
        <v>1.0993650793650793</v>
      </c>
      <c r="P93" s="54">
        <f t="shared" si="26"/>
        <v>0.87927777777777782</v>
      </c>
      <c r="Q93" s="54">
        <f t="shared" si="26"/>
        <v>0.80383597883597879</v>
      </c>
      <c r="R93" s="54">
        <f t="shared" si="26"/>
        <v>0.96057971014492749</v>
      </c>
      <c r="S93" s="54">
        <f t="shared" si="26"/>
        <v>1.0118253968253967</v>
      </c>
      <c r="T93" s="54">
        <f t="shared" si="26"/>
        <v>0.910905723905724</v>
      </c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22.5" customHeight="1" thickBot="1" x14ac:dyDescent="0.25">
      <c r="A94" s="88"/>
      <c r="B94" s="81"/>
      <c r="C94" s="80"/>
      <c r="D94" s="80"/>
      <c r="E94" s="42" t="s">
        <v>191</v>
      </c>
      <c r="F94" s="19" t="s">
        <v>56</v>
      </c>
      <c r="G94" s="21" t="s">
        <v>57</v>
      </c>
      <c r="H94" s="23" t="s">
        <v>58</v>
      </c>
      <c r="I94" s="55">
        <f t="shared" ref="I94:T94" si="27">IFERROR(I89/(I108*75),0)</f>
        <v>1.1922807017543859</v>
      </c>
      <c r="J94" s="55">
        <f t="shared" si="27"/>
        <v>0.99733333333333329</v>
      </c>
      <c r="K94" s="55">
        <f t="shared" si="27"/>
        <v>0.8692063492063492</v>
      </c>
      <c r="L94" s="55">
        <f t="shared" si="27"/>
        <v>0.6333333333333333</v>
      </c>
      <c r="M94" s="55">
        <f t="shared" si="27"/>
        <v>0.90787878787878784</v>
      </c>
      <c r="N94" s="55">
        <f t="shared" si="27"/>
        <v>0.90266666666666662</v>
      </c>
      <c r="O94" s="66">
        <f t="shared" si="27"/>
        <v>1.0044444444444445</v>
      </c>
      <c r="P94" s="55">
        <f t="shared" si="27"/>
        <v>0.92533333333333334</v>
      </c>
      <c r="Q94" s="55">
        <f t="shared" si="27"/>
        <v>0.79047619047619044</v>
      </c>
      <c r="R94" s="55">
        <f t="shared" si="27"/>
        <v>0.86724637681159422</v>
      </c>
      <c r="S94" s="55">
        <f t="shared" si="27"/>
        <v>0.79936507936507939</v>
      </c>
      <c r="T94" s="55">
        <f t="shared" si="27"/>
        <v>1.2693333333333334</v>
      </c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ht="22.5" customHeight="1" thickBot="1" x14ac:dyDescent="0.25">
      <c r="A95" s="88"/>
      <c r="B95" s="81"/>
      <c r="C95" s="80"/>
      <c r="D95" s="80"/>
      <c r="E95" s="42" t="s">
        <v>165</v>
      </c>
      <c r="F95" s="19" t="s">
        <v>56</v>
      </c>
      <c r="G95" s="21" t="s">
        <v>57</v>
      </c>
      <c r="H95" s="23" t="s">
        <v>58</v>
      </c>
      <c r="I95" s="55">
        <f t="shared" ref="I95:T95" si="28">IFERROR((I75+I76+I77)/(I109*1.2),0)</f>
        <v>1.9047619047619047</v>
      </c>
      <c r="J95" s="55">
        <f t="shared" si="28"/>
        <v>2.375</v>
      </c>
      <c r="K95" s="55">
        <f t="shared" si="28"/>
        <v>2.6984126984126986</v>
      </c>
      <c r="L95" s="55">
        <f t="shared" si="28"/>
        <v>2.0833333333333335</v>
      </c>
      <c r="M95" s="55">
        <f t="shared" si="28"/>
        <v>2.4242424242424243</v>
      </c>
      <c r="N95" s="55">
        <f t="shared" si="28"/>
        <v>2.4166666666666665</v>
      </c>
      <c r="O95" s="55">
        <f t="shared" si="28"/>
        <v>1.8650793650793651</v>
      </c>
      <c r="P95" s="55">
        <f t="shared" si="28"/>
        <v>1.25</v>
      </c>
      <c r="Q95" s="55">
        <f t="shared" si="28"/>
        <v>1.2698412698412698</v>
      </c>
      <c r="R95" s="55">
        <f t="shared" si="28"/>
        <v>1.5579710144927537</v>
      </c>
      <c r="S95" s="55">
        <f t="shared" si="28"/>
        <v>1.8253968253968254</v>
      </c>
      <c r="T95" s="55">
        <f t="shared" si="28"/>
        <v>1.1111111111111112</v>
      </c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22.5" customHeight="1" thickBot="1" x14ac:dyDescent="0.25">
      <c r="A96" s="88"/>
      <c r="B96" s="81"/>
      <c r="C96" s="80"/>
      <c r="D96" s="80"/>
      <c r="E96" s="42" t="s">
        <v>171</v>
      </c>
      <c r="F96" s="19" t="s">
        <v>56</v>
      </c>
      <c r="G96" s="21" t="s">
        <v>57</v>
      </c>
      <c r="H96" s="23" t="s">
        <v>58</v>
      </c>
      <c r="I96" s="55">
        <f t="shared" ref="I96:T96" si="29">IFERROR(I24/(I110*8),0)</f>
        <v>0.32894736842105265</v>
      </c>
      <c r="J96" s="55">
        <f t="shared" si="29"/>
        <v>0.23749999999999999</v>
      </c>
      <c r="K96" s="55">
        <f t="shared" si="29"/>
        <v>0.38095238095238093</v>
      </c>
      <c r="L96" s="55">
        <f t="shared" si="29"/>
        <v>0.3984375</v>
      </c>
      <c r="M96" s="55">
        <f t="shared" si="29"/>
        <v>0.50568181818181823</v>
      </c>
      <c r="N96" s="55">
        <f t="shared" si="29"/>
        <v>0.44374999999999998</v>
      </c>
      <c r="O96" s="55">
        <f t="shared" si="29"/>
        <v>0.42857142857142855</v>
      </c>
      <c r="P96" s="55">
        <f t="shared" si="29"/>
        <v>0.46250000000000002</v>
      </c>
      <c r="Q96" s="55">
        <f t="shared" si="29"/>
        <v>0.35119047619047616</v>
      </c>
      <c r="R96" s="55">
        <f t="shared" si="29"/>
        <v>0.45652173913043476</v>
      </c>
      <c r="S96" s="55">
        <f t="shared" si="29"/>
        <v>0.4107142857142857</v>
      </c>
      <c r="T96" s="55">
        <f t="shared" si="29"/>
        <v>0.35227272727272729</v>
      </c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22.5" customHeight="1" thickBot="1" x14ac:dyDescent="0.25">
      <c r="A97" s="88"/>
      <c r="B97" s="81"/>
      <c r="C97" s="80"/>
      <c r="D97" s="80"/>
      <c r="E97" s="53" t="s">
        <v>136</v>
      </c>
      <c r="F97" s="19" t="s">
        <v>56</v>
      </c>
      <c r="G97" s="21" t="s">
        <v>57</v>
      </c>
      <c r="H97" s="23" t="s">
        <v>58</v>
      </c>
      <c r="I97" s="54">
        <f t="shared" ref="I97:T97" si="30">AVERAGE(I98:I100)</f>
        <v>0</v>
      </c>
      <c r="J97" s="54">
        <f t="shared" si="30"/>
        <v>0</v>
      </c>
      <c r="K97" s="54">
        <f t="shared" si="30"/>
        <v>0</v>
      </c>
      <c r="L97" s="54">
        <f t="shared" si="30"/>
        <v>0</v>
      </c>
      <c r="M97" s="54">
        <f t="shared" si="30"/>
        <v>0</v>
      </c>
      <c r="N97" s="54">
        <f t="shared" si="30"/>
        <v>0</v>
      </c>
      <c r="O97" s="54">
        <f t="shared" si="30"/>
        <v>0</v>
      </c>
      <c r="P97" s="54">
        <f t="shared" si="30"/>
        <v>0</v>
      </c>
      <c r="Q97" s="54">
        <f t="shared" si="30"/>
        <v>0</v>
      </c>
      <c r="R97" s="54">
        <f t="shared" si="30"/>
        <v>0</v>
      </c>
      <c r="S97" s="54">
        <f t="shared" si="30"/>
        <v>0</v>
      </c>
      <c r="T97" s="54">
        <f t="shared" si="30"/>
        <v>0</v>
      </c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22.5" customHeight="1" thickBot="1" x14ac:dyDescent="0.25">
      <c r="A98" s="88"/>
      <c r="B98" s="81"/>
      <c r="C98" s="80"/>
      <c r="D98" s="80"/>
      <c r="E98" s="42" t="s">
        <v>192</v>
      </c>
      <c r="F98" s="19" t="s">
        <v>56</v>
      </c>
      <c r="G98" s="21" t="s">
        <v>57</v>
      </c>
      <c r="H98" s="23" t="s">
        <v>58</v>
      </c>
      <c r="I98" s="55">
        <f t="shared" ref="I98:T98" si="31">IFERROR(I90/(I111*75),0)</f>
        <v>0</v>
      </c>
      <c r="J98" s="55">
        <f t="shared" si="31"/>
        <v>0</v>
      </c>
      <c r="K98" s="55">
        <f t="shared" si="31"/>
        <v>0</v>
      </c>
      <c r="L98" s="55">
        <f t="shared" si="31"/>
        <v>0</v>
      </c>
      <c r="M98" s="55">
        <f t="shared" si="31"/>
        <v>0</v>
      </c>
      <c r="N98" s="55">
        <f t="shared" si="31"/>
        <v>0</v>
      </c>
      <c r="O98" s="55">
        <f t="shared" si="31"/>
        <v>0</v>
      </c>
      <c r="P98" s="55">
        <f t="shared" si="31"/>
        <v>0</v>
      </c>
      <c r="Q98" s="55">
        <f t="shared" si="31"/>
        <v>0</v>
      </c>
      <c r="R98" s="55">
        <f t="shared" si="31"/>
        <v>0</v>
      </c>
      <c r="S98" s="55">
        <f t="shared" si="31"/>
        <v>0</v>
      </c>
      <c r="T98" s="55">
        <f t="shared" si="31"/>
        <v>0</v>
      </c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22.5" customHeight="1" thickBot="1" x14ac:dyDescent="0.25">
      <c r="A99" s="88"/>
      <c r="B99" s="81"/>
      <c r="C99" s="80"/>
      <c r="D99" s="80"/>
      <c r="E99" s="42" t="s">
        <v>193</v>
      </c>
      <c r="F99" s="19" t="s">
        <v>56</v>
      </c>
      <c r="G99" s="21" t="s">
        <v>57</v>
      </c>
      <c r="H99" s="23" t="s">
        <v>58</v>
      </c>
      <c r="I99" s="55">
        <f t="shared" ref="I99:T99" si="32">IFERROR((I78+I79+I80)/(I112*1.2),0)</f>
        <v>0</v>
      </c>
      <c r="J99" s="55">
        <f t="shared" si="32"/>
        <v>0</v>
      </c>
      <c r="K99" s="55">
        <f t="shared" si="32"/>
        <v>0</v>
      </c>
      <c r="L99" s="55">
        <f t="shared" si="32"/>
        <v>0</v>
      </c>
      <c r="M99" s="55">
        <f t="shared" si="32"/>
        <v>0</v>
      </c>
      <c r="N99" s="55">
        <f t="shared" si="32"/>
        <v>0</v>
      </c>
      <c r="O99" s="55">
        <f t="shared" si="32"/>
        <v>0</v>
      </c>
      <c r="P99" s="55">
        <f t="shared" si="32"/>
        <v>0</v>
      </c>
      <c r="Q99" s="55">
        <f t="shared" si="32"/>
        <v>0</v>
      </c>
      <c r="R99" s="55">
        <f t="shared" si="32"/>
        <v>0</v>
      </c>
      <c r="S99" s="55">
        <f t="shared" si="32"/>
        <v>0</v>
      </c>
      <c r="T99" s="55">
        <f t="shared" si="32"/>
        <v>0</v>
      </c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ht="22.5" customHeight="1" thickBot="1" x14ac:dyDescent="0.25">
      <c r="A100" s="88"/>
      <c r="B100" s="81"/>
      <c r="C100" s="80"/>
      <c r="D100" s="80"/>
      <c r="E100" s="42" t="s">
        <v>194</v>
      </c>
      <c r="F100" s="19" t="s">
        <v>56</v>
      </c>
      <c r="G100" s="21" t="s">
        <v>57</v>
      </c>
      <c r="H100" s="23" t="s">
        <v>58</v>
      </c>
      <c r="I100" s="55">
        <f t="shared" ref="I100:T100" si="33">IFERROR(I26/(I113*8),0)</f>
        <v>0</v>
      </c>
      <c r="J100" s="55">
        <f t="shared" si="33"/>
        <v>0</v>
      </c>
      <c r="K100" s="55">
        <f t="shared" si="33"/>
        <v>0</v>
      </c>
      <c r="L100" s="55">
        <f t="shared" si="33"/>
        <v>0</v>
      </c>
      <c r="M100" s="55">
        <f t="shared" si="33"/>
        <v>0</v>
      </c>
      <c r="N100" s="55">
        <f t="shared" si="33"/>
        <v>0</v>
      </c>
      <c r="O100" s="55">
        <f t="shared" si="33"/>
        <v>0</v>
      </c>
      <c r="P100" s="55">
        <f t="shared" si="33"/>
        <v>0</v>
      </c>
      <c r="Q100" s="55">
        <f t="shared" si="33"/>
        <v>0</v>
      </c>
      <c r="R100" s="55">
        <f t="shared" si="33"/>
        <v>0</v>
      </c>
      <c r="S100" s="55">
        <f t="shared" si="33"/>
        <v>0</v>
      </c>
      <c r="T100" s="55">
        <f t="shared" si="33"/>
        <v>0</v>
      </c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s="56" customFormat="1" ht="12.75" customHeight="1" thickBot="1" x14ac:dyDescent="0.25">
      <c r="A101" s="88"/>
      <c r="B101" s="82">
        <v>29</v>
      </c>
      <c r="C101" s="80" t="s">
        <v>195</v>
      </c>
      <c r="D101" s="80" t="s">
        <v>196</v>
      </c>
      <c r="E101" s="80"/>
      <c r="F101" s="79" t="s">
        <v>140</v>
      </c>
      <c r="G101" s="79"/>
      <c r="H101" s="79"/>
      <c r="I101" s="13">
        <v>19</v>
      </c>
      <c r="J101" s="13">
        <v>19</v>
      </c>
      <c r="K101" s="13">
        <v>20</v>
      </c>
      <c r="L101" s="13">
        <v>16</v>
      </c>
      <c r="M101" s="13">
        <v>17</v>
      </c>
      <c r="N101" s="13">
        <v>18</v>
      </c>
      <c r="O101" s="13">
        <v>20</v>
      </c>
      <c r="P101" s="13">
        <v>17</v>
      </c>
      <c r="Q101" s="13">
        <v>20</v>
      </c>
      <c r="R101" s="13">
        <v>23</v>
      </c>
      <c r="S101" s="13">
        <v>20</v>
      </c>
      <c r="T101" s="13">
        <v>15</v>
      </c>
    </row>
    <row r="102" spans="1:256" s="56" customFormat="1" ht="12.75" customHeight="1" thickBot="1" x14ac:dyDescent="0.25">
      <c r="A102" s="88"/>
      <c r="B102" s="82"/>
      <c r="C102" s="80"/>
      <c r="D102" s="80"/>
      <c r="E102" s="80"/>
      <c r="F102" s="79" t="s">
        <v>141</v>
      </c>
      <c r="G102" s="79"/>
      <c r="H102" s="79"/>
      <c r="I102" s="13">
        <v>19</v>
      </c>
      <c r="J102" s="13">
        <v>20</v>
      </c>
      <c r="K102" s="13">
        <v>21</v>
      </c>
      <c r="L102" s="13">
        <v>16</v>
      </c>
      <c r="M102" s="13">
        <v>21</v>
      </c>
      <c r="N102" s="13">
        <v>13</v>
      </c>
      <c r="O102" s="13">
        <v>19</v>
      </c>
      <c r="P102" s="13">
        <v>16</v>
      </c>
      <c r="Q102" s="13">
        <v>18</v>
      </c>
      <c r="R102" s="13">
        <v>21</v>
      </c>
      <c r="S102" s="13">
        <v>21</v>
      </c>
      <c r="T102" s="13">
        <v>15</v>
      </c>
    </row>
    <row r="103" spans="1:256" s="56" customFormat="1" ht="12.75" customHeight="1" thickBot="1" x14ac:dyDescent="0.25">
      <c r="A103" s="88"/>
      <c r="B103" s="82"/>
      <c r="C103" s="80"/>
      <c r="D103" s="80"/>
      <c r="E103" s="80"/>
      <c r="F103" s="79" t="s">
        <v>142</v>
      </c>
      <c r="G103" s="79"/>
      <c r="H103" s="79"/>
      <c r="I103" s="13">
        <v>18</v>
      </c>
      <c r="J103" s="13">
        <v>18</v>
      </c>
      <c r="K103" s="13">
        <v>20</v>
      </c>
      <c r="L103" s="13">
        <v>15</v>
      </c>
      <c r="M103" s="13">
        <v>21</v>
      </c>
      <c r="N103" s="13">
        <v>20</v>
      </c>
      <c r="O103" s="13">
        <v>21</v>
      </c>
      <c r="P103" s="13">
        <v>20</v>
      </c>
      <c r="Q103" s="13">
        <v>19</v>
      </c>
      <c r="R103" s="13">
        <v>21</v>
      </c>
      <c r="S103" s="13">
        <v>19</v>
      </c>
      <c r="T103" s="13">
        <v>14</v>
      </c>
    </row>
    <row r="104" spans="1:256" s="56" customFormat="1" ht="12.75" customHeight="1" thickBot="1" x14ac:dyDescent="0.25">
      <c r="A104" s="88"/>
      <c r="B104" s="82"/>
      <c r="C104" s="80"/>
      <c r="D104" s="80"/>
      <c r="E104" s="80"/>
      <c r="F104" s="79" t="s">
        <v>143</v>
      </c>
      <c r="G104" s="79"/>
      <c r="H104" s="79"/>
      <c r="I104" s="13">
        <v>18</v>
      </c>
      <c r="J104" s="13">
        <v>20</v>
      </c>
      <c r="K104" s="13">
        <v>19</v>
      </c>
      <c r="L104" s="13">
        <v>15</v>
      </c>
      <c r="M104" s="13">
        <v>22</v>
      </c>
      <c r="N104" s="13">
        <v>20</v>
      </c>
      <c r="O104" s="13">
        <v>16</v>
      </c>
      <c r="P104" s="13">
        <v>19</v>
      </c>
      <c r="Q104" s="13">
        <v>20</v>
      </c>
      <c r="R104" s="13">
        <v>13</v>
      </c>
      <c r="S104" s="13">
        <v>18</v>
      </c>
      <c r="T104" s="13">
        <v>15</v>
      </c>
    </row>
    <row r="105" spans="1:256" s="56" customFormat="1" ht="12.75" customHeight="1" thickBot="1" x14ac:dyDescent="0.25">
      <c r="A105" s="88"/>
      <c r="B105" s="82"/>
      <c r="C105" s="80"/>
      <c r="D105" s="80"/>
      <c r="E105" s="80"/>
      <c r="F105" s="79" t="s">
        <v>144</v>
      </c>
      <c r="G105" s="79"/>
      <c r="H105" s="79"/>
      <c r="I105" s="13">
        <v>19</v>
      </c>
      <c r="J105" s="13">
        <v>18</v>
      </c>
      <c r="K105" s="13">
        <v>21</v>
      </c>
      <c r="L105" s="13">
        <v>14</v>
      </c>
      <c r="M105" s="13">
        <v>22</v>
      </c>
      <c r="N105" s="13">
        <v>20</v>
      </c>
      <c r="O105" s="13">
        <v>16</v>
      </c>
      <c r="P105" s="13">
        <v>20</v>
      </c>
      <c r="Q105" s="13">
        <v>19</v>
      </c>
      <c r="R105" s="13">
        <v>22</v>
      </c>
      <c r="S105" s="13">
        <v>21</v>
      </c>
      <c r="T105" s="13">
        <v>15</v>
      </c>
    </row>
    <row r="106" spans="1:256" s="56" customFormat="1" ht="12.75" customHeight="1" thickBot="1" x14ac:dyDescent="0.25">
      <c r="A106" s="88"/>
      <c r="B106" s="82"/>
      <c r="C106" s="80"/>
      <c r="D106" s="80"/>
      <c r="E106" s="80"/>
      <c r="F106" s="79" t="s">
        <v>197</v>
      </c>
      <c r="G106" s="79"/>
      <c r="H106" s="79"/>
      <c r="I106" s="13">
        <v>19</v>
      </c>
      <c r="J106" s="13">
        <v>20</v>
      </c>
      <c r="K106" s="13">
        <v>21</v>
      </c>
      <c r="L106" s="13">
        <v>16</v>
      </c>
      <c r="M106" s="13">
        <v>22</v>
      </c>
      <c r="N106" s="13">
        <v>20</v>
      </c>
      <c r="O106" s="13">
        <v>21</v>
      </c>
      <c r="P106" s="13">
        <v>20</v>
      </c>
      <c r="Q106" s="13">
        <v>21</v>
      </c>
      <c r="R106" s="13">
        <v>23</v>
      </c>
      <c r="S106" s="13">
        <v>21</v>
      </c>
      <c r="T106" s="13">
        <v>22</v>
      </c>
    </row>
    <row r="107" spans="1:256" s="56" customFormat="1" ht="12.75" customHeight="1" thickBot="1" x14ac:dyDescent="0.25">
      <c r="A107" s="88"/>
      <c r="B107" s="82"/>
      <c r="C107" s="80"/>
      <c r="D107" s="80"/>
      <c r="E107" s="80"/>
      <c r="F107" s="79" t="s">
        <v>198</v>
      </c>
      <c r="G107" s="79"/>
      <c r="H107" s="79"/>
      <c r="I107" s="13">
        <v>19</v>
      </c>
      <c r="J107" s="13">
        <v>20</v>
      </c>
      <c r="K107" s="13">
        <v>21</v>
      </c>
      <c r="L107" s="13">
        <v>16</v>
      </c>
      <c r="M107" s="13">
        <v>22</v>
      </c>
      <c r="N107" s="13">
        <v>20</v>
      </c>
      <c r="O107" s="13">
        <v>21</v>
      </c>
      <c r="P107" s="13">
        <v>20</v>
      </c>
      <c r="Q107" s="13">
        <v>21</v>
      </c>
      <c r="R107" s="13">
        <v>23</v>
      </c>
      <c r="S107" s="13">
        <v>21</v>
      </c>
      <c r="T107" s="13">
        <v>22</v>
      </c>
    </row>
    <row r="108" spans="1:256" ht="12.75" customHeight="1" thickBot="1" x14ac:dyDescent="0.25">
      <c r="A108" s="88"/>
      <c r="B108" s="82"/>
      <c r="C108" s="80"/>
      <c r="D108" s="80" t="s">
        <v>199</v>
      </c>
      <c r="E108" s="80"/>
      <c r="F108" s="79" t="s">
        <v>186</v>
      </c>
      <c r="G108" s="79"/>
      <c r="H108" s="79"/>
      <c r="I108" s="13">
        <v>19</v>
      </c>
      <c r="J108" s="13">
        <v>20</v>
      </c>
      <c r="K108" s="13">
        <v>21</v>
      </c>
      <c r="L108" s="13">
        <v>16</v>
      </c>
      <c r="M108" s="13">
        <v>22</v>
      </c>
      <c r="N108" s="13">
        <v>20</v>
      </c>
      <c r="O108" s="13">
        <v>21</v>
      </c>
      <c r="P108" s="13">
        <v>20</v>
      </c>
      <c r="Q108" s="13">
        <v>21</v>
      </c>
      <c r="R108" s="13">
        <v>23</v>
      </c>
      <c r="S108" s="13">
        <v>21</v>
      </c>
      <c r="T108" s="13">
        <v>15</v>
      </c>
    </row>
    <row r="109" spans="1:256" ht="12.75" customHeight="1" thickBot="1" x14ac:dyDescent="0.25">
      <c r="A109" s="88"/>
      <c r="B109" s="82"/>
      <c r="C109" s="80"/>
      <c r="D109" s="80"/>
      <c r="E109" s="80"/>
      <c r="F109" s="79" t="s">
        <v>162</v>
      </c>
      <c r="G109" s="79"/>
      <c r="H109" s="79"/>
      <c r="I109" s="13">
        <v>14</v>
      </c>
      <c r="J109" s="13">
        <v>20</v>
      </c>
      <c r="K109" s="13">
        <v>21</v>
      </c>
      <c r="L109" s="13">
        <v>16</v>
      </c>
      <c r="M109" s="13">
        <v>22</v>
      </c>
      <c r="N109" s="13">
        <v>20</v>
      </c>
      <c r="O109" s="13">
        <v>21</v>
      </c>
      <c r="P109" s="13">
        <v>20</v>
      </c>
      <c r="Q109" s="13">
        <v>21</v>
      </c>
      <c r="R109" s="13">
        <v>23</v>
      </c>
      <c r="S109" s="13">
        <v>21</v>
      </c>
      <c r="T109" s="13">
        <v>15</v>
      </c>
    </row>
    <row r="110" spans="1:256" ht="12.75" customHeight="1" thickBot="1" x14ac:dyDescent="0.25">
      <c r="A110" s="88"/>
      <c r="B110" s="82"/>
      <c r="C110" s="80"/>
      <c r="D110" s="80"/>
      <c r="E110" s="80"/>
      <c r="F110" s="79" t="s">
        <v>200</v>
      </c>
      <c r="G110" s="79"/>
      <c r="H110" s="79"/>
      <c r="I110" s="13">
        <v>19</v>
      </c>
      <c r="J110" s="13">
        <v>20</v>
      </c>
      <c r="K110" s="13">
        <v>21</v>
      </c>
      <c r="L110" s="13">
        <v>16</v>
      </c>
      <c r="M110" s="13">
        <v>22</v>
      </c>
      <c r="N110" s="13">
        <v>20</v>
      </c>
      <c r="O110" s="13">
        <v>21</v>
      </c>
      <c r="P110" s="13">
        <v>20</v>
      </c>
      <c r="Q110" s="13">
        <v>21</v>
      </c>
      <c r="R110" s="13">
        <v>23</v>
      </c>
      <c r="S110" s="13">
        <v>21</v>
      </c>
      <c r="T110" s="13">
        <v>22</v>
      </c>
    </row>
    <row r="111" spans="1:256" ht="12.75" customHeight="1" thickBot="1" x14ac:dyDescent="0.25">
      <c r="A111" s="88"/>
      <c r="B111" s="82"/>
      <c r="C111" s="80"/>
      <c r="D111" s="80"/>
      <c r="E111" s="80"/>
      <c r="F111" s="79" t="s">
        <v>201</v>
      </c>
      <c r="G111" s="79"/>
      <c r="H111" s="79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</row>
    <row r="112" spans="1:256" ht="12.75" customHeight="1" thickBot="1" x14ac:dyDescent="0.25">
      <c r="A112" s="88"/>
      <c r="B112" s="82"/>
      <c r="C112" s="80"/>
      <c r="D112" s="80"/>
      <c r="E112" s="80"/>
      <c r="F112" s="79" t="s">
        <v>202</v>
      </c>
      <c r="G112" s="79"/>
      <c r="H112" s="79"/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</row>
    <row r="113" spans="1:20" ht="12.75" customHeight="1" thickBot="1" x14ac:dyDescent="0.25">
      <c r="A113" s="88"/>
      <c r="B113" s="82"/>
      <c r="C113" s="80"/>
      <c r="D113" s="80"/>
      <c r="E113" s="80"/>
      <c r="F113" s="79" t="s">
        <v>203</v>
      </c>
      <c r="G113" s="79"/>
      <c r="H113" s="79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</row>
    <row r="114" spans="1:20" x14ac:dyDescent="0.2">
      <c r="A114"/>
      <c r="B114"/>
      <c r="C114"/>
      <c r="D114"/>
      <c r="E114"/>
    </row>
    <row r="115" spans="1:20" ht="13.5" thickBot="1" x14ac:dyDescent="0.25">
      <c r="A115"/>
      <c r="B115"/>
      <c r="C115"/>
      <c r="D115"/>
      <c r="E115"/>
    </row>
    <row r="116" spans="1:20" ht="12.75" customHeight="1" thickBot="1" x14ac:dyDescent="0.25">
      <c r="A116" s="73" t="s">
        <v>204</v>
      </c>
      <c r="B116" s="73"/>
      <c r="C116" s="73"/>
      <c r="D116" s="77" t="s">
        <v>205</v>
      </c>
      <c r="E116" s="77"/>
    </row>
    <row r="117" spans="1:20" ht="12.75" customHeight="1" thickBot="1" x14ac:dyDescent="0.25">
      <c r="A117" s="73" t="s">
        <v>206</v>
      </c>
      <c r="B117" s="73"/>
      <c r="C117" s="73"/>
      <c r="D117" s="78">
        <v>43374</v>
      </c>
      <c r="E117" s="78"/>
    </row>
    <row r="118" spans="1:20" ht="12.75" customHeight="1" thickBot="1" x14ac:dyDescent="0.25">
      <c r="A118" s="73" t="s">
        <v>207</v>
      </c>
      <c r="B118" s="73"/>
      <c r="C118" s="73"/>
      <c r="D118" s="77" t="s">
        <v>208</v>
      </c>
      <c r="E118" s="77"/>
    </row>
    <row r="119" spans="1:20" ht="12.75" customHeight="1" thickBot="1" x14ac:dyDescent="0.25">
      <c r="A119" s="73" t="s">
        <v>209</v>
      </c>
      <c r="B119" s="73"/>
      <c r="C119" s="73"/>
      <c r="D119" s="74" t="s">
        <v>210</v>
      </c>
      <c r="E119" s="74"/>
    </row>
    <row r="120" spans="1:20" ht="13.5" thickBot="1" x14ac:dyDescent="0.25">
      <c r="C120"/>
      <c r="D120"/>
      <c r="E120"/>
    </row>
    <row r="121" spans="1:20" ht="12.75" customHeight="1" thickBot="1" x14ac:dyDescent="0.25">
      <c r="C121" s="75" t="s">
        <v>211</v>
      </c>
      <c r="D121" s="75"/>
      <c r="E121" s="75"/>
    </row>
    <row r="122" spans="1:20" ht="12.75" customHeight="1" thickBot="1" x14ac:dyDescent="0.25">
      <c r="C122" s="59" t="s">
        <v>212</v>
      </c>
      <c r="D122" s="60">
        <v>1.2</v>
      </c>
      <c r="E122" s="61" t="s">
        <v>213</v>
      </c>
    </row>
    <row r="123" spans="1:20" ht="12.75" customHeight="1" thickBot="1" x14ac:dyDescent="0.25">
      <c r="C123" s="59" t="s">
        <v>214</v>
      </c>
      <c r="D123" s="60">
        <v>75</v>
      </c>
      <c r="E123" s="61" t="s">
        <v>215</v>
      </c>
    </row>
    <row r="124" spans="1:20" ht="12.75" customHeight="1" thickBot="1" x14ac:dyDescent="0.25">
      <c r="C124" s="59" t="s">
        <v>216</v>
      </c>
      <c r="D124" s="60">
        <v>8</v>
      </c>
      <c r="E124" s="61" t="s">
        <v>217</v>
      </c>
    </row>
    <row r="125" spans="1:20" ht="12.75" customHeight="1" thickBot="1" x14ac:dyDescent="0.25">
      <c r="C125" s="59" t="s">
        <v>218</v>
      </c>
      <c r="D125" s="60">
        <v>15</v>
      </c>
      <c r="E125" s="61" t="s">
        <v>219</v>
      </c>
    </row>
    <row r="126" spans="1:20" ht="12.75" customHeight="1" thickBot="1" x14ac:dyDescent="0.25">
      <c r="C126" s="59" t="s">
        <v>220</v>
      </c>
      <c r="D126" s="60">
        <v>25</v>
      </c>
      <c r="E126" s="61" t="s">
        <v>221</v>
      </c>
    </row>
    <row r="127" spans="1:20" ht="12.75" customHeight="1" thickBot="1" x14ac:dyDescent="0.25">
      <c r="C127" s="59" t="s">
        <v>222</v>
      </c>
      <c r="D127" s="60">
        <v>40</v>
      </c>
      <c r="E127" s="61" t="s">
        <v>223</v>
      </c>
    </row>
    <row r="128" spans="1:20" ht="12.75" customHeight="1" thickBot="1" x14ac:dyDescent="0.25">
      <c r="C128" s="59" t="s">
        <v>224</v>
      </c>
      <c r="D128" s="60">
        <v>2400</v>
      </c>
      <c r="E128" s="61" t="s">
        <v>225</v>
      </c>
    </row>
    <row r="129" spans="3:5" ht="12.75" customHeight="1" thickBot="1" x14ac:dyDescent="0.25">
      <c r="C129" s="59" t="s">
        <v>226</v>
      </c>
      <c r="D129" s="60">
        <v>905</v>
      </c>
      <c r="E129" s="61" t="s">
        <v>225</v>
      </c>
    </row>
    <row r="130" spans="3:5" ht="12.75" customHeight="1" thickBot="1" x14ac:dyDescent="0.25">
      <c r="C130" s="62"/>
      <c r="D130" s="62"/>
      <c r="E130" s="63"/>
    </row>
    <row r="131" spans="3:5" ht="12.75" customHeight="1" thickBot="1" x14ac:dyDescent="0.25">
      <c r="C131" s="76" t="s">
        <v>227</v>
      </c>
      <c r="D131" s="76"/>
      <c r="E131" s="63"/>
    </row>
    <row r="132" spans="3:5" ht="12.75" customHeight="1" thickBot="1" x14ac:dyDescent="0.25">
      <c r="C132" s="59" t="s">
        <v>228</v>
      </c>
      <c r="D132" s="59">
        <v>1</v>
      </c>
      <c r="E132" s="63"/>
    </row>
    <row r="133" spans="3:5" ht="12.75" customHeight="1" thickBot="1" x14ac:dyDescent="0.25">
      <c r="C133" s="59" t="s">
        <v>229</v>
      </c>
      <c r="D133" s="59">
        <v>2</v>
      </c>
      <c r="E133" s="63"/>
    </row>
    <row r="134" spans="3:5" ht="12.75" customHeight="1" thickBot="1" x14ac:dyDescent="0.25">
      <c r="C134" s="59" t="s">
        <v>216</v>
      </c>
      <c r="D134" s="59">
        <v>2</v>
      </c>
      <c r="E134" s="63"/>
    </row>
    <row r="135" spans="3:5" ht="12.75" customHeight="1" thickBot="1" x14ac:dyDescent="0.25">
      <c r="C135" s="59" t="s">
        <v>230</v>
      </c>
      <c r="D135" s="59">
        <v>10</v>
      </c>
      <c r="E135" s="63"/>
    </row>
    <row r="136" spans="3:5" ht="12.75" customHeight="1" thickBot="1" x14ac:dyDescent="0.25">
      <c r="C136" s="59" t="s">
        <v>231</v>
      </c>
      <c r="D136" s="59">
        <v>4</v>
      </c>
      <c r="E136" s="63"/>
    </row>
    <row r="137" spans="3:5" ht="12.75" customHeight="1" thickBot="1" x14ac:dyDescent="0.25">
      <c r="C137" s="59" t="s">
        <v>232</v>
      </c>
      <c r="D137" s="59">
        <v>2</v>
      </c>
      <c r="E137" s="63"/>
    </row>
    <row r="138" spans="3:5" ht="12.75" customHeight="1" thickBot="1" x14ac:dyDescent="0.25">
      <c r="C138" s="59" t="s">
        <v>233</v>
      </c>
      <c r="D138" s="59">
        <v>1</v>
      </c>
      <c r="E138" s="63"/>
    </row>
  </sheetData>
  <mergeCells count="177">
    <mergeCell ref="A1:K1"/>
    <mergeCell ref="A2:K2"/>
    <mergeCell ref="A3:D4"/>
    <mergeCell ref="E3:H4"/>
    <mergeCell ref="I3:K3"/>
    <mergeCell ref="I4:I5"/>
    <mergeCell ref="J4:J5"/>
    <mergeCell ref="K4:K5"/>
    <mergeCell ref="R4:R5"/>
    <mergeCell ref="S4:S5"/>
    <mergeCell ref="T4:T5"/>
    <mergeCell ref="D5:E5"/>
    <mergeCell ref="A6:A19"/>
    <mergeCell ref="B6:B7"/>
    <mergeCell ref="C6:C7"/>
    <mergeCell ref="D6:E6"/>
    <mergeCell ref="D7:E7"/>
    <mergeCell ref="B8:B10"/>
    <mergeCell ref="L4:L5"/>
    <mergeCell ref="M4:M5"/>
    <mergeCell ref="N4:N5"/>
    <mergeCell ref="O4:O5"/>
    <mergeCell ref="P4:P5"/>
    <mergeCell ref="Q4:Q5"/>
    <mergeCell ref="D13:E13"/>
    <mergeCell ref="B14:B16"/>
    <mergeCell ref="C14:C16"/>
    <mergeCell ref="D14:E16"/>
    <mergeCell ref="F15:H15"/>
    <mergeCell ref="F16:H16"/>
    <mergeCell ref="C8:C10"/>
    <mergeCell ref="D8:E10"/>
    <mergeCell ref="F9:H9"/>
    <mergeCell ref="F10:H10"/>
    <mergeCell ref="D11:E11"/>
    <mergeCell ref="D12:E12"/>
    <mergeCell ref="D17:E17"/>
    <mergeCell ref="B18:B19"/>
    <mergeCell ref="C18:C19"/>
    <mergeCell ref="D18:E18"/>
    <mergeCell ref="D19:E19"/>
    <mergeCell ref="A20:A27"/>
    <mergeCell ref="B20:B22"/>
    <mergeCell ref="C20:C22"/>
    <mergeCell ref="D20:E22"/>
    <mergeCell ref="F21:H21"/>
    <mergeCell ref="F22:H22"/>
    <mergeCell ref="B23:B27"/>
    <mergeCell ref="C23:C27"/>
    <mergeCell ref="D23:E23"/>
    <mergeCell ref="D24:E25"/>
    <mergeCell ref="F24:H24"/>
    <mergeCell ref="F25:H25"/>
    <mergeCell ref="D26:E27"/>
    <mergeCell ref="F26:H26"/>
    <mergeCell ref="F27:H27"/>
    <mergeCell ref="A28:A32"/>
    <mergeCell ref="B28:B32"/>
    <mergeCell ref="C28:C32"/>
    <mergeCell ref="D28:E28"/>
    <mergeCell ref="D29:E30"/>
    <mergeCell ref="F29:H29"/>
    <mergeCell ref="F30:H30"/>
    <mergeCell ref="D31:E32"/>
    <mergeCell ref="F31:H31"/>
    <mergeCell ref="F37:H37"/>
    <mergeCell ref="F38:H38"/>
    <mergeCell ref="B39:B41"/>
    <mergeCell ref="C39:C41"/>
    <mergeCell ref="D39:E41"/>
    <mergeCell ref="F40:H40"/>
    <mergeCell ref="F41:H41"/>
    <mergeCell ref="F32:H32"/>
    <mergeCell ref="A33:A56"/>
    <mergeCell ref="B33:B35"/>
    <mergeCell ref="C33:C35"/>
    <mergeCell ref="D33:E35"/>
    <mergeCell ref="F34:H34"/>
    <mergeCell ref="F35:H35"/>
    <mergeCell ref="B36:B38"/>
    <mergeCell ref="C36:C38"/>
    <mergeCell ref="D36:E38"/>
    <mergeCell ref="B42:B44"/>
    <mergeCell ref="C42:C44"/>
    <mergeCell ref="D42:E44"/>
    <mergeCell ref="F43:H43"/>
    <mergeCell ref="F44:H44"/>
    <mergeCell ref="B45:B47"/>
    <mergeCell ref="C45:C47"/>
    <mergeCell ref="D45:E47"/>
    <mergeCell ref="F46:H46"/>
    <mergeCell ref="F47:H47"/>
    <mergeCell ref="A57:A113"/>
    <mergeCell ref="B57:B62"/>
    <mergeCell ref="C57:C62"/>
    <mergeCell ref="D57:D62"/>
    <mergeCell ref="B64:B69"/>
    <mergeCell ref="B48:B50"/>
    <mergeCell ref="C48:C50"/>
    <mergeCell ref="D48:E50"/>
    <mergeCell ref="F49:H49"/>
    <mergeCell ref="F50:H50"/>
    <mergeCell ref="B51:B53"/>
    <mergeCell ref="C51:C53"/>
    <mergeCell ref="D51:E53"/>
    <mergeCell ref="F52:H52"/>
    <mergeCell ref="F53:H53"/>
    <mergeCell ref="C64:C69"/>
    <mergeCell ref="D64:D69"/>
    <mergeCell ref="B71:B73"/>
    <mergeCell ref="C71:C73"/>
    <mergeCell ref="D71:D73"/>
    <mergeCell ref="E72:H72"/>
    <mergeCell ref="E73:H73"/>
    <mergeCell ref="B54:B56"/>
    <mergeCell ref="C54:C56"/>
    <mergeCell ref="D54:E56"/>
    <mergeCell ref="F55:H55"/>
    <mergeCell ref="F56:H56"/>
    <mergeCell ref="B74:B80"/>
    <mergeCell ref="C74:C80"/>
    <mergeCell ref="D74:D77"/>
    <mergeCell ref="E75:H75"/>
    <mergeCell ref="E76:H76"/>
    <mergeCell ref="E77:H77"/>
    <mergeCell ref="D78:D80"/>
    <mergeCell ref="E78:H78"/>
    <mergeCell ref="E79:H79"/>
    <mergeCell ref="E80:H80"/>
    <mergeCell ref="B93:B100"/>
    <mergeCell ref="C93:C100"/>
    <mergeCell ref="D93:D100"/>
    <mergeCell ref="B101:B113"/>
    <mergeCell ref="C101:C113"/>
    <mergeCell ref="D101:E107"/>
    <mergeCell ref="E87:H87"/>
    <mergeCell ref="B88:B92"/>
    <mergeCell ref="C88:C92"/>
    <mergeCell ref="D88:D92"/>
    <mergeCell ref="E89:H89"/>
    <mergeCell ref="E90:H90"/>
    <mergeCell ref="E91:H91"/>
    <mergeCell ref="E92:H92"/>
    <mergeCell ref="B81:B87"/>
    <mergeCell ref="C81:C87"/>
    <mergeCell ref="D81:E81"/>
    <mergeCell ref="D82:D84"/>
    <mergeCell ref="E82:H82"/>
    <mergeCell ref="E83:H83"/>
    <mergeCell ref="E84:H84"/>
    <mergeCell ref="D85:D87"/>
    <mergeCell ref="E85:H85"/>
    <mergeCell ref="E86:H86"/>
    <mergeCell ref="F107:H107"/>
    <mergeCell ref="D108:E113"/>
    <mergeCell ref="F108:H108"/>
    <mergeCell ref="F109:H109"/>
    <mergeCell ref="F110:H110"/>
    <mergeCell ref="F111:H111"/>
    <mergeCell ref="F112:H112"/>
    <mergeCell ref="F113:H113"/>
    <mergeCell ref="F101:H101"/>
    <mergeCell ref="F102:H102"/>
    <mergeCell ref="F103:H103"/>
    <mergeCell ref="F104:H104"/>
    <mergeCell ref="F105:H105"/>
    <mergeCell ref="F106:H106"/>
    <mergeCell ref="A119:C119"/>
    <mergeCell ref="D119:E119"/>
    <mergeCell ref="C121:E121"/>
    <mergeCell ref="C131:D131"/>
    <mergeCell ref="A116:C116"/>
    <mergeCell ref="D116:E116"/>
    <mergeCell ref="A117:C117"/>
    <mergeCell ref="D117:E117"/>
    <mergeCell ref="A118:C118"/>
    <mergeCell ref="D118:E118"/>
  </mergeCells>
  <conditionalFormatting sqref="I36:T36">
    <cfRule type="cellIs" dxfId="157" priority="34" stopIfTrue="1" operator="lessThanOrEqual">
      <formula>0</formula>
    </cfRule>
  </conditionalFormatting>
  <conditionalFormatting sqref="I28:T28">
    <cfRule type="cellIs" dxfId="156" priority="27" stopIfTrue="1" operator="lessThanOrEqual">
      <formula>0.39</formula>
    </cfRule>
  </conditionalFormatting>
  <conditionalFormatting sqref="I23:T23">
    <cfRule type="cellIs" dxfId="155" priority="10" stopIfTrue="1" operator="lessThanOrEqual">
      <formula>0.59</formula>
    </cfRule>
  </conditionalFormatting>
  <conditionalFormatting sqref="I20:T20">
    <cfRule type="cellIs" dxfId="154" priority="7" stopIfTrue="1" operator="lessThanOrEqual">
      <formula>0.69</formula>
    </cfRule>
  </conditionalFormatting>
  <conditionalFormatting sqref="I8:T8">
    <cfRule type="cellIs" dxfId="153" priority="61" stopIfTrue="1" operator="lessThanOrEqual">
      <formula>0.79</formula>
    </cfRule>
  </conditionalFormatting>
  <conditionalFormatting sqref="I18:T18 I64:T70 I93:T100">
    <cfRule type="cellIs" dxfId="152" priority="1" stopIfTrue="1" operator="lessThanOrEqual">
      <formula>0.89</formula>
    </cfRule>
  </conditionalFormatting>
  <conditionalFormatting sqref="I48:T48 I51:T51">
    <cfRule type="cellIs" dxfId="151" priority="16" stopIfTrue="1" operator="lessThanOrEqual">
      <formula>1</formula>
    </cfRule>
  </conditionalFormatting>
  <conditionalFormatting sqref="I33:T33">
    <cfRule type="cellIs" dxfId="150" priority="30" stopIfTrue="1" operator="lessThanOrEqual">
      <formula>11</formula>
    </cfRule>
  </conditionalFormatting>
  <conditionalFormatting sqref="I71:T71">
    <cfRule type="cellIs" dxfId="149" priority="45" stopIfTrue="1" operator="lessThanOrEqual">
      <formula>12</formula>
    </cfRule>
  </conditionalFormatting>
  <conditionalFormatting sqref="I88:T88">
    <cfRule type="cellIs" dxfId="148" priority="54" stopIfTrue="1" operator="lessThanOrEqual">
      <formula>1236</formula>
    </cfRule>
  </conditionalFormatting>
  <conditionalFormatting sqref="I42:T42">
    <cfRule type="cellIs" dxfId="147" priority="39" stopIfTrue="1" operator="lessThanOrEqual">
      <formula>14</formula>
    </cfRule>
  </conditionalFormatting>
  <conditionalFormatting sqref="I14:T14">
    <cfRule type="cellIs" dxfId="146" priority="76" stopIfTrue="1" operator="lessThanOrEqual">
      <formula>2279</formula>
    </cfRule>
  </conditionalFormatting>
  <conditionalFormatting sqref="I12:T12">
    <cfRule type="cellIs" dxfId="145" priority="71" stopIfTrue="1" operator="lessThanOrEqual">
      <formula>24</formula>
    </cfRule>
  </conditionalFormatting>
  <conditionalFormatting sqref="I74:T74">
    <cfRule type="cellIs" dxfId="144" priority="49" stopIfTrue="1" operator="lessThanOrEqual">
      <formula>24</formula>
    </cfRule>
  </conditionalFormatting>
  <conditionalFormatting sqref="I13:T13">
    <cfRule type="cellIs" dxfId="143" priority="73" stopIfTrue="1" operator="lessThanOrEqual">
      <formula>274</formula>
    </cfRule>
  </conditionalFormatting>
  <conditionalFormatting sqref="I7:T7">
    <cfRule type="cellIs" dxfId="142" priority="57" stopIfTrue="1" operator="lessThanOrEqual">
      <formula>29</formula>
    </cfRule>
  </conditionalFormatting>
  <conditionalFormatting sqref="I57:T62">
    <cfRule type="cellIs" dxfId="141" priority="21" stopIfTrue="1" operator="lessThanOrEqual">
      <formula>299</formula>
    </cfRule>
  </conditionalFormatting>
  <conditionalFormatting sqref="I19:T19">
    <cfRule type="cellIs" dxfId="140" priority="5" stopIfTrue="1" operator="lessThanOrEqual">
      <formula>399</formula>
    </cfRule>
  </conditionalFormatting>
  <conditionalFormatting sqref="I11:T11">
    <cfRule type="cellIs" dxfId="139" priority="64" stopIfTrue="1" operator="lessThanOrEqual">
      <formula>40</formula>
    </cfRule>
  </conditionalFormatting>
  <conditionalFormatting sqref="I63:T63">
    <cfRule type="cellIs" dxfId="138" priority="24" stopIfTrue="1" operator="lessThanOrEqual">
      <formula>498</formula>
    </cfRule>
  </conditionalFormatting>
  <conditionalFormatting sqref="I45:T45">
    <cfRule type="cellIs" dxfId="137" priority="42" stopIfTrue="1" operator="lessThanOrEqual">
      <formula>59</formula>
    </cfRule>
  </conditionalFormatting>
  <conditionalFormatting sqref="I39:T39">
    <cfRule type="cellIs" dxfId="136" priority="36" stopIfTrue="1" operator="lessThanOrEqual">
      <formula>6</formula>
    </cfRule>
  </conditionalFormatting>
  <conditionalFormatting sqref="I6:T6">
    <cfRule type="cellIs" dxfId="135" priority="67" stopIfTrue="1" operator="lessThanOrEqual">
      <formula>70</formula>
    </cfRule>
  </conditionalFormatting>
  <conditionalFormatting sqref="I81:T81">
    <cfRule type="cellIs" dxfId="134" priority="52" stopIfTrue="1" operator="lessThanOrEqual">
      <formula>74</formula>
    </cfRule>
  </conditionalFormatting>
  <conditionalFormatting sqref="I17:T17">
    <cfRule type="cellIs" dxfId="133" priority="79" stopIfTrue="1" operator="lessThanOrEqual">
      <formula>859</formula>
    </cfRule>
  </conditionalFormatting>
  <conditionalFormatting sqref="I54:T54">
    <cfRule type="cellIs" dxfId="132" priority="18" stopIfTrue="1" operator="lessThanOrEqual">
      <formula>9</formula>
    </cfRule>
  </conditionalFormatting>
  <conditionalFormatting sqref="I7:T7">
    <cfRule type="cellIs" dxfId="131" priority="60" stopIfTrue="1" operator="equal">
      <formula>0</formula>
    </cfRule>
  </conditionalFormatting>
  <conditionalFormatting sqref="I36:T36">
    <cfRule type="cellIs" dxfId="130" priority="33" stopIfTrue="1" operator="equal">
      <formula>1</formula>
    </cfRule>
  </conditionalFormatting>
  <conditionalFormatting sqref="I48:T48">
    <cfRule type="cellIs" dxfId="129" priority="70" stopIfTrue="1" operator="equal">
      <formula>2</formula>
    </cfRule>
  </conditionalFormatting>
  <conditionalFormatting sqref="I51:T51">
    <cfRule type="cellIs" dxfId="128" priority="15" stopIfTrue="1" operator="equal">
      <formula>2</formula>
    </cfRule>
  </conditionalFormatting>
  <conditionalFormatting sqref="I12:T12">
    <cfRule type="cellIs" dxfId="127" priority="72" stopIfTrue="1" operator="equal">
      <formula>25</formula>
    </cfRule>
  </conditionalFormatting>
  <conditionalFormatting sqref="I74:T74">
    <cfRule type="cellIs" dxfId="126" priority="48" stopIfTrue="1" operator="equal">
      <formula>25</formula>
    </cfRule>
  </conditionalFormatting>
  <conditionalFormatting sqref="I81:T81">
    <cfRule type="cellIs" dxfId="125" priority="51" stopIfTrue="1" operator="equal">
      <formula>75</formula>
    </cfRule>
  </conditionalFormatting>
  <conditionalFormatting sqref="I23:T23">
    <cfRule type="cellIs" dxfId="124" priority="11" stopIfTrue="1" operator="greaterThanOrEqual">
      <formula>0</formula>
    </cfRule>
  </conditionalFormatting>
  <conditionalFormatting sqref="I28:T28">
    <cfRule type="cellIs" dxfId="123" priority="28" stopIfTrue="1" operator="greaterThanOrEqual">
      <formula>0.51</formula>
    </cfRule>
  </conditionalFormatting>
  <conditionalFormatting sqref="I20:T20">
    <cfRule type="cellIs" dxfId="122" priority="8" stopIfTrue="1" operator="greaterThanOrEqual">
      <formula>0.81</formula>
    </cfRule>
  </conditionalFormatting>
  <conditionalFormatting sqref="I8:T8">
    <cfRule type="cellIs" dxfId="121" priority="62" stopIfTrue="1" operator="greaterThanOrEqual">
      <formula>0.91</formula>
    </cfRule>
  </conditionalFormatting>
  <conditionalFormatting sqref="I18:T18 I64:T70 I93:T100">
    <cfRule type="cellIs" dxfId="120" priority="2" stopIfTrue="1" operator="greaterThanOrEqual">
      <formula>1.01</formula>
    </cfRule>
  </conditionalFormatting>
  <conditionalFormatting sqref="I88:T88">
    <cfRule type="cellIs" dxfId="119" priority="55" stopIfTrue="1" operator="greaterThanOrEqual">
      <formula>1368</formula>
    </cfRule>
  </conditionalFormatting>
  <conditionalFormatting sqref="I33:T33">
    <cfRule type="cellIs" dxfId="118" priority="31" stopIfTrue="1" operator="greaterThanOrEqual">
      <formula>15</formula>
    </cfRule>
  </conditionalFormatting>
  <conditionalFormatting sqref="I54:T54">
    <cfRule type="cellIs" dxfId="117" priority="19" stopIfTrue="1" operator="greaterThanOrEqual">
      <formula>16</formula>
    </cfRule>
  </conditionalFormatting>
  <conditionalFormatting sqref="I36:T36">
    <cfRule type="cellIs" dxfId="116" priority="35" stopIfTrue="1" operator="greaterThanOrEqual">
      <formula>2</formula>
    </cfRule>
  </conditionalFormatting>
  <conditionalFormatting sqref="I39:T39">
    <cfRule type="cellIs" dxfId="115" priority="37" stopIfTrue="1" operator="greaterThanOrEqual">
      <formula>22</formula>
    </cfRule>
  </conditionalFormatting>
  <conditionalFormatting sqref="I14:T14">
    <cfRule type="cellIs" dxfId="114" priority="77" stopIfTrue="1" operator="greaterThanOrEqual">
      <formula>2521</formula>
    </cfRule>
  </conditionalFormatting>
  <conditionalFormatting sqref="I12:T12 I74:T74">
    <cfRule type="cellIs" dxfId="113" priority="50" stopIfTrue="1" operator="greaterThanOrEqual">
      <formula>26</formula>
    </cfRule>
  </conditionalFormatting>
  <conditionalFormatting sqref="I48:T48 I51:T51">
    <cfRule type="cellIs" dxfId="112" priority="17" stopIfTrue="1" operator="greaterThanOrEqual">
      <formula>3</formula>
    </cfRule>
  </conditionalFormatting>
  <conditionalFormatting sqref="I13:T13">
    <cfRule type="cellIs" dxfId="111" priority="74" stopIfTrue="1" operator="greaterThanOrEqual">
      <formula>304</formula>
    </cfRule>
  </conditionalFormatting>
  <conditionalFormatting sqref="I57:T62">
    <cfRule type="cellIs" dxfId="110" priority="22" stopIfTrue="1" operator="greaterThanOrEqual">
      <formula>331</formula>
    </cfRule>
  </conditionalFormatting>
  <conditionalFormatting sqref="I7:T7">
    <cfRule type="cellIs" dxfId="109" priority="58" stopIfTrue="1" operator="greaterThanOrEqual">
      <formula>37</formula>
    </cfRule>
  </conditionalFormatting>
  <conditionalFormatting sqref="I71:T71">
    <cfRule type="cellIs" dxfId="108" priority="46" stopIfTrue="1" operator="greaterThanOrEqual">
      <formula>39</formula>
    </cfRule>
  </conditionalFormatting>
  <conditionalFormatting sqref="I19:T19">
    <cfRule type="cellIs" dxfId="107" priority="4" stopIfTrue="1" operator="greaterThanOrEqual">
      <formula>441</formula>
    </cfRule>
  </conditionalFormatting>
  <conditionalFormatting sqref="I11:T11">
    <cfRule type="cellIs" dxfId="106" priority="65" stopIfTrue="1" operator="greaterThanOrEqual">
      <formula>46</formula>
    </cfRule>
  </conditionalFormatting>
  <conditionalFormatting sqref="I42:T42">
    <cfRule type="cellIs" dxfId="105" priority="40" stopIfTrue="1" operator="greaterThanOrEqual">
      <formula>46</formula>
    </cfRule>
  </conditionalFormatting>
  <conditionalFormatting sqref="I63:T63">
    <cfRule type="cellIs" dxfId="104" priority="25" stopIfTrue="1" operator="greaterThanOrEqual">
      <formula>552</formula>
    </cfRule>
  </conditionalFormatting>
  <conditionalFormatting sqref="I81:T81">
    <cfRule type="cellIs" dxfId="103" priority="53" stopIfTrue="1" operator="greaterThanOrEqual">
      <formula>76</formula>
    </cfRule>
  </conditionalFormatting>
  <conditionalFormatting sqref="I45:T45">
    <cfRule type="cellIs" dxfId="102" priority="43" stopIfTrue="1" operator="greaterThanOrEqual">
      <formula>76</formula>
    </cfRule>
  </conditionalFormatting>
  <conditionalFormatting sqref="I6:T6">
    <cfRule type="cellIs" dxfId="101" priority="69" stopIfTrue="1" operator="greaterThanOrEqual">
      <formula>88</formula>
    </cfRule>
  </conditionalFormatting>
  <conditionalFormatting sqref="I17:T17">
    <cfRule type="cellIs" dxfId="100" priority="80" stopIfTrue="1" operator="greaterThanOrEqual">
      <formula>951</formula>
    </cfRule>
  </conditionalFormatting>
  <conditionalFormatting sqref="I28:T28">
    <cfRule type="cellIs" dxfId="99" priority="29" stopIfTrue="1" operator="between">
      <formula>0.4</formula>
      <formula>0.5</formula>
    </cfRule>
  </conditionalFormatting>
  <conditionalFormatting sqref="I23:T23">
    <cfRule type="cellIs" dxfId="98" priority="12" stopIfTrue="1" operator="between">
      <formula>0.6</formula>
      <formula>0.65</formula>
    </cfRule>
  </conditionalFormatting>
  <conditionalFormatting sqref="I20:T20">
    <cfRule type="cellIs" dxfId="97" priority="9" stopIfTrue="1" operator="between">
      <formula>0.7</formula>
      <formula>0.8</formula>
    </cfRule>
  </conditionalFormatting>
  <conditionalFormatting sqref="I8:T8">
    <cfRule type="cellIs" dxfId="96" priority="63" stopIfTrue="1" operator="between">
      <formula>0.8</formula>
      <formula>0.9</formula>
    </cfRule>
  </conditionalFormatting>
  <conditionalFormatting sqref="I18:T18 I64:T70 I93:T100">
    <cfRule type="cellIs" dxfId="95" priority="3" stopIfTrue="1" operator="between">
      <formula>0.9</formula>
      <formula>1</formula>
    </cfRule>
  </conditionalFormatting>
  <conditionalFormatting sqref="I54:T54">
    <cfRule type="cellIs" dxfId="94" priority="20" stopIfTrue="1" operator="between">
      <formula>10</formula>
      <formula>15</formula>
    </cfRule>
  </conditionalFormatting>
  <conditionalFormatting sqref="I88:T88">
    <cfRule type="cellIs" dxfId="93" priority="56" stopIfTrue="1" operator="between">
      <formula>1237</formula>
      <formula>1367</formula>
    </cfRule>
  </conditionalFormatting>
  <conditionalFormatting sqref="I71:T71">
    <cfRule type="cellIs" dxfId="92" priority="47" stopIfTrue="1" operator="between">
      <formula>13</formula>
      <formula>38</formula>
    </cfRule>
  </conditionalFormatting>
  <conditionalFormatting sqref="I33:T33">
    <cfRule type="cellIs" dxfId="91" priority="32" stopIfTrue="1" operator="between">
      <formula>14</formula>
      <formula>12</formula>
    </cfRule>
  </conditionalFormatting>
  <conditionalFormatting sqref="I42:T42">
    <cfRule type="cellIs" dxfId="90" priority="41" stopIfTrue="1" operator="between">
      <formula>15</formula>
      <formula>45</formula>
    </cfRule>
  </conditionalFormatting>
  <conditionalFormatting sqref="I14:T14">
    <cfRule type="cellIs" dxfId="89" priority="78" stopIfTrue="1" operator="between">
      <formula>2280</formula>
      <formula>2520</formula>
    </cfRule>
  </conditionalFormatting>
  <conditionalFormatting sqref="I13:T13">
    <cfRule type="cellIs" dxfId="88" priority="75" stopIfTrue="1" operator="between">
      <formula>275</formula>
      <formula>303</formula>
    </cfRule>
  </conditionalFormatting>
  <conditionalFormatting sqref="I7:T7">
    <cfRule type="cellIs" dxfId="87" priority="59" stopIfTrue="1" operator="between">
      <formula>30</formula>
      <formula>36</formula>
    </cfRule>
  </conditionalFormatting>
  <conditionalFormatting sqref="I57:T62">
    <cfRule type="cellIs" dxfId="86" priority="23" stopIfTrue="1" operator="between">
      <formula>300</formula>
      <formula>330</formula>
    </cfRule>
  </conditionalFormatting>
  <conditionalFormatting sqref="I19:T19">
    <cfRule type="cellIs" dxfId="85" priority="6" stopIfTrue="1" operator="between">
      <formula>400</formula>
      <formula>440</formula>
    </cfRule>
  </conditionalFormatting>
  <conditionalFormatting sqref="I11:T11">
    <cfRule type="cellIs" dxfId="84" priority="66" stopIfTrue="1" operator="between">
      <formula>41</formula>
      <formula>45</formula>
    </cfRule>
  </conditionalFormatting>
  <conditionalFormatting sqref="I63:T63">
    <cfRule type="cellIs" dxfId="83" priority="26" stopIfTrue="1" operator="between">
      <formula>499</formula>
      <formula>552</formula>
    </cfRule>
  </conditionalFormatting>
  <conditionalFormatting sqref="I45:T45">
    <cfRule type="cellIs" dxfId="82" priority="44" stopIfTrue="1" operator="between">
      <formula>60</formula>
      <formula>75</formula>
    </cfRule>
  </conditionalFormatting>
  <conditionalFormatting sqref="I39:T39">
    <cfRule type="cellIs" dxfId="81" priority="38" stopIfTrue="1" operator="between">
      <formula>7</formula>
      <formula>21</formula>
    </cfRule>
  </conditionalFormatting>
  <conditionalFormatting sqref="I6:T6">
    <cfRule type="cellIs" dxfId="80" priority="68" stopIfTrue="1" operator="between">
      <formula>70</formula>
      <formula>87</formula>
    </cfRule>
  </conditionalFormatting>
  <conditionalFormatting sqref="I17:T17">
    <cfRule type="cellIs" dxfId="79" priority="81" stopIfTrue="1" operator="between">
      <formula>860</formula>
      <formula>950</formula>
    </cfRule>
  </conditionalFormatting>
  <printOptions horizontalCentered="1"/>
  <pageMargins left="0.42007874015748009" right="0.37992125984252006" top="1.0000000000000002" bottom="1.0000000000000002" header="0.511811023622047" footer="0.511811023622047"/>
  <pageSetup paperSize="0" fitToWidth="0" fitToHeight="0" orientation="portrait" horizontalDpi="0" verticalDpi="0" copies="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C3ACB-DFA6-4940-8436-9FACCF651195}">
  <dimension ref="A1:AMJ138"/>
  <sheetViews>
    <sheetView tabSelected="1" zoomScaleNormal="100" workbookViewId="0">
      <selection activeCell="Q58" sqref="Q58"/>
    </sheetView>
  </sheetViews>
  <sheetFormatPr baseColWidth="10" defaultRowHeight="12.75" x14ac:dyDescent="0.2"/>
  <cols>
    <col min="1" max="1" width="8.125" style="58" customWidth="1"/>
    <col min="2" max="2" width="4.25" style="58" customWidth="1"/>
    <col min="3" max="3" width="18" style="64" customWidth="1"/>
    <col min="4" max="4" width="24" style="64" customWidth="1"/>
    <col min="5" max="5" width="19" style="1" customWidth="1"/>
    <col min="6" max="6" width="9.125" style="57" customWidth="1"/>
    <col min="7" max="7" width="13" style="57" customWidth="1"/>
    <col min="8" max="8" width="15" style="1" customWidth="1"/>
    <col min="9" max="19" width="11.5" style="1" bestFit="1" customWidth="1"/>
    <col min="20" max="20" width="10.875" style="1" bestFit="1" customWidth="1"/>
    <col min="21" max="1024" width="11" style="1" customWidth="1"/>
    <col min="1025" max="1025" width="11" customWidth="1"/>
  </cols>
  <sheetData>
    <row r="1" spans="1:256" ht="15.75" customHeight="1" x14ac:dyDescent="0.2">
      <c r="A1" s="91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24" customHeight="1" thickBot="1" x14ac:dyDescent="0.25">
      <c r="A2" s="91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2.75" customHeight="1" thickBot="1" x14ac:dyDescent="0.25">
      <c r="A3" s="92" t="s">
        <v>2</v>
      </c>
      <c r="B3" s="92"/>
      <c r="C3" s="92"/>
      <c r="D3" s="92"/>
      <c r="E3" s="93" t="s">
        <v>3</v>
      </c>
      <c r="F3" s="93"/>
      <c r="G3" s="93"/>
      <c r="H3" s="93"/>
      <c r="I3" s="98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2.75" customHeight="1" thickBot="1" x14ac:dyDescent="0.25">
      <c r="A4" s="92"/>
      <c r="B4" s="92"/>
      <c r="C4" s="92"/>
      <c r="D4" s="92"/>
      <c r="E4" s="93"/>
      <c r="F4" s="93"/>
      <c r="G4" s="93"/>
      <c r="H4" s="93"/>
      <c r="I4" s="95">
        <v>43831</v>
      </c>
      <c r="J4" s="95">
        <v>43862</v>
      </c>
      <c r="K4" s="95">
        <v>43891</v>
      </c>
      <c r="L4" s="95">
        <v>43922</v>
      </c>
      <c r="M4" s="95">
        <v>43952</v>
      </c>
      <c r="N4" s="95">
        <v>43983</v>
      </c>
      <c r="O4" s="95">
        <v>44013</v>
      </c>
      <c r="P4" s="95">
        <v>44044</v>
      </c>
      <c r="Q4" s="95">
        <v>44075</v>
      </c>
      <c r="R4" s="95">
        <v>44105</v>
      </c>
      <c r="S4" s="95">
        <v>44136</v>
      </c>
      <c r="T4" s="95">
        <v>44166</v>
      </c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2.75" customHeight="1" thickBot="1" x14ac:dyDescent="0.25">
      <c r="A5" s="71" t="s">
        <v>4</v>
      </c>
      <c r="B5" s="71" t="s">
        <v>5</v>
      </c>
      <c r="C5" s="71" t="s">
        <v>6</v>
      </c>
      <c r="D5" s="96" t="s">
        <v>7</v>
      </c>
      <c r="E5" s="96"/>
      <c r="F5" s="3" t="s">
        <v>8</v>
      </c>
      <c r="G5" s="4" t="s">
        <v>9</v>
      </c>
      <c r="H5" s="5" t="s">
        <v>10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2.75" customHeight="1" thickBot="1" x14ac:dyDescent="0.25">
      <c r="A6" s="89" t="s">
        <v>11</v>
      </c>
      <c r="B6" s="81">
        <v>1</v>
      </c>
      <c r="C6" s="80" t="s">
        <v>12</v>
      </c>
      <c r="D6" s="86" t="s">
        <v>13</v>
      </c>
      <c r="E6" s="86"/>
      <c r="F6" s="7" t="s">
        <v>14</v>
      </c>
      <c r="G6" s="8" t="s">
        <v>15</v>
      </c>
      <c r="H6" s="9" t="s">
        <v>16</v>
      </c>
      <c r="I6" s="10">
        <v>97</v>
      </c>
      <c r="J6" s="10">
        <v>74</v>
      </c>
      <c r="K6" s="10">
        <v>60</v>
      </c>
      <c r="L6" s="10">
        <v>49</v>
      </c>
      <c r="M6" s="10">
        <v>49</v>
      </c>
      <c r="N6" s="10">
        <v>38</v>
      </c>
      <c r="O6" s="10">
        <v>43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2.75" customHeight="1" thickBot="1" x14ac:dyDescent="0.25">
      <c r="A7" s="89"/>
      <c r="B7" s="81"/>
      <c r="C7" s="80"/>
      <c r="D7" s="86" t="s">
        <v>17</v>
      </c>
      <c r="E7" s="86"/>
      <c r="F7" s="7" t="s">
        <v>18</v>
      </c>
      <c r="G7" s="8" t="s">
        <v>19</v>
      </c>
      <c r="H7" s="9" t="s">
        <v>20</v>
      </c>
      <c r="I7" s="10">
        <v>39</v>
      </c>
      <c r="J7" s="10">
        <v>58</v>
      </c>
      <c r="K7" s="10">
        <v>29</v>
      </c>
      <c r="L7" s="10">
        <v>32</v>
      </c>
      <c r="M7" s="10">
        <v>43</v>
      </c>
      <c r="N7" s="10">
        <v>37</v>
      </c>
      <c r="O7" s="10">
        <v>26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2.75" customHeight="1" thickBot="1" x14ac:dyDescent="0.25">
      <c r="A8" s="89"/>
      <c r="B8" s="84">
        <v>2</v>
      </c>
      <c r="C8" s="80" t="s">
        <v>21</v>
      </c>
      <c r="D8" s="86" t="s">
        <v>22</v>
      </c>
      <c r="E8" s="86"/>
      <c r="F8" s="7" t="s">
        <v>23</v>
      </c>
      <c r="G8" s="8" t="s">
        <v>24</v>
      </c>
      <c r="H8" s="9" t="s">
        <v>25</v>
      </c>
      <c r="I8" s="12">
        <f t="shared" ref="I8:T8" si="0">IFERROR(I10/I9,0)</f>
        <v>1</v>
      </c>
      <c r="J8" s="12">
        <f t="shared" si="0"/>
        <v>1</v>
      </c>
      <c r="K8" s="12">
        <f t="shared" si="0"/>
        <v>1</v>
      </c>
      <c r="L8" s="12">
        <f t="shared" si="0"/>
        <v>1</v>
      </c>
      <c r="M8" s="12">
        <f t="shared" si="0"/>
        <v>1</v>
      </c>
      <c r="N8" s="12">
        <f t="shared" si="0"/>
        <v>1</v>
      </c>
      <c r="O8" s="12">
        <f t="shared" si="0"/>
        <v>1</v>
      </c>
      <c r="P8" s="12">
        <f t="shared" si="0"/>
        <v>0</v>
      </c>
      <c r="Q8" s="12">
        <f t="shared" si="0"/>
        <v>0</v>
      </c>
      <c r="R8" s="12">
        <f t="shared" si="0"/>
        <v>0</v>
      </c>
      <c r="S8" s="12">
        <f t="shared" si="0"/>
        <v>0</v>
      </c>
      <c r="T8" s="12">
        <f t="shared" si="0"/>
        <v>0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2.75" customHeight="1" thickBot="1" x14ac:dyDescent="0.25">
      <c r="A9" s="89"/>
      <c r="B9" s="84"/>
      <c r="C9" s="80"/>
      <c r="D9" s="86"/>
      <c r="E9" s="86"/>
      <c r="F9" s="86" t="s">
        <v>26</v>
      </c>
      <c r="G9" s="86"/>
      <c r="H9" s="86"/>
      <c r="I9" s="13">
        <v>1049</v>
      </c>
      <c r="J9" s="13">
        <v>1131</v>
      </c>
      <c r="K9" s="13">
        <v>880</v>
      </c>
      <c r="L9" s="13">
        <v>844</v>
      </c>
      <c r="M9" s="13">
        <v>901</v>
      </c>
      <c r="N9" s="13">
        <v>840</v>
      </c>
      <c r="O9" s="13">
        <v>791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2.75" customHeight="1" thickBot="1" x14ac:dyDescent="0.25">
      <c r="A10" s="89"/>
      <c r="B10" s="84"/>
      <c r="C10" s="80"/>
      <c r="D10" s="86"/>
      <c r="E10" s="86"/>
      <c r="F10" s="86" t="s">
        <v>27</v>
      </c>
      <c r="G10" s="86"/>
      <c r="H10" s="86"/>
      <c r="I10" s="13">
        <v>1049</v>
      </c>
      <c r="J10" s="13">
        <v>1131</v>
      </c>
      <c r="K10" s="13">
        <v>880</v>
      </c>
      <c r="L10" s="13">
        <v>844</v>
      </c>
      <c r="M10" s="13">
        <v>901</v>
      </c>
      <c r="N10" s="13">
        <v>840</v>
      </c>
      <c r="O10" s="13">
        <v>791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22.5" customHeight="1" thickBot="1" x14ac:dyDescent="0.25">
      <c r="A11" s="89"/>
      <c r="B11" s="70">
        <v>3</v>
      </c>
      <c r="C11" s="68" t="s">
        <v>28</v>
      </c>
      <c r="D11" s="86" t="s">
        <v>29</v>
      </c>
      <c r="E11" s="86"/>
      <c r="F11" s="15" t="s">
        <v>30</v>
      </c>
      <c r="G11" s="8" t="s">
        <v>31</v>
      </c>
      <c r="H11" s="9" t="s">
        <v>32</v>
      </c>
      <c r="I11" s="13">
        <v>42</v>
      </c>
      <c r="J11" s="13">
        <v>10</v>
      </c>
      <c r="K11" s="13">
        <v>0</v>
      </c>
      <c r="L11" s="13">
        <v>0</v>
      </c>
      <c r="M11" s="13">
        <v>0</v>
      </c>
      <c r="N11" s="13">
        <v>0</v>
      </c>
      <c r="O11" s="13">
        <v>15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41.25" customHeight="1" thickBot="1" x14ac:dyDescent="0.25">
      <c r="A12" s="89"/>
      <c r="B12" s="69">
        <v>4</v>
      </c>
      <c r="C12" s="68" t="s">
        <v>33</v>
      </c>
      <c r="D12" s="80" t="s">
        <v>34</v>
      </c>
      <c r="E12" s="80"/>
      <c r="F12" s="15" t="s">
        <v>35</v>
      </c>
      <c r="G12" s="16">
        <v>25</v>
      </c>
      <c r="H12" s="9" t="s">
        <v>36</v>
      </c>
      <c r="I12" s="13">
        <v>40</v>
      </c>
      <c r="J12" s="13">
        <v>47</v>
      </c>
      <c r="K12" s="13">
        <v>26</v>
      </c>
      <c r="L12" s="13">
        <v>19</v>
      </c>
      <c r="M12" s="13">
        <v>26</v>
      </c>
      <c r="N12" s="13">
        <v>53</v>
      </c>
      <c r="O12" s="13">
        <v>24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22.5" customHeight="1" thickBot="1" x14ac:dyDescent="0.25">
      <c r="A13" s="89"/>
      <c r="B13" s="17">
        <v>5</v>
      </c>
      <c r="C13" s="18" t="s">
        <v>37</v>
      </c>
      <c r="D13" s="80" t="s">
        <v>38</v>
      </c>
      <c r="E13" s="80"/>
      <c r="F13" s="19" t="s">
        <v>39</v>
      </c>
      <c r="G13" s="8" t="s">
        <v>40</v>
      </c>
      <c r="H13" s="20" t="s">
        <v>41</v>
      </c>
      <c r="I13" s="13">
        <v>83</v>
      </c>
      <c r="J13" s="13">
        <v>40</v>
      </c>
      <c r="K13" s="13">
        <v>7</v>
      </c>
      <c r="L13" s="13">
        <v>8</v>
      </c>
      <c r="M13" s="13">
        <v>0</v>
      </c>
      <c r="N13" s="13">
        <v>0</v>
      </c>
      <c r="O13" s="13">
        <v>10</v>
      </c>
      <c r="P13" s="13">
        <v>0</v>
      </c>
      <c r="Q13" s="13">
        <v>0</v>
      </c>
      <c r="R13" s="13">
        <v>0</v>
      </c>
      <c r="S13" s="13">
        <v>0</v>
      </c>
      <c r="T13" s="67">
        <v>0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2.5" customHeight="1" thickBot="1" x14ac:dyDescent="0.25">
      <c r="A14" s="89"/>
      <c r="B14" s="84">
        <v>6</v>
      </c>
      <c r="C14" s="80" t="s">
        <v>42</v>
      </c>
      <c r="D14" s="80" t="s">
        <v>43</v>
      </c>
      <c r="E14" s="80"/>
      <c r="F14" s="19" t="s">
        <v>44</v>
      </c>
      <c r="G14" s="21" t="s">
        <v>45</v>
      </c>
      <c r="H14" s="20" t="s">
        <v>46</v>
      </c>
      <c r="I14" s="22">
        <f t="shared" ref="I14:T14" si="1">SUM(I15:I16)</f>
        <v>2579</v>
      </c>
      <c r="J14" s="22">
        <f t="shared" si="1"/>
        <v>3262</v>
      </c>
      <c r="K14" s="22">
        <v>1760</v>
      </c>
      <c r="L14" s="22">
        <f t="shared" si="1"/>
        <v>1373</v>
      </c>
      <c r="M14" s="22">
        <v>1496</v>
      </c>
      <c r="N14" s="22">
        <f t="shared" si="1"/>
        <v>1651</v>
      </c>
      <c r="O14" s="22">
        <f t="shared" si="1"/>
        <v>1875</v>
      </c>
      <c r="P14" s="22">
        <f t="shared" si="1"/>
        <v>0</v>
      </c>
      <c r="Q14" s="22">
        <f t="shared" si="1"/>
        <v>0</v>
      </c>
      <c r="R14" s="22">
        <f t="shared" si="1"/>
        <v>0</v>
      </c>
      <c r="S14" s="22">
        <f t="shared" si="1"/>
        <v>0</v>
      </c>
      <c r="T14" s="22">
        <f t="shared" si="1"/>
        <v>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2.75" customHeight="1" thickBot="1" x14ac:dyDescent="0.25">
      <c r="A15" s="89"/>
      <c r="B15" s="84"/>
      <c r="C15" s="80"/>
      <c r="D15" s="80"/>
      <c r="E15" s="80"/>
      <c r="F15" s="79" t="s">
        <v>47</v>
      </c>
      <c r="G15" s="79"/>
      <c r="H15" s="79"/>
      <c r="I15" s="13">
        <v>1356</v>
      </c>
      <c r="J15" s="13">
        <v>1710</v>
      </c>
      <c r="K15" s="13">
        <v>925</v>
      </c>
      <c r="L15" s="13">
        <v>728</v>
      </c>
      <c r="M15" s="13">
        <v>845</v>
      </c>
      <c r="N15" s="13">
        <v>778</v>
      </c>
      <c r="O15" s="13">
        <v>895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2.75" customHeight="1" thickBot="1" x14ac:dyDescent="0.25">
      <c r="A16" s="89"/>
      <c r="B16" s="84"/>
      <c r="C16" s="80"/>
      <c r="D16" s="80"/>
      <c r="E16" s="80"/>
      <c r="F16" s="79" t="s">
        <v>48</v>
      </c>
      <c r="G16" s="79"/>
      <c r="H16" s="79"/>
      <c r="I16" s="13">
        <v>1223</v>
      </c>
      <c r="J16" s="13">
        <v>1552</v>
      </c>
      <c r="K16" s="13">
        <v>835</v>
      </c>
      <c r="L16" s="13">
        <v>645</v>
      </c>
      <c r="M16" s="13">
        <v>651</v>
      </c>
      <c r="N16" s="13">
        <v>873</v>
      </c>
      <c r="O16" s="13">
        <v>980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33.75" customHeight="1" thickBot="1" x14ac:dyDescent="0.25">
      <c r="A17" s="89"/>
      <c r="B17" s="17">
        <v>7</v>
      </c>
      <c r="C17" s="18" t="s">
        <v>49</v>
      </c>
      <c r="D17" s="80" t="s">
        <v>50</v>
      </c>
      <c r="E17" s="80"/>
      <c r="F17" s="19" t="s">
        <v>51</v>
      </c>
      <c r="G17" s="8" t="s">
        <v>52</v>
      </c>
      <c r="H17" s="20" t="s">
        <v>53</v>
      </c>
      <c r="I17" s="22">
        <v>945</v>
      </c>
      <c r="J17" s="22">
        <v>925</v>
      </c>
      <c r="K17" s="22">
        <v>735</v>
      </c>
      <c r="L17" s="22">
        <v>729</v>
      </c>
      <c r="M17" s="22">
        <v>756</v>
      </c>
      <c r="N17" s="22">
        <v>716</v>
      </c>
      <c r="O17" s="22">
        <v>676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2.5" customHeight="1" thickBot="1" x14ac:dyDescent="0.25">
      <c r="A18" s="89"/>
      <c r="B18" s="90">
        <v>8</v>
      </c>
      <c r="C18" s="87" t="s">
        <v>54</v>
      </c>
      <c r="D18" s="87" t="s">
        <v>55</v>
      </c>
      <c r="E18" s="87"/>
      <c r="F18" s="19" t="s">
        <v>56</v>
      </c>
      <c r="G18" s="21" t="s">
        <v>57</v>
      </c>
      <c r="H18" s="23" t="s">
        <v>58</v>
      </c>
      <c r="I18" s="24">
        <f t="shared" ref="I18:T18" si="2">IFERROR(I19/(I106*40),0)</f>
        <v>2.01125</v>
      </c>
      <c r="J18" s="24">
        <f t="shared" si="2"/>
        <v>1.3087500000000001</v>
      </c>
      <c r="K18" s="24">
        <f t="shared" si="2"/>
        <v>0.56022727272727268</v>
      </c>
      <c r="L18" s="24">
        <f t="shared" si="2"/>
        <v>0.53970588235294115</v>
      </c>
      <c r="M18" s="24">
        <f t="shared" si="2"/>
        <v>0.78874999999999995</v>
      </c>
      <c r="N18" s="24">
        <f t="shared" si="2"/>
        <v>0.76931818181818179</v>
      </c>
      <c r="O18" s="24">
        <f t="shared" si="2"/>
        <v>0.78409090909090906</v>
      </c>
      <c r="P18" s="65">
        <f t="shared" si="2"/>
        <v>0</v>
      </c>
      <c r="Q18" s="24">
        <f t="shared" si="2"/>
        <v>0</v>
      </c>
      <c r="R18" s="24">
        <f t="shared" si="2"/>
        <v>0</v>
      </c>
      <c r="S18" s="24">
        <f t="shared" si="2"/>
        <v>0</v>
      </c>
      <c r="T18" s="24">
        <f t="shared" si="2"/>
        <v>0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2.75" customHeight="1" thickBot="1" x14ac:dyDescent="0.25">
      <c r="A19" s="89"/>
      <c r="B19" s="90"/>
      <c r="C19" s="87"/>
      <c r="D19" s="87" t="s">
        <v>59</v>
      </c>
      <c r="E19" s="87"/>
      <c r="F19" s="19" t="s">
        <v>60</v>
      </c>
      <c r="G19" s="25" t="s">
        <v>61</v>
      </c>
      <c r="H19" s="23" t="s">
        <v>62</v>
      </c>
      <c r="I19" s="13">
        <v>1609</v>
      </c>
      <c r="J19" s="13">
        <v>1047</v>
      </c>
      <c r="K19" s="13">
        <v>493</v>
      </c>
      <c r="L19" s="13">
        <v>367</v>
      </c>
      <c r="M19" s="13">
        <v>631</v>
      </c>
      <c r="N19" s="13">
        <v>677</v>
      </c>
      <c r="O19" s="13">
        <v>690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2.75" customHeight="1" thickBot="1" x14ac:dyDescent="0.25">
      <c r="A20" s="89" t="s">
        <v>63</v>
      </c>
      <c r="B20" s="84">
        <v>9</v>
      </c>
      <c r="C20" s="80" t="s">
        <v>64</v>
      </c>
      <c r="D20" s="86" t="s">
        <v>65</v>
      </c>
      <c r="E20" s="86"/>
      <c r="F20" s="15" t="s">
        <v>66</v>
      </c>
      <c r="G20" s="8" t="s">
        <v>67</v>
      </c>
      <c r="H20" s="9" t="s">
        <v>68</v>
      </c>
      <c r="I20" s="26">
        <f t="shared" ref="I20:T20" si="3">IFERROR(I22/I21,0)</f>
        <v>0.78</v>
      </c>
      <c r="J20" s="26">
        <f t="shared" si="3"/>
        <v>0.875</v>
      </c>
      <c r="K20" s="26">
        <f t="shared" si="3"/>
        <v>0.83333333333333337</v>
      </c>
      <c r="L20" s="26">
        <f t="shared" si="3"/>
        <v>0.84615384615384615</v>
      </c>
      <c r="M20" s="26">
        <f t="shared" si="3"/>
        <v>0.83870967741935487</v>
      </c>
      <c r="N20" s="26">
        <f t="shared" si="3"/>
        <v>0.86046511627906974</v>
      </c>
      <c r="O20" s="26">
        <f t="shared" si="3"/>
        <v>1</v>
      </c>
      <c r="P20" s="26">
        <f t="shared" si="3"/>
        <v>0</v>
      </c>
      <c r="Q20" s="26">
        <f t="shared" si="3"/>
        <v>0</v>
      </c>
      <c r="R20" s="26">
        <f t="shared" si="3"/>
        <v>0</v>
      </c>
      <c r="S20" s="26">
        <f t="shared" si="3"/>
        <v>0</v>
      </c>
      <c r="T20" s="26">
        <f t="shared" si="3"/>
        <v>0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2.75" customHeight="1" thickBot="1" x14ac:dyDescent="0.25">
      <c r="A21" s="89"/>
      <c r="B21" s="84"/>
      <c r="C21" s="80"/>
      <c r="D21" s="86"/>
      <c r="E21" s="86"/>
      <c r="F21" s="87" t="s">
        <v>69</v>
      </c>
      <c r="G21" s="87"/>
      <c r="H21" s="87"/>
      <c r="I21" s="72">
        <v>50</v>
      </c>
      <c r="J21" s="13">
        <v>48</v>
      </c>
      <c r="K21" s="13">
        <v>30</v>
      </c>
      <c r="L21" s="13">
        <v>13</v>
      </c>
      <c r="M21" s="13">
        <v>31</v>
      </c>
      <c r="N21" s="13">
        <v>43</v>
      </c>
      <c r="O21" s="13">
        <v>10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2.75" customHeight="1" thickBot="1" x14ac:dyDescent="0.25">
      <c r="A22" s="89"/>
      <c r="B22" s="84"/>
      <c r="C22" s="80"/>
      <c r="D22" s="86"/>
      <c r="E22" s="86"/>
      <c r="F22" s="87" t="s">
        <v>70</v>
      </c>
      <c r="G22" s="87"/>
      <c r="H22" s="87"/>
      <c r="I22" s="72">
        <v>39</v>
      </c>
      <c r="J22" s="13">
        <v>42</v>
      </c>
      <c r="K22" s="13">
        <v>25</v>
      </c>
      <c r="L22" s="13">
        <v>11</v>
      </c>
      <c r="M22" s="13">
        <v>26</v>
      </c>
      <c r="N22" s="13">
        <v>37</v>
      </c>
      <c r="O22" s="13">
        <v>10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2.5" customHeight="1" thickBot="1" x14ac:dyDescent="0.25">
      <c r="A23" s="89"/>
      <c r="B23" s="84">
        <v>10</v>
      </c>
      <c r="C23" s="80" t="s">
        <v>71</v>
      </c>
      <c r="D23" s="84" t="s">
        <v>72</v>
      </c>
      <c r="E23" s="84"/>
      <c r="F23" s="15" t="s">
        <v>73</v>
      </c>
      <c r="G23" s="8" t="s">
        <v>74</v>
      </c>
      <c r="H23" s="9" t="s">
        <v>75</v>
      </c>
      <c r="I23" s="26">
        <f t="shared" ref="I23:T23" si="4">IFERROR(+(I25+I27)/(I24+I26),0)</f>
        <v>0.83333333333333337</v>
      </c>
      <c r="J23" s="26">
        <f t="shared" si="4"/>
        <v>0.82758620689655171</v>
      </c>
      <c r="K23" s="26">
        <f t="shared" si="4"/>
        <v>0.65217391304347827</v>
      </c>
      <c r="L23" s="26">
        <f t="shared" si="4"/>
        <v>0.76470588235294112</v>
      </c>
      <c r="M23" s="26">
        <f t="shared" si="4"/>
        <v>0.86111111111111116</v>
      </c>
      <c r="N23" s="26">
        <f t="shared" si="4"/>
        <v>0.84313725490196079</v>
      </c>
      <c r="O23" s="26">
        <f t="shared" si="4"/>
        <v>0.38461538461538464</v>
      </c>
      <c r="P23" s="26">
        <f t="shared" si="4"/>
        <v>0</v>
      </c>
      <c r="Q23" s="26">
        <f t="shared" si="4"/>
        <v>0</v>
      </c>
      <c r="R23" s="26">
        <f t="shared" si="4"/>
        <v>0</v>
      </c>
      <c r="S23" s="26">
        <f t="shared" si="4"/>
        <v>0</v>
      </c>
      <c r="T23" s="26">
        <f t="shared" si="4"/>
        <v>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2.75" customHeight="1" thickBot="1" x14ac:dyDescent="0.25">
      <c r="A24" s="89"/>
      <c r="B24" s="84"/>
      <c r="C24" s="80"/>
      <c r="D24" s="80" t="s">
        <v>76</v>
      </c>
      <c r="E24" s="80"/>
      <c r="F24" s="87" t="s">
        <v>77</v>
      </c>
      <c r="G24" s="87"/>
      <c r="H24" s="87"/>
      <c r="I24" s="72">
        <v>60</v>
      </c>
      <c r="J24" s="13">
        <v>58</v>
      </c>
      <c r="K24" s="13">
        <v>46</v>
      </c>
      <c r="L24" s="13">
        <v>17</v>
      </c>
      <c r="M24" s="13">
        <v>36</v>
      </c>
      <c r="N24" s="13">
        <v>51</v>
      </c>
      <c r="O24" s="13">
        <v>26</v>
      </c>
      <c r="P24" s="13">
        <v>0</v>
      </c>
      <c r="Q24" s="13">
        <v>0</v>
      </c>
      <c r="R24" s="13">
        <v>84</v>
      </c>
      <c r="S24" s="13">
        <v>0</v>
      </c>
      <c r="T24" s="13">
        <v>0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2.75" customHeight="1" thickBot="1" x14ac:dyDescent="0.25">
      <c r="A25" s="89"/>
      <c r="B25" s="84"/>
      <c r="C25" s="80"/>
      <c r="D25" s="80"/>
      <c r="E25" s="80"/>
      <c r="F25" s="87" t="s">
        <v>69</v>
      </c>
      <c r="G25" s="87"/>
      <c r="H25" s="87"/>
      <c r="I25" s="72">
        <v>50</v>
      </c>
      <c r="J25" s="13">
        <v>48</v>
      </c>
      <c r="K25" s="13">
        <v>30</v>
      </c>
      <c r="L25" s="13">
        <v>13</v>
      </c>
      <c r="M25" s="13">
        <v>31</v>
      </c>
      <c r="N25" s="13">
        <v>43</v>
      </c>
      <c r="O25" s="13">
        <v>10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2.75" customHeight="1" thickBot="1" x14ac:dyDescent="0.25">
      <c r="A26" s="89"/>
      <c r="B26" s="84"/>
      <c r="C26" s="80"/>
      <c r="D26" s="80" t="s">
        <v>78</v>
      </c>
      <c r="E26" s="80"/>
      <c r="F26" s="87" t="s">
        <v>77</v>
      </c>
      <c r="G26" s="87"/>
      <c r="H26" s="87"/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2.75" customHeight="1" thickBot="1" x14ac:dyDescent="0.25">
      <c r="A27" s="89"/>
      <c r="B27" s="84"/>
      <c r="C27" s="80"/>
      <c r="D27" s="80"/>
      <c r="E27" s="80"/>
      <c r="F27" s="87" t="s">
        <v>69</v>
      </c>
      <c r="G27" s="87"/>
      <c r="H27" s="87"/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7.25" customHeight="1" thickBot="1" x14ac:dyDescent="0.25">
      <c r="A28" s="89" t="s">
        <v>79</v>
      </c>
      <c r="B28" s="84">
        <v>11</v>
      </c>
      <c r="C28" s="80" t="s">
        <v>80</v>
      </c>
      <c r="D28" s="84" t="s">
        <v>81</v>
      </c>
      <c r="E28" s="84"/>
      <c r="F28" s="15" t="s">
        <v>82</v>
      </c>
      <c r="G28" s="8" t="s">
        <v>83</v>
      </c>
      <c r="H28" s="9" t="s">
        <v>84</v>
      </c>
      <c r="I28" s="26">
        <f t="shared" ref="I28:T28" si="5">IFERROR(+(I30+I32)/(I29+I31),0)</f>
        <v>0.76666666666666672</v>
      </c>
      <c r="J28" s="26">
        <f t="shared" si="5"/>
        <v>0.76666666666666672</v>
      </c>
      <c r="K28" s="26">
        <f t="shared" si="5"/>
        <v>0.58823529411764708</v>
      </c>
      <c r="L28" s="26">
        <f t="shared" si="5"/>
        <v>0.75</v>
      </c>
      <c r="M28" s="26">
        <f t="shared" si="5"/>
        <v>0.91304347826086951</v>
      </c>
      <c r="N28" s="26">
        <f t="shared" si="5"/>
        <v>0.72916666666666663</v>
      </c>
      <c r="O28" s="26">
        <f t="shared" si="5"/>
        <v>0.51162790697674421</v>
      </c>
      <c r="P28" s="26">
        <f t="shared" si="5"/>
        <v>0</v>
      </c>
      <c r="Q28" s="26">
        <f t="shared" si="5"/>
        <v>0</v>
      </c>
      <c r="R28" s="26">
        <f t="shared" si="5"/>
        <v>0</v>
      </c>
      <c r="S28" s="26">
        <f t="shared" si="5"/>
        <v>0</v>
      </c>
      <c r="T28" s="26">
        <f t="shared" si="5"/>
        <v>0</v>
      </c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7.75" customHeight="1" thickBot="1" x14ac:dyDescent="0.25">
      <c r="A29" s="89"/>
      <c r="B29" s="84"/>
      <c r="C29" s="80"/>
      <c r="D29" s="80" t="s">
        <v>85</v>
      </c>
      <c r="E29" s="80"/>
      <c r="F29" s="87" t="s">
        <v>86</v>
      </c>
      <c r="G29" s="87"/>
      <c r="H29" s="87"/>
      <c r="I29" s="13">
        <v>30</v>
      </c>
      <c r="J29" s="13">
        <v>30</v>
      </c>
      <c r="K29" s="13">
        <v>17</v>
      </c>
      <c r="L29" s="13">
        <v>4</v>
      </c>
      <c r="M29" s="13">
        <v>23</v>
      </c>
      <c r="N29" s="13">
        <v>48</v>
      </c>
      <c r="O29" s="13">
        <v>43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30" customHeight="1" thickBot="1" x14ac:dyDescent="0.25">
      <c r="A30" s="89"/>
      <c r="B30" s="84"/>
      <c r="C30" s="80"/>
      <c r="D30" s="80"/>
      <c r="E30" s="80"/>
      <c r="F30" s="87" t="s">
        <v>87</v>
      </c>
      <c r="G30" s="87"/>
      <c r="H30" s="87"/>
      <c r="I30" s="13">
        <v>23</v>
      </c>
      <c r="J30" s="13">
        <v>23</v>
      </c>
      <c r="K30" s="13">
        <v>10</v>
      </c>
      <c r="L30" s="13">
        <v>3</v>
      </c>
      <c r="M30" s="13">
        <v>21</v>
      </c>
      <c r="N30" s="13">
        <v>35</v>
      </c>
      <c r="O30" s="13">
        <v>22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26.25" customHeight="1" thickBot="1" x14ac:dyDescent="0.25">
      <c r="A31" s="89"/>
      <c r="B31" s="84"/>
      <c r="C31" s="80"/>
      <c r="D31" s="80" t="s">
        <v>88</v>
      </c>
      <c r="E31" s="80"/>
      <c r="F31" s="87" t="s">
        <v>86</v>
      </c>
      <c r="G31" s="87"/>
      <c r="H31" s="87"/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26.25" customHeight="1" thickBot="1" x14ac:dyDescent="0.25">
      <c r="A32" s="89"/>
      <c r="B32" s="84"/>
      <c r="C32" s="80"/>
      <c r="D32" s="80"/>
      <c r="E32" s="80"/>
      <c r="F32" s="87" t="s">
        <v>87</v>
      </c>
      <c r="G32" s="87"/>
      <c r="H32" s="87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12.75" customHeight="1" thickBot="1" x14ac:dyDescent="0.25">
      <c r="A33" s="89" t="s">
        <v>89</v>
      </c>
      <c r="B33" s="81">
        <v>12</v>
      </c>
      <c r="C33" s="80" t="s">
        <v>90</v>
      </c>
      <c r="D33" s="86" t="s">
        <v>91</v>
      </c>
      <c r="E33" s="86"/>
      <c r="F33" s="27" t="s">
        <v>92</v>
      </c>
      <c r="G33" s="28" t="s">
        <v>93</v>
      </c>
      <c r="H33" s="29" t="s">
        <v>94</v>
      </c>
      <c r="I33" s="30">
        <f t="shared" ref="I33:T33" si="6">+I35-I34</f>
        <v>8</v>
      </c>
      <c r="J33" s="30">
        <f t="shared" si="6"/>
        <v>11</v>
      </c>
      <c r="K33" s="30">
        <f t="shared" si="6"/>
        <v>6</v>
      </c>
      <c r="L33" s="30">
        <f t="shared" si="6"/>
        <v>6</v>
      </c>
      <c r="M33" s="30">
        <f t="shared" si="6"/>
        <v>7</v>
      </c>
      <c r="N33" s="30">
        <f t="shared" si="6"/>
        <v>7</v>
      </c>
      <c r="O33" s="30">
        <f t="shared" si="6"/>
        <v>14</v>
      </c>
      <c r="P33" s="30">
        <f t="shared" si="6"/>
        <v>0</v>
      </c>
      <c r="Q33" s="30">
        <f t="shared" si="6"/>
        <v>0</v>
      </c>
      <c r="R33" s="30">
        <f t="shared" si="6"/>
        <v>0</v>
      </c>
      <c r="S33" s="30">
        <f t="shared" si="6"/>
        <v>0</v>
      </c>
      <c r="T33" s="30">
        <f t="shared" si="6"/>
        <v>0</v>
      </c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12.75" customHeight="1" thickBot="1" x14ac:dyDescent="0.25">
      <c r="A34" s="89"/>
      <c r="B34" s="81"/>
      <c r="C34" s="80"/>
      <c r="D34" s="86"/>
      <c r="E34" s="86"/>
      <c r="F34" s="87" t="s">
        <v>95</v>
      </c>
      <c r="G34" s="87"/>
      <c r="H34" s="87"/>
      <c r="I34" s="31">
        <v>43879</v>
      </c>
      <c r="J34" s="31">
        <v>43903</v>
      </c>
      <c r="K34" s="31">
        <v>43943</v>
      </c>
      <c r="L34" s="31">
        <v>43966</v>
      </c>
      <c r="M34" s="31">
        <v>43998</v>
      </c>
      <c r="N34" s="31">
        <v>44019</v>
      </c>
      <c r="O34" s="31">
        <v>44061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2.75" customHeight="1" thickBot="1" x14ac:dyDescent="0.25">
      <c r="A35" s="89"/>
      <c r="B35" s="81"/>
      <c r="C35" s="80"/>
      <c r="D35" s="86"/>
      <c r="E35" s="86"/>
      <c r="F35" s="87" t="s">
        <v>96</v>
      </c>
      <c r="G35" s="87"/>
      <c r="H35" s="87"/>
      <c r="I35" s="31">
        <v>43887</v>
      </c>
      <c r="J35" s="31">
        <v>43914</v>
      </c>
      <c r="K35" s="31">
        <v>43949</v>
      </c>
      <c r="L35" s="31">
        <v>43972</v>
      </c>
      <c r="M35" s="31">
        <v>44005</v>
      </c>
      <c r="N35" s="31">
        <v>44026</v>
      </c>
      <c r="O35" s="31">
        <v>44075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2.75" customHeight="1" thickBot="1" x14ac:dyDescent="0.25">
      <c r="A36" s="89"/>
      <c r="B36" s="81">
        <v>13</v>
      </c>
      <c r="C36" s="80" t="s">
        <v>97</v>
      </c>
      <c r="D36" s="80" t="s">
        <v>98</v>
      </c>
      <c r="E36" s="80"/>
      <c r="F36" s="32" t="s">
        <v>99</v>
      </c>
      <c r="G36" s="33">
        <v>1</v>
      </c>
      <c r="H36" s="34" t="s">
        <v>100</v>
      </c>
      <c r="I36" s="30">
        <f t="shared" ref="I36:T36" si="7">+I37-I38</f>
        <v>0</v>
      </c>
      <c r="J36" s="30">
        <f t="shared" si="7"/>
        <v>0</v>
      </c>
      <c r="K36" s="30">
        <f t="shared" si="7"/>
        <v>0</v>
      </c>
      <c r="L36" s="30">
        <f t="shared" si="7"/>
        <v>0</v>
      </c>
      <c r="M36" s="30">
        <f t="shared" si="7"/>
        <v>0</v>
      </c>
      <c r="N36" s="30">
        <f t="shared" si="7"/>
        <v>0</v>
      </c>
      <c r="O36" s="30">
        <f t="shared" si="7"/>
        <v>0</v>
      </c>
      <c r="P36" s="30">
        <f t="shared" si="7"/>
        <v>0</v>
      </c>
      <c r="Q36" s="30">
        <f t="shared" si="7"/>
        <v>0</v>
      </c>
      <c r="R36" s="30">
        <f t="shared" si="7"/>
        <v>0</v>
      </c>
      <c r="S36" s="30">
        <f t="shared" si="7"/>
        <v>0</v>
      </c>
      <c r="T36" s="30">
        <f t="shared" si="7"/>
        <v>0</v>
      </c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2.75" customHeight="1" thickBot="1" x14ac:dyDescent="0.25">
      <c r="A37" s="89"/>
      <c r="B37" s="81"/>
      <c r="C37" s="80"/>
      <c r="D37" s="80"/>
      <c r="E37" s="80"/>
      <c r="F37" s="87" t="s">
        <v>95</v>
      </c>
      <c r="G37" s="87"/>
      <c r="H37" s="87"/>
      <c r="I37" s="31">
        <v>43879</v>
      </c>
      <c r="J37" s="31">
        <v>43903</v>
      </c>
      <c r="K37" s="31">
        <v>43943</v>
      </c>
      <c r="L37" s="31">
        <v>43966</v>
      </c>
      <c r="M37" s="31">
        <v>43998</v>
      </c>
      <c r="N37" s="31">
        <v>44019</v>
      </c>
      <c r="O37" s="31">
        <v>44061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2.75" customHeight="1" thickBot="1" x14ac:dyDescent="0.25">
      <c r="A38" s="89"/>
      <c r="B38" s="81"/>
      <c r="C38" s="80"/>
      <c r="D38" s="80"/>
      <c r="E38" s="80"/>
      <c r="F38" s="87" t="s">
        <v>101</v>
      </c>
      <c r="G38" s="87"/>
      <c r="H38" s="87"/>
      <c r="I38" s="31">
        <v>43879</v>
      </c>
      <c r="J38" s="31">
        <v>43903</v>
      </c>
      <c r="K38" s="31">
        <v>43943</v>
      </c>
      <c r="L38" s="31">
        <v>43966</v>
      </c>
      <c r="M38" s="31">
        <v>43998</v>
      </c>
      <c r="N38" s="31">
        <v>44019</v>
      </c>
      <c r="O38" s="31">
        <v>44061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2.75" customHeight="1" thickBot="1" x14ac:dyDescent="0.25">
      <c r="A39" s="89"/>
      <c r="B39" s="81">
        <v>14</v>
      </c>
      <c r="C39" s="80" t="s">
        <v>102</v>
      </c>
      <c r="D39" s="80" t="s">
        <v>103</v>
      </c>
      <c r="E39" s="80"/>
      <c r="F39" s="35" t="s">
        <v>104</v>
      </c>
      <c r="G39" s="25" t="s">
        <v>105</v>
      </c>
      <c r="H39" s="36" t="s">
        <v>106</v>
      </c>
      <c r="I39" s="30">
        <f t="shared" ref="I39:T39" si="8">+I40-I41</f>
        <v>8</v>
      </c>
      <c r="J39" s="30">
        <f t="shared" si="8"/>
        <v>3</v>
      </c>
      <c r="K39" s="30">
        <f t="shared" si="8"/>
        <v>0</v>
      </c>
      <c r="L39" s="30">
        <f t="shared" si="8"/>
        <v>1</v>
      </c>
      <c r="M39" s="30">
        <f t="shared" si="8"/>
        <v>1</v>
      </c>
      <c r="N39" s="30">
        <f t="shared" si="8"/>
        <v>1</v>
      </c>
      <c r="O39" s="30">
        <f t="shared" si="8"/>
        <v>5</v>
      </c>
      <c r="P39" s="30">
        <f t="shared" si="8"/>
        <v>0</v>
      </c>
      <c r="Q39" s="30">
        <f t="shared" si="8"/>
        <v>0</v>
      </c>
      <c r="R39" s="30">
        <f t="shared" si="8"/>
        <v>0</v>
      </c>
      <c r="S39" s="30">
        <f t="shared" si="8"/>
        <v>0</v>
      </c>
      <c r="T39" s="30">
        <f t="shared" si="8"/>
        <v>0</v>
      </c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2.75" customHeight="1" thickBot="1" x14ac:dyDescent="0.25">
      <c r="A40" s="89"/>
      <c r="B40" s="81"/>
      <c r="C40" s="80"/>
      <c r="D40" s="80"/>
      <c r="E40" s="80"/>
      <c r="F40" s="87" t="s">
        <v>95</v>
      </c>
      <c r="G40" s="87"/>
      <c r="H40" s="87"/>
      <c r="I40" s="31">
        <v>43879</v>
      </c>
      <c r="J40" s="31">
        <v>43903</v>
      </c>
      <c r="K40" s="31">
        <v>43943</v>
      </c>
      <c r="L40" s="31">
        <v>43966</v>
      </c>
      <c r="M40" s="31">
        <v>43998</v>
      </c>
      <c r="N40" s="31">
        <v>44019</v>
      </c>
      <c r="O40" s="31">
        <v>44061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2.75" customHeight="1" thickBot="1" x14ac:dyDescent="0.25">
      <c r="A41" s="89"/>
      <c r="B41" s="81"/>
      <c r="C41" s="80"/>
      <c r="D41" s="80"/>
      <c r="E41" s="80"/>
      <c r="F41" s="87" t="s">
        <v>107</v>
      </c>
      <c r="G41" s="87"/>
      <c r="H41" s="87"/>
      <c r="I41" s="31">
        <v>43871</v>
      </c>
      <c r="J41" s="31">
        <v>43900</v>
      </c>
      <c r="K41" s="31">
        <v>43943</v>
      </c>
      <c r="L41" s="31">
        <v>43965</v>
      </c>
      <c r="M41" s="31">
        <v>43997</v>
      </c>
      <c r="N41" s="31">
        <v>44018</v>
      </c>
      <c r="O41" s="31">
        <v>44056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2.75" customHeight="1" thickBot="1" x14ac:dyDescent="0.25">
      <c r="A42" s="89"/>
      <c r="B42" s="81">
        <v>15</v>
      </c>
      <c r="C42" s="80" t="s">
        <v>108</v>
      </c>
      <c r="D42" s="80" t="s">
        <v>109</v>
      </c>
      <c r="E42" s="80"/>
      <c r="F42" s="35" t="s">
        <v>30</v>
      </c>
      <c r="G42" s="25" t="s">
        <v>110</v>
      </c>
      <c r="H42" s="36" t="s">
        <v>111</v>
      </c>
      <c r="I42" s="30">
        <f t="shared" ref="I42:T42" si="9">+I43-I44</f>
        <v>28</v>
      </c>
      <c r="J42" s="30">
        <f t="shared" si="9"/>
        <v>52</v>
      </c>
      <c r="K42" s="30">
        <f t="shared" si="9"/>
        <v>41</v>
      </c>
      <c r="L42" s="30">
        <f t="shared" si="9"/>
        <v>3</v>
      </c>
      <c r="M42" s="30">
        <f t="shared" si="9"/>
        <v>8</v>
      </c>
      <c r="N42" s="30">
        <f t="shared" si="9"/>
        <v>20</v>
      </c>
      <c r="O42" s="30">
        <f t="shared" si="9"/>
        <v>62</v>
      </c>
      <c r="P42" s="30">
        <f t="shared" si="9"/>
        <v>0</v>
      </c>
      <c r="Q42" s="30">
        <f t="shared" si="9"/>
        <v>0</v>
      </c>
      <c r="R42" s="30">
        <f t="shared" si="9"/>
        <v>0</v>
      </c>
      <c r="S42" s="30">
        <f t="shared" si="9"/>
        <v>0</v>
      </c>
      <c r="T42" s="30">
        <f t="shared" si="9"/>
        <v>0</v>
      </c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2.75" customHeight="1" thickBot="1" x14ac:dyDescent="0.25">
      <c r="A43" s="89"/>
      <c r="B43" s="81"/>
      <c r="C43" s="80"/>
      <c r="D43" s="80"/>
      <c r="E43" s="80"/>
      <c r="F43" s="87" t="s">
        <v>95</v>
      </c>
      <c r="G43" s="87"/>
      <c r="H43" s="87"/>
      <c r="I43" s="31">
        <v>43879</v>
      </c>
      <c r="J43" s="31">
        <v>43903</v>
      </c>
      <c r="K43" s="31">
        <v>43943</v>
      </c>
      <c r="L43" s="31">
        <v>43966</v>
      </c>
      <c r="M43" s="31">
        <v>43998</v>
      </c>
      <c r="N43" s="31">
        <v>44019</v>
      </c>
      <c r="O43" s="31">
        <v>44061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2.75" customHeight="1" thickBot="1" x14ac:dyDescent="0.25">
      <c r="A44" s="89"/>
      <c r="B44" s="81"/>
      <c r="C44" s="80"/>
      <c r="D44" s="80"/>
      <c r="E44" s="80"/>
      <c r="F44" s="87" t="s">
        <v>112</v>
      </c>
      <c r="G44" s="87"/>
      <c r="H44" s="87"/>
      <c r="I44" s="31">
        <v>43851</v>
      </c>
      <c r="J44" s="31">
        <v>43851</v>
      </c>
      <c r="K44" s="31">
        <v>43902</v>
      </c>
      <c r="L44" s="31">
        <v>43963</v>
      </c>
      <c r="M44" s="31">
        <v>43990</v>
      </c>
      <c r="N44" s="31">
        <v>43999</v>
      </c>
      <c r="O44" s="31">
        <v>43999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2.75" customHeight="1" thickBot="1" x14ac:dyDescent="0.25">
      <c r="A45" s="89"/>
      <c r="B45" s="81">
        <v>16</v>
      </c>
      <c r="C45" s="80" t="s">
        <v>113</v>
      </c>
      <c r="D45" s="80" t="s">
        <v>109</v>
      </c>
      <c r="E45" s="80"/>
      <c r="F45" s="37" t="s">
        <v>114</v>
      </c>
      <c r="G45" s="21" t="s">
        <v>115</v>
      </c>
      <c r="H45" s="38" t="s">
        <v>116</v>
      </c>
      <c r="I45" s="30">
        <f t="shared" ref="I45:T45" si="10">+I46-I47</f>
        <v>656</v>
      </c>
      <c r="J45" s="30">
        <f t="shared" si="10"/>
        <v>316</v>
      </c>
      <c r="K45" s="30">
        <f t="shared" si="10"/>
        <v>356</v>
      </c>
      <c r="L45" s="30">
        <f t="shared" si="10"/>
        <v>379</v>
      </c>
      <c r="M45" s="30">
        <f t="shared" si="10"/>
        <v>281</v>
      </c>
      <c r="N45" s="30">
        <f t="shared" si="10"/>
        <v>302</v>
      </c>
      <c r="O45" s="30">
        <f t="shared" si="10"/>
        <v>344</v>
      </c>
      <c r="P45" s="30">
        <f t="shared" si="10"/>
        <v>0</v>
      </c>
      <c r="Q45" s="30">
        <f t="shared" si="10"/>
        <v>0</v>
      </c>
      <c r="R45" s="30">
        <f t="shared" si="10"/>
        <v>0</v>
      </c>
      <c r="S45" s="30">
        <f t="shared" si="10"/>
        <v>0</v>
      </c>
      <c r="T45" s="30">
        <f t="shared" si="10"/>
        <v>0</v>
      </c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2.75" customHeight="1" thickBot="1" x14ac:dyDescent="0.25">
      <c r="A46" s="89"/>
      <c r="B46" s="81"/>
      <c r="C46" s="80"/>
      <c r="D46" s="80"/>
      <c r="E46" s="80"/>
      <c r="F46" s="87" t="s">
        <v>117</v>
      </c>
      <c r="G46" s="87"/>
      <c r="H46" s="87"/>
      <c r="I46" s="31">
        <v>43879</v>
      </c>
      <c r="J46" s="31">
        <v>43903</v>
      </c>
      <c r="K46" s="31">
        <v>43943</v>
      </c>
      <c r="L46" s="31">
        <v>43966</v>
      </c>
      <c r="M46" s="31">
        <v>43998</v>
      </c>
      <c r="N46" s="31">
        <v>44019</v>
      </c>
      <c r="O46" s="31">
        <v>44061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2.75" customHeight="1" thickBot="1" x14ac:dyDescent="0.25">
      <c r="A47" s="89"/>
      <c r="B47" s="81"/>
      <c r="C47" s="80"/>
      <c r="D47" s="80"/>
      <c r="E47" s="80"/>
      <c r="F47" s="87" t="s">
        <v>118</v>
      </c>
      <c r="G47" s="87"/>
      <c r="H47" s="87"/>
      <c r="I47" s="31">
        <v>43223</v>
      </c>
      <c r="J47" s="31">
        <v>43587</v>
      </c>
      <c r="K47" s="31">
        <v>43587</v>
      </c>
      <c r="L47" s="31">
        <v>43587</v>
      </c>
      <c r="M47" s="31">
        <v>43717</v>
      </c>
      <c r="N47" s="31">
        <v>43717</v>
      </c>
      <c r="O47" s="31">
        <v>43717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2.75" customHeight="1" thickBot="1" x14ac:dyDescent="0.25">
      <c r="A48" s="89"/>
      <c r="B48" s="81">
        <v>17</v>
      </c>
      <c r="C48" s="80" t="s">
        <v>119</v>
      </c>
      <c r="D48" s="86" t="s">
        <v>120</v>
      </c>
      <c r="E48" s="86"/>
      <c r="F48" s="32" t="s">
        <v>121</v>
      </c>
      <c r="G48" s="33">
        <v>2</v>
      </c>
      <c r="H48" s="34" t="s">
        <v>122</v>
      </c>
      <c r="I48" s="30">
        <f t="shared" ref="I48:T48" si="11">+I49-I50</f>
        <v>1</v>
      </c>
      <c r="J48" s="30">
        <v>0</v>
      </c>
      <c r="K48" s="30">
        <f t="shared" si="11"/>
        <v>0</v>
      </c>
      <c r="L48" s="30">
        <f t="shared" si="11"/>
        <v>0</v>
      </c>
      <c r="M48" s="30">
        <f>+M49-M50</f>
        <v>0</v>
      </c>
      <c r="N48" s="30">
        <f t="shared" si="11"/>
        <v>0</v>
      </c>
      <c r="O48" s="30">
        <f t="shared" si="11"/>
        <v>0</v>
      </c>
      <c r="P48" s="30">
        <f t="shared" si="11"/>
        <v>0</v>
      </c>
      <c r="Q48" s="30">
        <f t="shared" si="11"/>
        <v>0</v>
      </c>
      <c r="R48" s="30">
        <f t="shared" si="11"/>
        <v>0</v>
      </c>
      <c r="S48" s="30">
        <f t="shared" si="11"/>
        <v>0</v>
      </c>
      <c r="T48" s="30">
        <f t="shared" si="11"/>
        <v>0</v>
      </c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2.75" customHeight="1" thickBot="1" x14ac:dyDescent="0.25">
      <c r="A49" s="89"/>
      <c r="B49" s="81"/>
      <c r="C49" s="80"/>
      <c r="D49" s="86"/>
      <c r="E49" s="86"/>
      <c r="F49" s="87" t="s">
        <v>95</v>
      </c>
      <c r="G49" s="87"/>
      <c r="H49" s="87"/>
      <c r="I49" s="31">
        <v>43879</v>
      </c>
      <c r="J49" s="31">
        <v>43903</v>
      </c>
      <c r="K49" s="31">
        <v>43943</v>
      </c>
      <c r="L49" s="31">
        <v>43966</v>
      </c>
      <c r="M49" s="31">
        <v>43998</v>
      </c>
      <c r="N49" s="31">
        <v>44019</v>
      </c>
      <c r="O49" s="31">
        <v>44061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23.25" customHeight="1" thickBot="1" x14ac:dyDescent="0.25">
      <c r="A50" s="89"/>
      <c r="B50" s="81"/>
      <c r="C50" s="80"/>
      <c r="D50" s="86"/>
      <c r="E50" s="86"/>
      <c r="F50" s="87" t="s">
        <v>123</v>
      </c>
      <c r="G50" s="87"/>
      <c r="H50" s="87"/>
      <c r="I50" s="31">
        <v>43878</v>
      </c>
      <c r="J50" s="31">
        <v>43903</v>
      </c>
      <c r="K50" s="31">
        <v>43943</v>
      </c>
      <c r="L50" s="31">
        <v>43966</v>
      </c>
      <c r="M50" s="31">
        <v>43998</v>
      </c>
      <c r="N50" s="31">
        <v>44019</v>
      </c>
      <c r="O50" s="31">
        <v>44061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2.75" customHeight="1" thickBot="1" x14ac:dyDescent="0.25">
      <c r="A51" s="89"/>
      <c r="B51" s="81">
        <v>18</v>
      </c>
      <c r="C51" s="80" t="s">
        <v>124</v>
      </c>
      <c r="D51" s="86" t="s">
        <v>125</v>
      </c>
      <c r="E51" s="86"/>
      <c r="F51" s="32" t="s">
        <v>121</v>
      </c>
      <c r="G51" s="33">
        <v>2</v>
      </c>
      <c r="H51" s="34" t="s">
        <v>122</v>
      </c>
      <c r="I51" s="30">
        <f t="shared" ref="I51:T51" si="12">+I52-I53</f>
        <v>0</v>
      </c>
      <c r="J51" s="30">
        <f t="shared" si="12"/>
        <v>0</v>
      </c>
      <c r="K51" s="30">
        <f t="shared" si="12"/>
        <v>0</v>
      </c>
      <c r="L51" s="30">
        <f t="shared" si="12"/>
        <v>0</v>
      </c>
      <c r="M51" s="30">
        <f t="shared" si="12"/>
        <v>0</v>
      </c>
      <c r="N51" s="30">
        <f t="shared" si="12"/>
        <v>0</v>
      </c>
      <c r="O51" s="30">
        <f t="shared" si="12"/>
        <v>0</v>
      </c>
      <c r="P51" s="30">
        <f t="shared" si="12"/>
        <v>0</v>
      </c>
      <c r="Q51" s="30">
        <f t="shared" si="12"/>
        <v>0</v>
      </c>
      <c r="R51" s="30">
        <f t="shared" si="12"/>
        <v>0</v>
      </c>
      <c r="S51" s="30">
        <f t="shared" si="12"/>
        <v>0</v>
      </c>
      <c r="T51" s="30">
        <f t="shared" si="12"/>
        <v>0</v>
      </c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2.75" customHeight="1" thickBot="1" x14ac:dyDescent="0.25">
      <c r="A52" s="89"/>
      <c r="B52" s="81"/>
      <c r="C52" s="80"/>
      <c r="D52" s="86"/>
      <c r="E52" s="86"/>
      <c r="F52" s="87" t="s">
        <v>95</v>
      </c>
      <c r="G52" s="87"/>
      <c r="H52" s="87"/>
      <c r="I52" s="31">
        <v>43879</v>
      </c>
      <c r="J52" s="31">
        <v>43903</v>
      </c>
      <c r="K52" s="31">
        <v>43943</v>
      </c>
      <c r="L52" s="31">
        <v>43966</v>
      </c>
      <c r="M52" s="31">
        <v>43998</v>
      </c>
      <c r="N52" s="31">
        <v>44019</v>
      </c>
      <c r="O52" s="31">
        <v>44061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24.75" customHeight="1" thickBot="1" x14ac:dyDescent="0.25">
      <c r="A53" s="89"/>
      <c r="B53" s="81"/>
      <c r="C53" s="80"/>
      <c r="D53" s="86"/>
      <c r="E53" s="86"/>
      <c r="F53" s="87" t="s">
        <v>126</v>
      </c>
      <c r="G53" s="87"/>
      <c r="H53" s="87"/>
      <c r="I53" s="31">
        <v>43879</v>
      </c>
      <c r="J53" s="31">
        <v>43903</v>
      </c>
      <c r="K53" s="31">
        <v>43943</v>
      </c>
      <c r="L53" s="31">
        <v>43966</v>
      </c>
      <c r="M53" s="31">
        <v>43998</v>
      </c>
      <c r="N53" s="31">
        <v>44019</v>
      </c>
      <c r="O53" s="31">
        <v>44061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2.75" customHeight="1" thickBot="1" x14ac:dyDescent="0.25">
      <c r="A54" s="89"/>
      <c r="B54" s="81">
        <v>19</v>
      </c>
      <c r="C54" s="80" t="s">
        <v>127</v>
      </c>
      <c r="D54" s="86" t="s">
        <v>128</v>
      </c>
      <c r="E54" s="86"/>
      <c r="F54" s="15" t="s">
        <v>129</v>
      </c>
      <c r="G54" s="8" t="s">
        <v>130</v>
      </c>
      <c r="H54" s="9" t="s">
        <v>131</v>
      </c>
      <c r="I54" s="39">
        <f t="shared" ref="I54:T54" si="13">+I55-I56</f>
        <v>0</v>
      </c>
      <c r="J54" s="39">
        <f t="shared" si="13"/>
        <v>0</v>
      </c>
      <c r="K54" s="39">
        <f t="shared" si="13"/>
        <v>0</v>
      </c>
      <c r="L54" s="39">
        <f t="shared" si="13"/>
        <v>0</v>
      </c>
      <c r="M54" s="39">
        <f t="shared" si="13"/>
        <v>0</v>
      </c>
      <c r="N54" s="39">
        <f t="shared" si="13"/>
        <v>0</v>
      </c>
      <c r="O54" s="39">
        <f t="shared" si="13"/>
        <v>0</v>
      </c>
      <c r="P54" s="39">
        <f t="shared" si="13"/>
        <v>0</v>
      </c>
      <c r="Q54" s="39">
        <f t="shared" si="13"/>
        <v>0</v>
      </c>
      <c r="R54" s="39">
        <f t="shared" si="13"/>
        <v>0</v>
      </c>
      <c r="S54" s="39">
        <f t="shared" si="13"/>
        <v>0</v>
      </c>
      <c r="T54" s="39">
        <f t="shared" si="13"/>
        <v>0</v>
      </c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2.75" customHeight="1" thickBot="1" x14ac:dyDescent="0.25">
      <c r="A55" s="89"/>
      <c r="B55" s="81"/>
      <c r="C55" s="80"/>
      <c r="D55" s="86"/>
      <c r="E55" s="86"/>
      <c r="F55" s="87" t="s">
        <v>95</v>
      </c>
      <c r="G55" s="87"/>
      <c r="H55" s="87"/>
      <c r="I55" s="31">
        <v>43879</v>
      </c>
      <c r="J55" s="31">
        <v>43903</v>
      </c>
      <c r="K55" s="31">
        <v>43943</v>
      </c>
      <c r="L55" s="31">
        <v>43966</v>
      </c>
      <c r="M55" s="31">
        <v>43998</v>
      </c>
      <c r="N55" s="31">
        <v>44019</v>
      </c>
      <c r="O55" s="31">
        <v>44061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24.75" customHeight="1" thickBot="1" x14ac:dyDescent="0.25">
      <c r="A56" s="89"/>
      <c r="B56" s="81"/>
      <c r="C56" s="80"/>
      <c r="D56" s="86"/>
      <c r="E56" s="86"/>
      <c r="F56" s="87" t="s">
        <v>132</v>
      </c>
      <c r="G56" s="87"/>
      <c r="H56" s="87"/>
      <c r="I56" s="31">
        <v>43879</v>
      </c>
      <c r="J56" s="31">
        <v>43903</v>
      </c>
      <c r="K56" s="31">
        <v>43943</v>
      </c>
      <c r="L56" s="31">
        <v>43966</v>
      </c>
      <c r="M56" s="31">
        <v>43998</v>
      </c>
      <c r="N56" s="31">
        <v>44019</v>
      </c>
      <c r="O56" s="31">
        <v>44061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2.75" customHeight="1" thickBot="1" x14ac:dyDescent="0.25">
      <c r="A57" s="88" t="s">
        <v>133</v>
      </c>
      <c r="B57" s="81">
        <v>20</v>
      </c>
      <c r="C57" s="80" t="s">
        <v>134</v>
      </c>
      <c r="D57" s="80" t="s">
        <v>135</v>
      </c>
      <c r="E57" s="40" t="s">
        <v>136</v>
      </c>
      <c r="F57" s="19" t="s">
        <v>137</v>
      </c>
      <c r="G57" s="25" t="s">
        <v>138</v>
      </c>
      <c r="H57" s="23" t="s">
        <v>139</v>
      </c>
      <c r="I57" s="41">
        <f t="shared" ref="I57:T57" si="14">AVERAGE(I58:I62)</f>
        <v>204.4</v>
      </c>
      <c r="J57" s="41">
        <f t="shared" si="14"/>
        <v>186.2</v>
      </c>
      <c r="K57" s="41">
        <v>116.2</v>
      </c>
      <c r="L57" s="41">
        <f t="shared" si="14"/>
        <v>133</v>
      </c>
      <c r="M57" s="41">
        <f t="shared" si="14"/>
        <v>190.4</v>
      </c>
      <c r="N57" s="41">
        <f t="shared" si="14"/>
        <v>184.6</v>
      </c>
      <c r="O57" s="41">
        <f t="shared" si="14"/>
        <v>160.19999999999999</v>
      </c>
      <c r="P57" s="41">
        <f t="shared" si="14"/>
        <v>0</v>
      </c>
      <c r="Q57" s="41">
        <f t="shared" si="14"/>
        <v>0</v>
      </c>
      <c r="R57" s="41">
        <f t="shared" si="14"/>
        <v>0</v>
      </c>
      <c r="S57" s="41">
        <f t="shared" si="14"/>
        <v>0</v>
      </c>
      <c r="T57" s="41">
        <f t="shared" si="14"/>
        <v>0</v>
      </c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2.75" customHeight="1" thickBot="1" x14ac:dyDescent="0.25">
      <c r="A58" s="88"/>
      <c r="B58" s="81"/>
      <c r="C58" s="80"/>
      <c r="D58" s="80"/>
      <c r="E58" s="42" t="s">
        <v>140</v>
      </c>
      <c r="F58" s="19" t="s">
        <v>137</v>
      </c>
      <c r="G58" s="25" t="s">
        <v>138</v>
      </c>
      <c r="H58" s="23" t="s">
        <v>139</v>
      </c>
      <c r="I58" s="13">
        <v>167</v>
      </c>
      <c r="J58" s="13">
        <v>230</v>
      </c>
      <c r="K58" s="13">
        <v>92</v>
      </c>
      <c r="L58" s="13">
        <v>150</v>
      </c>
      <c r="M58" s="13">
        <v>78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2.75" customHeight="1" thickBot="1" x14ac:dyDescent="0.25">
      <c r="A59" s="88"/>
      <c r="B59" s="81"/>
      <c r="C59" s="80"/>
      <c r="D59" s="80"/>
      <c r="E59" s="42" t="s">
        <v>141</v>
      </c>
      <c r="F59" s="19" t="s">
        <v>137</v>
      </c>
      <c r="G59" s="25" t="s">
        <v>138</v>
      </c>
      <c r="H59" s="23" t="s">
        <v>139</v>
      </c>
      <c r="I59" s="13">
        <v>271</v>
      </c>
      <c r="J59" s="13">
        <v>142</v>
      </c>
      <c r="K59" s="13">
        <v>175</v>
      </c>
      <c r="L59" s="13">
        <v>120</v>
      </c>
      <c r="M59" s="13">
        <v>156</v>
      </c>
      <c r="N59" s="13">
        <v>161</v>
      </c>
      <c r="O59" s="13">
        <v>140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2.75" customHeight="1" thickBot="1" x14ac:dyDescent="0.25">
      <c r="A60" s="88"/>
      <c r="B60" s="81"/>
      <c r="C60" s="80"/>
      <c r="D60" s="80"/>
      <c r="E60" s="42" t="s">
        <v>142</v>
      </c>
      <c r="F60" s="19" t="s">
        <v>137</v>
      </c>
      <c r="G60" s="25" t="s">
        <v>138</v>
      </c>
      <c r="H60" s="23" t="s">
        <v>139</v>
      </c>
      <c r="I60" s="13">
        <v>166</v>
      </c>
      <c r="J60" s="13">
        <v>138</v>
      </c>
      <c r="K60" s="13">
        <v>88</v>
      </c>
      <c r="L60" s="13">
        <v>135</v>
      </c>
      <c r="M60" s="13">
        <v>214</v>
      </c>
      <c r="N60" s="13">
        <v>250</v>
      </c>
      <c r="O60" s="13">
        <v>177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2.75" customHeight="1" thickBot="1" x14ac:dyDescent="0.25">
      <c r="A61" s="88"/>
      <c r="B61" s="81"/>
      <c r="C61" s="80"/>
      <c r="D61" s="80"/>
      <c r="E61" s="42" t="s">
        <v>143</v>
      </c>
      <c r="F61" s="19" t="s">
        <v>137</v>
      </c>
      <c r="G61" s="25" t="s">
        <v>138</v>
      </c>
      <c r="H61" s="23" t="s">
        <v>139</v>
      </c>
      <c r="I61" s="13">
        <v>200</v>
      </c>
      <c r="J61" s="13">
        <v>244</v>
      </c>
      <c r="K61" s="13">
        <v>130</v>
      </c>
      <c r="L61" s="13">
        <v>102</v>
      </c>
      <c r="M61" s="13">
        <v>285</v>
      </c>
      <c r="N61" s="13">
        <v>239</v>
      </c>
      <c r="O61" s="13">
        <v>249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2.75" customHeight="1" thickBot="1" x14ac:dyDescent="0.25">
      <c r="A62" s="88"/>
      <c r="B62" s="81"/>
      <c r="C62" s="80"/>
      <c r="D62" s="80"/>
      <c r="E62" s="42" t="s">
        <v>144</v>
      </c>
      <c r="F62" s="19" t="s">
        <v>137</v>
      </c>
      <c r="G62" s="25" t="s">
        <v>138</v>
      </c>
      <c r="H62" s="23" t="s">
        <v>139</v>
      </c>
      <c r="I62" s="13">
        <v>218</v>
      </c>
      <c r="J62" s="13">
        <v>177</v>
      </c>
      <c r="K62" s="13">
        <v>96</v>
      </c>
      <c r="L62" s="13">
        <v>158</v>
      </c>
      <c r="M62" s="13">
        <v>219</v>
      </c>
      <c r="N62" s="13">
        <v>273</v>
      </c>
      <c r="O62" s="13">
        <v>235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33.75" customHeight="1" thickBot="1" x14ac:dyDescent="0.25">
      <c r="A63" s="88"/>
      <c r="B63" s="43">
        <v>21</v>
      </c>
      <c r="C63" s="18" t="s">
        <v>145</v>
      </c>
      <c r="D63" s="18" t="s">
        <v>135</v>
      </c>
      <c r="E63" s="42" t="s">
        <v>146</v>
      </c>
      <c r="F63" s="19" t="s">
        <v>147</v>
      </c>
      <c r="G63" s="25" t="s">
        <v>148</v>
      </c>
      <c r="H63" s="23" t="s">
        <v>149</v>
      </c>
      <c r="I63" s="13">
        <v>946</v>
      </c>
      <c r="J63" s="13">
        <v>967</v>
      </c>
      <c r="K63" s="13">
        <v>779</v>
      </c>
      <c r="L63" s="13">
        <v>725</v>
      </c>
      <c r="M63" s="13">
        <v>871</v>
      </c>
      <c r="N63" s="13">
        <v>736</v>
      </c>
      <c r="O63" s="13">
        <v>692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22.5" customHeight="1" thickBot="1" x14ac:dyDescent="0.25">
      <c r="A64" s="88"/>
      <c r="B64" s="81">
        <v>22</v>
      </c>
      <c r="C64" s="80" t="s">
        <v>150</v>
      </c>
      <c r="D64" s="80" t="s">
        <v>151</v>
      </c>
      <c r="E64" s="40" t="s">
        <v>152</v>
      </c>
      <c r="F64" s="19" t="s">
        <v>56</v>
      </c>
      <c r="G64" s="21" t="s">
        <v>57</v>
      </c>
      <c r="H64" s="23" t="s">
        <v>58</v>
      </c>
      <c r="I64" s="44">
        <f t="shared" ref="I64:T64" si="15">AVERAGE(I65:I69)</f>
        <v>0.69084210526315781</v>
      </c>
      <c r="J64" s="44">
        <f t="shared" si="15"/>
        <v>0.64140740740740743</v>
      </c>
      <c r="K64" s="44">
        <f t="shared" si="15"/>
        <v>0.47068451042135251</v>
      </c>
      <c r="L64" s="44">
        <f t="shared" si="15"/>
        <v>0.69087179487179484</v>
      </c>
      <c r="M64" s="44">
        <f t="shared" si="15"/>
        <v>0.64235087719298245</v>
      </c>
      <c r="N64" s="44">
        <f t="shared" si="15"/>
        <v>0.59518999518999516</v>
      </c>
      <c r="O64" s="44">
        <f t="shared" si="15"/>
        <v>0.53694677871148455</v>
      </c>
      <c r="P64" s="44">
        <f t="shared" si="15"/>
        <v>0</v>
      </c>
      <c r="Q64" s="44">
        <f t="shared" si="15"/>
        <v>0</v>
      </c>
      <c r="R64" s="44">
        <f t="shared" si="15"/>
        <v>0</v>
      </c>
      <c r="S64" s="44">
        <f t="shared" si="15"/>
        <v>0</v>
      </c>
      <c r="T64" s="44">
        <f t="shared" si="15"/>
        <v>0</v>
      </c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22.5" customHeight="1" thickBot="1" x14ac:dyDescent="0.25">
      <c r="A65" s="88"/>
      <c r="B65" s="81"/>
      <c r="C65" s="80"/>
      <c r="D65" s="80"/>
      <c r="E65" s="42" t="s">
        <v>140</v>
      </c>
      <c r="F65" s="19" t="s">
        <v>56</v>
      </c>
      <c r="G65" s="21" t="s">
        <v>57</v>
      </c>
      <c r="H65" s="23" t="s">
        <v>58</v>
      </c>
      <c r="I65" s="45">
        <f t="shared" ref="I65:T69" si="16">IFERROR(I58/(15*I101),0)</f>
        <v>0.55666666666666664</v>
      </c>
      <c r="J65" s="45">
        <f t="shared" si="16"/>
        <v>0.76666666666666672</v>
      </c>
      <c r="K65" s="45">
        <f t="shared" si="16"/>
        <v>0.47179487179487178</v>
      </c>
      <c r="L65" s="45">
        <f t="shared" si="16"/>
        <v>0.7142857142857143</v>
      </c>
      <c r="M65" s="45">
        <f t="shared" si="16"/>
        <v>0.26</v>
      </c>
      <c r="N65" s="45">
        <f t="shared" si="16"/>
        <v>0</v>
      </c>
      <c r="O65" s="45">
        <f t="shared" si="16"/>
        <v>0</v>
      </c>
      <c r="P65" s="45">
        <f t="shared" si="16"/>
        <v>0</v>
      </c>
      <c r="Q65" s="45">
        <f t="shared" si="16"/>
        <v>0</v>
      </c>
      <c r="R65" s="45">
        <f t="shared" si="16"/>
        <v>0</v>
      </c>
      <c r="S65" s="45">
        <f t="shared" si="16"/>
        <v>0</v>
      </c>
      <c r="T65" s="45">
        <f t="shared" si="16"/>
        <v>0</v>
      </c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ht="22.5" customHeight="1" thickBot="1" x14ac:dyDescent="0.25">
      <c r="A66" s="88"/>
      <c r="B66" s="81"/>
      <c r="C66" s="80"/>
      <c r="D66" s="80"/>
      <c r="E66" s="42" t="s">
        <v>141</v>
      </c>
      <c r="F66" s="19" t="s">
        <v>56</v>
      </c>
      <c r="G66" s="21" t="s">
        <v>57</v>
      </c>
      <c r="H66" s="23" t="s">
        <v>58</v>
      </c>
      <c r="I66" s="45">
        <f t="shared" si="16"/>
        <v>0.9508771929824561</v>
      </c>
      <c r="J66" s="45">
        <f t="shared" si="16"/>
        <v>0.52592592592592591</v>
      </c>
      <c r="K66" s="45">
        <f t="shared" si="16"/>
        <v>0.61403508771929827</v>
      </c>
      <c r="L66" s="45">
        <f t="shared" si="16"/>
        <v>0.61538461538461542</v>
      </c>
      <c r="M66" s="45">
        <f t="shared" si="16"/>
        <v>0.52</v>
      </c>
      <c r="N66" s="45">
        <f t="shared" si="16"/>
        <v>0.59629629629629632</v>
      </c>
      <c r="O66" s="45">
        <f t="shared" si="16"/>
        <v>0.5490196078431373</v>
      </c>
      <c r="P66" s="45">
        <f t="shared" si="16"/>
        <v>0</v>
      </c>
      <c r="Q66" s="45">
        <f t="shared" si="16"/>
        <v>0</v>
      </c>
      <c r="R66" s="45">
        <f t="shared" si="16"/>
        <v>0</v>
      </c>
      <c r="S66" s="45">
        <f t="shared" si="16"/>
        <v>0</v>
      </c>
      <c r="T66" s="45">
        <f t="shared" si="16"/>
        <v>0</v>
      </c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22.5" customHeight="1" thickBot="1" x14ac:dyDescent="0.25">
      <c r="A67" s="88"/>
      <c r="B67" s="81"/>
      <c r="C67" s="80"/>
      <c r="D67" s="80"/>
      <c r="E67" s="42" t="s">
        <v>142</v>
      </c>
      <c r="F67" s="19" t="s">
        <v>56</v>
      </c>
      <c r="G67" s="21" t="s">
        <v>57</v>
      </c>
      <c r="H67" s="23" t="s">
        <v>58</v>
      </c>
      <c r="I67" s="45">
        <f t="shared" si="16"/>
        <v>0.55333333333333334</v>
      </c>
      <c r="J67" s="45">
        <f t="shared" si="16"/>
        <v>0.51111111111111107</v>
      </c>
      <c r="K67" s="45">
        <f t="shared" si="16"/>
        <v>0.32592592592592595</v>
      </c>
      <c r="L67" s="45">
        <f t="shared" si="16"/>
        <v>0.69230769230769229</v>
      </c>
      <c r="M67" s="45">
        <f t="shared" si="16"/>
        <v>0.71333333333333337</v>
      </c>
      <c r="N67" s="45">
        <f t="shared" si="16"/>
        <v>0.79365079365079361</v>
      </c>
      <c r="O67" s="45">
        <f t="shared" si="16"/>
        <v>0.56190476190476191</v>
      </c>
      <c r="P67" s="45">
        <f t="shared" si="16"/>
        <v>0</v>
      </c>
      <c r="Q67" s="45">
        <f t="shared" si="16"/>
        <v>0</v>
      </c>
      <c r="R67" s="45">
        <f t="shared" si="16"/>
        <v>0</v>
      </c>
      <c r="S67" s="45">
        <f t="shared" si="16"/>
        <v>0</v>
      </c>
      <c r="T67" s="45">
        <f t="shared" si="16"/>
        <v>0</v>
      </c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22.5" customHeight="1" thickBot="1" x14ac:dyDescent="0.25">
      <c r="A68" s="88"/>
      <c r="B68" s="81"/>
      <c r="C68" s="80"/>
      <c r="D68" s="80"/>
      <c r="E68" s="42" t="s">
        <v>143</v>
      </c>
      <c r="F68" s="19" t="s">
        <v>56</v>
      </c>
      <c r="G68" s="21" t="s">
        <v>57</v>
      </c>
      <c r="H68" s="23" t="s">
        <v>58</v>
      </c>
      <c r="I68" s="45">
        <f t="shared" si="16"/>
        <v>0.66666666666666663</v>
      </c>
      <c r="J68" s="45">
        <f t="shared" si="16"/>
        <v>0.81333333333333335</v>
      </c>
      <c r="K68" s="45">
        <f t="shared" si="16"/>
        <v>0.54166666666666663</v>
      </c>
      <c r="L68" s="45">
        <f t="shared" si="16"/>
        <v>0.68</v>
      </c>
      <c r="M68" s="45">
        <f t="shared" si="16"/>
        <v>0.95</v>
      </c>
      <c r="N68" s="45">
        <f t="shared" si="16"/>
        <v>0.7587301587301587</v>
      </c>
      <c r="O68" s="45">
        <f t="shared" si="16"/>
        <v>0.79047619047619044</v>
      </c>
      <c r="P68" s="45">
        <f t="shared" si="16"/>
        <v>0</v>
      </c>
      <c r="Q68" s="45">
        <f t="shared" si="16"/>
        <v>0</v>
      </c>
      <c r="R68" s="45">
        <f t="shared" si="16"/>
        <v>0</v>
      </c>
      <c r="S68" s="45">
        <f t="shared" si="16"/>
        <v>0</v>
      </c>
      <c r="T68" s="45">
        <f t="shared" si="16"/>
        <v>0</v>
      </c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ht="22.5" customHeight="1" thickBot="1" x14ac:dyDescent="0.25">
      <c r="A69" s="88"/>
      <c r="B69" s="81"/>
      <c r="C69" s="80"/>
      <c r="D69" s="80"/>
      <c r="E69" s="42" t="s">
        <v>144</v>
      </c>
      <c r="F69" s="19" t="s">
        <v>56</v>
      </c>
      <c r="G69" s="21" t="s">
        <v>57</v>
      </c>
      <c r="H69" s="23" t="s">
        <v>58</v>
      </c>
      <c r="I69" s="45">
        <f t="shared" si="16"/>
        <v>0.72666666666666668</v>
      </c>
      <c r="J69" s="45">
        <f t="shared" si="16"/>
        <v>0.59</v>
      </c>
      <c r="K69" s="45">
        <f t="shared" si="16"/>
        <v>0.4</v>
      </c>
      <c r="L69" s="45">
        <f t="shared" si="16"/>
        <v>0.75238095238095237</v>
      </c>
      <c r="M69" s="45">
        <f t="shared" si="16"/>
        <v>0.76842105263157889</v>
      </c>
      <c r="N69" s="45">
        <f t="shared" si="16"/>
        <v>0.82727272727272727</v>
      </c>
      <c r="O69" s="45">
        <f t="shared" si="16"/>
        <v>0.78333333333333333</v>
      </c>
      <c r="P69" s="45">
        <f t="shared" si="16"/>
        <v>0</v>
      </c>
      <c r="Q69" s="45">
        <f t="shared" si="16"/>
        <v>0</v>
      </c>
      <c r="R69" s="45">
        <f t="shared" si="16"/>
        <v>0</v>
      </c>
      <c r="S69" s="45">
        <f t="shared" si="16"/>
        <v>0</v>
      </c>
      <c r="T69" s="45">
        <f t="shared" si="16"/>
        <v>0</v>
      </c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33.75" customHeight="1" thickBot="1" x14ac:dyDescent="0.25">
      <c r="A70" s="88"/>
      <c r="B70" s="46">
        <v>23</v>
      </c>
      <c r="C70" s="18" t="s">
        <v>153</v>
      </c>
      <c r="D70" s="18" t="s">
        <v>154</v>
      </c>
      <c r="E70" s="42" t="s">
        <v>155</v>
      </c>
      <c r="F70" s="19" t="s">
        <v>56</v>
      </c>
      <c r="G70" s="21" t="s">
        <v>57</v>
      </c>
      <c r="H70" s="23" t="s">
        <v>58</v>
      </c>
      <c r="I70" s="45">
        <f t="shared" ref="I70:T70" si="17">IFERROR(I63/(25*I107),0)</f>
        <v>1.8919999999999999</v>
      </c>
      <c r="J70" s="45">
        <f t="shared" si="17"/>
        <v>1.9339999999999999</v>
      </c>
      <c r="K70" s="45">
        <f t="shared" si="17"/>
        <v>1.4163636363636363</v>
      </c>
      <c r="L70" s="45">
        <f t="shared" si="17"/>
        <v>1.7058823529411764</v>
      </c>
      <c r="M70" s="45">
        <f t="shared" si="17"/>
        <v>1.742</v>
      </c>
      <c r="N70" s="45">
        <f t="shared" si="17"/>
        <v>1.3381818181818181</v>
      </c>
      <c r="O70" s="45">
        <f t="shared" si="17"/>
        <v>1.2581818181818183</v>
      </c>
      <c r="P70" s="45">
        <f t="shared" si="17"/>
        <v>0</v>
      </c>
      <c r="Q70" s="45">
        <f t="shared" si="17"/>
        <v>0</v>
      </c>
      <c r="R70" s="45">
        <f t="shared" si="17"/>
        <v>0</v>
      </c>
      <c r="S70" s="45">
        <f t="shared" si="17"/>
        <v>0</v>
      </c>
      <c r="T70" s="45">
        <f t="shared" si="17"/>
        <v>0</v>
      </c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12.75" customHeight="1" thickBot="1" x14ac:dyDescent="0.25">
      <c r="A71" s="88"/>
      <c r="B71" s="81">
        <v>24</v>
      </c>
      <c r="C71" s="80" t="s">
        <v>156</v>
      </c>
      <c r="D71" s="80" t="s">
        <v>157</v>
      </c>
      <c r="E71" s="47" t="s">
        <v>158</v>
      </c>
      <c r="F71" s="19" t="s">
        <v>159</v>
      </c>
      <c r="G71" s="8" t="s">
        <v>160</v>
      </c>
      <c r="H71" s="20" t="s">
        <v>161</v>
      </c>
      <c r="I71" s="48">
        <f t="shared" ref="I71:T71" si="18">SUM(I72:I73)</f>
        <v>24</v>
      </c>
      <c r="J71" s="48">
        <f t="shared" si="18"/>
        <v>36</v>
      </c>
      <c r="K71" s="48">
        <f t="shared" si="18"/>
        <v>6</v>
      </c>
      <c r="L71" s="48">
        <f t="shared" si="18"/>
        <v>4</v>
      </c>
      <c r="M71" s="48">
        <f t="shared" si="18"/>
        <v>14</v>
      </c>
      <c r="N71" s="48">
        <f t="shared" si="18"/>
        <v>18</v>
      </c>
      <c r="O71" s="48">
        <f t="shared" si="18"/>
        <v>17</v>
      </c>
      <c r="P71" s="48">
        <f t="shared" si="18"/>
        <v>0</v>
      </c>
      <c r="Q71" s="48">
        <f t="shared" si="18"/>
        <v>0</v>
      </c>
      <c r="R71" s="48">
        <f t="shared" si="18"/>
        <v>0</v>
      </c>
      <c r="S71" s="48">
        <f t="shared" si="18"/>
        <v>0</v>
      </c>
      <c r="T71" s="48">
        <f t="shared" si="18"/>
        <v>0</v>
      </c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12.75" customHeight="1" thickBot="1" x14ac:dyDescent="0.25">
      <c r="A72" s="88"/>
      <c r="B72" s="81"/>
      <c r="C72" s="80"/>
      <c r="D72" s="80"/>
      <c r="E72" s="79" t="s">
        <v>162</v>
      </c>
      <c r="F72" s="79"/>
      <c r="G72" s="79"/>
      <c r="H72" s="79"/>
      <c r="I72" s="13">
        <v>24</v>
      </c>
      <c r="J72" s="13">
        <v>36</v>
      </c>
      <c r="K72" s="13">
        <v>6</v>
      </c>
      <c r="L72" s="13">
        <v>4</v>
      </c>
      <c r="M72" s="13">
        <v>14</v>
      </c>
      <c r="N72" s="13">
        <v>18</v>
      </c>
      <c r="O72" s="13">
        <v>17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12.75" customHeight="1" thickBot="1" x14ac:dyDescent="0.25">
      <c r="A73" s="88"/>
      <c r="B73" s="81"/>
      <c r="C73" s="80"/>
      <c r="D73" s="80"/>
      <c r="E73" s="79" t="s">
        <v>163</v>
      </c>
      <c r="F73" s="79"/>
      <c r="G73" s="79"/>
      <c r="H73" s="79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22.5" customHeight="1" thickBot="1" x14ac:dyDescent="0.25">
      <c r="A74" s="88"/>
      <c r="B74" s="81">
        <v>25</v>
      </c>
      <c r="C74" s="80" t="s">
        <v>164</v>
      </c>
      <c r="D74" s="79" t="s">
        <v>165</v>
      </c>
      <c r="E74" s="49" t="s">
        <v>166</v>
      </c>
      <c r="F74" s="15" t="s">
        <v>35</v>
      </c>
      <c r="G74" s="16">
        <v>25</v>
      </c>
      <c r="H74" s="9" t="s">
        <v>36</v>
      </c>
      <c r="I74" s="48">
        <f t="shared" ref="I74:T74" si="19">SUM(I75:I80)</f>
        <v>37</v>
      </c>
      <c r="J74" s="48">
        <f t="shared" si="19"/>
        <v>37</v>
      </c>
      <c r="K74" s="48">
        <f t="shared" si="19"/>
        <v>43</v>
      </c>
      <c r="L74" s="48">
        <f t="shared" si="19"/>
        <v>26</v>
      </c>
      <c r="M74" s="48">
        <f t="shared" si="19"/>
        <v>53</v>
      </c>
      <c r="N74" s="48">
        <f t="shared" si="19"/>
        <v>50</v>
      </c>
      <c r="O74" s="48">
        <f t="shared" si="19"/>
        <v>30</v>
      </c>
      <c r="P74" s="48">
        <f t="shared" si="19"/>
        <v>0</v>
      </c>
      <c r="Q74" s="48">
        <f t="shared" si="19"/>
        <v>0</v>
      </c>
      <c r="R74" s="48">
        <f t="shared" si="19"/>
        <v>0</v>
      </c>
      <c r="S74" s="48">
        <f t="shared" si="19"/>
        <v>0</v>
      </c>
      <c r="T74" s="48">
        <f t="shared" si="19"/>
        <v>0</v>
      </c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12.75" customHeight="1" thickBot="1" x14ac:dyDescent="0.25">
      <c r="A75" s="88"/>
      <c r="B75" s="81"/>
      <c r="C75" s="80"/>
      <c r="D75" s="79"/>
      <c r="E75" s="79" t="s">
        <v>167</v>
      </c>
      <c r="F75" s="79"/>
      <c r="G75" s="79"/>
      <c r="H75" s="79"/>
      <c r="I75" s="13">
        <v>15</v>
      </c>
      <c r="J75" s="13">
        <v>6</v>
      </c>
      <c r="K75" s="13">
        <v>17</v>
      </c>
      <c r="L75" s="13">
        <v>12</v>
      </c>
      <c r="M75" s="13">
        <v>20</v>
      </c>
      <c r="N75" s="13">
        <v>15</v>
      </c>
      <c r="O75" s="13">
        <v>10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12.75" customHeight="1" thickBot="1" x14ac:dyDescent="0.25">
      <c r="A76" s="88"/>
      <c r="B76" s="81"/>
      <c r="C76" s="80"/>
      <c r="D76" s="79"/>
      <c r="E76" s="79" t="s">
        <v>168</v>
      </c>
      <c r="F76" s="79"/>
      <c r="G76" s="79"/>
      <c r="H76" s="79"/>
      <c r="I76" s="13">
        <v>10</v>
      </c>
      <c r="J76" s="13">
        <v>21</v>
      </c>
      <c r="K76" s="13">
        <v>20</v>
      </c>
      <c r="L76" s="13">
        <v>12</v>
      </c>
      <c r="M76" s="13">
        <v>17</v>
      </c>
      <c r="N76" s="13">
        <v>15</v>
      </c>
      <c r="O76" s="13">
        <v>13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12.75" customHeight="1" thickBot="1" x14ac:dyDescent="0.25">
      <c r="A77" s="88"/>
      <c r="B77" s="81"/>
      <c r="C77" s="80"/>
      <c r="D77" s="79"/>
      <c r="E77" s="79" t="s">
        <v>169</v>
      </c>
      <c r="F77" s="79"/>
      <c r="G77" s="79"/>
      <c r="H77" s="79"/>
      <c r="I77" s="13">
        <v>12</v>
      </c>
      <c r="J77" s="13">
        <v>5</v>
      </c>
      <c r="K77" s="13">
        <v>6</v>
      </c>
      <c r="L77" s="13">
        <v>2</v>
      </c>
      <c r="M77" s="13">
        <v>16</v>
      </c>
      <c r="N77" s="13">
        <v>20</v>
      </c>
      <c r="O77" s="13">
        <v>7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12.75" customHeight="1" thickBot="1" x14ac:dyDescent="0.25">
      <c r="A78" s="88"/>
      <c r="B78" s="81"/>
      <c r="C78" s="80"/>
      <c r="D78" s="80" t="s">
        <v>88</v>
      </c>
      <c r="E78" s="79" t="s">
        <v>167</v>
      </c>
      <c r="F78" s="79"/>
      <c r="G78" s="79"/>
      <c r="H78" s="79"/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12.75" customHeight="1" thickBot="1" x14ac:dyDescent="0.25">
      <c r="A79" s="88"/>
      <c r="B79" s="81"/>
      <c r="C79" s="80"/>
      <c r="D79" s="80"/>
      <c r="E79" s="79" t="s">
        <v>168</v>
      </c>
      <c r="F79" s="79"/>
      <c r="G79" s="79"/>
      <c r="H79" s="79"/>
      <c r="I79" s="13">
        <v>0</v>
      </c>
      <c r="J79" s="13">
        <v>2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12.75" customHeight="1" thickBot="1" x14ac:dyDescent="0.25">
      <c r="A80" s="88"/>
      <c r="B80" s="81"/>
      <c r="C80" s="80"/>
      <c r="D80" s="80"/>
      <c r="E80" s="79" t="s">
        <v>169</v>
      </c>
      <c r="F80" s="79"/>
      <c r="G80" s="79"/>
      <c r="H80" s="79"/>
      <c r="I80" s="13">
        <v>0</v>
      </c>
      <c r="J80" s="13">
        <v>3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22.5" customHeight="1" thickBot="1" x14ac:dyDescent="0.25">
      <c r="A81" s="88"/>
      <c r="B81" s="84">
        <v>26</v>
      </c>
      <c r="C81" s="80" t="s">
        <v>170</v>
      </c>
      <c r="D81" s="85" t="s">
        <v>171</v>
      </c>
      <c r="E81" s="85"/>
      <c r="F81" s="35" t="s">
        <v>172</v>
      </c>
      <c r="G81" s="25">
        <v>75</v>
      </c>
      <c r="H81" s="36" t="s">
        <v>173</v>
      </c>
      <c r="I81" s="22">
        <f t="shared" ref="I81:T81" si="20">SUM(I82:I87)</f>
        <v>27</v>
      </c>
      <c r="J81" s="22">
        <f t="shared" si="20"/>
        <v>21</v>
      </c>
      <c r="K81" s="22">
        <f t="shared" si="20"/>
        <v>51</v>
      </c>
      <c r="L81" s="22">
        <f t="shared" si="20"/>
        <v>47</v>
      </c>
      <c r="M81" s="22">
        <f t="shared" si="20"/>
        <v>56</v>
      </c>
      <c r="N81" s="22">
        <f t="shared" si="20"/>
        <v>48</v>
      </c>
      <c r="O81" s="22">
        <f t="shared" si="20"/>
        <v>47</v>
      </c>
      <c r="P81" s="22">
        <f t="shared" si="20"/>
        <v>0</v>
      </c>
      <c r="Q81" s="22">
        <f t="shared" si="20"/>
        <v>0</v>
      </c>
      <c r="R81" s="22">
        <f t="shared" si="20"/>
        <v>0</v>
      </c>
      <c r="S81" s="22">
        <f t="shared" si="20"/>
        <v>0</v>
      </c>
      <c r="T81" s="22">
        <f t="shared" si="20"/>
        <v>0</v>
      </c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51" customFormat="1" ht="12.75" customHeight="1" thickBot="1" x14ac:dyDescent="0.25">
      <c r="A82" s="88"/>
      <c r="B82" s="84"/>
      <c r="C82" s="80"/>
      <c r="D82" s="83" t="s">
        <v>174</v>
      </c>
      <c r="E82" s="83" t="s">
        <v>175</v>
      </c>
      <c r="F82" s="83"/>
      <c r="G82" s="83"/>
      <c r="H82" s="83"/>
      <c r="I82" s="72">
        <v>8</v>
      </c>
      <c r="J82" s="13">
        <v>12</v>
      </c>
      <c r="K82" s="13">
        <v>37</v>
      </c>
      <c r="L82" s="13">
        <v>24</v>
      </c>
      <c r="M82" s="13">
        <v>18</v>
      </c>
      <c r="N82" s="13">
        <v>10</v>
      </c>
      <c r="O82" s="13">
        <v>21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</row>
    <row r="83" spans="1:256" s="51" customFormat="1" ht="12.75" customHeight="1" thickBot="1" x14ac:dyDescent="0.25">
      <c r="A83" s="88"/>
      <c r="B83" s="84"/>
      <c r="C83" s="80"/>
      <c r="D83" s="83"/>
      <c r="E83" s="83" t="s">
        <v>176</v>
      </c>
      <c r="F83" s="83"/>
      <c r="G83" s="83"/>
      <c r="H83" s="83"/>
      <c r="I83" s="72">
        <v>10</v>
      </c>
      <c r="J83" s="13">
        <v>4</v>
      </c>
      <c r="K83" s="13">
        <v>1</v>
      </c>
      <c r="L83" s="13">
        <v>4</v>
      </c>
      <c r="M83" s="13">
        <v>9</v>
      </c>
      <c r="N83" s="13">
        <v>5</v>
      </c>
      <c r="O83" s="13">
        <v>2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</row>
    <row r="84" spans="1:256" s="51" customFormat="1" ht="12.75" customHeight="1" thickBot="1" x14ac:dyDescent="0.25">
      <c r="A84" s="88"/>
      <c r="B84" s="84"/>
      <c r="C84" s="80"/>
      <c r="D84" s="83"/>
      <c r="E84" s="83" t="s">
        <v>177</v>
      </c>
      <c r="F84" s="83"/>
      <c r="G84" s="83"/>
      <c r="H84" s="83"/>
      <c r="I84" s="72">
        <v>9</v>
      </c>
      <c r="J84" s="13">
        <v>5</v>
      </c>
      <c r="K84" s="13">
        <v>13</v>
      </c>
      <c r="L84" s="13">
        <v>19</v>
      </c>
      <c r="M84" s="13">
        <v>29</v>
      </c>
      <c r="N84" s="13">
        <v>33</v>
      </c>
      <c r="O84" s="13">
        <v>24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</row>
    <row r="85" spans="1:256" ht="12.75" customHeight="1" thickBot="1" x14ac:dyDescent="0.25">
      <c r="A85" s="88"/>
      <c r="B85" s="84"/>
      <c r="C85" s="80"/>
      <c r="D85" s="80" t="s">
        <v>178</v>
      </c>
      <c r="E85" s="83" t="s">
        <v>175</v>
      </c>
      <c r="F85" s="83"/>
      <c r="G85" s="83"/>
      <c r="H85" s="83"/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12.75" customHeight="1" thickBot="1" x14ac:dyDescent="0.25">
      <c r="A86" s="88"/>
      <c r="B86" s="84"/>
      <c r="C86" s="80"/>
      <c r="D86" s="80"/>
      <c r="E86" s="83" t="s">
        <v>179</v>
      </c>
      <c r="F86" s="83"/>
      <c r="G86" s="83"/>
      <c r="H86" s="8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12.75" customHeight="1" thickBot="1" x14ac:dyDescent="0.25">
      <c r="A87" s="88"/>
      <c r="B87" s="84"/>
      <c r="C87" s="80"/>
      <c r="D87" s="80"/>
      <c r="E87" s="83" t="s">
        <v>177</v>
      </c>
      <c r="F87" s="83"/>
      <c r="G87" s="83"/>
      <c r="H87" s="83"/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22.5" customHeight="1" thickBot="1" x14ac:dyDescent="0.25">
      <c r="A88" s="88"/>
      <c r="B88" s="84">
        <v>27</v>
      </c>
      <c r="C88" s="80" t="s">
        <v>180</v>
      </c>
      <c r="D88" s="79" t="s">
        <v>181</v>
      </c>
      <c r="E88" s="52" t="s">
        <v>182</v>
      </c>
      <c r="F88" s="35" t="s">
        <v>183</v>
      </c>
      <c r="G88" s="21" t="s">
        <v>184</v>
      </c>
      <c r="H88" s="36" t="s">
        <v>185</v>
      </c>
      <c r="I88" s="22">
        <f t="shared" ref="I88:T88" si="21">SUM(I89:I92)</f>
        <v>1746</v>
      </c>
      <c r="J88" s="22">
        <f t="shared" si="21"/>
        <v>1691</v>
      </c>
      <c r="K88" s="22">
        <f t="shared" si="21"/>
        <v>840</v>
      </c>
      <c r="L88" s="22">
        <f t="shared" si="21"/>
        <v>1278</v>
      </c>
      <c r="M88" s="22">
        <f t="shared" si="21"/>
        <v>1517</v>
      </c>
      <c r="N88" s="22">
        <f t="shared" si="21"/>
        <v>1529</v>
      </c>
      <c r="O88" s="22">
        <f t="shared" si="21"/>
        <v>1262</v>
      </c>
      <c r="P88" s="22">
        <f t="shared" si="21"/>
        <v>0</v>
      </c>
      <c r="Q88" s="22">
        <f t="shared" si="21"/>
        <v>0</v>
      </c>
      <c r="R88" s="22">
        <f t="shared" si="21"/>
        <v>0</v>
      </c>
      <c r="S88" s="22">
        <f t="shared" si="21"/>
        <v>0</v>
      </c>
      <c r="T88" s="22">
        <f t="shared" si="21"/>
        <v>0</v>
      </c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12.75" customHeight="1" thickBot="1" x14ac:dyDescent="0.25">
      <c r="A89" s="88"/>
      <c r="B89" s="84"/>
      <c r="C89" s="80"/>
      <c r="D89" s="79"/>
      <c r="E89" s="79" t="s">
        <v>186</v>
      </c>
      <c r="F89" s="79"/>
      <c r="G89" s="79"/>
      <c r="H89" s="79"/>
      <c r="I89" s="13">
        <v>832</v>
      </c>
      <c r="J89" s="13">
        <v>1478</v>
      </c>
      <c r="K89" s="13">
        <v>721</v>
      </c>
      <c r="L89" s="13">
        <v>1012</v>
      </c>
      <c r="M89" s="13">
        <v>1368</v>
      </c>
      <c r="N89" s="13">
        <v>1355</v>
      </c>
      <c r="O89" s="13">
        <v>1068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12.75" customHeight="1" thickBot="1" x14ac:dyDescent="0.25">
      <c r="A90" s="88"/>
      <c r="B90" s="84"/>
      <c r="C90" s="80"/>
      <c r="D90" s="79"/>
      <c r="E90" s="79" t="s">
        <v>187</v>
      </c>
      <c r="F90" s="79"/>
      <c r="G90" s="79"/>
      <c r="H90" s="79"/>
      <c r="I90" s="13">
        <v>732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94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12.75" customHeight="1" thickBot="1" x14ac:dyDescent="0.25">
      <c r="A91" s="88"/>
      <c r="B91" s="84"/>
      <c r="C91" s="80"/>
      <c r="D91" s="79"/>
      <c r="E91" s="79" t="s">
        <v>165</v>
      </c>
      <c r="F91" s="79"/>
      <c r="G91" s="79"/>
      <c r="H91" s="79"/>
      <c r="I91" s="13">
        <v>151</v>
      </c>
      <c r="J91" s="13">
        <v>213</v>
      </c>
      <c r="K91" s="13">
        <v>119</v>
      </c>
      <c r="L91" s="13">
        <v>266</v>
      </c>
      <c r="M91" s="13">
        <v>149</v>
      </c>
      <c r="N91" s="13">
        <v>174</v>
      </c>
      <c r="O91" s="13">
        <v>100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12.75" customHeight="1" thickBot="1" x14ac:dyDescent="0.25">
      <c r="A92" s="88"/>
      <c r="B92" s="84"/>
      <c r="C92" s="80"/>
      <c r="D92" s="79"/>
      <c r="E92" s="79" t="s">
        <v>188</v>
      </c>
      <c r="F92" s="79"/>
      <c r="G92" s="79"/>
      <c r="H92" s="79"/>
      <c r="I92" s="13">
        <v>31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22.5" customHeight="1" thickBot="1" x14ac:dyDescent="0.25">
      <c r="A93" s="88"/>
      <c r="B93" s="81">
        <v>28</v>
      </c>
      <c r="C93" s="80" t="s">
        <v>189</v>
      </c>
      <c r="D93" s="80" t="s">
        <v>190</v>
      </c>
      <c r="E93" s="53" t="s">
        <v>136</v>
      </c>
      <c r="F93" s="19" t="s">
        <v>56</v>
      </c>
      <c r="G93" s="21" t="s">
        <v>57</v>
      </c>
      <c r="H93" s="23" t="s">
        <v>58</v>
      </c>
      <c r="I93" s="54">
        <f t="shared" ref="I93:T93" si="22">AVERAGE(I94:I96)</f>
        <v>0.82377777777777783</v>
      </c>
      <c r="J93" s="54">
        <f t="shared" si="22"/>
        <v>0.91711403508771916</v>
      </c>
      <c r="K93" s="54">
        <f t="shared" si="22"/>
        <v>0.77570707070707068</v>
      </c>
      <c r="L93" s="54">
        <f t="shared" si="22"/>
        <v>0.73107843137254902</v>
      </c>
      <c r="M93" s="54">
        <f t="shared" si="22"/>
        <v>1.1151111111111112</v>
      </c>
      <c r="N93" s="54">
        <f t="shared" si="22"/>
        <v>1.0448631047315258</v>
      </c>
      <c r="O93" s="54">
        <f t="shared" si="22"/>
        <v>0.6437878787878788</v>
      </c>
      <c r="P93" s="54">
        <f t="shared" si="22"/>
        <v>0</v>
      </c>
      <c r="Q93" s="54">
        <f t="shared" si="22"/>
        <v>0</v>
      </c>
      <c r="R93" s="54">
        <f t="shared" si="22"/>
        <v>0</v>
      </c>
      <c r="S93" s="54">
        <f t="shared" si="22"/>
        <v>0</v>
      </c>
      <c r="T93" s="54">
        <f t="shared" si="22"/>
        <v>0</v>
      </c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22.5" customHeight="1" thickBot="1" x14ac:dyDescent="0.25">
      <c r="A94" s="88"/>
      <c r="B94" s="81"/>
      <c r="C94" s="80"/>
      <c r="D94" s="80"/>
      <c r="E94" s="42" t="s">
        <v>191</v>
      </c>
      <c r="F94" s="19" t="s">
        <v>56</v>
      </c>
      <c r="G94" s="21" t="s">
        <v>57</v>
      </c>
      <c r="H94" s="23" t="s">
        <v>58</v>
      </c>
      <c r="I94" s="55">
        <f t="shared" ref="I94:T94" si="23">IFERROR(I89/(I108*75),0)</f>
        <v>0.55466666666666664</v>
      </c>
      <c r="J94" s="55">
        <f t="shared" si="23"/>
        <v>0.98533333333333328</v>
      </c>
      <c r="K94" s="55">
        <f t="shared" si="23"/>
        <v>0.43696969696969695</v>
      </c>
      <c r="L94" s="55">
        <f t="shared" si="23"/>
        <v>0.79372549019607841</v>
      </c>
      <c r="M94" s="55">
        <f t="shared" si="23"/>
        <v>0.91200000000000003</v>
      </c>
      <c r="N94" s="55">
        <f t="shared" si="23"/>
        <v>0.9508771929824561</v>
      </c>
      <c r="O94" s="66">
        <f t="shared" si="23"/>
        <v>0.64727272727272722</v>
      </c>
      <c r="P94" s="55">
        <f t="shared" si="23"/>
        <v>0</v>
      </c>
      <c r="Q94" s="55">
        <f t="shared" si="23"/>
        <v>0</v>
      </c>
      <c r="R94" s="55">
        <f t="shared" si="23"/>
        <v>0</v>
      </c>
      <c r="S94" s="55">
        <f t="shared" si="23"/>
        <v>0</v>
      </c>
      <c r="T94" s="55">
        <f t="shared" si="23"/>
        <v>0</v>
      </c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ht="22.5" customHeight="1" thickBot="1" x14ac:dyDescent="0.25">
      <c r="A95" s="88"/>
      <c r="B95" s="81"/>
      <c r="C95" s="80"/>
      <c r="D95" s="80"/>
      <c r="E95" s="42" t="s">
        <v>165</v>
      </c>
      <c r="F95" s="19" t="s">
        <v>56</v>
      </c>
      <c r="G95" s="21" t="s">
        <v>57</v>
      </c>
      <c r="H95" s="23" t="s">
        <v>58</v>
      </c>
      <c r="I95" s="55">
        <f t="shared" ref="I95:T95" si="24">IFERROR((I75+I76+I77)/(I109*1.2),0)</f>
        <v>1.5416666666666667</v>
      </c>
      <c r="J95" s="55">
        <f t="shared" si="24"/>
        <v>1.4035087719298245</v>
      </c>
      <c r="K95" s="55">
        <f t="shared" si="24"/>
        <v>1.6287878787878789</v>
      </c>
      <c r="L95" s="55">
        <f t="shared" si="24"/>
        <v>1.2745098039215688</v>
      </c>
      <c r="M95" s="55">
        <f t="shared" si="24"/>
        <v>2.2083333333333335</v>
      </c>
      <c r="N95" s="55">
        <f t="shared" si="24"/>
        <v>1.893939393939394</v>
      </c>
      <c r="O95" s="55">
        <f t="shared" si="24"/>
        <v>1.1363636363636365</v>
      </c>
      <c r="P95" s="55">
        <f t="shared" si="24"/>
        <v>0</v>
      </c>
      <c r="Q95" s="55">
        <f t="shared" si="24"/>
        <v>0</v>
      </c>
      <c r="R95" s="55">
        <f t="shared" si="24"/>
        <v>0</v>
      </c>
      <c r="S95" s="55">
        <f t="shared" si="24"/>
        <v>0</v>
      </c>
      <c r="T95" s="55">
        <f t="shared" si="24"/>
        <v>0</v>
      </c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22.5" customHeight="1" thickBot="1" x14ac:dyDescent="0.25">
      <c r="A96" s="88"/>
      <c r="B96" s="81"/>
      <c r="C96" s="80"/>
      <c r="D96" s="80"/>
      <c r="E96" s="42" t="s">
        <v>171</v>
      </c>
      <c r="F96" s="19" t="s">
        <v>56</v>
      </c>
      <c r="G96" s="21" t="s">
        <v>57</v>
      </c>
      <c r="H96" s="23" t="s">
        <v>58</v>
      </c>
      <c r="I96" s="55">
        <f t="shared" ref="I96:T96" si="25">IFERROR(I24/(I110*8),0)</f>
        <v>0.375</v>
      </c>
      <c r="J96" s="55">
        <f t="shared" si="25"/>
        <v>0.36249999999999999</v>
      </c>
      <c r="K96" s="55">
        <f t="shared" si="25"/>
        <v>0.26136363636363635</v>
      </c>
      <c r="L96" s="55">
        <f t="shared" si="25"/>
        <v>0.125</v>
      </c>
      <c r="M96" s="55">
        <f t="shared" si="25"/>
        <v>0.22500000000000001</v>
      </c>
      <c r="N96" s="55">
        <f t="shared" si="25"/>
        <v>0.28977272727272729</v>
      </c>
      <c r="O96" s="55">
        <f t="shared" si="25"/>
        <v>0.14772727272727273</v>
      </c>
      <c r="P96" s="55">
        <f t="shared" si="25"/>
        <v>0</v>
      </c>
      <c r="Q96" s="55">
        <f t="shared" si="25"/>
        <v>0</v>
      </c>
      <c r="R96" s="55">
        <f t="shared" si="25"/>
        <v>0</v>
      </c>
      <c r="S96" s="55">
        <f t="shared" si="25"/>
        <v>0</v>
      </c>
      <c r="T96" s="55">
        <f t="shared" si="25"/>
        <v>0</v>
      </c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22.5" customHeight="1" thickBot="1" x14ac:dyDescent="0.25">
      <c r="A97" s="88"/>
      <c r="B97" s="81"/>
      <c r="C97" s="80"/>
      <c r="D97" s="80"/>
      <c r="E97" s="53" t="s">
        <v>136</v>
      </c>
      <c r="F97" s="19" t="s">
        <v>56</v>
      </c>
      <c r="G97" s="21" t="s">
        <v>57</v>
      </c>
      <c r="H97" s="23" t="s">
        <v>58</v>
      </c>
      <c r="I97" s="54">
        <f t="shared" ref="I97:T97" si="26">AVERAGE(I98:I100)</f>
        <v>0</v>
      </c>
      <c r="J97" s="54">
        <f t="shared" si="26"/>
        <v>0</v>
      </c>
      <c r="K97" s="54">
        <f t="shared" si="26"/>
        <v>0</v>
      </c>
      <c r="L97" s="54">
        <f t="shared" si="26"/>
        <v>0</v>
      </c>
      <c r="M97" s="54">
        <f t="shared" si="26"/>
        <v>0</v>
      </c>
      <c r="N97" s="54">
        <f t="shared" si="26"/>
        <v>0</v>
      </c>
      <c r="O97" s="54">
        <f t="shared" si="26"/>
        <v>0</v>
      </c>
      <c r="P97" s="54">
        <f t="shared" si="26"/>
        <v>0</v>
      </c>
      <c r="Q97" s="54">
        <f t="shared" si="26"/>
        <v>0</v>
      </c>
      <c r="R97" s="54">
        <f t="shared" si="26"/>
        <v>0</v>
      </c>
      <c r="S97" s="54">
        <f t="shared" si="26"/>
        <v>0</v>
      </c>
      <c r="T97" s="54">
        <f t="shared" si="26"/>
        <v>0</v>
      </c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22.5" customHeight="1" thickBot="1" x14ac:dyDescent="0.25">
      <c r="A98" s="88"/>
      <c r="B98" s="81"/>
      <c r="C98" s="80"/>
      <c r="D98" s="80"/>
      <c r="E98" s="42" t="s">
        <v>192</v>
      </c>
      <c r="F98" s="19" t="s">
        <v>56</v>
      </c>
      <c r="G98" s="21" t="s">
        <v>57</v>
      </c>
      <c r="H98" s="23" t="s">
        <v>58</v>
      </c>
      <c r="I98" s="55">
        <f t="shared" ref="I98:T98" si="27">IFERROR(I90/(I111*75),0)</f>
        <v>0</v>
      </c>
      <c r="J98" s="55">
        <f t="shared" si="27"/>
        <v>0</v>
      </c>
      <c r="K98" s="55">
        <f t="shared" si="27"/>
        <v>0</v>
      </c>
      <c r="L98" s="55">
        <f t="shared" si="27"/>
        <v>0</v>
      </c>
      <c r="M98" s="55">
        <f t="shared" si="27"/>
        <v>0</v>
      </c>
      <c r="N98" s="55">
        <f t="shared" si="27"/>
        <v>0</v>
      </c>
      <c r="O98" s="55">
        <f t="shared" si="27"/>
        <v>0</v>
      </c>
      <c r="P98" s="55">
        <f t="shared" si="27"/>
        <v>0</v>
      </c>
      <c r="Q98" s="55">
        <f t="shared" si="27"/>
        <v>0</v>
      </c>
      <c r="R98" s="55">
        <f t="shared" si="27"/>
        <v>0</v>
      </c>
      <c r="S98" s="55">
        <f t="shared" si="27"/>
        <v>0</v>
      </c>
      <c r="T98" s="55">
        <f t="shared" si="27"/>
        <v>0</v>
      </c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22.5" customHeight="1" thickBot="1" x14ac:dyDescent="0.25">
      <c r="A99" s="88"/>
      <c r="B99" s="81"/>
      <c r="C99" s="80"/>
      <c r="D99" s="80"/>
      <c r="E99" s="42" t="s">
        <v>193</v>
      </c>
      <c r="F99" s="19" t="s">
        <v>56</v>
      </c>
      <c r="G99" s="21" t="s">
        <v>57</v>
      </c>
      <c r="H99" s="23" t="s">
        <v>58</v>
      </c>
      <c r="I99" s="55">
        <f t="shared" ref="I99:T99" si="28">IFERROR((I78+I79+I80)/(I112*1.2),0)</f>
        <v>0</v>
      </c>
      <c r="J99" s="55">
        <f t="shared" si="28"/>
        <v>0</v>
      </c>
      <c r="K99" s="55">
        <f t="shared" si="28"/>
        <v>0</v>
      </c>
      <c r="L99" s="55">
        <f t="shared" si="28"/>
        <v>0</v>
      </c>
      <c r="M99" s="55">
        <f t="shared" si="28"/>
        <v>0</v>
      </c>
      <c r="N99" s="55">
        <f t="shared" si="28"/>
        <v>0</v>
      </c>
      <c r="O99" s="55">
        <f t="shared" si="28"/>
        <v>0</v>
      </c>
      <c r="P99" s="55">
        <f t="shared" si="28"/>
        <v>0</v>
      </c>
      <c r="Q99" s="55">
        <f t="shared" si="28"/>
        <v>0</v>
      </c>
      <c r="R99" s="55">
        <f t="shared" si="28"/>
        <v>0</v>
      </c>
      <c r="S99" s="55">
        <f t="shared" si="28"/>
        <v>0</v>
      </c>
      <c r="T99" s="55">
        <f t="shared" si="28"/>
        <v>0</v>
      </c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ht="22.5" customHeight="1" thickBot="1" x14ac:dyDescent="0.25">
      <c r="A100" s="88"/>
      <c r="B100" s="81"/>
      <c r="C100" s="80"/>
      <c r="D100" s="80"/>
      <c r="E100" s="42" t="s">
        <v>194</v>
      </c>
      <c r="F100" s="19" t="s">
        <v>56</v>
      </c>
      <c r="G100" s="21" t="s">
        <v>57</v>
      </c>
      <c r="H100" s="23" t="s">
        <v>58</v>
      </c>
      <c r="I100" s="55">
        <f t="shared" ref="I100:T100" si="29">IFERROR(I26/(I113*8),0)</f>
        <v>0</v>
      </c>
      <c r="J100" s="55">
        <f t="shared" si="29"/>
        <v>0</v>
      </c>
      <c r="K100" s="55">
        <f t="shared" si="29"/>
        <v>0</v>
      </c>
      <c r="L100" s="55">
        <f t="shared" si="29"/>
        <v>0</v>
      </c>
      <c r="M100" s="55">
        <f t="shared" si="29"/>
        <v>0</v>
      </c>
      <c r="N100" s="55">
        <f t="shared" si="29"/>
        <v>0</v>
      </c>
      <c r="O100" s="55">
        <f t="shared" si="29"/>
        <v>0</v>
      </c>
      <c r="P100" s="55">
        <f t="shared" si="29"/>
        <v>0</v>
      </c>
      <c r="Q100" s="55">
        <f t="shared" si="29"/>
        <v>0</v>
      </c>
      <c r="R100" s="55">
        <f t="shared" si="29"/>
        <v>0</v>
      </c>
      <c r="S100" s="55">
        <f t="shared" si="29"/>
        <v>0</v>
      </c>
      <c r="T100" s="55">
        <f t="shared" si="29"/>
        <v>0</v>
      </c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s="56" customFormat="1" ht="12.75" customHeight="1" thickBot="1" x14ac:dyDescent="0.25">
      <c r="A101" s="88"/>
      <c r="B101" s="82">
        <v>29</v>
      </c>
      <c r="C101" s="80" t="s">
        <v>195</v>
      </c>
      <c r="D101" s="80" t="s">
        <v>196</v>
      </c>
      <c r="E101" s="80"/>
      <c r="F101" s="79" t="s">
        <v>140</v>
      </c>
      <c r="G101" s="79"/>
      <c r="H101" s="79"/>
      <c r="I101" s="13">
        <v>20</v>
      </c>
      <c r="J101" s="13">
        <v>20</v>
      </c>
      <c r="K101" s="13">
        <v>13</v>
      </c>
      <c r="L101" s="13">
        <v>14</v>
      </c>
      <c r="M101" s="13">
        <v>20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</row>
    <row r="102" spans="1:256" s="56" customFormat="1" ht="12.75" customHeight="1" thickBot="1" x14ac:dyDescent="0.25">
      <c r="A102" s="88"/>
      <c r="B102" s="82"/>
      <c r="C102" s="80"/>
      <c r="D102" s="80"/>
      <c r="E102" s="80"/>
      <c r="F102" s="79" t="s">
        <v>141</v>
      </c>
      <c r="G102" s="79"/>
      <c r="H102" s="79"/>
      <c r="I102" s="13">
        <v>19</v>
      </c>
      <c r="J102" s="13">
        <v>18</v>
      </c>
      <c r="K102" s="13">
        <v>19</v>
      </c>
      <c r="L102" s="13">
        <v>13</v>
      </c>
      <c r="M102" s="13">
        <v>20</v>
      </c>
      <c r="N102" s="13">
        <v>18</v>
      </c>
      <c r="O102" s="13">
        <v>17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</row>
    <row r="103" spans="1:256" s="56" customFormat="1" ht="12.75" customHeight="1" thickBot="1" x14ac:dyDescent="0.25">
      <c r="A103" s="88"/>
      <c r="B103" s="82"/>
      <c r="C103" s="80"/>
      <c r="D103" s="80"/>
      <c r="E103" s="80"/>
      <c r="F103" s="79" t="s">
        <v>142</v>
      </c>
      <c r="G103" s="79"/>
      <c r="H103" s="79"/>
      <c r="I103" s="13">
        <v>20</v>
      </c>
      <c r="J103" s="13">
        <v>18</v>
      </c>
      <c r="K103" s="13">
        <v>18</v>
      </c>
      <c r="L103" s="13">
        <v>13</v>
      </c>
      <c r="M103" s="13">
        <v>20</v>
      </c>
      <c r="N103" s="13">
        <v>21</v>
      </c>
      <c r="O103" s="13">
        <v>21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</row>
    <row r="104" spans="1:256" s="56" customFormat="1" ht="12.75" customHeight="1" thickBot="1" x14ac:dyDescent="0.25">
      <c r="A104" s="88"/>
      <c r="B104" s="82"/>
      <c r="C104" s="80"/>
      <c r="D104" s="80"/>
      <c r="E104" s="80"/>
      <c r="F104" s="79" t="s">
        <v>143</v>
      </c>
      <c r="G104" s="79"/>
      <c r="H104" s="79"/>
      <c r="I104" s="13">
        <v>20</v>
      </c>
      <c r="J104" s="13">
        <v>20</v>
      </c>
      <c r="K104" s="13">
        <v>16</v>
      </c>
      <c r="L104" s="13">
        <v>10</v>
      </c>
      <c r="M104" s="13">
        <v>20</v>
      </c>
      <c r="N104" s="13">
        <v>21</v>
      </c>
      <c r="O104" s="13">
        <v>21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</row>
    <row r="105" spans="1:256" s="56" customFormat="1" ht="12.75" customHeight="1" thickBot="1" x14ac:dyDescent="0.25">
      <c r="A105" s="88"/>
      <c r="B105" s="82"/>
      <c r="C105" s="80"/>
      <c r="D105" s="80"/>
      <c r="E105" s="80"/>
      <c r="F105" s="79" t="s">
        <v>144</v>
      </c>
      <c r="G105" s="79"/>
      <c r="H105" s="79"/>
      <c r="I105" s="13">
        <v>20</v>
      </c>
      <c r="J105" s="13">
        <v>20</v>
      </c>
      <c r="K105" s="13">
        <v>16</v>
      </c>
      <c r="L105" s="13">
        <v>14</v>
      </c>
      <c r="M105" s="13">
        <v>19</v>
      </c>
      <c r="N105" s="13">
        <v>22</v>
      </c>
      <c r="O105" s="13">
        <v>20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</row>
    <row r="106" spans="1:256" s="56" customFormat="1" ht="12.75" customHeight="1" thickBot="1" x14ac:dyDescent="0.25">
      <c r="A106" s="88"/>
      <c r="B106" s="82"/>
      <c r="C106" s="80"/>
      <c r="D106" s="80"/>
      <c r="E106" s="80"/>
      <c r="F106" s="79" t="s">
        <v>197</v>
      </c>
      <c r="G106" s="79"/>
      <c r="H106" s="79"/>
      <c r="I106" s="13">
        <v>20</v>
      </c>
      <c r="J106" s="13">
        <v>20</v>
      </c>
      <c r="K106" s="13">
        <v>22</v>
      </c>
      <c r="L106" s="13">
        <v>17</v>
      </c>
      <c r="M106" s="13">
        <v>20</v>
      </c>
      <c r="N106" s="13">
        <v>22</v>
      </c>
      <c r="O106" s="13">
        <v>22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</row>
    <row r="107" spans="1:256" s="56" customFormat="1" ht="12.75" customHeight="1" thickBot="1" x14ac:dyDescent="0.25">
      <c r="A107" s="88"/>
      <c r="B107" s="82"/>
      <c r="C107" s="80"/>
      <c r="D107" s="80"/>
      <c r="E107" s="80"/>
      <c r="F107" s="79" t="s">
        <v>198</v>
      </c>
      <c r="G107" s="79"/>
      <c r="H107" s="79"/>
      <c r="I107" s="13">
        <v>20</v>
      </c>
      <c r="J107" s="13">
        <v>20</v>
      </c>
      <c r="K107" s="13">
        <v>22</v>
      </c>
      <c r="L107" s="13">
        <v>17</v>
      </c>
      <c r="M107" s="13">
        <v>20</v>
      </c>
      <c r="N107" s="13">
        <v>22</v>
      </c>
      <c r="O107" s="13">
        <v>22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</row>
    <row r="108" spans="1:256" ht="12.75" customHeight="1" thickBot="1" x14ac:dyDescent="0.25">
      <c r="A108" s="88"/>
      <c r="B108" s="82"/>
      <c r="C108" s="80"/>
      <c r="D108" s="80" t="s">
        <v>199</v>
      </c>
      <c r="E108" s="80"/>
      <c r="F108" s="79" t="s">
        <v>186</v>
      </c>
      <c r="G108" s="79"/>
      <c r="H108" s="79"/>
      <c r="I108" s="13">
        <v>20</v>
      </c>
      <c r="J108" s="13">
        <v>20</v>
      </c>
      <c r="K108" s="13">
        <v>22</v>
      </c>
      <c r="L108" s="13">
        <v>17</v>
      </c>
      <c r="M108" s="13">
        <v>20</v>
      </c>
      <c r="N108" s="13">
        <v>19</v>
      </c>
      <c r="O108" s="13">
        <v>22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</row>
    <row r="109" spans="1:256" ht="12.75" customHeight="1" thickBot="1" x14ac:dyDescent="0.25">
      <c r="A109" s="88"/>
      <c r="B109" s="82"/>
      <c r="C109" s="80"/>
      <c r="D109" s="80"/>
      <c r="E109" s="80"/>
      <c r="F109" s="79" t="s">
        <v>162</v>
      </c>
      <c r="G109" s="79"/>
      <c r="H109" s="79"/>
      <c r="I109" s="13">
        <v>20</v>
      </c>
      <c r="J109" s="13">
        <v>19</v>
      </c>
      <c r="K109" s="13">
        <v>22</v>
      </c>
      <c r="L109" s="13">
        <v>17</v>
      </c>
      <c r="M109" s="13">
        <v>20</v>
      </c>
      <c r="N109" s="13">
        <v>22</v>
      </c>
      <c r="O109" s="13">
        <v>22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</row>
    <row r="110" spans="1:256" ht="12.75" customHeight="1" thickBot="1" x14ac:dyDescent="0.25">
      <c r="A110" s="88"/>
      <c r="B110" s="82"/>
      <c r="C110" s="80"/>
      <c r="D110" s="80"/>
      <c r="E110" s="80"/>
      <c r="F110" s="79" t="s">
        <v>200</v>
      </c>
      <c r="G110" s="79"/>
      <c r="H110" s="79"/>
      <c r="I110" s="13">
        <v>20</v>
      </c>
      <c r="J110" s="13">
        <v>20</v>
      </c>
      <c r="K110" s="13">
        <v>22</v>
      </c>
      <c r="L110" s="13">
        <v>17</v>
      </c>
      <c r="M110" s="13">
        <v>20</v>
      </c>
      <c r="N110" s="13">
        <v>22</v>
      </c>
      <c r="O110" s="13">
        <v>22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</row>
    <row r="111" spans="1:256" ht="12.75" customHeight="1" thickBot="1" x14ac:dyDescent="0.25">
      <c r="A111" s="88"/>
      <c r="B111" s="82"/>
      <c r="C111" s="80"/>
      <c r="D111" s="80"/>
      <c r="E111" s="80"/>
      <c r="F111" s="79" t="s">
        <v>201</v>
      </c>
      <c r="G111" s="79"/>
      <c r="H111" s="79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</row>
    <row r="112" spans="1:256" ht="12.75" customHeight="1" thickBot="1" x14ac:dyDescent="0.25">
      <c r="A112" s="88"/>
      <c r="B112" s="82"/>
      <c r="C112" s="80"/>
      <c r="D112" s="80"/>
      <c r="E112" s="80"/>
      <c r="F112" s="79" t="s">
        <v>202</v>
      </c>
      <c r="G112" s="79"/>
      <c r="H112" s="79"/>
      <c r="I112" s="13">
        <v>0</v>
      </c>
      <c r="J112" s="13">
        <v>0</v>
      </c>
      <c r="K112" s="13"/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</row>
    <row r="113" spans="1:20" ht="12.75" customHeight="1" thickBot="1" x14ac:dyDescent="0.25">
      <c r="A113" s="88"/>
      <c r="B113" s="82"/>
      <c r="C113" s="80"/>
      <c r="D113" s="80"/>
      <c r="E113" s="80"/>
      <c r="F113" s="79" t="s">
        <v>203</v>
      </c>
      <c r="G113" s="79"/>
      <c r="H113" s="79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</row>
    <row r="114" spans="1:20" x14ac:dyDescent="0.2">
      <c r="A114"/>
      <c r="B114"/>
      <c r="C114"/>
      <c r="D114"/>
      <c r="E114"/>
    </row>
    <row r="115" spans="1:20" ht="13.5" thickBot="1" x14ac:dyDescent="0.25">
      <c r="A115"/>
      <c r="B115"/>
      <c r="C115"/>
      <c r="D115"/>
      <c r="E115"/>
    </row>
    <row r="116" spans="1:20" ht="12.75" customHeight="1" thickBot="1" x14ac:dyDescent="0.25">
      <c r="A116" s="73" t="s">
        <v>204</v>
      </c>
      <c r="B116" s="73"/>
      <c r="C116" s="73"/>
      <c r="D116" s="77" t="s">
        <v>205</v>
      </c>
      <c r="E116" s="77"/>
    </row>
    <row r="117" spans="1:20" ht="12.75" customHeight="1" thickBot="1" x14ac:dyDescent="0.25">
      <c r="A117" s="73" t="s">
        <v>206</v>
      </c>
      <c r="B117" s="73"/>
      <c r="C117" s="73"/>
      <c r="D117" s="78">
        <v>43374</v>
      </c>
      <c r="E117" s="78"/>
    </row>
    <row r="118" spans="1:20" ht="12.75" customHeight="1" thickBot="1" x14ac:dyDescent="0.25">
      <c r="A118" s="73" t="s">
        <v>207</v>
      </c>
      <c r="B118" s="73"/>
      <c r="C118" s="73"/>
      <c r="D118" s="77" t="s">
        <v>208</v>
      </c>
      <c r="E118" s="77"/>
    </row>
    <row r="119" spans="1:20" ht="12.75" customHeight="1" thickBot="1" x14ac:dyDescent="0.25">
      <c r="A119" s="73" t="s">
        <v>209</v>
      </c>
      <c r="B119" s="73"/>
      <c r="C119" s="73"/>
      <c r="D119" s="74" t="s">
        <v>210</v>
      </c>
      <c r="E119" s="74"/>
    </row>
    <row r="120" spans="1:20" ht="13.5" thickBot="1" x14ac:dyDescent="0.25">
      <c r="C120"/>
      <c r="D120"/>
      <c r="E120"/>
    </row>
    <row r="121" spans="1:20" ht="12.75" customHeight="1" thickBot="1" x14ac:dyDescent="0.25">
      <c r="C121" s="75" t="s">
        <v>211</v>
      </c>
      <c r="D121" s="75"/>
      <c r="E121" s="75"/>
    </row>
    <row r="122" spans="1:20" ht="12.75" customHeight="1" thickBot="1" x14ac:dyDescent="0.25">
      <c r="C122" s="59" t="s">
        <v>212</v>
      </c>
      <c r="D122" s="60">
        <v>1.2</v>
      </c>
      <c r="E122" s="61" t="s">
        <v>213</v>
      </c>
    </row>
    <row r="123" spans="1:20" ht="12.75" customHeight="1" thickBot="1" x14ac:dyDescent="0.25">
      <c r="C123" s="59" t="s">
        <v>214</v>
      </c>
      <c r="D123" s="60">
        <v>75</v>
      </c>
      <c r="E123" s="61" t="s">
        <v>215</v>
      </c>
    </row>
    <row r="124" spans="1:20" ht="12.75" customHeight="1" thickBot="1" x14ac:dyDescent="0.25">
      <c r="C124" s="59" t="s">
        <v>216</v>
      </c>
      <c r="D124" s="60">
        <v>8</v>
      </c>
      <c r="E124" s="61" t="s">
        <v>217</v>
      </c>
    </row>
    <row r="125" spans="1:20" ht="12.75" customHeight="1" thickBot="1" x14ac:dyDescent="0.25">
      <c r="C125" s="59" t="s">
        <v>218</v>
      </c>
      <c r="D125" s="60">
        <v>15</v>
      </c>
      <c r="E125" s="61" t="s">
        <v>219</v>
      </c>
    </row>
    <row r="126" spans="1:20" ht="12.75" customHeight="1" thickBot="1" x14ac:dyDescent="0.25">
      <c r="C126" s="59" t="s">
        <v>220</v>
      </c>
      <c r="D126" s="60">
        <v>25</v>
      </c>
      <c r="E126" s="61" t="s">
        <v>221</v>
      </c>
    </row>
    <row r="127" spans="1:20" ht="12.75" customHeight="1" thickBot="1" x14ac:dyDescent="0.25">
      <c r="C127" s="59" t="s">
        <v>222</v>
      </c>
      <c r="D127" s="60">
        <v>40</v>
      </c>
      <c r="E127" s="61" t="s">
        <v>223</v>
      </c>
    </row>
    <row r="128" spans="1:20" ht="12.75" customHeight="1" thickBot="1" x14ac:dyDescent="0.25">
      <c r="C128" s="59" t="s">
        <v>224</v>
      </c>
      <c r="D128" s="60">
        <v>2400</v>
      </c>
      <c r="E128" s="61" t="s">
        <v>225</v>
      </c>
    </row>
    <row r="129" spans="3:5" ht="12.75" customHeight="1" thickBot="1" x14ac:dyDescent="0.25">
      <c r="C129" s="59" t="s">
        <v>226</v>
      </c>
      <c r="D129" s="60">
        <v>905</v>
      </c>
      <c r="E129" s="61" t="s">
        <v>225</v>
      </c>
    </row>
    <row r="130" spans="3:5" ht="12.75" customHeight="1" thickBot="1" x14ac:dyDescent="0.25">
      <c r="C130" s="62"/>
      <c r="D130" s="62"/>
      <c r="E130" s="63"/>
    </row>
    <row r="131" spans="3:5" ht="12.75" customHeight="1" thickBot="1" x14ac:dyDescent="0.25">
      <c r="C131" s="76" t="s">
        <v>227</v>
      </c>
      <c r="D131" s="76"/>
      <c r="E131" s="63"/>
    </row>
    <row r="132" spans="3:5" ht="12.75" customHeight="1" thickBot="1" x14ac:dyDescent="0.25">
      <c r="C132" s="59" t="s">
        <v>228</v>
      </c>
      <c r="D132" s="59">
        <v>1</v>
      </c>
      <c r="E132" s="63"/>
    </row>
    <row r="133" spans="3:5" ht="12.75" customHeight="1" thickBot="1" x14ac:dyDescent="0.25">
      <c r="C133" s="59" t="s">
        <v>229</v>
      </c>
      <c r="D133" s="59">
        <v>2</v>
      </c>
      <c r="E133" s="63"/>
    </row>
    <row r="134" spans="3:5" ht="12.75" customHeight="1" thickBot="1" x14ac:dyDescent="0.25">
      <c r="C134" s="59" t="s">
        <v>216</v>
      </c>
      <c r="D134" s="59">
        <v>2</v>
      </c>
      <c r="E134" s="63"/>
    </row>
    <row r="135" spans="3:5" ht="12.75" customHeight="1" thickBot="1" x14ac:dyDescent="0.25">
      <c r="C135" s="59" t="s">
        <v>230</v>
      </c>
      <c r="D135" s="59">
        <v>10</v>
      </c>
      <c r="E135" s="63"/>
    </row>
    <row r="136" spans="3:5" ht="12.75" customHeight="1" thickBot="1" x14ac:dyDescent="0.25">
      <c r="C136" s="59" t="s">
        <v>231</v>
      </c>
      <c r="D136" s="59">
        <v>4</v>
      </c>
      <c r="E136" s="63"/>
    </row>
    <row r="137" spans="3:5" ht="12.75" customHeight="1" thickBot="1" x14ac:dyDescent="0.25">
      <c r="C137" s="59" t="s">
        <v>232</v>
      </c>
      <c r="D137" s="59">
        <v>2</v>
      </c>
      <c r="E137" s="63"/>
    </row>
    <row r="138" spans="3:5" ht="12.75" customHeight="1" thickBot="1" x14ac:dyDescent="0.25">
      <c r="C138" s="59" t="s">
        <v>233</v>
      </c>
      <c r="D138" s="59">
        <v>1</v>
      </c>
      <c r="E138" s="63"/>
    </row>
  </sheetData>
  <mergeCells count="177">
    <mergeCell ref="R4:R5"/>
    <mergeCell ref="S4:S5"/>
    <mergeCell ref="T4:T5"/>
    <mergeCell ref="D5:E5"/>
    <mergeCell ref="A6:A19"/>
    <mergeCell ref="B6:B7"/>
    <mergeCell ref="C6:C7"/>
    <mergeCell ref="D6:E6"/>
    <mergeCell ref="D7:E7"/>
    <mergeCell ref="B8:B10"/>
    <mergeCell ref="L4:L5"/>
    <mergeCell ref="M4:M5"/>
    <mergeCell ref="N4:N5"/>
    <mergeCell ref="O4:O5"/>
    <mergeCell ref="P4:P5"/>
    <mergeCell ref="Q4:Q5"/>
    <mergeCell ref="A3:D4"/>
    <mergeCell ref="E3:H4"/>
    <mergeCell ref="I4:I5"/>
    <mergeCell ref="J4:J5"/>
    <mergeCell ref="K4:K5"/>
    <mergeCell ref="D13:E13"/>
    <mergeCell ref="B14:B16"/>
    <mergeCell ref="C14:C16"/>
    <mergeCell ref="D14:E16"/>
    <mergeCell ref="F15:H15"/>
    <mergeCell ref="F16:H16"/>
    <mergeCell ref="C8:C10"/>
    <mergeCell ref="D8:E10"/>
    <mergeCell ref="F9:H9"/>
    <mergeCell ref="F10:H10"/>
    <mergeCell ref="D11:E11"/>
    <mergeCell ref="D12:E12"/>
    <mergeCell ref="D17:E17"/>
    <mergeCell ref="B18:B19"/>
    <mergeCell ref="C18:C19"/>
    <mergeCell ref="D18:E18"/>
    <mergeCell ref="D19:E19"/>
    <mergeCell ref="A20:A27"/>
    <mergeCell ref="B20:B22"/>
    <mergeCell ref="C20:C22"/>
    <mergeCell ref="D20:E22"/>
    <mergeCell ref="F21:H21"/>
    <mergeCell ref="F22:H22"/>
    <mergeCell ref="B23:B27"/>
    <mergeCell ref="C23:C27"/>
    <mergeCell ref="D23:E23"/>
    <mergeCell ref="D24:E25"/>
    <mergeCell ref="F24:H24"/>
    <mergeCell ref="F25:H25"/>
    <mergeCell ref="D26:E27"/>
    <mergeCell ref="F26:H26"/>
    <mergeCell ref="F27:H27"/>
    <mergeCell ref="A28:A32"/>
    <mergeCell ref="B28:B32"/>
    <mergeCell ref="C28:C32"/>
    <mergeCell ref="D28:E28"/>
    <mergeCell ref="D29:E30"/>
    <mergeCell ref="F29:H29"/>
    <mergeCell ref="F30:H30"/>
    <mergeCell ref="D31:E32"/>
    <mergeCell ref="F31:H31"/>
    <mergeCell ref="F37:H37"/>
    <mergeCell ref="F38:H38"/>
    <mergeCell ref="B39:B41"/>
    <mergeCell ref="C39:C41"/>
    <mergeCell ref="D39:E41"/>
    <mergeCell ref="F40:H40"/>
    <mergeCell ref="F41:H41"/>
    <mergeCell ref="F32:H32"/>
    <mergeCell ref="A33:A56"/>
    <mergeCell ref="B33:B35"/>
    <mergeCell ref="C33:C35"/>
    <mergeCell ref="D33:E35"/>
    <mergeCell ref="F34:H34"/>
    <mergeCell ref="F35:H35"/>
    <mergeCell ref="B36:B38"/>
    <mergeCell ref="C36:C38"/>
    <mergeCell ref="D36:E38"/>
    <mergeCell ref="B42:B44"/>
    <mergeCell ref="C42:C44"/>
    <mergeCell ref="D42:E44"/>
    <mergeCell ref="F43:H43"/>
    <mergeCell ref="F44:H44"/>
    <mergeCell ref="B45:B47"/>
    <mergeCell ref="C45:C47"/>
    <mergeCell ref="D45:E47"/>
    <mergeCell ref="F46:H46"/>
    <mergeCell ref="F47:H47"/>
    <mergeCell ref="A57:A113"/>
    <mergeCell ref="B57:B62"/>
    <mergeCell ref="C57:C62"/>
    <mergeCell ref="D57:D62"/>
    <mergeCell ref="B64:B69"/>
    <mergeCell ref="B48:B50"/>
    <mergeCell ref="C48:C50"/>
    <mergeCell ref="D48:E50"/>
    <mergeCell ref="F49:H49"/>
    <mergeCell ref="F50:H50"/>
    <mergeCell ref="B51:B53"/>
    <mergeCell ref="C51:C53"/>
    <mergeCell ref="D51:E53"/>
    <mergeCell ref="F52:H52"/>
    <mergeCell ref="F53:H53"/>
    <mergeCell ref="C64:C69"/>
    <mergeCell ref="D64:D69"/>
    <mergeCell ref="B71:B73"/>
    <mergeCell ref="C71:C73"/>
    <mergeCell ref="D71:D73"/>
    <mergeCell ref="E72:H72"/>
    <mergeCell ref="E73:H73"/>
    <mergeCell ref="B54:B56"/>
    <mergeCell ref="C54:C56"/>
    <mergeCell ref="D54:E56"/>
    <mergeCell ref="F55:H55"/>
    <mergeCell ref="F56:H56"/>
    <mergeCell ref="B74:B80"/>
    <mergeCell ref="C74:C80"/>
    <mergeCell ref="D74:D77"/>
    <mergeCell ref="E75:H75"/>
    <mergeCell ref="E76:H76"/>
    <mergeCell ref="E77:H77"/>
    <mergeCell ref="D78:D80"/>
    <mergeCell ref="E78:H78"/>
    <mergeCell ref="E79:H79"/>
    <mergeCell ref="E80:H80"/>
    <mergeCell ref="E87:H87"/>
    <mergeCell ref="B88:B92"/>
    <mergeCell ref="C88:C92"/>
    <mergeCell ref="D88:D92"/>
    <mergeCell ref="E89:H89"/>
    <mergeCell ref="E90:H90"/>
    <mergeCell ref="E91:H91"/>
    <mergeCell ref="E92:H92"/>
    <mergeCell ref="B81:B87"/>
    <mergeCell ref="C81:C87"/>
    <mergeCell ref="D81:E81"/>
    <mergeCell ref="D82:D84"/>
    <mergeCell ref="E82:H82"/>
    <mergeCell ref="E83:H83"/>
    <mergeCell ref="E84:H84"/>
    <mergeCell ref="D85:D87"/>
    <mergeCell ref="E85:H85"/>
    <mergeCell ref="E86:H86"/>
    <mergeCell ref="F104:H104"/>
    <mergeCell ref="F105:H105"/>
    <mergeCell ref="F106:H106"/>
    <mergeCell ref="B93:B100"/>
    <mergeCell ref="C93:C100"/>
    <mergeCell ref="D93:D100"/>
    <mergeCell ref="B101:B113"/>
    <mergeCell ref="C101:C113"/>
    <mergeCell ref="D101:E107"/>
    <mergeCell ref="A119:C119"/>
    <mergeCell ref="D119:E119"/>
    <mergeCell ref="C121:E121"/>
    <mergeCell ref="C131:D131"/>
    <mergeCell ref="A1:T1"/>
    <mergeCell ref="A2:T2"/>
    <mergeCell ref="I3:T3"/>
    <mergeCell ref="A116:C116"/>
    <mergeCell ref="D116:E116"/>
    <mergeCell ref="A117:C117"/>
    <mergeCell ref="D117:E117"/>
    <mergeCell ref="A118:C118"/>
    <mergeCell ref="D118:E118"/>
    <mergeCell ref="F107:H107"/>
    <mergeCell ref="D108:E113"/>
    <mergeCell ref="F108:H108"/>
    <mergeCell ref="F109:H109"/>
    <mergeCell ref="F110:H110"/>
    <mergeCell ref="F111:H111"/>
    <mergeCell ref="F112:H112"/>
    <mergeCell ref="F113:H113"/>
    <mergeCell ref="F101:H101"/>
    <mergeCell ref="F102:H102"/>
    <mergeCell ref="F103:H103"/>
  </mergeCells>
  <conditionalFormatting sqref="I36:T36">
    <cfRule type="cellIs" dxfId="78" priority="32" stopIfTrue="1" operator="lessThanOrEqual">
      <formula>0</formula>
    </cfRule>
  </conditionalFormatting>
  <conditionalFormatting sqref="I28:T28">
    <cfRule type="cellIs" dxfId="77" priority="25" stopIfTrue="1" operator="lessThanOrEqual">
      <formula>0.39</formula>
    </cfRule>
  </conditionalFormatting>
  <conditionalFormatting sqref="I23:T23">
    <cfRule type="cellIs" dxfId="76" priority="10" stopIfTrue="1" operator="lessThanOrEqual">
      <formula>0.59</formula>
    </cfRule>
  </conditionalFormatting>
  <conditionalFormatting sqref="I20:T20">
    <cfRule type="cellIs" dxfId="75" priority="7" stopIfTrue="1" operator="lessThanOrEqual">
      <formula>0.69</formula>
    </cfRule>
  </conditionalFormatting>
  <conditionalFormatting sqref="I8:T8">
    <cfRule type="cellIs" dxfId="74" priority="59" stopIfTrue="1" operator="lessThanOrEqual">
      <formula>0.79</formula>
    </cfRule>
  </conditionalFormatting>
  <conditionalFormatting sqref="I18:T18 I64:T70 I93:T100">
    <cfRule type="cellIs" dxfId="73" priority="1" stopIfTrue="1" operator="lessThanOrEqual">
      <formula>0.89</formula>
    </cfRule>
  </conditionalFormatting>
  <conditionalFormatting sqref="I51:T51 I48:T48">
    <cfRule type="cellIs" dxfId="72" priority="14" stopIfTrue="1" operator="lessThanOrEqual">
      <formula>1</formula>
    </cfRule>
  </conditionalFormatting>
  <conditionalFormatting sqref="I33:T33">
    <cfRule type="cellIs" dxfId="71" priority="28" stopIfTrue="1" operator="lessThanOrEqual">
      <formula>11</formula>
    </cfRule>
  </conditionalFormatting>
  <conditionalFormatting sqref="I71:T71">
    <cfRule type="cellIs" dxfId="70" priority="43" stopIfTrue="1" operator="lessThanOrEqual">
      <formula>12</formula>
    </cfRule>
  </conditionalFormatting>
  <conditionalFormatting sqref="I88:T88">
    <cfRule type="cellIs" dxfId="69" priority="52" stopIfTrue="1" operator="lessThanOrEqual">
      <formula>1236</formula>
    </cfRule>
  </conditionalFormatting>
  <conditionalFormatting sqref="I42:T42">
    <cfRule type="cellIs" dxfId="68" priority="37" stopIfTrue="1" operator="lessThanOrEqual">
      <formula>14</formula>
    </cfRule>
  </conditionalFormatting>
  <conditionalFormatting sqref="I14:T14">
    <cfRule type="cellIs" dxfId="67" priority="74" stopIfTrue="1" operator="lessThanOrEqual">
      <formula>2279</formula>
    </cfRule>
  </conditionalFormatting>
  <conditionalFormatting sqref="I12:T12">
    <cfRule type="cellIs" dxfId="66" priority="69" stopIfTrue="1" operator="lessThanOrEqual">
      <formula>24</formula>
    </cfRule>
  </conditionalFormatting>
  <conditionalFormatting sqref="I74:T74">
    <cfRule type="cellIs" dxfId="65" priority="47" stopIfTrue="1" operator="lessThanOrEqual">
      <formula>24</formula>
    </cfRule>
  </conditionalFormatting>
  <conditionalFormatting sqref="I13:T13">
    <cfRule type="cellIs" dxfId="64" priority="71" stopIfTrue="1" operator="lessThanOrEqual">
      <formula>274</formula>
    </cfRule>
  </conditionalFormatting>
  <conditionalFormatting sqref="I7:T7">
    <cfRule type="cellIs" dxfId="63" priority="55" stopIfTrue="1" operator="lessThanOrEqual">
      <formula>29</formula>
    </cfRule>
  </conditionalFormatting>
  <conditionalFormatting sqref="I57:T62">
    <cfRule type="cellIs" dxfId="62" priority="19" stopIfTrue="1" operator="lessThanOrEqual">
      <formula>299</formula>
    </cfRule>
  </conditionalFormatting>
  <conditionalFormatting sqref="I19:T19">
    <cfRule type="cellIs" dxfId="61" priority="5" stopIfTrue="1" operator="lessThanOrEqual">
      <formula>399</formula>
    </cfRule>
  </conditionalFormatting>
  <conditionalFormatting sqref="I11:T11">
    <cfRule type="cellIs" dxfId="60" priority="62" stopIfTrue="1" operator="lessThanOrEqual">
      <formula>40</formula>
    </cfRule>
  </conditionalFormatting>
  <conditionalFormatting sqref="I63:T63">
    <cfRule type="cellIs" dxfId="59" priority="22" stopIfTrue="1" operator="lessThanOrEqual">
      <formula>498</formula>
    </cfRule>
  </conditionalFormatting>
  <conditionalFormatting sqref="I45:T45">
    <cfRule type="cellIs" dxfId="58" priority="40" stopIfTrue="1" operator="lessThanOrEqual">
      <formula>59</formula>
    </cfRule>
  </conditionalFormatting>
  <conditionalFormatting sqref="I39:T39">
    <cfRule type="cellIs" dxfId="57" priority="34" stopIfTrue="1" operator="lessThanOrEqual">
      <formula>6</formula>
    </cfRule>
  </conditionalFormatting>
  <conditionalFormatting sqref="I6:T6">
    <cfRule type="cellIs" dxfId="56" priority="65" stopIfTrue="1" operator="lessThanOrEqual">
      <formula>70</formula>
    </cfRule>
  </conditionalFormatting>
  <conditionalFormatting sqref="I81:T81">
    <cfRule type="cellIs" dxfId="55" priority="50" stopIfTrue="1" operator="lessThanOrEqual">
      <formula>74</formula>
    </cfRule>
  </conditionalFormatting>
  <conditionalFormatting sqref="I17:T17">
    <cfRule type="cellIs" dxfId="54" priority="77" stopIfTrue="1" operator="lessThanOrEqual">
      <formula>859</formula>
    </cfRule>
  </conditionalFormatting>
  <conditionalFormatting sqref="I54:T54">
    <cfRule type="cellIs" dxfId="53" priority="16" stopIfTrue="1" operator="lessThanOrEqual">
      <formula>9</formula>
    </cfRule>
  </conditionalFormatting>
  <conditionalFormatting sqref="I7:T7">
    <cfRule type="cellIs" dxfId="52" priority="58" stopIfTrue="1" operator="equal">
      <formula>0</formula>
    </cfRule>
  </conditionalFormatting>
  <conditionalFormatting sqref="I36:T36">
    <cfRule type="cellIs" dxfId="51" priority="31" stopIfTrue="1" operator="equal">
      <formula>1</formula>
    </cfRule>
  </conditionalFormatting>
  <conditionalFormatting sqref="I48:T48">
    <cfRule type="cellIs" dxfId="50" priority="68" stopIfTrue="1" operator="equal">
      <formula>2</formula>
    </cfRule>
  </conditionalFormatting>
  <conditionalFormatting sqref="I51:T51">
    <cfRule type="cellIs" dxfId="49" priority="13" stopIfTrue="1" operator="equal">
      <formula>2</formula>
    </cfRule>
  </conditionalFormatting>
  <conditionalFormatting sqref="I12:T12">
    <cfRule type="cellIs" dxfId="48" priority="70" stopIfTrue="1" operator="equal">
      <formula>25</formula>
    </cfRule>
  </conditionalFormatting>
  <conditionalFormatting sqref="I74:T74">
    <cfRule type="cellIs" dxfId="47" priority="46" stopIfTrue="1" operator="equal">
      <formula>25</formula>
    </cfRule>
  </conditionalFormatting>
  <conditionalFormatting sqref="I81:T81">
    <cfRule type="cellIs" dxfId="46" priority="49" stopIfTrue="1" operator="equal">
      <formula>75</formula>
    </cfRule>
  </conditionalFormatting>
  <conditionalFormatting sqref="I23:T23">
    <cfRule type="cellIs" dxfId="45" priority="11" stopIfTrue="1" operator="greaterThanOrEqual">
      <formula>0</formula>
    </cfRule>
  </conditionalFormatting>
  <conditionalFormatting sqref="I28:T28">
    <cfRule type="cellIs" dxfId="44" priority="26" stopIfTrue="1" operator="greaterThanOrEqual">
      <formula>0.51</formula>
    </cfRule>
  </conditionalFormatting>
  <conditionalFormatting sqref="I20:T20">
    <cfRule type="cellIs" dxfId="43" priority="8" stopIfTrue="1" operator="greaterThanOrEqual">
      <formula>0.81</formula>
    </cfRule>
  </conditionalFormatting>
  <conditionalFormatting sqref="I8:T8">
    <cfRule type="cellIs" dxfId="42" priority="60" stopIfTrue="1" operator="greaterThanOrEqual">
      <formula>0.91</formula>
    </cfRule>
  </conditionalFormatting>
  <conditionalFormatting sqref="I18:T18 I64:T70 I93:T100">
    <cfRule type="cellIs" dxfId="41" priority="2" stopIfTrue="1" operator="greaterThanOrEqual">
      <formula>1.01</formula>
    </cfRule>
  </conditionalFormatting>
  <conditionalFormatting sqref="I88:T88">
    <cfRule type="cellIs" dxfId="40" priority="53" stopIfTrue="1" operator="greaterThanOrEqual">
      <formula>1368</formula>
    </cfRule>
  </conditionalFormatting>
  <conditionalFormatting sqref="I33:T33">
    <cfRule type="cellIs" dxfId="39" priority="29" stopIfTrue="1" operator="greaterThanOrEqual">
      <formula>15</formula>
    </cfRule>
  </conditionalFormatting>
  <conditionalFormatting sqref="I54:T54">
    <cfRule type="cellIs" dxfId="38" priority="17" stopIfTrue="1" operator="greaterThanOrEqual">
      <formula>16</formula>
    </cfRule>
  </conditionalFormatting>
  <conditionalFormatting sqref="I36:T36">
    <cfRule type="cellIs" dxfId="37" priority="33" stopIfTrue="1" operator="greaterThanOrEqual">
      <formula>2</formula>
    </cfRule>
  </conditionalFormatting>
  <conditionalFormatting sqref="I39:T39">
    <cfRule type="cellIs" dxfId="36" priority="35" stopIfTrue="1" operator="greaterThanOrEqual">
      <formula>22</formula>
    </cfRule>
  </conditionalFormatting>
  <conditionalFormatting sqref="I14:T14">
    <cfRule type="cellIs" dxfId="35" priority="75" stopIfTrue="1" operator="greaterThanOrEqual">
      <formula>2521</formula>
    </cfRule>
  </conditionalFormatting>
  <conditionalFormatting sqref="I74:T74 I12:T12">
    <cfRule type="cellIs" dxfId="34" priority="48" stopIfTrue="1" operator="greaterThanOrEqual">
      <formula>26</formula>
    </cfRule>
  </conditionalFormatting>
  <conditionalFormatting sqref="I51:T51 I48:T48">
    <cfRule type="cellIs" dxfId="33" priority="15" stopIfTrue="1" operator="greaterThanOrEqual">
      <formula>3</formula>
    </cfRule>
  </conditionalFormatting>
  <conditionalFormatting sqref="I13:T13">
    <cfRule type="cellIs" dxfId="32" priority="72" stopIfTrue="1" operator="greaterThanOrEqual">
      <formula>304</formula>
    </cfRule>
  </conditionalFormatting>
  <conditionalFormatting sqref="I57:T62">
    <cfRule type="cellIs" dxfId="31" priority="20" stopIfTrue="1" operator="greaterThanOrEqual">
      <formula>331</formula>
    </cfRule>
  </conditionalFormatting>
  <conditionalFormatting sqref="I7:T7">
    <cfRule type="cellIs" dxfId="30" priority="56" stopIfTrue="1" operator="greaterThanOrEqual">
      <formula>37</formula>
    </cfRule>
  </conditionalFormatting>
  <conditionalFormatting sqref="I71:T71">
    <cfRule type="cellIs" dxfId="29" priority="44" stopIfTrue="1" operator="greaterThanOrEqual">
      <formula>39</formula>
    </cfRule>
  </conditionalFormatting>
  <conditionalFormatting sqref="I19:T19">
    <cfRule type="cellIs" dxfId="28" priority="4" stopIfTrue="1" operator="greaterThanOrEqual">
      <formula>441</formula>
    </cfRule>
  </conditionalFormatting>
  <conditionalFormatting sqref="I11:T11">
    <cfRule type="cellIs" dxfId="27" priority="63" stopIfTrue="1" operator="greaterThanOrEqual">
      <formula>46</formula>
    </cfRule>
  </conditionalFormatting>
  <conditionalFormatting sqref="I42:T42">
    <cfRule type="cellIs" dxfId="26" priority="38" stopIfTrue="1" operator="greaterThanOrEqual">
      <formula>46</formula>
    </cfRule>
  </conditionalFormatting>
  <conditionalFormatting sqref="I63:T63">
    <cfRule type="cellIs" dxfId="25" priority="23" stopIfTrue="1" operator="greaterThanOrEqual">
      <formula>552</formula>
    </cfRule>
  </conditionalFormatting>
  <conditionalFormatting sqref="I81:T81">
    <cfRule type="cellIs" dxfId="24" priority="51" stopIfTrue="1" operator="greaterThanOrEqual">
      <formula>76</formula>
    </cfRule>
  </conditionalFormatting>
  <conditionalFormatting sqref="I45:T45">
    <cfRule type="cellIs" dxfId="23" priority="41" stopIfTrue="1" operator="greaterThanOrEqual">
      <formula>76</formula>
    </cfRule>
  </conditionalFormatting>
  <conditionalFormatting sqref="I6:T6">
    <cfRule type="cellIs" dxfId="22" priority="67" stopIfTrue="1" operator="greaterThanOrEqual">
      <formula>88</formula>
    </cfRule>
  </conditionalFormatting>
  <conditionalFormatting sqref="I17:T17">
    <cfRule type="cellIs" dxfId="21" priority="78" stopIfTrue="1" operator="greaterThanOrEqual">
      <formula>951</formula>
    </cfRule>
  </conditionalFormatting>
  <conditionalFormatting sqref="I28:T28">
    <cfRule type="cellIs" dxfId="20" priority="27" stopIfTrue="1" operator="between">
      <formula>0.4</formula>
      <formula>0.5</formula>
    </cfRule>
  </conditionalFormatting>
  <conditionalFormatting sqref="I23:T23">
    <cfRule type="cellIs" dxfId="19" priority="12" stopIfTrue="1" operator="between">
      <formula>0.6</formula>
      <formula>0.65</formula>
    </cfRule>
  </conditionalFormatting>
  <conditionalFormatting sqref="I20:T20">
    <cfRule type="cellIs" dxfId="18" priority="9" stopIfTrue="1" operator="between">
      <formula>0.7</formula>
      <formula>0.8</formula>
    </cfRule>
  </conditionalFormatting>
  <conditionalFormatting sqref="I8:T8">
    <cfRule type="cellIs" dxfId="17" priority="61" stopIfTrue="1" operator="between">
      <formula>0.8</formula>
      <formula>0.9</formula>
    </cfRule>
  </conditionalFormatting>
  <conditionalFormatting sqref="I18:T18 I64:T70 I93:T100">
    <cfRule type="cellIs" dxfId="16" priority="3" stopIfTrue="1" operator="between">
      <formula>0.9</formula>
      <formula>1</formula>
    </cfRule>
  </conditionalFormatting>
  <conditionalFormatting sqref="I54:T54">
    <cfRule type="cellIs" dxfId="15" priority="18" stopIfTrue="1" operator="between">
      <formula>10</formula>
      <formula>15</formula>
    </cfRule>
  </conditionalFormatting>
  <conditionalFormatting sqref="I88:T88">
    <cfRule type="cellIs" dxfId="14" priority="54" stopIfTrue="1" operator="between">
      <formula>1237</formula>
      <formula>1367</formula>
    </cfRule>
  </conditionalFormatting>
  <conditionalFormatting sqref="I71:T71">
    <cfRule type="cellIs" dxfId="13" priority="45" stopIfTrue="1" operator="between">
      <formula>13</formula>
      <formula>38</formula>
    </cfRule>
  </conditionalFormatting>
  <conditionalFormatting sqref="I33:T33">
    <cfRule type="cellIs" dxfId="12" priority="30" stopIfTrue="1" operator="between">
      <formula>14</formula>
      <formula>12</formula>
    </cfRule>
  </conditionalFormatting>
  <conditionalFormatting sqref="I42:T42">
    <cfRule type="cellIs" dxfId="11" priority="39" stopIfTrue="1" operator="between">
      <formula>15</formula>
      <formula>45</formula>
    </cfRule>
  </conditionalFormatting>
  <conditionalFormatting sqref="I14:T14">
    <cfRule type="cellIs" dxfId="10" priority="76" stopIfTrue="1" operator="between">
      <formula>2280</formula>
      <formula>2520</formula>
    </cfRule>
  </conditionalFormatting>
  <conditionalFormatting sqref="I13:T13">
    <cfRule type="cellIs" dxfId="9" priority="73" stopIfTrue="1" operator="between">
      <formula>275</formula>
      <formula>303</formula>
    </cfRule>
  </conditionalFormatting>
  <conditionalFormatting sqref="I7:T7">
    <cfRule type="cellIs" dxfId="8" priority="57" stopIfTrue="1" operator="between">
      <formula>30</formula>
      <formula>36</formula>
    </cfRule>
  </conditionalFormatting>
  <conditionalFormatting sqref="I57:T62">
    <cfRule type="cellIs" dxfId="7" priority="21" stopIfTrue="1" operator="between">
      <formula>300</formula>
      <formula>330</formula>
    </cfRule>
  </conditionalFormatting>
  <conditionalFormatting sqref="I19:T19">
    <cfRule type="cellIs" dxfId="6" priority="6" stopIfTrue="1" operator="between">
      <formula>400</formula>
      <formula>440</formula>
    </cfRule>
  </conditionalFormatting>
  <conditionalFormatting sqref="I11:T11">
    <cfRule type="cellIs" dxfId="5" priority="64" stopIfTrue="1" operator="between">
      <formula>41</formula>
      <formula>45</formula>
    </cfRule>
  </conditionalFormatting>
  <conditionalFormatting sqref="I63:T63">
    <cfRule type="cellIs" dxfId="4" priority="24" stopIfTrue="1" operator="between">
      <formula>499</formula>
      <formula>552</formula>
    </cfRule>
  </conditionalFormatting>
  <conditionalFormatting sqref="I45:T45">
    <cfRule type="cellIs" dxfId="3" priority="42" stopIfTrue="1" operator="between">
      <formula>60</formula>
      <formula>75</formula>
    </cfRule>
  </conditionalFormatting>
  <conditionalFormatting sqref="I39:T39">
    <cfRule type="cellIs" dxfId="2" priority="36" stopIfTrue="1" operator="between">
      <formula>7</formula>
      <formula>21</formula>
    </cfRule>
  </conditionalFormatting>
  <conditionalFormatting sqref="I6:T6">
    <cfRule type="cellIs" dxfId="1" priority="66" stopIfTrue="1" operator="between">
      <formula>70</formula>
      <formula>87</formula>
    </cfRule>
  </conditionalFormatting>
  <conditionalFormatting sqref="I17:T17">
    <cfRule type="cellIs" dxfId="0" priority="79" stopIfTrue="1" operator="between">
      <formula>860</formula>
      <formula>950</formula>
    </cfRule>
  </conditionalFormatting>
  <printOptions horizontalCentered="1"/>
  <pageMargins left="0.42007874015748009" right="0.37992125984252006" top="1.0000000000000002" bottom="1.0000000000000002" header="0.511811023622047" footer="0.511811023622047"/>
  <pageSetup paperSize="0" fitToWidth="0" fitToHeight="0" orientation="portrait" horizontalDpi="0" verticalDpi="0" copies="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2018</vt:lpstr>
      <vt:lpstr>2019</vt:lpstr>
      <vt:lpstr>2020</vt:lpstr>
      <vt:lpstr>'2018'!Área_de_impresión</vt:lpstr>
      <vt:lpstr>'2019'!Área_de_impresión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Yaditza Porras Chaves</dc:creator>
  <cp:lastModifiedBy>Yaditza Porras Chaves</cp:lastModifiedBy>
  <cp:revision>36</cp:revision>
  <dcterms:created xsi:type="dcterms:W3CDTF">2019-04-09T06:56:53Z</dcterms:created>
  <dcterms:modified xsi:type="dcterms:W3CDTF">2020-08-20T13:54:09Z</dcterms:modified>
</cp:coreProperties>
</file>