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Indicadores\0176. Oficina de Recepción de Documentos\2020\"/>
    </mc:Choice>
  </mc:AlternateContent>
  <xr:revisionPtr revIDLastSave="0" documentId="13_ncr:1_{6D41306C-0517-42C1-9449-5EBB0B7E260F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INDICADORES" sheetId="1" r:id="rId1"/>
    <sheet name="escritos" sheetId="2" r:id="rId2"/>
    <sheet name="demandas" sheetId="3" r:id="rId3"/>
    <sheet name="GRÁFICO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9" i="2" l="1"/>
  <c r="O58" i="2"/>
  <c r="O57" i="2"/>
  <c r="O56" i="2"/>
  <c r="O56" i="3" l="1"/>
  <c r="O57" i="3"/>
  <c r="J57" i="3"/>
  <c r="K57" i="3"/>
  <c r="L57" i="3"/>
  <c r="M57" i="3"/>
  <c r="N57" i="3"/>
  <c r="J56" i="3"/>
  <c r="K56" i="3"/>
  <c r="L56" i="3"/>
  <c r="M56" i="3"/>
  <c r="N56" i="3"/>
  <c r="O54" i="3"/>
  <c r="N53" i="3"/>
  <c r="M53" i="3"/>
  <c r="L53" i="3"/>
  <c r="K53" i="3"/>
  <c r="J53" i="3"/>
  <c r="I53" i="3"/>
  <c r="H53" i="3"/>
  <c r="G53" i="3"/>
  <c r="F53" i="3"/>
  <c r="E53" i="3"/>
  <c r="D53" i="3"/>
  <c r="C53" i="3"/>
  <c r="O55" i="3"/>
  <c r="D37" i="3"/>
  <c r="E37" i="3"/>
  <c r="F37" i="3"/>
  <c r="G37" i="3"/>
  <c r="H37" i="3"/>
  <c r="I37" i="3"/>
  <c r="C57" i="3"/>
  <c r="D59" i="2"/>
  <c r="E59" i="2"/>
  <c r="F59" i="2"/>
  <c r="G59" i="2"/>
  <c r="J59" i="2"/>
  <c r="K59" i="2"/>
  <c r="L59" i="2"/>
  <c r="M59" i="2"/>
  <c r="N59" i="2"/>
  <c r="I55" i="2"/>
  <c r="D58" i="2" l="1"/>
  <c r="E58" i="2"/>
  <c r="F58" i="2"/>
  <c r="G58" i="2"/>
  <c r="D57" i="2"/>
  <c r="E57" i="2"/>
  <c r="F57" i="2"/>
  <c r="G57" i="2"/>
  <c r="J57" i="2"/>
  <c r="K57" i="2"/>
  <c r="L57" i="2"/>
  <c r="M57" i="2"/>
  <c r="N57" i="2"/>
  <c r="H55" i="2"/>
  <c r="G55" i="2"/>
  <c r="F55" i="2"/>
  <c r="E55" i="2"/>
  <c r="D55" i="2"/>
  <c r="C55" i="2"/>
  <c r="D56" i="2"/>
  <c r="E56" i="2"/>
  <c r="F56" i="2"/>
  <c r="G56" i="2"/>
  <c r="H56" i="2"/>
  <c r="J56" i="2"/>
  <c r="K56" i="2"/>
  <c r="L56" i="2"/>
  <c r="M56" i="2"/>
  <c r="N56" i="2"/>
  <c r="C56" i="2"/>
  <c r="C56" i="3"/>
  <c r="D55" i="3"/>
  <c r="E55" i="3"/>
  <c r="F55" i="3"/>
  <c r="G55" i="3"/>
  <c r="H55" i="3"/>
  <c r="I55" i="3"/>
  <c r="J55" i="3"/>
  <c r="K55" i="3"/>
  <c r="L55" i="3"/>
  <c r="M55" i="3"/>
  <c r="N55" i="3"/>
  <c r="C55" i="3"/>
  <c r="D54" i="3"/>
  <c r="D56" i="3" s="1"/>
  <c r="D57" i="3" s="1"/>
  <c r="E54" i="3"/>
  <c r="E56" i="3" s="1"/>
  <c r="E57" i="3" s="1"/>
  <c r="F54" i="3"/>
  <c r="F56" i="3" s="1"/>
  <c r="F57" i="3" s="1"/>
  <c r="G54" i="3"/>
  <c r="G56" i="3" s="1"/>
  <c r="G57" i="3" s="1"/>
  <c r="H54" i="3"/>
  <c r="H56" i="3" s="1"/>
  <c r="H57" i="3" s="1"/>
  <c r="J54" i="3"/>
  <c r="K54" i="3"/>
  <c r="L54" i="3"/>
  <c r="M54" i="3"/>
  <c r="N54" i="3"/>
  <c r="C54" i="3"/>
  <c r="J37" i="3" l="1"/>
  <c r="K37" i="3"/>
  <c r="L37" i="3"/>
  <c r="M37" i="3"/>
  <c r="N37" i="3"/>
  <c r="D2" i="3" l="1"/>
  <c r="E2" i="3"/>
  <c r="F2" i="3"/>
  <c r="G2" i="3"/>
  <c r="H2" i="3"/>
  <c r="I2" i="3"/>
  <c r="J2" i="3"/>
  <c r="K2" i="3"/>
  <c r="L2" i="3"/>
  <c r="M2" i="3"/>
  <c r="N2" i="3"/>
  <c r="C2" i="3"/>
  <c r="D3" i="2"/>
  <c r="E3" i="2"/>
  <c r="F3" i="2"/>
  <c r="G3" i="2"/>
  <c r="H3" i="2"/>
  <c r="I3" i="2"/>
  <c r="J3" i="2"/>
  <c r="K3" i="2"/>
  <c r="L3" i="2"/>
  <c r="M3" i="2"/>
  <c r="N3" i="2"/>
  <c r="C3" i="2"/>
  <c r="O4" i="2"/>
  <c r="O5" i="2"/>
  <c r="O17" i="2"/>
  <c r="O6" i="2"/>
  <c r="O7" i="2"/>
  <c r="O8" i="2"/>
  <c r="K13" i="1"/>
  <c r="L13" i="1"/>
  <c r="M13" i="1"/>
  <c r="N13" i="1"/>
  <c r="O13" i="1"/>
  <c r="P13" i="1"/>
  <c r="Q13" i="1"/>
  <c r="R13" i="1"/>
  <c r="S13" i="1"/>
  <c r="T13" i="1"/>
  <c r="U13" i="1"/>
  <c r="J13" i="1"/>
  <c r="O44" i="3" l="1"/>
  <c r="O45" i="3"/>
  <c r="O46" i="3"/>
  <c r="O47" i="3"/>
  <c r="O43" i="3"/>
  <c r="O35" i="3"/>
  <c r="O36" i="3"/>
  <c r="O34" i="3"/>
  <c r="O37" i="3" s="1"/>
  <c r="O9" i="3"/>
  <c r="O29" i="3" s="1"/>
  <c r="O17" i="3"/>
  <c r="O18" i="3"/>
  <c r="O19" i="3"/>
  <c r="O20" i="3"/>
  <c r="O21" i="3"/>
  <c r="O22" i="3"/>
  <c r="O23" i="3"/>
  <c r="O24" i="3"/>
  <c r="O25" i="3"/>
  <c r="O26" i="3"/>
  <c r="O27" i="3"/>
  <c r="O15" i="3"/>
  <c r="O14" i="3"/>
  <c r="O16" i="3"/>
  <c r="O5" i="3"/>
  <c r="O6" i="3"/>
  <c r="O7" i="3"/>
  <c r="O4" i="3"/>
  <c r="O3" i="3"/>
  <c r="O48" i="3" l="1"/>
  <c r="O28" i="3"/>
  <c r="O30" i="3" s="1"/>
  <c r="O8" i="3"/>
  <c r="O10" i="3" s="1"/>
  <c r="O38" i="3"/>
  <c r="O49" i="3"/>
  <c r="O39" i="3" l="1"/>
  <c r="O50" i="3"/>
  <c r="J29" i="2"/>
  <c r="J9" i="2"/>
  <c r="J11" i="2" s="1"/>
  <c r="J8" i="3"/>
  <c r="I38" i="2" l="1"/>
  <c r="I10" i="2" l="1"/>
  <c r="H28" i="3" l="1"/>
  <c r="H29" i="3"/>
  <c r="H10" i="2" s="1"/>
  <c r="H30" i="3" l="1"/>
  <c r="O7" i="1" s="1"/>
  <c r="N49" i="3"/>
  <c r="M49" i="3"/>
  <c r="L49" i="3"/>
  <c r="K49" i="3"/>
  <c r="J49" i="3"/>
  <c r="I49" i="3"/>
  <c r="H49" i="3"/>
  <c r="G49" i="3"/>
  <c r="F49" i="3"/>
  <c r="E49" i="3"/>
  <c r="D49" i="3"/>
  <c r="C49" i="3"/>
  <c r="N48" i="3"/>
  <c r="M48" i="3"/>
  <c r="L48" i="3"/>
  <c r="L50" i="3" s="1"/>
  <c r="S14" i="1" s="1"/>
  <c r="K48" i="3"/>
  <c r="J48" i="3"/>
  <c r="I48" i="3"/>
  <c r="H48" i="3"/>
  <c r="G48" i="3"/>
  <c r="F48" i="3"/>
  <c r="E48" i="3"/>
  <c r="D48" i="3"/>
  <c r="C48" i="3"/>
  <c r="N42" i="3"/>
  <c r="M42" i="3"/>
  <c r="L42" i="3"/>
  <c r="K42" i="3"/>
  <c r="J42" i="3"/>
  <c r="I42" i="3"/>
  <c r="H42" i="3"/>
  <c r="G42" i="3"/>
  <c r="F42" i="3"/>
  <c r="E42" i="3"/>
  <c r="D42" i="3"/>
  <c r="C42" i="3"/>
  <c r="N38" i="3"/>
  <c r="M38" i="3"/>
  <c r="L38" i="3"/>
  <c r="K38" i="3"/>
  <c r="J38" i="3"/>
  <c r="I38" i="3"/>
  <c r="H38" i="3"/>
  <c r="G38" i="3"/>
  <c r="F38" i="3"/>
  <c r="E38" i="3"/>
  <c r="D38" i="3"/>
  <c r="C38" i="3"/>
  <c r="H39" i="3"/>
  <c r="O4" i="1" s="1"/>
  <c r="C37" i="3"/>
  <c r="N33" i="3"/>
  <c r="M33" i="3"/>
  <c r="L33" i="3"/>
  <c r="K33" i="3"/>
  <c r="J33" i="3"/>
  <c r="I33" i="3"/>
  <c r="H33" i="3"/>
  <c r="G33" i="3"/>
  <c r="F33" i="3"/>
  <c r="E33" i="3"/>
  <c r="D33" i="3"/>
  <c r="C33" i="3"/>
  <c r="N29" i="3"/>
  <c r="M29" i="3"/>
  <c r="L29" i="3"/>
  <c r="K29" i="3"/>
  <c r="J29" i="3"/>
  <c r="I29" i="3"/>
  <c r="G29" i="3"/>
  <c r="F29" i="3"/>
  <c r="E29" i="3"/>
  <c r="D29" i="3"/>
  <c r="C29" i="3"/>
  <c r="N28" i="3"/>
  <c r="M28" i="3"/>
  <c r="L28" i="3"/>
  <c r="K28" i="3"/>
  <c r="K30" i="3" s="1"/>
  <c r="J28" i="3"/>
  <c r="I28" i="3"/>
  <c r="G28" i="3"/>
  <c r="F28" i="3"/>
  <c r="E28" i="3"/>
  <c r="D28" i="3"/>
  <c r="C28" i="3"/>
  <c r="N13" i="3"/>
  <c r="M13" i="3"/>
  <c r="L13" i="3"/>
  <c r="K13" i="3"/>
  <c r="J13" i="3"/>
  <c r="I13" i="3"/>
  <c r="H13" i="3"/>
  <c r="G13" i="3"/>
  <c r="F13" i="3"/>
  <c r="E13" i="3"/>
  <c r="D13" i="3"/>
  <c r="C13" i="3"/>
  <c r="N8" i="3"/>
  <c r="N10" i="3" s="1"/>
  <c r="M8" i="3"/>
  <c r="M10" i="3" s="1"/>
  <c r="L8" i="3"/>
  <c r="L10" i="3" s="1"/>
  <c r="K8" i="3"/>
  <c r="K10" i="3" s="1"/>
  <c r="J10" i="3"/>
  <c r="Q9" i="1" s="1"/>
  <c r="I8" i="3"/>
  <c r="H8" i="3"/>
  <c r="H10" i="3" s="1"/>
  <c r="G8" i="3"/>
  <c r="G10" i="3" s="1"/>
  <c r="F8" i="3"/>
  <c r="F10" i="3" s="1"/>
  <c r="E8" i="3"/>
  <c r="E10" i="3" s="1"/>
  <c r="D8" i="3"/>
  <c r="D10" i="3" s="1"/>
  <c r="C8" i="3"/>
  <c r="C10" i="3" s="1"/>
  <c r="N51" i="2"/>
  <c r="M51" i="2"/>
  <c r="L51" i="2"/>
  <c r="K51" i="2"/>
  <c r="J51" i="2"/>
  <c r="I51" i="2"/>
  <c r="I57" i="2" s="1"/>
  <c r="I58" i="2" s="1"/>
  <c r="I59" i="2" s="1"/>
  <c r="H51" i="2"/>
  <c r="H57" i="2" s="1"/>
  <c r="H58" i="2" s="1"/>
  <c r="H59" i="2" s="1"/>
  <c r="G51" i="2"/>
  <c r="F51" i="2"/>
  <c r="E51" i="2"/>
  <c r="D51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O48" i="2"/>
  <c r="O47" i="2"/>
  <c r="O46" i="2"/>
  <c r="O45" i="2"/>
  <c r="N44" i="2"/>
  <c r="M44" i="2"/>
  <c r="L44" i="2"/>
  <c r="K44" i="2"/>
  <c r="J44" i="2"/>
  <c r="I44" i="2"/>
  <c r="H44" i="2"/>
  <c r="G44" i="2"/>
  <c r="F44" i="2"/>
  <c r="E44" i="2"/>
  <c r="D44" i="2"/>
  <c r="C44" i="2"/>
  <c r="N39" i="2"/>
  <c r="M39" i="2"/>
  <c r="L39" i="2"/>
  <c r="K39" i="2"/>
  <c r="J39" i="2"/>
  <c r="I39" i="2"/>
  <c r="H39" i="2"/>
  <c r="G39" i="2"/>
  <c r="F39" i="2"/>
  <c r="E39" i="2"/>
  <c r="D39" i="2"/>
  <c r="N38" i="2"/>
  <c r="M38" i="2"/>
  <c r="L38" i="2"/>
  <c r="K38" i="2"/>
  <c r="J38" i="2"/>
  <c r="H38" i="2"/>
  <c r="G38" i="2"/>
  <c r="F38" i="2"/>
  <c r="E38" i="2"/>
  <c r="D38" i="2"/>
  <c r="C38" i="2"/>
  <c r="O37" i="2"/>
  <c r="O36" i="2"/>
  <c r="O35" i="2"/>
  <c r="N34" i="2"/>
  <c r="M34" i="2"/>
  <c r="L34" i="2"/>
  <c r="K34" i="2"/>
  <c r="J34" i="2"/>
  <c r="I34" i="2"/>
  <c r="H34" i="2"/>
  <c r="G34" i="2"/>
  <c r="F34" i="2"/>
  <c r="E34" i="2"/>
  <c r="D34" i="2"/>
  <c r="C34" i="2"/>
  <c r="N30" i="2"/>
  <c r="M30" i="2"/>
  <c r="L30" i="2"/>
  <c r="K30" i="2"/>
  <c r="J30" i="2"/>
  <c r="J31" i="2" s="1"/>
  <c r="Q8" i="1" s="1"/>
  <c r="H30" i="2"/>
  <c r="G30" i="2"/>
  <c r="F30" i="2"/>
  <c r="E30" i="2"/>
  <c r="D30" i="2"/>
  <c r="N29" i="2"/>
  <c r="N31" i="2" s="1"/>
  <c r="M29" i="2"/>
  <c r="M31" i="2" s="1"/>
  <c r="T8" i="1" s="1"/>
  <c r="L29" i="2"/>
  <c r="K29" i="2"/>
  <c r="I29" i="2"/>
  <c r="I31" i="2" s="1"/>
  <c r="P8" i="1" s="1"/>
  <c r="H29" i="2"/>
  <c r="G29" i="2"/>
  <c r="F29" i="2"/>
  <c r="E29" i="2"/>
  <c r="E31" i="2" s="1"/>
  <c r="L8" i="1" s="1"/>
  <c r="D29" i="2"/>
  <c r="C29" i="2"/>
  <c r="O28" i="2"/>
  <c r="O27" i="2"/>
  <c r="O26" i="2"/>
  <c r="O25" i="2"/>
  <c r="O24" i="2"/>
  <c r="O23" i="2"/>
  <c r="O22" i="2"/>
  <c r="O21" i="2"/>
  <c r="O20" i="2"/>
  <c r="O19" i="2"/>
  <c r="O18" i="2"/>
  <c r="O16" i="2"/>
  <c r="O15" i="2"/>
  <c r="N14" i="2"/>
  <c r="M14" i="2"/>
  <c r="L14" i="2"/>
  <c r="K14" i="2"/>
  <c r="J14" i="2"/>
  <c r="I14" i="2"/>
  <c r="H14" i="2"/>
  <c r="G14" i="2"/>
  <c r="F14" i="2"/>
  <c r="E14" i="2"/>
  <c r="D14" i="2"/>
  <c r="C14" i="2"/>
  <c r="C10" i="2"/>
  <c r="N9" i="2"/>
  <c r="N11" i="2" s="1"/>
  <c r="U9" i="1" s="1"/>
  <c r="M9" i="2"/>
  <c r="M11" i="2" s="1"/>
  <c r="T9" i="1" s="1"/>
  <c r="L9" i="2"/>
  <c r="L11" i="2" s="1"/>
  <c r="K9" i="2"/>
  <c r="K11" i="2" s="1"/>
  <c r="R9" i="1" s="1"/>
  <c r="I9" i="2"/>
  <c r="H9" i="2"/>
  <c r="H11" i="2" s="1"/>
  <c r="G9" i="2"/>
  <c r="G11" i="2" s="1"/>
  <c r="F9" i="2"/>
  <c r="F11" i="2" s="1"/>
  <c r="E9" i="2"/>
  <c r="E11" i="2" s="1"/>
  <c r="D9" i="2"/>
  <c r="D11" i="2" s="1"/>
  <c r="C9" i="2"/>
  <c r="I11" i="2" l="1"/>
  <c r="I56" i="2"/>
  <c r="I10" i="3"/>
  <c r="I54" i="3"/>
  <c r="I56" i="3" s="1"/>
  <c r="I57" i="3" s="1"/>
  <c r="C30" i="3"/>
  <c r="L30" i="3"/>
  <c r="S7" i="1" s="1"/>
  <c r="J52" i="2"/>
  <c r="Q15" i="1" s="1"/>
  <c r="I39" i="3"/>
  <c r="P4" i="1" s="1"/>
  <c r="M50" i="3"/>
  <c r="M30" i="3"/>
  <c r="T7" i="1" s="1"/>
  <c r="O9" i="1"/>
  <c r="J39" i="3"/>
  <c r="Q4" i="1" s="1"/>
  <c r="N50" i="3"/>
  <c r="U14" i="1" s="1"/>
  <c r="J50" i="3"/>
  <c r="Q14" i="1" s="1"/>
  <c r="J30" i="3"/>
  <c r="Q7" i="1" s="1"/>
  <c r="C50" i="3"/>
  <c r="J14" i="1" s="1"/>
  <c r="K50" i="3"/>
  <c r="R14" i="1" s="1"/>
  <c r="L31" i="2"/>
  <c r="S8" i="1" s="1"/>
  <c r="K52" i="2"/>
  <c r="R15" i="1" s="1"/>
  <c r="L40" i="2"/>
  <c r="L41" i="2" s="1"/>
  <c r="S5" i="1" s="1"/>
  <c r="L52" i="2"/>
  <c r="O31" i="2"/>
  <c r="P9" i="1"/>
  <c r="R7" i="1"/>
  <c r="T6" i="1"/>
  <c r="N30" i="3"/>
  <c r="U7" i="1" s="1"/>
  <c r="K39" i="3"/>
  <c r="R4" i="1" s="1"/>
  <c r="G50" i="3"/>
  <c r="N14" i="1" s="1"/>
  <c r="M40" i="2"/>
  <c r="M41" i="2" s="1"/>
  <c r="T5" i="1" s="1"/>
  <c r="M52" i="2"/>
  <c r="T15" i="1" s="1"/>
  <c r="L39" i="3"/>
  <c r="S4" i="1" s="1"/>
  <c r="N40" i="2"/>
  <c r="N41" i="2" s="1"/>
  <c r="U5" i="1" s="1"/>
  <c r="N52" i="2"/>
  <c r="M39" i="3"/>
  <c r="T4" i="1" s="1"/>
  <c r="K31" i="2"/>
  <c r="R8" i="1" s="1"/>
  <c r="N39" i="3"/>
  <c r="U4" i="1" s="1"/>
  <c r="C39" i="2"/>
  <c r="O39" i="2" s="1"/>
  <c r="O10" i="2"/>
  <c r="U8" i="1"/>
  <c r="T14" i="1"/>
  <c r="S9" i="1"/>
  <c r="S15" i="1"/>
  <c r="S16" i="1"/>
  <c r="F52" i="2"/>
  <c r="M15" i="1" s="1"/>
  <c r="D52" i="2"/>
  <c r="K15" i="1" s="1"/>
  <c r="K40" i="2"/>
  <c r="K41" i="2" s="1"/>
  <c r="R5" i="1" s="1"/>
  <c r="G31" i="2"/>
  <c r="N8" i="1" s="1"/>
  <c r="D40" i="2"/>
  <c r="D41" i="2" s="1"/>
  <c r="K5" i="1" s="1"/>
  <c r="E52" i="2"/>
  <c r="L15" i="1" s="1"/>
  <c r="F31" i="2"/>
  <c r="M8" i="1" s="1"/>
  <c r="J40" i="2"/>
  <c r="J41" i="2" s="1"/>
  <c r="Q5" i="1" s="1"/>
  <c r="I52" i="2"/>
  <c r="P15" i="1" s="1"/>
  <c r="H31" i="2"/>
  <c r="O8" i="1" s="1"/>
  <c r="F40" i="2"/>
  <c r="F41" i="2" s="1"/>
  <c r="M5" i="1" s="1"/>
  <c r="D31" i="2"/>
  <c r="K8" i="1" s="1"/>
  <c r="G40" i="2"/>
  <c r="G41" i="2" s="1"/>
  <c r="N5" i="1" s="1"/>
  <c r="D39" i="3"/>
  <c r="K4" i="1" s="1"/>
  <c r="H50" i="3"/>
  <c r="O14" i="1" s="1"/>
  <c r="I50" i="3"/>
  <c r="P14" i="1" s="1"/>
  <c r="I30" i="3"/>
  <c r="F39" i="3"/>
  <c r="M4" i="1" s="1"/>
  <c r="G30" i="3"/>
  <c r="N7" i="1" s="1"/>
  <c r="G39" i="3"/>
  <c r="N4" i="1" s="1"/>
  <c r="H40" i="2"/>
  <c r="H41" i="2" s="1"/>
  <c r="O5" i="1" s="1"/>
  <c r="H52" i="2"/>
  <c r="O15" i="1" s="1"/>
  <c r="I40" i="2"/>
  <c r="I41" i="2" s="1"/>
  <c r="P5" i="1" s="1"/>
  <c r="E40" i="2"/>
  <c r="E41" i="2" s="1"/>
  <c r="L5" i="1" s="1"/>
  <c r="N9" i="1"/>
  <c r="O9" i="2"/>
  <c r="O50" i="2"/>
  <c r="G52" i="2"/>
  <c r="O38" i="2"/>
  <c r="K9" i="1"/>
  <c r="D50" i="3"/>
  <c r="K14" i="1" s="1"/>
  <c r="E30" i="3"/>
  <c r="L7" i="1" s="1"/>
  <c r="E50" i="3"/>
  <c r="D30" i="3"/>
  <c r="K7" i="1" s="1"/>
  <c r="F30" i="3"/>
  <c r="F50" i="3"/>
  <c r="M14" i="1" s="1"/>
  <c r="L9" i="1"/>
  <c r="M9" i="1"/>
  <c r="C39" i="3"/>
  <c r="J4" i="1" s="1"/>
  <c r="E39" i="3"/>
  <c r="L4" i="1" s="1"/>
  <c r="J7" i="1"/>
  <c r="O29" i="2"/>
  <c r="C51" i="2"/>
  <c r="C57" i="2" s="1"/>
  <c r="C58" i="2" s="1"/>
  <c r="C59" i="2" s="1"/>
  <c r="C11" i="2"/>
  <c r="J9" i="1" s="1"/>
  <c r="C30" i="2"/>
  <c r="O30" i="2" s="1"/>
  <c r="S6" i="1" l="1"/>
  <c r="R16" i="1"/>
  <c r="U16" i="1"/>
  <c r="Q16" i="1"/>
  <c r="Q6" i="1"/>
  <c r="R6" i="1"/>
  <c r="T16" i="1"/>
  <c r="U15" i="1"/>
  <c r="M6" i="1"/>
  <c r="C40" i="2"/>
  <c r="C41" i="2" s="1"/>
  <c r="J5" i="1" s="1"/>
  <c r="U6" i="1"/>
  <c r="O11" i="2"/>
  <c r="O6" i="1"/>
  <c r="M16" i="1"/>
  <c r="L16" i="1"/>
  <c r="C31" i="2"/>
  <c r="J8" i="1" s="1"/>
  <c r="P6" i="1"/>
  <c r="P7" i="1"/>
  <c r="N6" i="1"/>
  <c r="P16" i="1"/>
  <c r="O16" i="1"/>
  <c r="O40" i="2"/>
  <c r="O41" i="2" s="1"/>
  <c r="L14" i="1"/>
  <c r="C52" i="2"/>
  <c r="O51" i="2"/>
  <c r="O52" i="2" s="1"/>
  <c r="N15" i="1"/>
  <c r="N16" i="1"/>
  <c r="M7" i="1"/>
  <c r="K6" i="1"/>
  <c r="K16" i="1"/>
  <c r="L6" i="1"/>
  <c r="J6" i="1" l="1"/>
  <c r="J15" i="1"/>
  <c r="J16" i="1"/>
</calcChain>
</file>

<file path=xl/sharedStrings.xml><?xml version="1.0" encoding="utf-8"?>
<sst xmlns="http://schemas.openxmlformats.org/spreadsheetml/2006/main" count="223" uniqueCount="72">
  <si>
    <t>INDICADORES DE GESTIÓN / DIRECCIÓN DE PLANIFICACIÓN</t>
  </si>
  <si>
    <t>OFICINA  RECEPCIÓN DE DOCUMENTOS DEL SEGUNDO CIRCUITO JUDICIAL DE SAN JOSÉ</t>
  </si>
  <si>
    <t>Variable</t>
  </si>
  <si>
    <t>A mejorar</t>
  </si>
  <si>
    <t>Estándar</t>
  </si>
  <si>
    <t>Muy bueno</t>
  </si>
  <si>
    <t>Carga de trabajo diaria por Auxiliar de Demandas Nuevas</t>
  </si>
  <si>
    <t>Carga de trabajo diaria por Auxiliar de Escritos</t>
  </si>
  <si>
    <t xml:space="preserve">Carga de trabajo diaria por Auxiliar de Demandas y Escritos (9 demandas y 79 escritos diarios) </t>
  </si>
  <si>
    <t>OFICINA  RECEPCIÓN DE DOCUMENTOS ANEXO A SEGUNDO CIRCUITO JUDICIAL DE SAN JOSÉ</t>
  </si>
  <si>
    <t>DESPACHOS DE TRAMITACIÓN FÍSICA</t>
  </si>
  <si>
    <t>Código</t>
  </si>
  <si>
    <t>Despacho</t>
  </si>
  <si>
    <t>FISCALIA ADJUNTA AGRARIO AMBIENTAL DEL MINISTERIO PUBLICO</t>
  </si>
  <si>
    <t>JUZGADO CONTRAVENCIONAL DEL II CIRCUITO JUDICIAL DE SAN JOSÉ</t>
  </si>
  <si>
    <t>JUZGADO DE FAMILIA DEL II CIRCUITO JUDICIAL DE SAN JOSÉ</t>
  </si>
  <si>
    <t>JUZGADO DE VIOLENCIA DOMESTICA DE TURNO EXTRAORDINARIO</t>
  </si>
  <si>
    <t>JUZGADO DE VIOLENCIA DOMESTICA DEL II CIRCUITO JUDICIAL DE SAN JOSÉ</t>
  </si>
  <si>
    <t>TRIBUNAL DE APELACIÓN DE SENTENCIA PENAL DEL II CIRCUITO JUDICIAL DE SAN JOSE</t>
  </si>
  <si>
    <t>Total</t>
  </si>
  <si>
    <t>Días Hábiles</t>
  </si>
  <si>
    <t>Promedio diario</t>
  </si>
  <si>
    <t>DESPACHOS DE TRAMITAIÓN ELECTRÓNICA</t>
  </si>
  <si>
    <t>FISCALIA ADJUNTA DEL II CIRCUITO JUDICIAL DE SAN JOSÉ</t>
  </si>
  <si>
    <t>JUZGADO AGRARIO DEL II CIRCUITO JUDICIAL DE SAN JOSE</t>
  </si>
  <si>
    <t>JUZGADO DE PENSIONES ALIMENTARIAS DEL II CIRCUITO JUDICIAL DE SAN JOSÉ</t>
  </si>
  <si>
    <t>JUZGADO DE TRABAJO DEL II CIRCUITO JUDICIAL DE SAN JOSÉ, SECCIÓN PRIMERA</t>
  </si>
  <si>
    <t>JUZGADO DE TRÁNSITO DEL II CIRCUITO JUDICIAL DE SAN JOSÉ</t>
  </si>
  <si>
    <t>JUZGADO PENAL DEL II CIRCUITO JUDICIAL DE SAN JOSE</t>
  </si>
  <si>
    <t>OFICINA DE JUSTICIA RESTAURATIVA DE GOICOECHEA</t>
  </si>
  <si>
    <t>TRIBUNAL AGRARIO DEL II CIRCUITO JUDICIAL DE SAN JOSE</t>
  </si>
  <si>
    <t>TRIBUNAL DE APELACIÓN DE SENTENCIA PENAL JUVENIL</t>
  </si>
  <si>
    <t>TRIBUNAL DE TRABAJO DEL II CIRCUITO JUDICIAL DE SAN JOSE</t>
  </si>
  <si>
    <t>TRIBUNAL PENAL (FLAGRANCIA) II CIRCUITO JUDICIAL DE SAN JOSE</t>
  </si>
  <si>
    <t>TRIBUNAL PENAL DEL II CIRCUITO JUDICIAL DE SAN JOSÉ</t>
  </si>
  <si>
    <t>DESPACHOS DE TRAMITAIÓN JUZGADO ESPECIALIZADO DE COBRO</t>
  </si>
  <si>
    <t>JUZGADO ESPECIALIZADO DE COBRO IICJSJ SECCION PRIMERA</t>
  </si>
  <si>
    <t>JUZGADO ESPECIALIZADO DE COBRO IICJSJ SECCION SEGUNDA</t>
  </si>
  <si>
    <t>JUZGADO ESPECIALIZADO DE COBRO IICJSJ SECCION TERCERA</t>
  </si>
  <si>
    <t>Promedio diario 1 colaboradore</t>
  </si>
  <si>
    <t>Promedio Diario 2 colaboradores</t>
  </si>
  <si>
    <t>DESPACHOS ANEXO A</t>
  </si>
  <si>
    <t>JUZGADO CONTENCIOSO ADMINISTRATIVO Y CIVIL DE HACIENDA</t>
  </si>
  <si>
    <t>TRIBUNAL CONTENCIOSO ADMINISTRATIVO DEL II CIRCUITO JUDICIAL DE SAN JOSE</t>
  </si>
  <si>
    <t>TRIBUNAL DE APELACIONES DE LO CONTENCIOSO ADMINISTRATIVO Y CIVIL DE HACIENDA</t>
  </si>
  <si>
    <t>JUZGADO CONTENCIOSO ADMINISTRATIVO Y CIVIL DE HACIENDA DEL II CIRCUITO JUDICIAL DE SAN JOSE</t>
  </si>
  <si>
    <t>OFICINA DE JUSTICIA RESTAURATIVA DE GOICOECHEA - FLAGRANCIA</t>
  </si>
  <si>
    <t>&gt;=</t>
  </si>
  <si>
    <t>&lt;</t>
  </si>
  <si>
    <t>Carga de trabajo diaria por Auxiliar de Escritos (cobros)</t>
  </si>
  <si>
    <t>JUZGADO DE TRABAJO DEL II CIRCUITO JUDICIAL DE SAN JOSÉ</t>
  </si>
  <si>
    <t>0175</t>
  </si>
  <si>
    <t>0689</t>
  </si>
  <si>
    <t>0165</t>
  </si>
  <si>
    <t>0172</t>
  </si>
  <si>
    <t>0166</t>
  </si>
  <si>
    <t>0174</t>
  </si>
  <si>
    <t>0515</t>
  </si>
  <si>
    <t>0029</t>
  </si>
  <si>
    <t>0028</t>
  </si>
  <si>
    <t>0951</t>
  </si>
  <si>
    <t>0611</t>
  </si>
  <si>
    <t>0171</t>
  </si>
  <si>
    <t>0674</t>
  </si>
  <si>
    <t>0635</t>
  </si>
  <si>
    <t>0163</t>
  </si>
  <si>
    <t>0161</t>
  </si>
  <si>
    <t>Total Demandas Nuevas</t>
  </si>
  <si>
    <t>Total Escritos Recibidos</t>
  </si>
  <si>
    <t>Promedio de 10 auxiliares</t>
  </si>
  <si>
    <t>Escritos</t>
  </si>
  <si>
    <t>Demandas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</si>
</sst>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\(0\)"/>
    <numFmt numFmtId="165" formatCode="0.00;\(0.00\)"/>
    <numFmt numFmtId="166" formatCode="[$-10C0A]0;\(0\)"/>
  </numFmts>
  <fonts count="27" x14ac:knownFonts="1">
    <font>
      <sz val="11"/>
      <color rgb="FF000000"/>
      <name val="Calibri"/>
      <family val="2"/>
      <charset val="1"/>
    </font>
    <font>
      <b/>
      <sz val="10"/>
      <color rgb="FFFFFFFF"/>
      <name val="Book Antiqua"/>
      <family val="1"/>
      <charset val="1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color rgb="FFFFFFFF"/>
      <name val="Times New Roman"/>
      <family val="1"/>
    </font>
    <font>
      <sz val="11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8"/>
      <color theme="0" tint="-4.9989318521683403E-2"/>
      <name val="Calibri Light"/>
      <family val="2"/>
      <scheme val="major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sz val="14"/>
      <color theme="1"/>
      <name val="Times New Roman"/>
      <family val="1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1F4E79"/>
        <bgColor rgb="FF003366"/>
      </patternFill>
    </fill>
    <fill>
      <patternFill patternType="solid">
        <fgColor rgb="FFF2F2F2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D3D3D3"/>
      </top>
      <bottom/>
      <diagonal/>
    </border>
    <border>
      <left/>
      <right/>
      <top/>
      <bottom style="thin">
        <color auto="1"/>
      </bottom>
      <diagonal/>
    </border>
    <border>
      <left style="slantDashDot">
        <color rgb="FFF2F2F2"/>
      </left>
      <right style="slantDashDot">
        <color rgb="FFF2F2F2"/>
      </right>
      <top/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slantDashDot">
        <color rgb="FFF2F2F2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slantDashDot">
        <color rgb="FFF2F2F2"/>
      </left>
      <right style="slantDashDot">
        <color rgb="FFF2F2F2"/>
      </right>
      <top/>
      <bottom style="double">
        <color indexed="64"/>
      </bottom>
      <diagonal/>
    </border>
    <border>
      <left style="thin">
        <color rgb="FFD9D9D9"/>
      </left>
      <right style="thin">
        <color rgb="FFD9D9D9"/>
      </right>
      <top/>
      <bottom style="double">
        <color indexed="64"/>
      </bottom>
      <diagonal/>
    </border>
    <border>
      <left style="slantDashDot">
        <color rgb="FFF2F2F2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7" fillId="0" borderId="0"/>
    <xf numFmtId="0" fontId="12" fillId="0" borderId="0"/>
    <xf numFmtId="0" fontId="13" fillId="0" borderId="0" applyNumberFormat="0" applyFill="0" applyBorder="0" applyAlignment="0" applyProtection="0"/>
  </cellStyleXfs>
  <cellXfs count="107">
    <xf numFmtId="0" fontId="0" fillId="0" borderId="0" xfId="0"/>
    <xf numFmtId="0" fontId="1" fillId="2" borderId="2" xfId="0" applyFont="1" applyFill="1" applyBorder="1" applyAlignment="1">
      <alignment horizontal="center"/>
    </xf>
    <xf numFmtId="17" fontId="1" fillId="2" borderId="2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 readingOrder="1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 readingOrder="1"/>
    </xf>
    <xf numFmtId="164" fontId="5" fillId="3" borderId="0" xfId="0" applyNumberFormat="1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164" fontId="5" fillId="0" borderId="0" xfId="0" applyNumberFormat="1" applyFont="1" applyBorder="1" applyAlignment="1">
      <alignment horizontal="center" vertical="center" wrapText="1" readingOrder="1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0" fontId="2" fillId="3" borderId="0" xfId="0" applyFont="1" applyFill="1" applyBorder="1"/>
    <xf numFmtId="0" fontId="5" fillId="3" borderId="0" xfId="0" applyFont="1" applyFill="1" applyBorder="1" applyAlignment="1">
      <alignment vertical="center" wrapText="1" readingOrder="1"/>
    </xf>
    <xf numFmtId="2" fontId="2" fillId="0" borderId="0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7" fontId="1" fillId="2" borderId="0" xfId="0" applyNumberFormat="1" applyFont="1" applyFill="1" applyBorder="1" applyAlignment="1">
      <alignment horizontal="center"/>
    </xf>
    <xf numFmtId="0" fontId="4" fillId="0" borderId="5" xfId="0" applyFont="1" applyBorder="1" applyAlignment="1">
      <alignment vertical="center" wrapText="1" readingOrder="1"/>
    </xf>
    <xf numFmtId="164" fontId="5" fillId="0" borderId="5" xfId="0" applyNumberFormat="1" applyFont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64" fontId="6" fillId="0" borderId="5" xfId="0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 readingOrder="1"/>
    </xf>
    <xf numFmtId="0" fontId="5" fillId="0" borderId="5" xfId="0" applyFont="1" applyBorder="1" applyAlignment="1">
      <alignment vertical="center" wrapText="1" readingOrder="1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165" fontId="5" fillId="3" borderId="0" xfId="0" applyNumberFormat="1" applyFont="1" applyFill="1" applyBorder="1" applyAlignment="1">
      <alignment horizontal="center" vertical="center" wrapText="1" readingOrder="1"/>
    </xf>
    <xf numFmtId="0" fontId="10" fillId="0" borderId="3" xfId="0" applyFont="1" applyFill="1" applyBorder="1" applyAlignment="1"/>
    <xf numFmtId="0" fontId="10" fillId="0" borderId="0" xfId="0" applyFont="1" applyFill="1" applyBorder="1" applyAlignment="1"/>
    <xf numFmtId="0" fontId="11" fillId="0" borderId="0" xfId="0" applyNumberFormat="1" applyFont="1" applyFill="1" applyBorder="1" applyAlignment="1">
      <alignment vertical="center" wrapText="1" readingOrder="1"/>
    </xf>
    <xf numFmtId="0" fontId="9" fillId="0" borderId="6" xfId="0" applyNumberFormat="1" applyFont="1" applyFill="1" applyBorder="1" applyAlignment="1">
      <alignment vertical="top" wrapText="1" readingOrder="1"/>
    </xf>
    <xf numFmtId="0" fontId="10" fillId="0" borderId="6" xfId="0" applyNumberFormat="1" applyFont="1" applyFill="1" applyBorder="1" applyAlignment="1">
      <alignment vertical="top" wrapText="1"/>
    </xf>
    <xf numFmtId="0" fontId="15" fillId="0" borderId="0" xfId="1" applyFont="1" applyAlignment="1">
      <alignment vertical="center"/>
    </xf>
    <xf numFmtId="0" fontId="15" fillId="0" borderId="0" xfId="1" applyFont="1" applyAlignment="1">
      <alignment wrapText="1"/>
    </xf>
    <xf numFmtId="0" fontId="14" fillId="2" borderId="0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17" fillId="5" borderId="0" xfId="1" applyFont="1" applyFill="1" applyBorder="1" applyAlignment="1">
      <alignment horizontal="center" vertical="center" wrapText="1"/>
    </xf>
    <xf numFmtId="0" fontId="17" fillId="6" borderId="0" xfId="1" applyFont="1" applyFill="1" applyBorder="1" applyAlignment="1">
      <alignment horizontal="center" vertical="center" wrapText="1"/>
    </xf>
    <xf numFmtId="0" fontId="19" fillId="0" borderId="3" xfId="2" applyFont="1" applyFill="1" applyBorder="1" applyAlignment="1"/>
    <xf numFmtId="0" fontId="19" fillId="0" borderId="0" xfId="2" applyFont="1" applyFill="1" applyBorder="1" applyAlignment="1"/>
    <xf numFmtId="0" fontId="14" fillId="2" borderId="7" xfId="1" applyFont="1" applyFill="1" applyBorder="1" applyAlignment="1">
      <alignment horizontal="center" vertical="center" wrapText="1"/>
    </xf>
    <xf numFmtId="17" fontId="14" fillId="2" borderId="7" xfId="1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/>
    <xf numFmtId="0" fontId="11" fillId="0" borderId="0" xfId="0" applyNumberFormat="1" applyFont="1" applyFill="1" applyBorder="1" applyAlignment="1">
      <alignment vertical="center" wrapText="1" readingOrder="1"/>
    </xf>
    <xf numFmtId="0" fontId="1" fillId="2" borderId="4" xfId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166" fontId="22" fillId="0" borderId="0" xfId="0" applyNumberFormat="1" applyFont="1" applyBorder="1" applyAlignment="1">
      <alignment horizontal="center" vertical="center" wrapText="1" readingOrder="1"/>
    </xf>
    <xf numFmtId="0" fontId="16" fillId="3" borderId="8" xfId="1" applyFont="1" applyFill="1" applyBorder="1" applyAlignment="1">
      <alignment horizontal="left" vertical="center" wrapText="1"/>
    </xf>
    <xf numFmtId="0" fontId="16" fillId="8" borderId="8" xfId="1" applyFont="1" applyFill="1" applyBorder="1" applyAlignment="1">
      <alignment horizontal="left" vertical="center" wrapText="1"/>
    </xf>
    <xf numFmtId="1" fontId="21" fillId="0" borderId="11" xfId="1" applyNumberFormat="1" applyFont="1" applyFill="1" applyBorder="1" applyAlignment="1">
      <alignment horizontal="center" vertical="center" wrapText="1"/>
    </xf>
    <xf numFmtId="1" fontId="21" fillId="9" borderId="0" xfId="1" applyNumberFormat="1" applyFont="1" applyFill="1" applyBorder="1" applyAlignment="1">
      <alignment horizontal="center" vertical="center" wrapText="1"/>
    </xf>
    <xf numFmtId="1" fontId="23" fillId="9" borderId="0" xfId="1" applyNumberFormat="1" applyFont="1" applyFill="1" applyBorder="1" applyAlignment="1">
      <alignment horizontal="center" vertical="center" wrapText="1"/>
    </xf>
    <xf numFmtId="0" fontId="17" fillId="4" borderId="12" xfId="1" applyFont="1" applyFill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center" vertical="center" wrapText="1"/>
    </xf>
    <xf numFmtId="0" fontId="17" fillId="6" borderId="12" xfId="1" applyFont="1" applyFill="1" applyBorder="1" applyAlignment="1">
      <alignment horizontal="center" vertical="center" wrapText="1"/>
    </xf>
    <xf numFmtId="1" fontId="23" fillId="9" borderId="12" xfId="1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 readingOrder="1"/>
    </xf>
    <xf numFmtId="164" fontId="6" fillId="10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2" fillId="0" borderId="0" xfId="0" applyFont="1" applyFill="1" applyBorder="1"/>
    <xf numFmtId="0" fontId="5" fillId="0" borderId="0" xfId="0" applyFont="1" applyFill="1" applyBorder="1" applyAlignment="1">
      <alignment vertical="center" wrapText="1" readingOrder="1"/>
    </xf>
    <xf numFmtId="165" fontId="5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49" fontId="3" fillId="0" borderId="0" xfId="0" applyNumberFormat="1" applyFont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 readingOrder="1"/>
    </xf>
    <xf numFmtId="164" fontId="5" fillId="0" borderId="14" xfId="0" applyNumberFormat="1" applyFont="1" applyBorder="1" applyAlignment="1">
      <alignment horizontal="center" vertical="center" wrapText="1" readingOrder="1"/>
    </xf>
    <xf numFmtId="164" fontId="5" fillId="0" borderId="15" xfId="0" applyNumberFormat="1" applyFont="1" applyBorder="1" applyAlignment="1">
      <alignment horizontal="center" vertical="center" wrapText="1" readingOrder="1"/>
    </xf>
    <xf numFmtId="49" fontId="20" fillId="0" borderId="14" xfId="0" applyNumberFormat="1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vertical="center" wrapText="1" readingOrder="1"/>
    </xf>
    <xf numFmtId="164" fontId="5" fillId="0" borderId="16" xfId="0" applyNumberFormat="1" applyFont="1" applyFill="1" applyBorder="1" applyAlignment="1">
      <alignment horizontal="center" vertical="center" wrapText="1" readingOrder="1"/>
    </xf>
    <xf numFmtId="0" fontId="20" fillId="0" borderId="14" xfId="0" applyFont="1" applyBorder="1" applyAlignment="1">
      <alignment horizontal="center" vertical="center" wrapText="1" readingOrder="1"/>
    </xf>
    <xf numFmtId="0" fontId="4" fillId="0" borderId="14" xfId="0" applyFont="1" applyBorder="1" applyAlignment="1">
      <alignment vertical="center" wrapText="1" readingOrder="1"/>
    </xf>
    <xf numFmtId="166" fontId="22" fillId="0" borderId="14" xfId="0" applyNumberFormat="1" applyFont="1" applyBorder="1" applyAlignment="1">
      <alignment horizontal="center" vertical="center" wrapText="1" readingOrder="1"/>
    </xf>
    <xf numFmtId="0" fontId="4" fillId="7" borderId="14" xfId="0" applyFont="1" applyFill="1" applyBorder="1" applyAlignment="1">
      <alignment vertical="center" wrapText="1" readingOrder="1"/>
    </xf>
    <xf numFmtId="164" fontId="5" fillId="7" borderId="14" xfId="0" applyNumberFormat="1" applyFont="1" applyFill="1" applyBorder="1" applyAlignment="1">
      <alignment horizontal="center" vertical="center" wrapText="1" readingOrder="1"/>
    </xf>
    <xf numFmtId="49" fontId="20" fillId="7" borderId="14" xfId="0" applyNumberFormat="1" applyFont="1" applyFill="1" applyBorder="1" applyAlignment="1">
      <alignment horizontal="center" vertical="center" wrapText="1" readingOrder="1"/>
    </xf>
    <xf numFmtId="49" fontId="3" fillId="3" borderId="14" xfId="0" applyNumberFormat="1" applyFont="1" applyFill="1" applyBorder="1" applyAlignment="1">
      <alignment horizontal="center" vertical="center"/>
    </xf>
    <xf numFmtId="164" fontId="5" fillId="3" borderId="14" xfId="0" applyNumberFormat="1" applyFont="1" applyFill="1" applyBorder="1" applyAlignment="1">
      <alignment horizontal="center" vertical="center" wrapText="1" readingOrder="1"/>
    </xf>
    <xf numFmtId="0" fontId="4" fillId="3" borderId="13" xfId="0" applyFont="1" applyFill="1" applyBorder="1" applyAlignment="1">
      <alignment vertical="center" wrapText="1" readingOrder="1"/>
    </xf>
    <xf numFmtId="0" fontId="4" fillId="3" borderId="17" xfId="0" applyFont="1" applyFill="1" applyBorder="1" applyAlignment="1">
      <alignment vertical="center" wrapText="1" readingOrder="1"/>
    </xf>
    <xf numFmtId="17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 wrapText="1" readingOrder="1"/>
    </xf>
    <xf numFmtId="164" fontId="5" fillId="0" borderId="14" xfId="0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Border="1"/>
    <xf numFmtId="0" fontId="24" fillId="3" borderId="0" xfId="0" applyFont="1" applyFill="1" applyBorder="1" applyAlignment="1">
      <alignment vertical="center" wrapText="1" readingOrder="1"/>
    </xf>
    <xf numFmtId="164" fontId="25" fillId="3" borderId="0" xfId="0" applyNumberFormat="1" applyFont="1" applyFill="1" applyBorder="1" applyAlignment="1">
      <alignment horizontal="center" vertical="center" wrapText="1" readingOrder="1"/>
    </xf>
    <xf numFmtId="0" fontId="26" fillId="0" borderId="0" xfId="0" applyFont="1"/>
    <xf numFmtId="164" fontId="6" fillId="0" borderId="0" xfId="0" applyNumberFormat="1" applyFont="1" applyBorder="1" applyAlignment="1">
      <alignment vertical="center"/>
    </xf>
    <xf numFmtId="164" fontId="25" fillId="3" borderId="0" xfId="0" applyNumberFormat="1" applyFont="1" applyFill="1" applyBorder="1" applyAlignment="1">
      <alignment vertical="center" wrapText="1" readingOrder="1"/>
    </xf>
    <xf numFmtId="164" fontId="5" fillId="0" borderId="0" xfId="0" applyNumberFormat="1" applyFont="1" applyFill="1" applyBorder="1" applyAlignment="1">
      <alignment vertical="center" wrapText="1" readingOrder="1"/>
    </xf>
    <xf numFmtId="2" fontId="0" fillId="0" borderId="0" xfId="0" applyNumberFormat="1" applyAlignment="1"/>
    <xf numFmtId="0" fontId="14" fillId="2" borderId="1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0" xfId="3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Texto explicativo" xfId="1" builtinId="53" customBuiltin="1"/>
    <cellStyle name="Título" xfId="3" builtinId="15"/>
  </cellStyles>
  <dxfs count="6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3D3D3"/>
      <rgbColor rgb="FF878787"/>
      <rgbColor rgb="FF9999FF"/>
      <rgbColor rgb="FFBE4B48"/>
      <rgbColor rgb="FFF2F2F2"/>
      <rgbColor rgb="FFCCFFFF"/>
      <rgbColor rgb="FF660066"/>
      <rgbColor rgb="FFFF8080"/>
      <rgbColor rgb="FF0066CC"/>
      <rgbColor rgb="FFC1D1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AB4E4"/>
      <rgbColor rgb="FFFF99CC"/>
      <rgbColor rgb="FFCC99FF"/>
      <rgbColor rgb="FFFFCC99"/>
      <rgbColor rgb="FF4A7EBB"/>
      <rgbColor rgb="FF46AAC4"/>
      <rgbColor rgb="FF98B855"/>
      <rgbColor rgb="FFFFCC00"/>
      <rgbColor rgb="FFF59240"/>
      <rgbColor rgb="FFFF6600"/>
      <rgbColor rgb="FF7D5FA0"/>
      <rgbColor rgb="FF969696"/>
      <rgbColor rgb="FF003366"/>
      <rgbColor rgb="FF00B050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Y19"/>
  <sheetViews>
    <sheetView showGridLines="0" topLeftCell="H10" zoomScale="81" zoomScaleNormal="81" workbookViewId="0">
      <selection activeCell="AB8" sqref="AB8"/>
    </sheetView>
  </sheetViews>
  <sheetFormatPr baseColWidth="10" defaultRowHeight="14.5" x14ac:dyDescent="0.35"/>
  <cols>
    <col min="1" max="1" width="42.453125" customWidth="1"/>
    <col min="2" max="2" width="3.81640625" customWidth="1"/>
    <col min="3" max="3" width="4.54296875" customWidth="1"/>
    <col min="4" max="4" width="2.1796875" customWidth="1"/>
    <col min="5" max="5" width="4.453125" customWidth="1"/>
    <col min="6" max="6" width="2.1796875" customWidth="1"/>
    <col min="7" max="7" width="4.453125" customWidth="1"/>
    <col min="8" max="8" width="2.1796875" customWidth="1"/>
    <col min="9" max="9" width="4.453125" customWidth="1"/>
    <col min="11" max="16" width="10.81640625" customWidth="1"/>
    <col min="17" max="21" width="10.81640625" hidden="1" customWidth="1"/>
  </cols>
  <sheetData>
    <row r="1" spans="1:1013" ht="24.65" customHeight="1" x14ac:dyDescent="0.35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1013" ht="24.65" customHeight="1" x14ac:dyDescent="0.35">
      <c r="A2" s="104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</row>
    <row r="3" spans="1:1013" ht="33" customHeight="1" thickBot="1" x14ac:dyDescent="0.4">
      <c r="A3" s="44" t="s">
        <v>2</v>
      </c>
      <c r="B3" s="99" t="s">
        <v>3</v>
      </c>
      <c r="C3" s="100"/>
      <c r="D3" s="100" t="s">
        <v>4</v>
      </c>
      <c r="E3" s="100"/>
      <c r="F3" s="100"/>
      <c r="G3" s="101"/>
      <c r="H3" s="99" t="s">
        <v>5</v>
      </c>
      <c r="I3" s="100"/>
      <c r="J3" s="45">
        <v>43831</v>
      </c>
      <c r="K3" s="45">
        <v>43862</v>
      </c>
      <c r="L3" s="45">
        <v>43891</v>
      </c>
      <c r="M3" s="45">
        <v>43922</v>
      </c>
      <c r="N3" s="45">
        <v>43952</v>
      </c>
      <c r="O3" s="45">
        <v>43983</v>
      </c>
      <c r="P3" s="45">
        <v>44013</v>
      </c>
      <c r="Q3" s="45">
        <v>44044</v>
      </c>
      <c r="R3" s="45">
        <v>44075</v>
      </c>
      <c r="S3" s="45">
        <v>44105</v>
      </c>
      <c r="T3" s="45">
        <v>44136</v>
      </c>
      <c r="U3" s="45">
        <v>44166</v>
      </c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</row>
    <row r="4" spans="1:1013" ht="46.75" customHeight="1" thickTop="1" x14ac:dyDescent="0.35">
      <c r="A4" s="52" t="s">
        <v>6</v>
      </c>
      <c r="B4" s="39" t="s">
        <v>48</v>
      </c>
      <c r="C4" s="39">
        <v>40</v>
      </c>
      <c r="D4" s="40" t="s">
        <v>47</v>
      </c>
      <c r="E4" s="40">
        <v>40</v>
      </c>
      <c r="F4" s="40" t="s">
        <v>48</v>
      </c>
      <c r="G4" s="40">
        <v>44</v>
      </c>
      <c r="H4" s="41" t="s">
        <v>47</v>
      </c>
      <c r="I4" s="55">
        <v>44</v>
      </c>
      <c r="J4" s="54">
        <f>demandas!C39</f>
        <v>24.842105263157894</v>
      </c>
      <c r="K4" s="54">
        <f>demandas!D39</f>
        <v>24.95</v>
      </c>
      <c r="L4" s="54">
        <f>demandas!E39</f>
        <v>19.952380952380953</v>
      </c>
      <c r="M4" s="54">
        <f>demandas!F39</f>
        <v>1.3125</v>
      </c>
      <c r="N4" s="54">
        <f>demandas!G39</f>
        <v>3.6363636363636362</v>
      </c>
      <c r="O4" s="54">
        <f>demandas!H39</f>
        <v>3.45</v>
      </c>
      <c r="P4" s="54">
        <f>demandas!I39</f>
        <v>1.3809523809523809</v>
      </c>
      <c r="Q4" s="54">
        <f>demandas!J39</f>
        <v>0</v>
      </c>
      <c r="R4" s="54">
        <f>demandas!K39</f>
        <v>0</v>
      </c>
      <c r="S4" s="54">
        <f>demandas!L39</f>
        <v>0</v>
      </c>
      <c r="T4" s="54">
        <f>demandas!M39</f>
        <v>0</v>
      </c>
      <c r="U4" s="54">
        <f>demandas!N39</f>
        <v>0</v>
      </c>
    </row>
    <row r="5" spans="1:1013" ht="46.75" customHeight="1" x14ac:dyDescent="0.35">
      <c r="A5" s="53" t="s">
        <v>49</v>
      </c>
      <c r="B5" s="39" t="s">
        <v>48</v>
      </c>
      <c r="C5" s="39">
        <v>96</v>
      </c>
      <c r="D5" s="40" t="s">
        <v>47</v>
      </c>
      <c r="E5" s="40">
        <v>96</v>
      </c>
      <c r="F5" s="40" t="s">
        <v>48</v>
      </c>
      <c r="G5" s="40">
        <v>105</v>
      </c>
      <c r="H5" s="41" t="s">
        <v>47</v>
      </c>
      <c r="I5" s="56">
        <v>105</v>
      </c>
      <c r="J5" s="54">
        <f>escritos!C41</f>
        <v>168.42105263157896</v>
      </c>
      <c r="K5" s="54">
        <f>escritos!D41</f>
        <v>144.57499999999999</v>
      </c>
      <c r="L5" s="54">
        <f>escritos!E41</f>
        <v>141.28571428571428</v>
      </c>
      <c r="M5" s="54">
        <f>escritos!F41</f>
        <v>124.625</v>
      </c>
      <c r="N5" s="54">
        <f>escritos!G41</f>
        <v>92.795454545454547</v>
      </c>
      <c r="O5" s="54">
        <f>escritos!H41</f>
        <v>140.22499999999999</v>
      </c>
      <c r="P5" s="54">
        <f>escritos!I41</f>
        <v>96.976190476190482</v>
      </c>
      <c r="Q5" s="54">
        <f>escritos!J41</f>
        <v>0</v>
      </c>
      <c r="R5" s="54">
        <f>escritos!K41</f>
        <v>0</v>
      </c>
      <c r="S5" s="54">
        <f>escritos!L41</f>
        <v>0</v>
      </c>
      <c r="T5" s="54">
        <f>escritos!M41</f>
        <v>0</v>
      </c>
      <c r="U5" s="54">
        <f>escritos!N41</f>
        <v>0</v>
      </c>
    </row>
    <row r="6" spans="1:1013" ht="46.75" customHeight="1" x14ac:dyDescent="0.35">
      <c r="A6" s="52" t="s">
        <v>8</v>
      </c>
      <c r="B6" s="39" t="s">
        <v>48</v>
      </c>
      <c r="C6" s="39">
        <v>85</v>
      </c>
      <c r="D6" s="40" t="s">
        <v>47</v>
      </c>
      <c r="E6" s="40">
        <v>85</v>
      </c>
      <c r="F6" s="40" t="s">
        <v>48</v>
      </c>
      <c r="G6" s="40">
        <v>90</v>
      </c>
      <c r="H6" s="41" t="s">
        <v>47</v>
      </c>
      <c r="I6" s="56">
        <v>90</v>
      </c>
      <c r="J6" s="54">
        <f>(demandas!C30+escritos!C31)/8</f>
        <v>21.177631578947366</v>
      </c>
      <c r="K6" s="54">
        <f>+(demandas!D30+escritos!D31)/8</f>
        <v>19.087499999999999</v>
      </c>
      <c r="L6" s="54">
        <f>(demandas!E30+escritos!E31)/8</f>
        <v>14.214285714285714</v>
      </c>
      <c r="M6" s="54">
        <f>(demandas!F30+escritos!F31)/8</f>
        <v>13.3359375</v>
      </c>
      <c r="N6" s="54">
        <f>(demandas!G30+escritos!G31)/8</f>
        <v>12.15340909090909</v>
      </c>
      <c r="O6" s="54">
        <f>(demandas!H30+escritos!H31)/8</f>
        <v>15.481249999999999</v>
      </c>
      <c r="P6" s="54">
        <f>(demandas!I30+escritos!I31)/8</f>
        <v>9.7142857142857135</v>
      </c>
      <c r="Q6" s="54">
        <f>(demandas!J30+escritos!J31)/8</f>
        <v>0</v>
      </c>
      <c r="R6" s="54">
        <f>(demandas!K30+escritos!K31)/8</f>
        <v>0</v>
      </c>
      <c r="S6" s="54">
        <f>(demandas!L30+escritos!L31)/8</f>
        <v>0</v>
      </c>
      <c r="T6" s="54">
        <f>(demandas!M30+escritos!M31)/8</f>
        <v>0</v>
      </c>
      <c r="U6" s="54">
        <f>(demandas!N30+escritos!N31)/8</f>
        <v>0</v>
      </c>
    </row>
    <row r="7" spans="1:1013" ht="46.75" customHeight="1" x14ac:dyDescent="0.35">
      <c r="A7" s="53" t="s">
        <v>6</v>
      </c>
      <c r="B7" s="39" t="s">
        <v>48</v>
      </c>
      <c r="C7" s="39">
        <v>40</v>
      </c>
      <c r="D7" s="40" t="s">
        <v>47</v>
      </c>
      <c r="E7" s="40">
        <v>40</v>
      </c>
      <c r="F7" s="40" t="s">
        <v>48</v>
      </c>
      <c r="G7" s="40">
        <v>44</v>
      </c>
      <c r="H7" s="41" t="s">
        <v>47</v>
      </c>
      <c r="I7" s="56">
        <v>44</v>
      </c>
      <c r="J7" s="54">
        <f>demandas!C30</f>
        <v>11.894736842105264</v>
      </c>
      <c r="K7" s="54">
        <f>demandas!D30</f>
        <v>14.2</v>
      </c>
      <c r="L7" s="54">
        <f>demandas!E30</f>
        <v>9.5714285714285712</v>
      </c>
      <c r="M7" s="54">
        <f>demandas!F30</f>
        <v>6.5625</v>
      </c>
      <c r="N7" s="54">
        <f>demandas!G30</f>
        <v>8.3636363636363633</v>
      </c>
      <c r="O7" s="54">
        <f>demandas!H30</f>
        <v>10.5</v>
      </c>
      <c r="P7" s="54">
        <f>demandas!I30</f>
        <v>7.9523809523809526</v>
      </c>
      <c r="Q7" s="54">
        <f>demandas!J30</f>
        <v>0</v>
      </c>
      <c r="R7" s="54">
        <f>demandas!K30</f>
        <v>0</v>
      </c>
      <c r="S7" s="54">
        <f>demandas!L30</f>
        <v>0</v>
      </c>
      <c r="T7" s="54">
        <f>demandas!M30</f>
        <v>0</v>
      </c>
      <c r="U7" s="54">
        <f>demandas!N30</f>
        <v>0</v>
      </c>
    </row>
    <row r="8" spans="1:1013" ht="46.75" customHeight="1" x14ac:dyDescent="0.35">
      <c r="A8" s="52" t="s">
        <v>7</v>
      </c>
      <c r="B8" s="39" t="s">
        <v>48</v>
      </c>
      <c r="C8" s="39">
        <v>96</v>
      </c>
      <c r="D8" s="40" t="s">
        <v>47</v>
      </c>
      <c r="E8" s="40">
        <v>96</v>
      </c>
      <c r="F8" s="40" t="s">
        <v>48</v>
      </c>
      <c r="G8" s="40">
        <v>105</v>
      </c>
      <c r="H8" s="41" t="s">
        <v>47</v>
      </c>
      <c r="I8" s="56">
        <v>105</v>
      </c>
      <c r="J8" s="54">
        <f>escritos!C31</f>
        <v>157.52631578947367</v>
      </c>
      <c r="K8" s="54">
        <f>escritos!D31</f>
        <v>138.5</v>
      </c>
      <c r="L8" s="54">
        <f>escritos!E31</f>
        <v>104.14285714285714</v>
      </c>
      <c r="M8" s="54">
        <f>escritos!F31</f>
        <v>100.125</v>
      </c>
      <c r="N8" s="54">
        <f>escritos!G31</f>
        <v>88.86363636363636</v>
      </c>
      <c r="O8" s="54">
        <f>escritos!H31</f>
        <v>113.35</v>
      </c>
      <c r="P8" s="54">
        <f>escritos!I31</f>
        <v>69.761904761904759</v>
      </c>
      <c r="Q8" s="54">
        <f>escritos!J31</f>
        <v>0</v>
      </c>
      <c r="R8" s="54">
        <f>escritos!K31</f>
        <v>0</v>
      </c>
      <c r="S8" s="54">
        <f>escritos!L31</f>
        <v>0</v>
      </c>
      <c r="T8" s="54">
        <f>escritos!M31</f>
        <v>0</v>
      </c>
      <c r="U8" s="54">
        <f>escritos!N31</f>
        <v>0</v>
      </c>
    </row>
    <row r="9" spans="1:1013" ht="46.75" customHeight="1" x14ac:dyDescent="0.35">
      <c r="A9" s="53" t="s">
        <v>8</v>
      </c>
      <c r="B9" s="39" t="s">
        <v>48</v>
      </c>
      <c r="C9" s="39">
        <v>85</v>
      </c>
      <c r="D9" s="40" t="s">
        <v>47</v>
      </c>
      <c r="E9" s="40">
        <v>85</v>
      </c>
      <c r="F9" s="40" t="s">
        <v>48</v>
      </c>
      <c r="G9" s="40">
        <v>90</v>
      </c>
      <c r="H9" s="41" t="s">
        <v>47</v>
      </c>
      <c r="I9" s="56">
        <v>90</v>
      </c>
      <c r="J9" s="54">
        <f>+escritos!C11+demandas!C10</f>
        <v>35.263157894736842</v>
      </c>
      <c r="K9" s="54">
        <f>+escritos!D11+demandas!D10</f>
        <v>16</v>
      </c>
      <c r="L9" s="54">
        <f>+escritos!E11+demandas!E10</f>
        <v>30.285714285714285</v>
      </c>
      <c r="M9" s="54">
        <f>+escritos!F11+demandas!F10</f>
        <v>30.75</v>
      </c>
      <c r="N9" s="54">
        <f>+escritos!G11+demandas!G10</f>
        <v>24.727272727272727</v>
      </c>
      <c r="O9" s="54">
        <f>+escritos!H11+demandas!H10</f>
        <v>26.1</v>
      </c>
      <c r="P9" s="54">
        <f>+escritos!I11+demandas!I10</f>
        <v>21.285714285714285</v>
      </c>
      <c r="Q9" s="54">
        <f>+escritos!J11+demandas!J10</f>
        <v>0</v>
      </c>
      <c r="R9" s="54">
        <f>+escritos!K11+demandas!K10</f>
        <v>0</v>
      </c>
      <c r="S9" s="54">
        <f>+escritos!L11+demandas!L10</f>
        <v>0</v>
      </c>
      <c r="T9" s="54">
        <f>+escritos!M11+demandas!M10</f>
        <v>0</v>
      </c>
      <c r="U9" s="54">
        <f>+escritos!N11+demandas!N10</f>
        <v>0</v>
      </c>
    </row>
    <row r="11" spans="1:1013" ht="24.65" customHeight="1" x14ac:dyDescent="0.35">
      <c r="A11" s="102" t="s">
        <v>0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</row>
    <row r="12" spans="1:1013" ht="24.65" customHeight="1" x14ac:dyDescent="0.35">
      <c r="A12" s="104" t="s">
        <v>9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</row>
    <row r="13" spans="1:1013" ht="48" customHeight="1" thickBot="1" x14ac:dyDescent="0.4">
      <c r="A13" s="38" t="s">
        <v>2</v>
      </c>
      <c r="B13" s="99" t="s">
        <v>3</v>
      </c>
      <c r="C13" s="100"/>
      <c r="D13" s="100" t="s">
        <v>4</v>
      </c>
      <c r="E13" s="100"/>
      <c r="F13" s="100"/>
      <c r="G13" s="101"/>
      <c r="H13" s="99" t="s">
        <v>5</v>
      </c>
      <c r="I13" s="100"/>
      <c r="J13" s="45">
        <f>J3</f>
        <v>43831</v>
      </c>
      <c r="K13" s="45">
        <f t="shared" ref="K13:U13" si="0">K3</f>
        <v>43862</v>
      </c>
      <c r="L13" s="45">
        <f t="shared" si="0"/>
        <v>43891</v>
      </c>
      <c r="M13" s="45">
        <f t="shared" si="0"/>
        <v>43922</v>
      </c>
      <c r="N13" s="45">
        <f t="shared" si="0"/>
        <v>43952</v>
      </c>
      <c r="O13" s="45">
        <f t="shared" si="0"/>
        <v>43983</v>
      </c>
      <c r="P13" s="45">
        <f t="shared" si="0"/>
        <v>44013</v>
      </c>
      <c r="Q13" s="45">
        <f t="shared" si="0"/>
        <v>44044</v>
      </c>
      <c r="R13" s="45">
        <f t="shared" si="0"/>
        <v>44075</v>
      </c>
      <c r="S13" s="45">
        <f t="shared" si="0"/>
        <v>44105</v>
      </c>
      <c r="T13" s="45">
        <f t="shared" si="0"/>
        <v>44136</v>
      </c>
      <c r="U13" s="45">
        <f t="shared" si="0"/>
        <v>44166</v>
      </c>
    </row>
    <row r="14" spans="1:1013" ht="46.75" customHeight="1" thickTop="1" x14ac:dyDescent="0.35">
      <c r="A14" s="52" t="s">
        <v>6</v>
      </c>
      <c r="B14" s="57" t="s">
        <v>48</v>
      </c>
      <c r="C14" s="57">
        <v>40</v>
      </c>
      <c r="D14" s="58" t="s">
        <v>47</v>
      </c>
      <c r="E14" s="58">
        <v>40</v>
      </c>
      <c r="F14" s="58" t="s">
        <v>48</v>
      </c>
      <c r="G14" s="58">
        <v>44</v>
      </c>
      <c r="H14" s="59" t="s">
        <v>47</v>
      </c>
      <c r="I14" s="60">
        <v>44</v>
      </c>
      <c r="J14" s="54">
        <f>demandas!C50</f>
        <v>22.05263157894737</v>
      </c>
      <c r="K14" s="54">
        <f>demandas!D50</f>
        <v>29.25</v>
      </c>
      <c r="L14" s="54">
        <f>demandas!E50</f>
        <v>20.38095238095238</v>
      </c>
      <c r="M14" s="54">
        <f>demandas!F50</f>
        <v>11.1875</v>
      </c>
      <c r="N14" s="54">
        <f>demandas!G50</f>
        <v>14.227272727272727</v>
      </c>
      <c r="O14" s="54">
        <f>demandas!H50</f>
        <v>24.2</v>
      </c>
      <c r="P14" s="54">
        <f>demandas!I50</f>
        <v>11.952380952380953</v>
      </c>
      <c r="Q14" s="54">
        <f>demandas!J50</f>
        <v>0</v>
      </c>
      <c r="R14" s="54">
        <f>demandas!K50</f>
        <v>0</v>
      </c>
      <c r="S14" s="54">
        <f>demandas!L50</f>
        <v>0</v>
      </c>
      <c r="T14" s="54">
        <f>demandas!M50</f>
        <v>0</v>
      </c>
      <c r="U14" s="54">
        <f>demandas!N50</f>
        <v>0</v>
      </c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37"/>
      <c r="KZ14" s="37"/>
      <c r="LA14" s="37"/>
      <c r="LB14" s="37"/>
      <c r="LC14" s="37"/>
      <c r="LD14" s="37"/>
      <c r="LE14" s="37"/>
      <c r="LF14" s="37"/>
      <c r="LG14" s="37"/>
      <c r="LH14" s="37"/>
      <c r="LI14" s="37"/>
      <c r="LJ14" s="37"/>
      <c r="LK14" s="37"/>
      <c r="LL14" s="37"/>
      <c r="LM14" s="37"/>
      <c r="LN14" s="37"/>
      <c r="LO14" s="37"/>
      <c r="LP14" s="37"/>
      <c r="LQ14" s="37"/>
      <c r="LR14" s="37"/>
      <c r="LS14" s="37"/>
      <c r="LT14" s="37"/>
      <c r="LU14" s="37"/>
      <c r="LV14" s="37"/>
      <c r="LW14" s="37"/>
      <c r="LX14" s="37"/>
      <c r="LY14" s="37"/>
      <c r="LZ14" s="37"/>
      <c r="MA14" s="37"/>
      <c r="MB14" s="37"/>
      <c r="MC14" s="37"/>
      <c r="MD14" s="37"/>
      <c r="ME14" s="37"/>
      <c r="MF14" s="37"/>
      <c r="MG14" s="37"/>
      <c r="MH14" s="37"/>
      <c r="MI14" s="37"/>
      <c r="MJ14" s="37"/>
      <c r="MK14" s="37"/>
      <c r="ML14" s="37"/>
      <c r="MM14" s="37"/>
      <c r="MN14" s="37"/>
      <c r="MO14" s="37"/>
      <c r="MP14" s="37"/>
      <c r="MQ14" s="37"/>
      <c r="MR14" s="37"/>
      <c r="MS14" s="37"/>
      <c r="MT14" s="37"/>
      <c r="MU14" s="37"/>
      <c r="MV14" s="37"/>
      <c r="MW14" s="37"/>
      <c r="MX14" s="37"/>
      <c r="MY14" s="37"/>
      <c r="MZ14" s="37"/>
      <c r="NA14" s="37"/>
      <c r="NB14" s="37"/>
      <c r="NC14" s="37"/>
      <c r="ND14" s="37"/>
      <c r="NE14" s="37"/>
      <c r="NF14" s="37"/>
      <c r="NG14" s="37"/>
      <c r="NH14" s="37"/>
      <c r="NI14" s="37"/>
      <c r="NJ14" s="37"/>
      <c r="NK14" s="37"/>
      <c r="NL14" s="37"/>
      <c r="NM14" s="37"/>
      <c r="NN14" s="37"/>
      <c r="NO14" s="37"/>
      <c r="NP14" s="37"/>
      <c r="NQ14" s="37"/>
      <c r="NR14" s="37"/>
      <c r="NS14" s="37"/>
      <c r="NT14" s="37"/>
      <c r="NU14" s="37"/>
      <c r="NV14" s="37"/>
      <c r="NW14" s="37"/>
      <c r="NX14" s="37"/>
      <c r="NY14" s="37"/>
      <c r="NZ14" s="37"/>
      <c r="OA14" s="37"/>
      <c r="OB14" s="37"/>
      <c r="OC14" s="37"/>
      <c r="OD14" s="37"/>
      <c r="OE14" s="37"/>
      <c r="OF14" s="37"/>
      <c r="OG14" s="37"/>
      <c r="OH14" s="37"/>
      <c r="OI14" s="37"/>
      <c r="OJ14" s="37"/>
      <c r="OK14" s="37"/>
      <c r="OL14" s="37"/>
      <c r="OM14" s="37"/>
      <c r="ON14" s="37"/>
      <c r="OO14" s="37"/>
      <c r="OP14" s="37"/>
      <c r="OQ14" s="37"/>
      <c r="OR14" s="37"/>
      <c r="OS14" s="37"/>
      <c r="OT14" s="37"/>
      <c r="OU14" s="37"/>
      <c r="OV14" s="37"/>
      <c r="OW14" s="37"/>
      <c r="OX14" s="37"/>
      <c r="OY14" s="37"/>
      <c r="OZ14" s="37"/>
      <c r="PA14" s="37"/>
      <c r="PB14" s="37"/>
      <c r="PC14" s="37"/>
      <c r="PD14" s="37"/>
      <c r="PE14" s="37"/>
      <c r="PF14" s="37"/>
      <c r="PG14" s="37"/>
      <c r="PH14" s="37"/>
      <c r="PI14" s="37"/>
      <c r="PJ14" s="37"/>
      <c r="PK14" s="37"/>
      <c r="PL14" s="37"/>
      <c r="PM14" s="37"/>
      <c r="PN14" s="37"/>
      <c r="PO14" s="37"/>
      <c r="PP14" s="37"/>
      <c r="PQ14" s="37"/>
      <c r="PR14" s="37"/>
      <c r="PS14" s="37"/>
      <c r="PT14" s="37"/>
      <c r="PU14" s="37"/>
      <c r="PV14" s="37"/>
      <c r="PW14" s="37"/>
      <c r="PX14" s="37"/>
      <c r="PY14" s="37"/>
      <c r="PZ14" s="37"/>
      <c r="QA14" s="37"/>
      <c r="QB14" s="37"/>
      <c r="QC14" s="37"/>
      <c r="QD14" s="37"/>
      <c r="QE14" s="37"/>
      <c r="QF14" s="37"/>
      <c r="QG14" s="37"/>
      <c r="QH14" s="37"/>
      <c r="QI14" s="37"/>
      <c r="QJ14" s="37"/>
      <c r="QK14" s="37"/>
      <c r="QL14" s="37"/>
      <c r="QM14" s="37"/>
      <c r="QN14" s="37"/>
      <c r="QO14" s="37"/>
      <c r="QP14" s="37"/>
      <c r="QQ14" s="37"/>
      <c r="QR14" s="37"/>
      <c r="QS14" s="37"/>
      <c r="QT14" s="37"/>
      <c r="QU14" s="37"/>
      <c r="QV14" s="37"/>
      <c r="QW14" s="37"/>
      <c r="QX14" s="37"/>
      <c r="QY14" s="37"/>
      <c r="QZ14" s="37"/>
      <c r="RA14" s="37"/>
      <c r="RB14" s="37"/>
      <c r="RC14" s="37"/>
      <c r="RD14" s="37"/>
      <c r="RE14" s="37"/>
      <c r="RF14" s="37"/>
      <c r="RG14" s="37"/>
      <c r="RH14" s="37"/>
      <c r="RI14" s="37"/>
      <c r="RJ14" s="37"/>
      <c r="RK14" s="37"/>
      <c r="RL14" s="37"/>
      <c r="RM14" s="37"/>
      <c r="RN14" s="37"/>
      <c r="RO14" s="37"/>
      <c r="RP14" s="37"/>
      <c r="RQ14" s="37"/>
      <c r="RR14" s="37"/>
      <c r="RS14" s="37"/>
      <c r="RT14" s="37"/>
      <c r="RU14" s="37"/>
      <c r="RV14" s="37"/>
      <c r="RW14" s="37"/>
      <c r="RX14" s="37"/>
      <c r="RY14" s="37"/>
      <c r="RZ14" s="37"/>
      <c r="SA14" s="37"/>
      <c r="SB14" s="37"/>
      <c r="SC14" s="37"/>
      <c r="SD14" s="37"/>
      <c r="SE14" s="37"/>
      <c r="SF14" s="37"/>
      <c r="SG14" s="37"/>
      <c r="SH14" s="37"/>
      <c r="SI14" s="37"/>
      <c r="SJ14" s="37"/>
      <c r="SK14" s="37"/>
      <c r="SL14" s="37"/>
      <c r="SM14" s="37"/>
      <c r="SN14" s="37"/>
      <c r="SO14" s="37"/>
      <c r="SP14" s="37"/>
      <c r="SQ14" s="37"/>
      <c r="SR14" s="37"/>
      <c r="SS14" s="37"/>
      <c r="ST14" s="37"/>
      <c r="SU14" s="37"/>
      <c r="SV14" s="37"/>
      <c r="SW14" s="37"/>
      <c r="SX14" s="37"/>
      <c r="SY14" s="37"/>
      <c r="SZ14" s="37"/>
      <c r="TA14" s="37"/>
      <c r="TB14" s="37"/>
      <c r="TC14" s="37"/>
      <c r="TD14" s="37"/>
      <c r="TE14" s="37"/>
      <c r="TF14" s="37"/>
      <c r="TG14" s="37"/>
      <c r="TH14" s="37"/>
      <c r="TI14" s="37"/>
      <c r="TJ14" s="37"/>
      <c r="TK14" s="37"/>
      <c r="TL14" s="37"/>
      <c r="TM14" s="37"/>
      <c r="TN14" s="37"/>
      <c r="TO14" s="37"/>
      <c r="TP14" s="37"/>
      <c r="TQ14" s="37"/>
      <c r="TR14" s="37"/>
      <c r="TS14" s="37"/>
      <c r="TT14" s="37"/>
      <c r="TU14" s="37"/>
      <c r="TV14" s="37"/>
      <c r="TW14" s="37"/>
      <c r="TX14" s="37"/>
      <c r="TY14" s="37"/>
      <c r="TZ14" s="37"/>
      <c r="UA14" s="37"/>
      <c r="UB14" s="37"/>
      <c r="UC14" s="37"/>
      <c r="UD14" s="37"/>
      <c r="UE14" s="37"/>
      <c r="UF14" s="37"/>
      <c r="UG14" s="37"/>
      <c r="UH14" s="37"/>
      <c r="UI14" s="37"/>
      <c r="UJ14" s="37"/>
      <c r="UK14" s="37"/>
      <c r="UL14" s="37"/>
      <c r="UM14" s="37"/>
      <c r="UN14" s="37"/>
      <c r="UO14" s="37"/>
      <c r="UP14" s="37"/>
      <c r="UQ14" s="37"/>
      <c r="UR14" s="37"/>
      <c r="US14" s="37"/>
      <c r="UT14" s="37"/>
      <c r="UU14" s="37"/>
      <c r="UV14" s="37"/>
      <c r="UW14" s="37"/>
      <c r="UX14" s="37"/>
      <c r="UY14" s="37"/>
      <c r="UZ14" s="37"/>
      <c r="VA14" s="37"/>
      <c r="VB14" s="37"/>
      <c r="VC14" s="37"/>
      <c r="VD14" s="37"/>
      <c r="VE14" s="37"/>
      <c r="VF14" s="37"/>
      <c r="VG14" s="37"/>
      <c r="VH14" s="37"/>
      <c r="VI14" s="37"/>
      <c r="VJ14" s="37"/>
      <c r="VK14" s="37"/>
      <c r="VL14" s="37"/>
      <c r="VM14" s="37"/>
      <c r="VN14" s="37"/>
      <c r="VO14" s="37"/>
      <c r="VP14" s="37"/>
      <c r="VQ14" s="37"/>
      <c r="VR14" s="37"/>
      <c r="VS14" s="37"/>
      <c r="VT14" s="37"/>
      <c r="VU14" s="37"/>
      <c r="VV14" s="37"/>
      <c r="VW14" s="37"/>
      <c r="VX14" s="37"/>
      <c r="VY14" s="37"/>
      <c r="VZ14" s="37"/>
      <c r="WA14" s="37"/>
      <c r="WB14" s="37"/>
      <c r="WC14" s="37"/>
      <c r="WD14" s="37"/>
      <c r="WE14" s="37"/>
      <c r="WF14" s="37"/>
      <c r="WG14" s="37"/>
      <c r="WH14" s="37"/>
      <c r="WI14" s="37"/>
      <c r="WJ14" s="37"/>
      <c r="WK14" s="37"/>
      <c r="WL14" s="37"/>
      <c r="WM14" s="37"/>
      <c r="WN14" s="37"/>
      <c r="WO14" s="37"/>
      <c r="WP14" s="37"/>
      <c r="WQ14" s="37"/>
      <c r="WR14" s="37"/>
      <c r="WS14" s="37"/>
      <c r="WT14" s="37"/>
      <c r="WU14" s="37"/>
      <c r="WV14" s="37"/>
      <c r="WW14" s="37"/>
      <c r="WX14" s="37"/>
      <c r="WY14" s="37"/>
      <c r="WZ14" s="37"/>
      <c r="XA14" s="37"/>
      <c r="XB14" s="37"/>
      <c r="XC14" s="37"/>
      <c r="XD14" s="37"/>
      <c r="XE14" s="37"/>
      <c r="XF14" s="37"/>
      <c r="XG14" s="37"/>
      <c r="XH14" s="37"/>
      <c r="XI14" s="37"/>
      <c r="XJ14" s="37"/>
      <c r="XK14" s="37"/>
      <c r="XL14" s="37"/>
      <c r="XM14" s="37"/>
      <c r="XN14" s="37"/>
      <c r="XO14" s="37"/>
      <c r="XP14" s="37"/>
      <c r="XQ14" s="37"/>
      <c r="XR14" s="37"/>
      <c r="XS14" s="37"/>
      <c r="XT14" s="37"/>
      <c r="XU14" s="37"/>
      <c r="XV14" s="37"/>
      <c r="XW14" s="37"/>
      <c r="XX14" s="37"/>
      <c r="XY14" s="37"/>
      <c r="XZ14" s="37"/>
      <c r="YA14" s="37"/>
      <c r="YB14" s="37"/>
      <c r="YC14" s="37"/>
      <c r="YD14" s="37"/>
      <c r="YE14" s="37"/>
      <c r="YF14" s="37"/>
      <c r="YG14" s="37"/>
      <c r="YH14" s="37"/>
      <c r="YI14" s="37"/>
      <c r="YJ14" s="37"/>
      <c r="YK14" s="37"/>
      <c r="YL14" s="37"/>
      <c r="YM14" s="37"/>
      <c r="YN14" s="37"/>
      <c r="YO14" s="37"/>
      <c r="YP14" s="37"/>
      <c r="YQ14" s="37"/>
      <c r="YR14" s="37"/>
      <c r="YS14" s="37"/>
      <c r="YT14" s="37"/>
      <c r="YU14" s="37"/>
      <c r="YV14" s="37"/>
      <c r="YW14" s="37"/>
      <c r="YX14" s="37"/>
      <c r="YY14" s="37"/>
      <c r="YZ14" s="37"/>
      <c r="ZA14" s="37"/>
      <c r="ZB14" s="37"/>
      <c r="ZC14" s="37"/>
      <c r="ZD14" s="37"/>
      <c r="ZE14" s="37"/>
      <c r="ZF14" s="37"/>
      <c r="ZG14" s="37"/>
      <c r="ZH14" s="37"/>
      <c r="ZI14" s="37"/>
      <c r="ZJ14" s="37"/>
      <c r="ZK14" s="37"/>
      <c r="ZL14" s="37"/>
      <c r="ZM14" s="37"/>
      <c r="ZN14" s="37"/>
      <c r="ZO14" s="37"/>
      <c r="ZP14" s="37"/>
      <c r="ZQ14" s="37"/>
      <c r="ZR14" s="37"/>
      <c r="ZS14" s="37"/>
      <c r="ZT14" s="37"/>
      <c r="ZU14" s="37"/>
      <c r="ZV14" s="37"/>
      <c r="ZW14" s="37"/>
      <c r="ZX14" s="37"/>
      <c r="ZY14" s="37"/>
      <c r="ZZ14" s="37"/>
      <c r="AAA14" s="37"/>
      <c r="AAB14" s="37"/>
      <c r="AAC14" s="37"/>
      <c r="AAD14" s="37"/>
      <c r="AAE14" s="37"/>
      <c r="AAF14" s="37"/>
      <c r="AAG14" s="37"/>
      <c r="AAH14" s="37"/>
      <c r="AAI14" s="37"/>
      <c r="AAJ14" s="37"/>
      <c r="AAK14" s="37"/>
      <c r="AAL14" s="37"/>
      <c r="AAM14" s="37"/>
      <c r="AAN14" s="37"/>
      <c r="AAO14" s="37"/>
      <c r="AAP14" s="37"/>
      <c r="AAQ14" s="37"/>
      <c r="AAR14" s="37"/>
      <c r="AAS14" s="37"/>
      <c r="AAT14" s="37"/>
      <c r="AAU14" s="37"/>
      <c r="AAV14" s="37"/>
      <c r="AAW14" s="37"/>
      <c r="AAX14" s="37"/>
      <c r="AAY14" s="37"/>
      <c r="AAZ14" s="37"/>
      <c r="ABA14" s="37"/>
      <c r="ABB14" s="37"/>
      <c r="ABC14" s="37"/>
      <c r="ABD14" s="37"/>
      <c r="ABE14" s="37"/>
      <c r="ABF14" s="37"/>
      <c r="ABG14" s="37"/>
      <c r="ABH14" s="37"/>
      <c r="ABI14" s="37"/>
      <c r="ABJ14" s="37"/>
      <c r="ABK14" s="37"/>
      <c r="ABL14" s="37"/>
      <c r="ABM14" s="37"/>
      <c r="ABN14" s="37"/>
      <c r="ABO14" s="37"/>
      <c r="ABP14" s="37"/>
      <c r="ABQ14" s="37"/>
      <c r="ABR14" s="37"/>
      <c r="ABS14" s="37"/>
      <c r="ABT14" s="37"/>
      <c r="ABU14" s="37"/>
      <c r="ABV14" s="37"/>
      <c r="ABW14" s="37"/>
      <c r="ABX14" s="37"/>
      <c r="ABY14" s="37"/>
      <c r="ABZ14" s="37"/>
      <c r="ACA14" s="37"/>
      <c r="ACB14" s="37"/>
      <c r="ACC14" s="37"/>
      <c r="ACD14" s="37"/>
      <c r="ACE14" s="37"/>
      <c r="ACF14" s="37"/>
      <c r="ACG14" s="37"/>
      <c r="ACH14" s="37"/>
      <c r="ACI14" s="37"/>
      <c r="ACJ14" s="37"/>
      <c r="ACK14" s="37"/>
      <c r="ACL14" s="37"/>
      <c r="ACM14" s="37"/>
      <c r="ACN14" s="37"/>
      <c r="ACO14" s="37"/>
      <c r="ACP14" s="37"/>
      <c r="ACQ14" s="37"/>
      <c r="ACR14" s="37"/>
      <c r="ACS14" s="37"/>
      <c r="ACT14" s="37"/>
      <c r="ACU14" s="37"/>
      <c r="ACV14" s="37"/>
      <c r="ACW14" s="37"/>
      <c r="ACX14" s="37"/>
      <c r="ACY14" s="37"/>
      <c r="ACZ14" s="37"/>
      <c r="ADA14" s="37"/>
      <c r="ADB14" s="37"/>
      <c r="ADC14" s="37"/>
      <c r="ADD14" s="37"/>
      <c r="ADE14" s="37"/>
      <c r="ADF14" s="37"/>
      <c r="ADG14" s="37"/>
      <c r="ADH14" s="37"/>
      <c r="ADI14" s="37"/>
      <c r="ADJ14" s="37"/>
      <c r="ADK14" s="37"/>
      <c r="ADL14" s="37"/>
      <c r="ADM14" s="37"/>
      <c r="ADN14" s="37"/>
      <c r="ADO14" s="37"/>
      <c r="ADP14" s="37"/>
      <c r="ADQ14" s="37"/>
      <c r="ADR14" s="37"/>
      <c r="ADS14" s="37"/>
      <c r="ADT14" s="37"/>
      <c r="ADU14" s="37"/>
      <c r="ADV14" s="37"/>
      <c r="ADW14" s="37"/>
      <c r="ADX14" s="37"/>
      <c r="ADY14" s="37"/>
      <c r="ADZ14" s="37"/>
      <c r="AEA14" s="37"/>
      <c r="AEB14" s="37"/>
      <c r="AEC14" s="37"/>
      <c r="AED14" s="37"/>
      <c r="AEE14" s="37"/>
      <c r="AEF14" s="37"/>
      <c r="AEG14" s="37"/>
      <c r="AEH14" s="37"/>
      <c r="AEI14" s="37"/>
      <c r="AEJ14" s="37"/>
      <c r="AEK14" s="37"/>
      <c r="AEL14" s="37"/>
      <c r="AEM14" s="37"/>
      <c r="AEN14" s="37"/>
      <c r="AEO14" s="37"/>
      <c r="AEP14" s="37"/>
      <c r="AEQ14" s="37"/>
      <c r="AER14" s="37"/>
      <c r="AES14" s="37"/>
      <c r="AET14" s="37"/>
      <c r="AEU14" s="37"/>
      <c r="AEV14" s="37"/>
      <c r="AEW14" s="37"/>
      <c r="AEX14" s="37"/>
      <c r="AEY14" s="37"/>
      <c r="AEZ14" s="37"/>
      <c r="AFA14" s="37"/>
      <c r="AFB14" s="37"/>
      <c r="AFC14" s="37"/>
      <c r="AFD14" s="37"/>
      <c r="AFE14" s="37"/>
      <c r="AFF14" s="37"/>
      <c r="AFG14" s="37"/>
      <c r="AFH14" s="37"/>
      <c r="AFI14" s="37"/>
      <c r="AFJ14" s="37"/>
      <c r="AFK14" s="37"/>
      <c r="AFL14" s="37"/>
      <c r="AFM14" s="37"/>
      <c r="AFN14" s="37"/>
      <c r="AFO14" s="37"/>
      <c r="AFP14" s="37"/>
      <c r="AFQ14" s="37"/>
      <c r="AFR14" s="37"/>
      <c r="AFS14" s="37"/>
      <c r="AFT14" s="37"/>
      <c r="AFU14" s="37"/>
      <c r="AFV14" s="37"/>
      <c r="AFW14" s="37"/>
      <c r="AFX14" s="37"/>
      <c r="AFY14" s="37"/>
      <c r="AFZ14" s="37"/>
      <c r="AGA14" s="37"/>
      <c r="AGB14" s="37"/>
      <c r="AGC14" s="37"/>
      <c r="AGD14" s="37"/>
      <c r="AGE14" s="37"/>
      <c r="AGF14" s="37"/>
      <c r="AGG14" s="37"/>
      <c r="AGH14" s="37"/>
      <c r="AGI14" s="37"/>
      <c r="AGJ14" s="37"/>
      <c r="AGK14" s="37"/>
      <c r="AGL14" s="37"/>
      <c r="AGM14" s="37"/>
      <c r="AGN14" s="37"/>
      <c r="AGO14" s="37"/>
      <c r="AGP14" s="37"/>
      <c r="AGQ14" s="37"/>
      <c r="AGR14" s="37"/>
      <c r="AGS14" s="37"/>
      <c r="AGT14" s="37"/>
      <c r="AGU14" s="37"/>
      <c r="AGV14" s="37"/>
      <c r="AGW14" s="37"/>
      <c r="AGX14" s="37"/>
      <c r="AGY14" s="37"/>
      <c r="AGZ14" s="37"/>
      <c r="AHA14" s="37"/>
      <c r="AHB14" s="37"/>
      <c r="AHC14" s="37"/>
      <c r="AHD14" s="37"/>
      <c r="AHE14" s="37"/>
      <c r="AHF14" s="37"/>
      <c r="AHG14" s="37"/>
      <c r="AHH14" s="37"/>
      <c r="AHI14" s="37"/>
      <c r="AHJ14" s="37"/>
      <c r="AHK14" s="37"/>
      <c r="AHL14" s="37"/>
      <c r="AHM14" s="37"/>
      <c r="AHN14" s="37"/>
      <c r="AHO14" s="37"/>
      <c r="AHP14" s="37"/>
      <c r="AHQ14" s="37"/>
      <c r="AHR14" s="37"/>
      <c r="AHS14" s="37"/>
      <c r="AHT14" s="37"/>
      <c r="AHU14" s="37"/>
      <c r="AHV14" s="37"/>
      <c r="AHW14" s="37"/>
      <c r="AHX14" s="37"/>
      <c r="AHY14" s="37"/>
      <c r="AHZ14" s="37"/>
      <c r="AIA14" s="37"/>
      <c r="AIB14" s="37"/>
      <c r="AIC14" s="37"/>
      <c r="AID14" s="37"/>
      <c r="AIE14" s="37"/>
      <c r="AIF14" s="37"/>
      <c r="AIG14" s="37"/>
      <c r="AIH14" s="37"/>
      <c r="AII14" s="37"/>
      <c r="AIJ14" s="37"/>
      <c r="AIK14" s="37"/>
      <c r="AIL14" s="37"/>
      <c r="AIM14" s="37"/>
      <c r="AIN14" s="37"/>
      <c r="AIO14" s="37"/>
      <c r="AIP14" s="37"/>
      <c r="AIQ14" s="37"/>
      <c r="AIR14" s="37"/>
      <c r="AIS14" s="37"/>
      <c r="AIT14" s="37"/>
      <c r="AIU14" s="37"/>
      <c r="AIV14" s="37"/>
      <c r="AIW14" s="37"/>
      <c r="AIX14" s="37"/>
      <c r="AIY14" s="37"/>
      <c r="AIZ14" s="37"/>
      <c r="AJA14" s="37"/>
      <c r="AJB14" s="37"/>
      <c r="AJC14" s="37"/>
      <c r="AJD14" s="37"/>
      <c r="AJE14" s="37"/>
      <c r="AJF14" s="37"/>
      <c r="AJG14" s="37"/>
      <c r="AJH14" s="37"/>
      <c r="AJI14" s="37"/>
      <c r="AJJ14" s="37"/>
      <c r="AJK14" s="37"/>
      <c r="AJL14" s="37"/>
      <c r="AJM14" s="37"/>
      <c r="AJN14" s="37"/>
      <c r="AJO14" s="37"/>
      <c r="AJP14" s="37"/>
      <c r="AJQ14" s="37"/>
      <c r="AJR14" s="37"/>
      <c r="AJS14" s="37"/>
      <c r="AJT14" s="37"/>
      <c r="AJU14" s="37"/>
      <c r="AJV14" s="37"/>
      <c r="AJW14" s="37"/>
      <c r="AJX14" s="37"/>
      <c r="AJY14" s="37"/>
      <c r="AJZ14" s="37"/>
      <c r="AKA14" s="37"/>
      <c r="AKB14" s="37"/>
      <c r="AKC14" s="37"/>
      <c r="AKD14" s="37"/>
      <c r="AKE14" s="37"/>
      <c r="AKF14" s="37"/>
      <c r="AKG14" s="37"/>
      <c r="AKH14" s="37"/>
      <c r="AKI14" s="37"/>
      <c r="AKJ14" s="37"/>
      <c r="AKK14" s="37"/>
      <c r="AKL14" s="37"/>
      <c r="AKM14" s="37"/>
      <c r="AKN14" s="37"/>
      <c r="AKO14" s="37"/>
      <c r="AKP14" s="37"/>
      <c r="AKQ14" s="37"/>
      <c r="AKR14" s="37"/>
      <c r="AKS14" s="37"/>
      <c r="AKT14" s="37"/>
      <c r="AKU14" s="37"/>
      <c r="AKV14" s="37"/>
      <c r="AKW14" s="37"/>
      <c r="AKX14" s="37"/>
      <c r="AKY14" s="37"/>
      <c r="AKZ14" s="37"/>
      <c r="ALA14" s="37"/>
      <c r="ALB14" s="37"/>
      <c r="ALC14" s="37"/>
      <c r="ALD14" s="37"/>
      <c r="ALE14" s="37"/>
      <c r="ALF14" s="37"/>
      <c r="ALG14" s="37"/>
      <c r="ALH14" s="37"/>
      <c r="ALI14" s="37"/>
      <c r="ALJ14" s="37"/>
      <c r="ALK14" s="37"/>
      <c r="ALL14" s="37"/>
      <c r="ALM14" s="37"/>
      <c r="ALN14" s="37"/>
      <c r="ALO14" s="37"/>
      <c r="ALP14" s="37"/>
      <c r="ALQ14" s="37"/>
      <c r="ALR14" s="37"/>
      <c r="ALS14" s="37"/>
      <c r="ALT14" s="37"/>
      <c r="ALU14" s="37"/>
      <c r="ALV14" s="37"/>
      <c r="ALW14" s="37"/>
      <c r="ALX14" s="37"/>
      <c r="ALY14" s="37"/>
    </row>
    <row r="15" spans="1:1013" ht="46.75" customHeight="1" x14ac:dyDescent="0.35">
      <c r="A15" s="53" t="s">
        <v>7</v>
      </c>
      <c r="B15" s="57" t="s">
        <v>48</v>
      </c>
      <c r="C15" s="57">
        <v>96</v>
      </c>
      <c r="D15" s="58" t="s">
        <v>47</v>
      </c>
      <c r="E15" s="58">
        <v>96</v>
      </c>
      <c r="F15" s="58" t="s">
        <v>48</v>
      </c>
      <c r="G15" s="58">
        <v>105</v>
      </c>
      <c r="H15" s="59" t="s">
        <v>47</v>
      </c>
      <c r="I15" s="60">
        <v>105</v>
      </c>
      <c r="J15" s="54">
        <f>escritos!C52</f>
        <v>134.05263157894737</v>
      </c>
      <c r="K15" s="54">
        <f>escritos!D52</f>
        <v>134.30000000000001</v>
      </c>
      <c r="L15" s="54">
        <f>escritos!E52</f>
        <v>118.14285714285714</v>
      </c>
      <c r="M15" s="54">
        <f>escritos!F52</f>
        <v>110.125</v>
      </c>
      <c r="N15" s="54">
        <f>escritos!G52</f>
        <v>76.909090909090907</v>
      </c>
      <c r="O15" s="54">
        <f>escritos!H52</f>
        <v>118.7</v>
      </c>
      <c r="P15" s="54">
        <f>escritos!I52</f>
        <v>92.476190476190482</v>
      </c>
      <c r="Q15" s="54">
        <f>escritos!J52</f>
        <v>0</v>
      </c>
      <c r="R15" s="54">
        <f>escritos!K52</f>
        <v>0</v>
      </c>
      <c r="S15" s="54">
        <f>escritos!L52</f>
        <v>0</v>
      </c>
      <c r="T15" s="54">
        <f>escritos!M52</f>
        <v>0</v>
      </c>
      <c r="U15" s="54">
        <f>escritos!N52</f>
        <v>0</v>
      </c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  <c r="WP15" s="37"/>
      <c r="WQ15" s="37"/>
      <c r="WR15" s="37"/>
      <c r="WS15" s="37"/>
      <c r="WT15" s="37"/>
      <c r="WU15" s="37"/>
      <c r="WV15" s="37"/>
      <c r="WW15" s="37"/>
      <c r="WX15" s="37"/>
      <c r="WY15" s="37"/>
      <c r="WZ15" s="37"/>
      <c r="XA15" s="37"/>
      <c r="XB15" s="37"/>
      <c r="XC15" s="37"/>
      <c r="XD15" s="37"/>
      <c r="XE15" s="37"/>
      <c r="XF15" s="37"/>
      <c r="XG15" s="37"/>
      <c r="XH15" s="37"/>
      <c r="XI15" s="37"/>
      <c r="XJ15" s="37"/>
      <c r="XK15" s="37"/>
      <c r="XL15" s="37"/>
      <c r="XM15" s="37"/>
      <c r="XN15" s="37"/>
      <c r="XO15" s="37"/>
      <c r="XP15" s="37"/>
      <c r="XQ15" s="37"/>
      <c r="XR15" s="37"/>
      <c r="XS15" s="37"/>
      <c r="XT15" s="37"/>
      <c r="XU15" s="37"/>
      <c r="XV15" s="37"/>
      <c r="XW15" s="37"/>
      <c r="XX15" s="37"/>
      <c r="XY15" s="37"/>
      <c r="XZ15" s="37"/>
      <c r="YA15" s="37"/>
      <c r="YB15" s="37"/>
      <c r="YC15" s="37"/>
      <c r="YD15" s="37"/>
      <c r="YE15" s="37"/>
      <c r="YF15" s="37"/>
      <c r="YG15" s="37"/>
      <c r="YH15" s="37"/>
      <c r="YI15" s="37"/>
      <c r="YJ15" s="37"/>
      <c r="YK15" s="37"/>
      <c r="YL15" s="37"/>
      <c r="YM15" s="37"/>
      <c r="YN15" s="37"/>
      <c r="YO15" s="37"/>
      <c r="YP15" s="37"/>
      <c r="YQ15" s="37"/>
      <c r="YR15" s="37"/>
      <c r="YS15" s="37"/>
      <c r="YT15" s="37"/>
      <c r="YU15" s="37"/>
      <c r="YV15" s="37"/>
      <c r="YW15" s="37"/>
      <c r="YX15" s="37"/>
      <c r="YY15" s="37"/>
      <c r="YZ15" s="37"/>
      <c r="ZA15" s="37"/>
      <c r="ZB15" s="37"/>
      <c r="ZC15" s="37"/>
      <c r="ZD15" s="37"/>
      <c r="ZE15" s="37"/>
      <c r="ZF15" s="37"/>
      <c r="ZG15" s="37"/>
      <c r="ZH15" s="37"/>
      <c r="ZI15" s="37"/>
      <c r="ZJ15" s="37"/>
      <c r="ZK15" s="37"/>
      <c r="ZL15" s="37"/>
      <c r="ZM15" s="37"/>
      <c r="ZN15" s="37"/>
      <c r="ZO15" s="37"/>
      <c r="ZP15" s="37"/>
      <c r="ZQ15" s="37"/>
      <c r="ZR15" s="37"/>
      <c r="ZS15" s="37"/>
      <c r="ZT15" s="37"/>
      <c r="ZU15" s="37"/>
      <c r="ZV15" s="37"/>
      <c r="ZW15" s="37"/>
      <c r="ZX15" s="37"/>
      <c r="ZY15" s="37"/>
      <c r="ZZ15" s="37"/>
      <c r="AAA15" s="37"/>
      <c r="AAB15" s="37"/>
      <c r="AAC15" s="37"/>
      <c r="AAD15" s="37"/>
      <c r="AAE15" s="37"/>
      <c r="AAF15" s="37"/>
      <c r="AAG15" s="37"/>
      <c r="AAH15" s="37"/>
      <c r="AAI15" s="37"/>
      <c r="AAJ15" s="37"/>
      <c r="AAK15" s="37"/>
      <c r="AAL15" s="37"/>
      <c r="AAM15" s="37"/>
      <c r="AAN15" s="37"/>
      <c r="AAO15" s="37"/>
      <c r="AAP15" s="37"/>
      <c r="AAQ15" s="37"/>
      <c r="AAR15" s="37"/>
      <c r="AAS15" s="37"/>
      <c r="AAT15" s="37"/>
      <c r="AAU15" s="37"/>
      <c r="AAV15" s="37"/>
      <c r="AAW15" s="37"/>
      <c r="AAX15" s="37"/>
      <c r="AAY15" s="37"/>
      <c r="AAZ15" s="37"/>
      <c r="ABA15" s="37"/>
      <c r="ABB15" s="37"/>
      <c r="ABC15" s="37"/>
      <c r="ABD15" s="37"/>
      <c r="ABE15" s="37"/>
      <c r="ABF15" s="37"/>
      <c r="ABG15" s="37"/>
      <c r="ABH15" s="37"/>
      <c r="ABI15" s="37"/>
      <c r="ABJ15" s="37"/>
      <c r="ABK15" s="37"/>
      <c r="ABL15" s="37"/>
      <c r="ABM15" s="37"/>
      <c r="ABN15" s="37"/>
      <c r="ABO15" s="37"/>
      <c r="ABP15" s="37"/>
      <c r="ABQ15" s="37"/>
      <c r="ABR15" s="37"/>
      <c r="ABS15" s="37"/>
      <c r="ABT15" s="37"/>
      <c r="ABU15" s="37"/>
      <c r="ABV15" s="37"/>
      <c r="ABW15" s="37"/>
      <c r="ABX15" s="37"/>
      <c r="ABY15" s="37"/>
      <c r="ABZ15" s="37"/>
      <c r="ACA15" s="37"/>
      <c r="ACB15" s="37"/>
      <c r="ACC15" s="37"/>
      <c r="ACD15" s="37"/>
      <c r="ACE15" s="37"/>
      <c r="ACF15" s="37"/>
      <c r="ACG15" s="37"/>
      <c r="ACH15" s="37"/>
      <c r="ACI15" s="37"/>
      <c r="ACJ15" s="37"/>
      <c r="ACK15" s="37"/>
      <c r="ACL15" s="37"/>
      <c r="ACM15" s="37"/>
      <c r="ACN15" s="37"/>
      <c r="ACO15" s="37"/>
      <c r="ACP15" s="37"/>
      <c r="ACQ15" s="37"/>
      <c r="ACR15" s="37"/>
      <c r="ACS15" s="37"/>
      <c r="ACT15" s="37"/>
      <c r="ACU15" s="37"/>
      <c r="ACV15" s="37"/>
      <c r="ACW15" s="37"/>
      <c r="ACX15" s="37"/>
      <c r="ACY15" s="37"/>
      <c r="ACZ15" s="37"/>
      <c r="ADA15" s="37"/>
      <c r="ADB15" s="37"/>
      <c r="ADC15" s="37"/>
      <c r="ADD15" s="37"/>
      <c r="ADE15" s="37"/>
      <c r="ADF15" s="37"/>
      <c r="ADG15" s="37"/>
      <c r="ADH15" s="37"/>
      <c r="ADI15" s="37"/>
      <c r="ADJ15" s="37"/>
      <c r="ADK15" s="37"/>
      <c r="ADL15" s="37"/>
      <c r="ADM15" s="37"/>
      <c r="ADN15" s="37"/>
      <c r="ADO15" s="37"/>
      <c r="ADP15" s="37"/>
      <c r="ADQ15" s="37"/>
      <c r="ADR15" s="37"/>
      <c r="ADS15" s="37"/>
      <c r="ADT15" s="37"/>
      <c r="ADU15" s="37"/>
      <c r="ADV15" s="37"/>
      <c r="ADW15" s="37"/>
      <c r="ADX15" s="37"/>
      <c r="ADY15" s="37"/>
      <c r="ADZ15" s="37"/>
      <c r="AEA15" s="37"/>
      <c r="AEB15" s="37"/>
      <c r="AEC15" s="37"/>
      <c r="AED15" s="37"/>
      <c r="AEE15" s="37"/>
      <c r="AEF15" s="37"/>
      <c r="AEG15" s="37"/>
      <c r="AEH15" s="37"/>
      <c r="AEI15" s="37"/>
      <c r="AEJ15" s="37"/>
      <c r="AEK15" s="37"/>
      <c r="AEL15" s="37"/>
      <c r="AEM15" s="37"/>
      <c r="AEN15" s="37"/>
      <c r="AEO15" s="37"/>
      <c r="AEP15" s="37"/>
      <c r="AEQ15" s="37"/>
      <c r="AER15" s="37"/>
      <c r="AES15" s="37"/>
      <c r="AET15" s="37"/>
      <c r="AEU15" s="37"/>
      <c r="AEV15" s="37"/>
      <c r="AEW15" s="37"/>
      <c r="AEX15" s="37"/>
      <c r="AEY15" s="37"/>
      <c r="AEZ15" s="37"/>
      <c r="AFA15" s="37"/>
      <c r="AFB15" s="37"/>
      <c r="AFC15" s="37"/>
      <c r="AFD15" s="37"/>
      <c r="AFE15" s="37"/>
      <c r="AFF15" s="37"/>
      <c r="AFG15" s="37"/>
      <c r="AFH15" s="37"/>
      <c r="AFI15" s="37"/>
      <c r="AFJ15" s="37"/>
      <c r="AFK15" s="37"/>
      <c r="AFL15" s="37"/>
      <c r="AFM15" s="37"/>
      <c r="AFN15" s="37"/>
      <c r="AFO15" s="37"/>
      <c r="AFP15" s="37"/>
      <c r="AFQ15" s="37"/>
      <c r="AFR15" s="37"/>
      <c r="AFS15" s="37"/>
      <c r="AFT15" s="37"/>
      <c r="AFU15" s="37"/>
      <c r="AFV15" s="37"/>
      <c r="AFW15" s="37"/>
      <c r="AFX15" s="37"/>
      <c r="AFY15" s="37"/>
      <c r="AFZ15" s="37"/>
      <c r="AGA15" s="37"/>
      <c r="AGB15" s="37"/>
      <c r="AGC15" s="37"/>
      <c r="AGD15" s="37"/>
      <c r="AGE15" s="37"/>
      <c r="AGF15" s="37"/>
      <c r="AGG15" s="37"/>
      <c r="AGH15" s="37"/>
      <c r="AGI15" s="37"/>
      <c r="AGJ15" s="37"/>
      <c r="AGK15" s="37"/>
      <c r="AGL15" s="37"/>
      <c r="AGM15" s="37"/>
      <c r="AGN15" s="37"/>
      <c r="AGO15" s="37"/>
      <c r="AGP15" s="37"/>
      <c r="AGQ15" s="37"/>
      <c r="AGR15" s="37"/>
      <c r="AGS15" s="37"/>
      <c r="AGT15" s="37"/>
      <c r="AGU15" s="37"/>
      <c r="AGV15" s="37"/>
      <c r="AGW15" s="37"/>
      <c r="AGX15" s="37"/>
      <c r="AGY15" s="37"/>
      <c r="AGZ15" s="37"/>
      <c r="AHA15" s="37"/>
      <c r="AHB15" s="37"/>
      <c r="AHC15" s="37"/>
      <c r="AHD15" s="37"/>
      <c r="AHE15" s="37"/>
      <c r="AHF15" s="37"/>
      <c r="AHG15" s="37"/>
      <c r="AHH15" s="37"/>
      <c r="AHI15" s="37"/>
      <c r="AHJ15" s="37"/>
      <c r="AHK15" s="37"/>
      <c r="AHL15" s="37"/>
      <c r="AHM15" s="37"/>
      <c r="AHN15" s="37"/>
      <c r="AHO15" s="37"/>
      <c r="AHP15" s="37"/>
      <c r="AHQ15" s="37"/>
      <c r="AHR15" s="37"/>
      <c r="AHS15" s="37"/>
      <c r="AHT15" s="37"/>
      <c r="AHU15" s="37"/>
      <c r="AHV15" s="37"/>
      <c r="AHW15" s="37"/>
      <c r="AHX15" s="37"/>
      <c r="AHY15" s="37"/>
      <c r="AHZ15" s="37"/>
      <c r="AIA15" s="37"/>
      <c r="AIB15" s="37"/>
      <c r="AIC15" s="37"/>
      <c r="AID15" s="37"/>
      <c r="AIE15" s="37"/>
      <c r="AIF15" s="37"/>
      <c r="AIG15" s="37"/>
      <c r="AIH15" s="37"/>
      <c r="AII15" s="37"/>
      <c r="AIJ15" s="37"/>
      <c r="AIK15" s="37"/>
      <c r="AIL15" s="37"/>
      <c r="AIM15" s="37"/>
      <c r="AIN15" s="37"/>
      <c r="AIO15" s="37"/>
      <c r="AIP15" s="37"/>
      <c r="AIQ15" s="37"/>
      <c r="AIR15" s="37"/>
      <c r="AIS15" s="37"/>
      <c r="AIT15" s="37"/>
      <c r="AIU15" s="37"/>
      <c r="AIV15" s="37"/>
      <c r="AIW15" s="37"/>
      <c r="AIX15" s="37"/>
      <c r="AIY15" s="37"/>
      <c r="AIZ15" s="37"/>
      <c r="AJA15" s="37"/>
      <c r="AJB15" s="37"/>
      <c r="AJC15" s="37"/>
      <c r="AJD15" s="37"/>
      <c r="AJE15" s="37"/>
      <c r="AJF15" s="37"/>
      <c r="AJG15" s="37"/>
      <c r="AJH15" s="37"/>
      <c r="AJI15" s="37"/>
      <c r="AJJ15" s="37"/>
      <c r="AJK15" s="37"/>
      <c r="AJL15" s="37"/>
      <c r="AJM15" s="37"/>
      <c r="AJN15" s="37"/>
      <c r="AJO15" s="37"/>
      <c r="AJP15" s="37"/>
      <c r="AJQ15" s="37"/>
      <c r="AJR15" s="37"/>
      <c r="AJS15" s="37"/>
      <c r="AJT15" s="37"/>
      <c r="AJU15" s="37"/>
      <c r="AJV15" s="37"/>
      <c r="AJW15" s="37"/>
      <c r="AJX15" s="37"/>
      <c r="AJY15" s="37"/>
      <c r="AJZ15" s="37"/>
      <c r="AKA15" s="37"/>
      <c r="AKB15" s="37"/>
      <c r="AKC15" s="37"/>
      <c r="AKD15" s="37"/>
      <c r="AKE15" s="37"/>
      <c r="AKF15" s="37"/>
      <c r="AKG15" s="37"/>
      <c r="AKH15" s="37"/>
      <c r="AKI15" s="37"/>
      <c r="AKJ15" s="37"/>
      <c r="AKK15" s="37"/>
      <c r="AKL15" s="37"/>
      <c r="AKM15" s="37"/>
      <c r="AKN15" s="37"/>
      <c r="AKO15" s="37"/>
      <c r="AKP15" s="37"/>
      <c r="AKQ15" s="37"/>
      <c r="AKR15" s="37"/>
      <c r="AKS15" s="37"/>
      <c r="AKT15" s="37"/>
      <c r="AKU15" s="37"/>
      <c r="AKV15" s="37"/>
      <c r="AKW15" s="37"/>
      <c r="AKX15" s="37"/>
      <c r="AKY15" s="37"/>
      <c r="AKZ15" s="37"/>
      <c r="ALA15" s="37"/>
      <c r="ALB15" s="37"/>
      <c r="ALC15" s="37"/>
      <c r="ALD15" s="37"/>
      <c r="ALE15" s="37"/>
      <c r="ALF15" s="37"/>
      <c r="ALG15" s="37"/>
      <c r="ALH15" s="37"/>
      <c r="ALI15" s="37"/>
      <c r="ALJ15" s="37"/>
      <c r="ALK15" s="37"/>
      <c r="ALL15" s="37"/>
      <c r="ALM15" s="37"/>
      <c r="ALN15" s="37"/>
      <c r="ALO15" s="37"/>
      <c r="ALP15" s="37"/>
      <c r="ALQ15" s="37"/>
      <c r="ALR15" s="37"/>
      <c r="ALS15" s="37"/>
      <c r="ALT15" s="37"/>
      <c r="ALU15" s="37"/>
      <c r="ALV15" s="37"/>
      <c r="ALW15" s="37"/>
      <c r="ALX15" s="37"/>
      <c r="ALY15" s="37"/>
    </row>
    <row r="16" spans="1:1013" ht="46.75" customHeight="1" x14ac:dyDescent="0.35">
      <c r="A16" s="52" t="s">
        <v>8</v>
      </c>
      <c r="B16" s="57" t="s">
        <v>48</v>
      </c>
      <c r="C16" s="57">
        <v>85</v>
      </c>
      <c r="D16" s="58" t="s">
        <v>47</v>
      </c>
      <c r="E16" s="58">
        <v>85</v>
      </c>
      <c r="F16" s="58" t="s">
        <v>48</v>
      </c>
      <c r="G16" s="58">
        <v>90</v>
      </c>
      <c r="H16" s="59" t="s">
        <v>47</v>
      </c>
      <c r="I16" s="60">
        <v>90</v>
      </c>
      <c r="J16" s="54">
        <f>(demandas!C50+escritos!C52)/4</f>
        <v>39.026315789473685</v>
      </c>
      <c r="K16" s="54">
        <f>(demandas!D50+escritos!D52)/4</f>
        <v>40.887500000000003</v>
      </c>
      <c r="L16" s="54">
        <f>(demandas!E50+escritos!E52)/4</f>
        <v>34.63095238095238</v>
      </c>
      <c r="M16" s="54">
        <f>(demandas!F50+escritos!F52)/4</f>
        <v>30.328125</v>
      </c>
      <c r="N16" s="54">
        <f>(demandas!G50+escritos!G52)/4</f>
        <v>22.784090909090907</v>
      </c>
      <c r="O16" s="54">
        <f>(demandas!H50+escritos!H52)/4</f>
        <v>35.725000000000001</v>
      </c>
      <c r="P16" s="54">
        <f>(demandas!I50+escritos!I52)/4</f>
        <v>26.107142857142858</v>
      </c>
      <c r="Q16" s="54">
        <f>(demandas!J50+escritos!J52)/4</f>
        <v>0</v>
      </c>
      <c r="R16" s="54">
        <f>(demandas!K50+escritos!K52)/4</f>
        <v>0</v>
      </c>
      <c r="S16" s="54">
        <f>(demandas!L50+escritos!L52)/4</f>
        <v>0</v>
      </c>
      <c r="T16" s="54">
        <f>(demandas!M50+escritos!M52)/4</f>
        <v>0</v>
      </c>
      <c r="U16" s="54">
        <f>(demandas!N50+escritos!N52)/4</f>
        <v>0</v>
      </c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37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7"/>
      <c r="VU16" s="37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7"/>
      <c r="XE16" s="37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7"/>
      <c r="YO16" s="37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7"/>
      <c r="ZY16" s="37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7"/>
      <c r="ABI16" s="37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7"/>
      <c r="ACS16" s="37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7"/>
      <c r="AEC16" s="37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7"/>
      <c r="AFM16" s="37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7"/>
      <c r="AGW16" s="37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7"/>
      <c r="AIG16" s="37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7"/>
      <c r="AJQ16" s="37"/>
      <c r="AJR16" s="37"/>
      <c r="AJS16" s="37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7"/>
      <c r="AKI16" s="37"/>
      <c r="AKJ16" s="37"/>
      <c r="AKK16" s="37"/>
      <c r="AKL16" s="37"/>
      <c r="AKM16" s="37"/>
      <c r="AKN16" s="37"/>
      <c r="AKO16" s="37"/>
      <c r="AKP16" s="37"/>
      <c r="AKQ16" s="37"/>
      <c r="AKR16" s="37"/>
      <c r="AKS16" s="37"/>
      <c r="AKT16" s="37"/>
      <c r="AKU16" s="37"/>
      <c r="AKV16" s="37"/>
      <c r="AKW16" s="37"/>
      <c r="AKX16" s="37"/>
      <c r="AKY16" s="37"/>
      <c r="AKZ16" s="37"/>
      <c r="ALA16" s="37"/>
      <c r="ALB16" s="37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7"/>
      <c r="ALS16" s="37"/>
      <c r="ALT16" s="37"/>
      <c r="ALU16" s="37"/>
      <c r="ALV16" s="37"/>
      <c r="ALW16" s="37"/>
      <c r="ALX16" s="37"/>
      <c r="ALY16" s="37"/>
    </row>
    <row r="17" spans="1:1013" ht="46.75" customHeight="1" x14ac:dyDescent="0.35">
      <c r="A17" s="53" t="s">
        <v>6</v>
      </c>
      <c r="B17" s="57" t="s">
        <v>48</v>
      </c>
      <c r="C17" s="57">
        <v>40</v>
      </c>
      <c r="D17" s="58" t="s">
        <v>47</v>
      </c>
      <c r="E17" s="58">
        <v>40</v>
      </c>
      <c r="F17" s="58" t="s">
        <v>48</v>
      </c>
      <c r="G17" s="58">
        <v>44</v>
      </c>
      <c r="H17" s="59" t="s">
        <v>47</v>
      </c>
      <c r="I17" s="60">
        <v>44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  <c r="JD17" s="37"/>
      <c r="JE17" s="37"/>
      <c r="JF17" s="37"/>
      <c r="JG17" s="37"/>
      <c r="JH17" s="37"/>
      <c r="JI17" s="37"/>
      <c r="JJ17" s="37"/>
      <c r="JK17" s="37"/>
      <c r="JL17" s="37"/>
      <c r="JM17" s="37"/>
      <c r="JN17" s="37"/>
      <c r="JO17" s="37"/>
      <c r="JP17" s="37"/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/>
      <c r="KH17" s="37"/>
      <c r="KI17" s="37"/>
      <c r="KJ17" s="37"/>
      <c r="KK17" s="37"/>
      <c r="KL17" s="37"/>
      <c r="KM17" s="37"/>
      <c r="KN17" s="37"/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  <c r="LC17" s="37"/>
      <c r="LD17" s="37"/>
      <c r="LE17" s="37"/>
      <c r="LF17" s="37"/>
      <c r="LG17" s="37"/>
      <c r="LH17" s="37"/>
      <c r="LI17" s="37"/>
      <c r="LJ17" s="37"/>
      <c r="LK17" s="37"/>
      <c r="LL17" s="37"/>
      <c r="LM17" s="37"/>
      <c r="LN17" s="37"/>
      <c r="LO17" s="37"/>
      <c r="LP17" s="37"/>
      <c r="LQ17" s="37"/>
      <c r="LR17" s="37"/>
      <c r="LS17" s="37"/>
      <c r="LT17" s="37"/>
      <c r="LU17" s="37"/>
      <c r="LV17" s="37"/>
      <c r="LW17" s="37"/>
      <c r="LX17" s="37"/>
      <c r="LY17" s="37"/>
      <c r="LZ17" s="37"/>
      <c r="MA17" s="37"/>
      <c r="MB17" s="37"/>
      <c r="MC17" s="37"/>
      <c r="MD17" s="37"/>
      <c r="ME17" s="37"/>
      <c r="MF17" s="37"/>
      <c r="MG17" s="37"/>
      <c r="MH17" s="37"/>
      <c r="MI17" s="37"/>
      <c r="MJ17" s="37"/>
      <c r="MK17" s="37"/>
      <c r="ML17" s="37"/>
      <c r="MM17" s="37"/>
      <c r="MN17" s="37"/>
      <c r="MO17" s="37"/>
      <c r="MP17" s="37"/>
      <c r="MQ17" s="37"/>
      <c r="MR17" s="37"/>
      <c r="MS17" s="37"/>
      <c r="MT17" s="37"/>
      <c r="MU17" s="37"/>
      <c r="MV17" s="37"/>
      <c r="MW17" s="37"/>
      <c r="MX17" s="37"/>
      <c r="MY17" s="37"/>
      <c r="MZ17" s="37"/>
      <c r="NA17" s="37"/>
      <c r="NB17" s="37"/>
      <c r="NC17" s="37"/>
      <c r="ND17" s="37"/>
      <c r="NE17" s="37"/>
      <c r="NF17" s="37"/>
      <c r="NG17" s="37"/>
      <c r="NH17" s="37"/>
      <c r="NI17" s="37"/>
      <c r="NJ17" s="37"/>
      <c r="NK17" s="37"/>
      <c r="NL17" s="37"/>
      <c r="NM17" s="37"/>
      <c r="NN17" s="37"/>
      <c r="NO17" s="37"/>
      <c r="NP17" s="37"/>
      <c r="NQ17" s="37"/>
      <c r="NR17" s="37"/>
      <c r="NS17" s="37"/>
      <c r="NT17" s="37"/>
      <c r="NU17" s="37"/>
      <c r="NV17" s="37"/>
      <c r="NW17" s="37"/>
      <c r="NX17" s="37"/>
      <c r="NY17" s="37"/>
      <c r="NZ17" s="37"/>
      <c r="OA17" s="37"/>
      <c r="OB17" s="37"/>
      <c r="OC17" s="37"/>
      <c r="OD17" s="37"/>
      <c r="OE17" s="37"/>
      <c r="OF17" s="37"/>
      <c r="OG17" s="37"/>
      <c r="OH17" s="37"/>
      <c r="OI17" s="37"/>
      <c r="OJ17" s="37"/>
      <c r="OK17" s="37"/>
      <c r="OL17" s="37"/>
      <c r="OM17" s="37"/>
      <c r="ON17" s="37"/>
      <c r="OO17" s="37"/>
      <c r="OP17" s="37"/>
      <c r="OQ17" s="37"/>
      <c r="OR17" s="37"/>
      <c r="OS17" s="37"/>
      <c r="OT17" s="37"/>
      <c r="OU17" s="37"/>
      <c r="OV17" s="37"/>
      <c r="OW17" s="37"/>
      <c r="OX17" s="37"/>
      <c r="OY17" s="37"/>
      <c r="OZ17" s="37"/>
      <c r="PA17" s="37"/>
      <c r="PB17" s="37"/>
      <c r="PC17" s="37"/>
      <c r="PD17" s="37"/>
      <c r="PE17" s="37"/>
      <c r="PF17" s="37"/>
      <c r="PG17" s="37"/>
      <c r="PH17" s="37"/>
      <c r="PI17" s="37"/>
      <c r="PJ17" s="37"/>
      <c r="PK17" s="37"/>
      <c r="PL17" s="37"/>
      <c r="PM17" s="37"/>
      <c r="PN17" s="37"/>
      <c r="PO17" s="37"/>
      <c r="PP17" s="37"/>
      <c r="PQ17" s="37"/>
      <c r="PR17" s="37"/>
      <c r="PS17" s="37"/>
      <c r="PT17" s="37"/>
      <c r="PU17" s="37"/>
      <c r="PV17" s="37"/>
      <c r="PW17" s="37"/>
      <c r="PX17" s="37"/>
      <c r="PY17" s="37"/>
      <c r="PZ17" s="37"/>
      <c r="QA17" s="37"/>
      <c r="QB17" s="37"/>
      <c r="QC17" s="37"/>
      <c r="QD17" s="37"/>
      <c r="QE17" s="37"/>
      <c r="QF17" s="37"/>
      <c r="QG17" s="37"/>
      <c r="QH17" s="37"/>
      <c r="QI17" s="37"/>
      <c r="QJ17" s="37"/>
      <c r="QK17" s="37"/>
      <c r="QL17" s="37"/>
      <c r="QM17" s="37"/>
      <c r="QN17" s="37"/>
      <c r="QO17" s="37"/>
      <c r="QP17" s="37"/>
      <c r="QQ17" s="37"/>
      <c r="QR17" s="37"/>
      <c r="QS17" s="37"/>
      <c r="QT17" s="37"/>
      <c r="QU17" s="37"/>
      <c r="QV17" s="37"/>
      <c r="QW17" s="37"/>
      <c r="QX17" s="37"/>
      <c r="QY17" s="37"/>
      <c r="QZ17" s="37"/>
      <c r="RA17" s="37"/>
      <c r="RB17" s="37"/>
      <c r="RC17" s="37"/>
      <c r="RD17" s="37"/>
      <c r="RE17" s="37"/>
      <c r="RF17" s="37"/>
      <c r="RG17" s="37"/>
      <c r="RH17" s="37"/>
      <c r="RI17" s="37"/>
      <c r="RJ17" s="37"/>
      <c r="RK17" s="37"/>
      <c r="RL17" s="37"/>
      <c r="RM17" s="37"/>
      <c r="RN17" s="37"/>
      <c r="RO17" s="37"/>
      <c r="RP17" s="37"/>
      <c r="RQ17" s="37"/>
      <c r="RR17" s="37"/>
      <c r="RS17" s="37"/>
      <c r="RT17" s="37"/>
      <c r="RU17" s="37"/>
      <c r="RV17" s="37"/>
      <c r="RW17" s="37"/>
      <c r="RX17" s="37"/>
      <c r="RY17" s="37"/>
      <c r="RZ17" s="37"/>
      <c r="SA17" s="37"/>
      <c r="SB17" s="37"/>
      <c r="SC17" s="37"/>
      <c r="SD17" s="37"/>
      <c r="SE17" s="37"/>
      <c r="SF17" s="37"/>
      <c r="SG17" s="37"/>
      <c r="SH17" s="37"/>
      <c r="SI17" s="37"/>
      <c r="SJ17" s="37"/>
      <c r="SK17" s="37"/>
      <c r="SL17" s="37"/>
      <c r="SM17" s="37"/>
      <c r="SN17" s="37"/>
      <c r="SO17" s="37"/>
      <c r="SP17" s="37"/>
      <c r="SQ17" s="37"/>
      <c r="SR17" s="37"/>
      <c r="SS17" s="37"/>
      <c r="ST17" s="37"/>
      <c r="SU17" s="37"/>
      <c r="SV17" s="37"/>
      <c r="SW17" s="37"/>
      <c r="SX17" s="37"/>
      <c r="SY17" s="37"/>
      <c r="SZ17" s="37"/>
      <c r="TA17" s="37"/>
      <c r="TB17" s="37"/>
      <c r="TC17" s="37"/>
      <c r="TD17" s="37"/>
      <c r="TE17" s="37"/>
      <c r="TF17" s="37"/>
      <c r="TG17" s="37"/>
      <c r="TH17" s="37"/>
      <c r="TI17" s="37"/>
      <c r="TJ17" s="37"/>
      <c r="TK17" s="37"/>
      <c r="TL17" s="37"/>
      <c r="TM17" s="37"/>
      <c r="TN17" s="37"/>
      <c r="TO17" s="37"/>
      <c r="TP17" s="37"/>
      <c r="TQ17" s="37"/>
      <c r="TR17" s="37"/>
      <c r="TS17" s="37"/>
      <c r="TT17" s="37"/>
      <c r="TU17" s="37"/>
      <c r="TV17" s="37"/>
      <c r="TW17" s="37"/>
      <c r="TX17" s="37"/>
      <c r="TY17" s="37"/>
      <c r="TZ17" s="37"/>
      <c r="UA17" s="37"/>
      <c r="UB17" s="37"/>
      <c r="UC17" s="37"/>
      <c r="UD17" s="37"/>
      <c r="UE17" s="37"/>
      <c r="UF17" s="37"/>
      <c r="UG17" s="37"/>
      <c r="UH17" s="37"/>
      <c r="UI17" s="37"/>
      <c r="UJ17" s="37"/>
      <c r="UK17" s="37"/>
      <c r="UL17" s="37"/>
      <c r="UM17" s="37"/>
      <c r="UN17" s="37"/>
      <c r="UO17" s="37"/>
      <c r="UP17" s="37"/>
      <c r="UQ17" s="37"/>
      <c r="UR17" s="37"/>
      <c r="US17" s="37"/>
      <c r="UT17" s="37"/>
      <c r="UU17" s="37"/>
      <c r="UV17" s="37"/>
      <c r="UW17" s="37"/>
      <c r="UX17" s="37"/>
      <c r="UY17" s="37"/>
      <c r="UZ17" s="37"/>
      <c r="VA17" s="37"/>
      <c r="VB17" s="37"/>
      <c r="VC17" s="37"/>
      <c r="VD17" s="37"/>
      <c r="VE17" s="37"/>
      <c r="VF17" s="37"/>
      <c r="VG17" s="37"/>
      <c r="VH17" s="37"/>
      <c r="VI17" s="37"/>
      <c r="VJ17" s="37"/>
      <c r="VK17" s="37"/>
      <c r="VL17" s="37"/>
      <c r="VM17" s="37"/>
      <c r="VN17" s="37"/>
      <c r="VO17" s="37"/>
      <c r="VP17" s="37"/>
      <c r="VQ17" s="37"/>
      <c r="VR17" s="37"/>
      <c r="VS17" s="37"/>
      <c r="VT17" s="37"/>
      <c r="VU17" s="37"/>
      <c r="VV17" s="37"/>
      <c r="VW17" s="37"/>
      <c r="VX17" s="37"/>
      <c r="VY17" s="37"/>
      <c r="VZ17" s="37"/>
      <c r="WA17" s="37"/>
      <c r="WB17" s="37"/>
      <c r="WC17" s="37"/>
      <c r="WD17" s="37"/>
      <c r="WE17" s="37"/>
      <c r="WF17" s="37"/>
      <c r="WG17" s="37"/>
      <c r="WH17" s="37"/>
      <c r="WI17" s="37"/>
      <c r="WJ17" s="37"/>
      <c r="WK17" s="37"/>
      <c r="WL17" s="37"/>
      <c r="WM17" s="37"/>
      <c r="WN17" s="37"/>
      <c r="WO17" s="37"/>
      <c r="WP17" s="37"/>
      <c r="WQ17" s="37"/>
      <c r="WR17" s="37"/>
      <c r="WS17" s="37"/>
      <c r="WT17" s="37"/>
      <c r="WU17" s="37"/>
      <c r="WV17" s="37"/>
      <c r="WW17" s="37"/>
      <c r="WX17" s="37"/>
      <c r="WY17" s="37"/>
      <c r="WZ17" s="37"/>
      <c r="XA17" s="37"/>
      <c r="XB17" s="37"/>
      <c r="XC17" s="37"/>
      <c r="XD17" s="37"/>
      <c r="XE17" s="37"/>
      <c r="XF17" s="37"/>
      <c r="XG17" s="37"/>
      <c r="XH17" s="37"/>
      <c r="XI17" s="37"/>
      <c r="XJ17" s="37"/>
      <c r="XK17" s="37"/>
      <c r="XL17" s="37"/>
      <c r="XM17" s="37"/>
      <c r="XN17" s="37"/>
      <c r="XO17" s="37"/>
      <c r="XP17" s="37"/>
      <c r="XQ17" s="37"/>
      <c r="XR17" s="37"/>
      <c r="XS17" s="37"/>
      <c r="XT17" s="37"/>
      <c r="XU17" s="37"/>
      <c r="XV17" s="37"/>
      <c r="XW17" s="37"/>
      <c r="XX17" s="37"/>
      <c r="XY17" s="37"/>
      <c r="XZ17" s="37"/>
      <c r="YA17" s="37"/>
      <c r="YB17" s="37"/>
      <c r="YC17" s="37"/>
      <c r="YD17" s="37"/>
      <c r="YE17" s="37"/>
      <c r="YF17" s="37"/>
      <c r="YG17" s="37"/>
      <c r="YH17" s="37"/>
      <c r="YI17" s="37"/>
      <c r="YJ17" s="37"/>
      <c r="YK17" s="37"/>
      <c r="YL17" s="37"/>
      <c r="YM17" s="37"/>
      <c r="YN17" s="37"/>
      <c r="YO17" s="37"/>
      <c r="YP17" s="37"/>
      <c r="YQ17" s="37"/>
      <c r="YR17" s="37"/>
      <c r="YS17" s="37"/>
      <c r="YT17" s="37"/>
      <c r="YU17" s="37"/>
      <c r="YV17" s="37"/>
      <c r="YW17" s="37"/>
      <c r="YX17" s="37"/>
      <c r="YY17" s="37"/>
      <c r="YZ17" s="37"/>
      <c r="ZA17" s="37"/>
      <c r="ZB17" s="37"/>
      <c r="ZC17" s="37"/>
      <c r="ZD17" s="37"/>
      <c r="ZE17" s="37"/>
      <c r="ZF17" s="37"/>
      <c r="ZG17" s="37"/>
      <c r="ZH17" s="37"/>
      <c r="ZI17" s="37"/>
      <c r="ZJ17" s="37"/>
      <c r="ZK17" s="37"/>
      <c r="ZL17" s="37"/>
      <c r="ZM17" s="37"/>
      <c r="ZN17" s="37"/>
      <c r="ZO17" s="37"/>
      <c r="ZP17" s="37"/>
      <c r="ZQ17" s="37"/>
      <c r="ZR17" s="37"/>
      <c r="ZS17" s="37"/>
      <c r="ZT17" s="37"/>
      <c r="ZU17" s="37"/>
      <c r="ZV17" s="37"/>
      <c r="ZW17" s="37"/>
      <c r="ZX17" s="37"/>
      <c r="ZY17" s="37"/>
      <c r="ZZ17" s="37"/>
      <c r="AAA17" s="37"/>
      <c r="AAB17" s="37"/>
      <c r="AAC17" s="37"/>
      <c r="AAD17" s="37"/>
      <c r="AAE17" s="37"/>
      <c r="AAF17" s="37"/>
      <c r="AAG17" s="37"/>
      <c r="AAH17" s="37"/>
      <c r="AAI17" s="37"/>
      <c r="AAJ17" s="37"/>
      <c r="AAK17" s="37"/>
      <c r="AAL17" s="37"/>
      <c r="AAM17" s="37"/>
      <c r="AAN17" s="37"/>
      <c r="AAO17" s="37"/>
      <c r="AAP17" s="37"/>
      <c r="AAQ17" s="37"/>
      <c r="AAR17" s="37"/>
      <c r="AAS17" s="37"/>
      <c r="AAT17" s="37"/>
      <c r="AAU17" s="37"/>
      <c r="AAV17" s="37"/>
      <c r="AAW17" s="37"/>
      <c r="AAX17" s="37"/>
      <c r="AAY17" s="37"/>
      <c r="AAZ17" s="37"/>
      <c r="ABA17" s="37"/>
      <c r="ABB17" s="37"/>
      <c r="ABC17" s="37"/>
      <c r="ABD17" s="37"/>
      <c r="ABE17" s="37"/>
      <c r="ABF17" s="37"/>
      <c r="ABG17" s="37"/>
      <c r="ABH17" s="37"/>
      <c r="ABI17" s="37"/>
      <c r="ABJ17" s="37"/>
      <c r="ABK17" s="37"/>
      <c r="ABL17" s="37"/>
      <c r="ABM17" s="37"/>
      <c r="ABN17" s="37"/>
      <c r="ABO17" s="37"/>
      <c r="ABP17" s="37"/>
      <c r="ABQ17" s="37"/>
      <c r="ABR17" s="37"/>
      <c r="ABS17" s="37"/>
      <c r="ABT17" s="37"/>
      <c r="ABU17" s="37"/>
      <c r="ABV17" s="37"/>
      <c r="ABW17" s="37"/>
      <c r="ABX17" s="37"/>
      <c r="ABY17" s="37"/>
      <c r="ABZ17" s="37"/>
      <c r="ACA17" s="37"/>
      <c r="ACB17" s="37"/>
      <c r="ACC17" s="37"/>
      <c r="ACD17" s="37"/>
      <c r="ACE17" s="37"/>
      <c r="ACF17" s="37"/>
      <c r="ACG17" s="37"/>
      <c r="ACH17" s="37"/>
      <c r="ACI17" s="37"/>
      <c r="ACJ17" s="37"/>
      <c r="ACK17" s="37"/>
      <c r="ACL17" s="37"/>
      <c r="ACM17" s="37"/>
      <c r="ACN17" s="37"/>
      <c r="ACO17" s="37"/>
      <c r="ACP17" s="37"/>
      <c r="ACQ17" s="37"/>
      <c r="ACR17" s="37"/>
      <c r="ACS17" s="37"/>
      <c r="ACT17" s="37"/>
      <c r="ACU17" s="37"/>
      <c r="ACV17" s="37"/>
      <c r="ACW17" s="37"/>
      <c r="ACX17" s="37"/>
      <c r="ACY17" s="37"/>
      <c r="ACZ17" s="37"/>
      <c r="ADA17" s="37"/>
      <c r="ADB17" s="37"/>
      <c r="ADC17" s="37"/>
      <c r="ADD17" s="37"/>
      <c r="ADE17" s="37"/>
      <c r="ADF17" s="37"/>
      <c r="ADG17" s="37"/>
      <c r="ADH17" s="37"/>
      <c r="ADI17" s="37"/>
      <c r="ADJ17" s="37"/>
      <c r="ADK17" s="37"/>
      <c r="ADL17" s="37"/>
      <c r="ADM17" s="37"/>
      <c r="ADN17" s="37"/>
      <c r="ADO17" s="37"/>
      <c r="ADP17" s="37"/>
      <c r="ADQ17" s="37"/>
      <c r="ADR17" s="37"/>
      <c r="ADS17" s="37"/>
      <c r="ADT17" s="37"/>
      <c r="ADU17" s="37"/>
      <c r="ADV17" s="37"/>
      <c r="ADW17" s="37"/>
      <c r="ADX17" s="37"/>
      <c r="ADY17" s="37"/>
      <c r="ADZ17" s="37"/>
      <c r="AEA17" s="37"/>
      <c r="AEB17" s="37"/>
      <c r="AEC17" s="37"/>
      <c r="AED17" s="37"/>
      <c r="AEE17" s="37"/>
      <c r="AEF17" s="37"/>
      <c r="AEG17" s="37"/>
      <c r="AEH17" s="37"/>
      <c r="AEI17" s="37"/>
      <c r="AEJ17" s="37"/>
      <c r="AEK17" s="37"/>
      <c r="AEL17" s="37"/>
      <c r="AEM17" s="37"/>
      <c r="AEN17" s="37"/>
      <c r="AEO17" s="37"/>
      <c r="AEP17" s="37"/>
      <c r="AEQ17" s="37"/>
      <c r="AER17" s="37"/>
      <c r="AES17" s="37"/>
      <c r="AET17" s="37"/>
      <c r="AEU17" s="37"/>
      <c r="AEV17" s="37"/>
      <c r="AEW17" s="37"/>
      <c r="AEX17" s="37"/>
      <c r="AEY17" s="37"/>
      <c r="AEZ17" s="37"/>
      <c r="AFA17" s="37"/>
      <c r="AFB17" s="37"/>
      <c r="AFC17" s="37"/>
      <c r="AFD17" s="37"/>
      <c r="AFE17" s="37"/>
      <c r="AFF17" s="37"/>
      <c r="AFG17" s="37"/>
      <c r="AFH17" s="37"/>
      <c r="AFI17" s="37"/>
      <c r="AFJ17" s="37"/>
      <c r="AFK17" s="37"/>
      <c r="AFL17" s="37"/>
      <c r="AFM17" s="37"/>
      <c r="AFN17" s="37"/>
      <c r="AFO17" s="37"/>
      <c r="AFP17" s="37"/>
      <c r="AFQ17" s="37"/>
      <c r="AFR17" s="37"/>
      <c r="AFS17" s="37"/>
      <c r="AFT17" s="37"/>
      <c r="AFU17" s="37"/>
      <c r="AFV17" s="37"/>
      <c r="AFW17" s="37"/>
      <c r="AFX17" s="37"/>
      <c r="AFY17" s="37"/>
      <c r="AFZ17" s="37"/>
      <c r="AGA17" s="37"/>
      <c r="AGB17" s="37"/>
      <c r="AGC17" s="37"/>
      <c r="AGD17" s="37"/>
      <c r="AGE17" s="37"/>
      <c r="AGF17" s="37"/>
      <c r="AGG17" s="37"/>
      <c r="AGH17" s="37"/>
      <c r="AGI17" s="37"/>
      <c r="AGJ17" s="37"/>
      <c r="AGK17" s="37"/>
      <c r="AGL17" s="37"/>
      <c r="AGM17" s="37"/>
      <c r="AGN17" s="37"/>
      <c r="AGO17" s="37"/>
      <c r="AGP17" s="37"/>
      <c r="AGQ17" s="37"/>
      <c r="AGR17" s="37"/>
      <c r="AGS17" s="37"/>
      <c r="AGT17" s="37"/>
      <c r="AGU17" s="37"/>
      <c r="AGV17" s="37"/>
      <c r="AGW17" s="37"/>
      <c r="AGX17" s="37"/>
      <c r="AGY17" s="37"/>
      <c r="AGZ17" s="37"/>
      <c r="AHA17" s="37"/>
      <c r="AHB17" s="37"/>
      <c r="AHC17" s="37"/>
      <c r="AHD17" s="37"/>
      <c r="AHE17" s="37"/>
      <c r="AHF17" s="37"/>
      <c r="AHG17" s="37"/>
      <c r="AHH17" s="37"/>
      <c r="AHI17" s="37"/>
      <c r="AHJ17" s="37"/>
      <c r="AHK17" s="37"/>
      <c r="AHL17" s="37"/>
      <c r="AHM17" s="37"/>
      <c r="AHN17" s="37"/>
      <c r="AHO17" s="37"/>
      <c r="AHP17" s="37"/>
      <c r="AHQ17" s="37"/>
      <c r="AHR17" s="37"/>
      <c r="AHS17" s="37"/>
      <c r="AHT17" s="37"/>
      <c r="AHU17" s="37"/>
      <c r="AHV17" s="37"/>
      <c r="AHW17" s="37"/>
      <c r="AHX17" s="37"/>
      <c r="AHY17" s="37"/>
      <c r="AHZ17" s="37"/>
      <c r="AIA17" s="37"/>
      <c r="AIB17" s="37"/>
      <c r="AIC17" s="37"/>
      <c r="AID17" s="37"/>
      <c r="AIE17" s="37"/>
      <c r="AIF17" s="37"/>
      <c r="AIG17" s="37"/>
      <c r="AIH17" s="37"/>
      <c r="AII17" s="37"/>
      <c r="AIJ17" s="37"/>
      <c r="AIK17" s="37"/>
      <c r="AIL17" s="37"/>
      <c r="AIM17" s="37"/>
      <c r="AIN17" s="37"/>
      <c r="AIO17" s="37"/>
      <c r="AIP17" s="37"/>
      <c r="AIQ17" s="37"/>
      <c r="AIR17" s="37"/>
      <c r="AIS17" s="37"/>
      <c r="AIT17" s="37"/>
      <c r="AIU17" s="37"/>
      <c r="AIV17" s="37"/>
      <c r="AIW17" s="37"/>
      <c r="AIX17" s="37"/>
      <c r="AIY17" s="37"/>
      <c r="AIZ17" s="37"/>
      <c r="AJA17" s="37"/>
      <c r="AJB17" s="37"/>
      <c r="AJC17" s="37"/>
      <c r="AJD17" s="37"/>
      <c r="AJE17" s="37"/>
      <c r="AJF17" s="37"/>
      <c r="AJG17" s="37"/>
      <c r="AJH17" s="37"/>
      <c r="AJI17" s="37"/>
      <c r="AJJ17" s="37"/>
      <c r="AJK17" s="37"/>
      <c r="AJL17" s="37"/>
      <c r="AJM17" s="37"/>
      <c r="AJN17" s="37"/>
      <c r="AJO17" s="37"/>
      <c r="AJP17" s="37"/>
      <c r="AJQ17" s="37"/>
      <c r="AJR17" s="37"/>
      <c r="AJS17" s="37"/>
      <c r="AJT17" s="37"/>
      <c r="AJU17" s="37"/>
      <c r="AJV17" s="37"/>
      <c r="AJW17" s="37"/>
      <c r="AJX17" s="37"/>
      <c r="AJY17" s="37"/>
      <c r="AJZ17" s="37"/>
      <c r="AKA17" s="37"/>
      <c r="AKB17" s="37"/>
      <c r="AKC17" s="37"/>
      <c r="AKD17" s="37"/>
      <c r="AKE17" s="37"/>
      <c r="AKF17" s="37"/>
      <c r="AKG17" s="37"/>
      <c r="AKH17" s="37"/>
      <c r="AKI17" s="37"/>
      <c r="AKJ17" s="37"/>
      <c r="AKK17" s="37"/>
      <c r="AKL17" s="37"/>
      <c r="AKM17" s="37"/>
      <c r="AKN17" s="37"/>
      <c r="AKO17" s="37"/>
      <c r="AKP17" s="37"/>
      <c r="AKQ17" s="37"/>
      <c r="AKR17" s="37"/>
      <c r="AKS17" s="37"/>
      <c r="AKT17" s="37"/>
      <c r="AKU17" s="37"/>
      <c r="AKV17" s="37"/>
      <c r="AKW17" s="37"/>
      <c r="AKX17" s="37"/>
      <c r="AKY17" s="37"/>
      <c r="AKZ17" s="37"/>
      <c r="ALA17" s="37"/>
      <c r="ALB17" s="37"/>
      <c r="ALC17" s="37"/>
      <c r="ALD17" s="37"/>
      <c r="ALE17" s="37"/>
      <c r="ALF17" s="37"/>
      <c r="ALG17" s="37"/>
      <c r="ALH17" s="37"/>
      <c r="ALI17" s="37"/>
      <c r="ALJ17" s="37"/>
      <c r="ALK17" s="37"/>
      <c r="ALL17" s="37"/>
      <c r="ALM17" s="37"/>
      <c r="ALN17" s="37"/>
      <c r="ALO17" s="37"/>
      <c r="ALP17" s="37"/>
      <c r="ALQ17" s="37"/>
      <c r="ALR17" s="37"/>
      <c r="ALS17" s="37"/>
      <c r="ALT17" s="37"/>
      <c r="ALU17" s="37"/>
      <c r="ALV17" s="37"/>
      <c r="ALW17" s="37"/>
      <c r="ALX17" s="37"/>
      <c r="ALY17" s="37"/>
    </row>
    <row r="18" spans="1:1013" ht="46.75" customHeight="1" x14ac:dyDescent="0.35">
      <c r="A18" s="52" t="s">
        <v>7</v>
      </c>
      <c r="B18" s="57" t="s">
        <v>48</v>
      </c>
      <c r="C18" s="57">
        <v>96</v>
      </c>
      <c r="D18" s="58" t="s">
        <v>47</v>
      </c>
      <c r="E18" s="58">
        <v>96</v>
      </c>
      <c r="F18" s="58" t="s">
        <v>48</v>
      </c>
      <c r="G18" s="58">
        <v>105</v>
      </c>
      <c r="H18" s="59" t="s">
        <v>47</v>
      </c>
      <c r="I18" s="60">
        <v>105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37"/>
      <c r="SD18" s="37"/>
      <c r="SE18" s="37"/>
      <c r="SF18" s="37"/>
      <c r="SG18" s="37"/>
      <c r="SH18" s="37"/>
      <c r="SI18" s="37"/>
      <c r="SJ18" s="37"/>
      <c r="SK18" s="37"/>
      <c r="SL18" s="37"/>
      <c r="SM18" s="37"/>
      <c r="SN18" s="37"/>
      <c r="SO18" s="37"/>
      <c r="SP18" s="37"/>
      <c r="SQ18" s="37"/>
      <c r="SR18" s="37"/>
      <c r="SS18" s="37"/>
      <c r="ST18" s="37"/>
      <c r="SU18" s="37"/>
      <c r="SV18" s="37"/>
      <c r="SW18" s="37"/>
      <c r="SX18" s="37"/>
      <c r="SY18" s="37"/>
      <c r="SZ18" s="37"/>
      <c r="TA18" s="37"/>
      <c r="TB18" s="37"/>
      <c r="TC18" s="37"/>
      <c r="TD18" s="37"/>
      <c r="TE18" s="37"/>
      <c r="TF18" s="37"/>
      <c r="TG18" s="37"/>
      <c r="TH18" s="37"/>
      <c r="TI18" s="37"/>
      <c r="TJ18" s="37"/>
      <c r="TK18" s="37"/>
      <c r="TL18" s="37"/>
      <c r="TM18" s="37"/>
      <c r="TN18" s="37"/>
      <c r="TO18" s="37"/>
      <c r="TP18" s="37"/>
      <c r="TQ18" s="37"/>
      <c r="TR18" s="37"/>
      <c r="TS18" s="37"/>
      <c r="TT18" s="37"/>
      <c r="TU18" s="37"/>
      <c r="TV18" s="37"/>
      <c r="TW18" s="37"/>
      <c r="TX18" s="37"/>
      <c r="TY18" s="37"/>
      <c r="TZ18" s="37"/>
      <c r="UA18" s="37"/>
      <c r="UB18" s="37"/>
      <c r="UC18" s="37"/>
      <c r="UD18" s="37"/>
      <c r="UE18" s="37"/>
      <c r="UF18" s="37"/>
      <c r="UG18" s="37"/>
      <c r="UH18" s="37"/>
      <c r="UI18" s="37"/>
      <c r="UJ18" s="37"/>
      <c r="UK18" s="37"/>
      <c r="UL18" s="37"/>
      <c r="UM18" s="37"/>
      <c r="UN18" s="37"/>
      <c r="UO18" s="37"/>
      <c r="UP18" s="37"/>
      <c r="UQ18" s="37"/>
      <c r="UR18" s="37"/>
      <c r="US18" s="37"/>
      <c r="UT18" s="37"/>
      <c r="UU18" s="37"/>
      <c r="UV18" s="37"/>
      <c r="UW18" s="37"/>
      <c r="UX18" s="37"/>
      <c r="UY18" s="37"/>
      <c r="UZ18" s="37"/>
      <c r="VA18" s="37"/>
      <c r="VB18" s="37"/>
      <c r="VC18" s="37"/>
      <c r="VD18" s="37"/>
      <c r="VE18" s="37"/>
      <c r="VF18" s="37"/>
      <c r="VG18" s="37"/>
      <c r="VH18" s="37"/>
      <c r="VI18" s="37"/>
      <c r="VJ18" s="37"/>
      <c r="VK18" s="37"/>
      <c r="VL18" s="37"/>
      <c r="VM18" s="37"/>
      <c r="VN18" s="37"/>
      <c r="VO18" s="37"/>
      <c r="VP18" s="37"/>
      <c r="VQ18" s="37"/>
      <c r="VR18" s="37"/>
      <c r="VS18" s="37"/>
      <c r="VT18" s="37"/>
      <c r="VU18" s="37"/>
      <c r="VV18" s="37"/>
      <c r="VW18" s="37"/>
      <c r="VX18" s="37"/>
      <c r="VY18" s="37"/>
      <c r="VZ18" s="37"/>
      <c r="WA18" s="37"/>
      <c r="WB18" s="37"/>
      <c r="WC18" s="37"/>
      <c r="WD18" s="37"/>
      <c r="WE18" s="37"/>
      <c r="WF18" s="37"/>
      <c r="WG18" s="37"/>
      <c r="WH18" s="37"/>
      <c r="WI18" s="37"/>
      <c r="WJ18" s="37"/>
      <c r="WK18" s="37"/>
      <c r="WL18" s="37"/>
      <c r="WM18" s="37"/>
      <c r="WN18" s="37"/>
      <c r="WO18" s="37"/>
      <c r="WP18" s="37"/>
      <c r="WQ18" s="37"/>
      <c r="WR18" s="37"/>
      <c r="WS18" s="37"/>
      <c r="WT18" s="37"/>
      <c r="WU18" s="37"/>
      <c r="WV18" s="37"/>
      <c r="WW18" s="37"/>
      <c r="WX18" s="37"/>
      <c r="WY18" s="37"/>
      <c r="WZ18" s="37"/>
      <c r="XA18" s="37"/>
      <c r="XB18" s="37"/>
      <c r="XC18" s="37"/>
      <c r="XD18" s="37"/>
      <c r="XE18" s="37"/>
      <c r="XF18" s="37"/>
      <c r="XG18" s="37"/>
      <c r="XH18" s="37"/>
      <c r="XI18" s="37"/>
      <c r="XJ18" s="37"/>
      <c r="XK18" s="37"/>
      <c r="XL18" s="37"/>
      <c r="XM18" s="37"/>
      <c r="XN18" s="37"/>
      <c r="XO18" s="37"/>
      <c r="XP18" s="37"/>
      <c r="XQ18" s="37"/>
      <c r="XR18" s="37"/>
      <c r="XS18" s="37"/>
      <c r="XT18" s="37"/>
      <c r="XU18" s="37"/>
      <c r="XV18" s="37"/>
      <c r="XW18" s="37"/>
      <c r="XX18" s="37"/>
      <c r="XY18" s="37"/>
      <c r="XZ18" s="37"/>
      <c r="YA18" s="37"/>
      <c r="YB18" s="37"/>
      <c r="YC18" s="37"/>
      <c r="YD18" s="37"/>
      <c r="YE18" s="37"/>
      <c r="YF18" s="37"/>
      <c r="YG18" s="37"/>
      <c r="YH18" s="37"/>
      <c r="YI18" s="37"/>
      <c r="YJ18" s="37"/>
      <c r="YK18" s="37"/>
      <c r="YL18" s="37"/>
      <c r="YM18" s="37"/>
      <c r="YN18" s="37"/>
      <c r="YO18" s="37"/>
      <c r="YP18" s="37"/>
      <c r="YQ18" s="37"/>
      <c r="YR18" s="37"/>
      <c r="YS18" s="37"/>
      <c r="YT18" s="37"/>
      <c r="YU18" s="37"/>
      <c r="YV18" s="37"/>
      <c r="YW18" s="37"/>
      <c r="YX18" s="37"/>
      <c r="YY18" s="37"/>
      <c r="YZ18" s="37"/>
      <c r="ZA18" s="37"/>
      <c r="ZB18" s="37"/>
      <c r="ZC18" s="37"/>
      <c r="ZD18" s="37"/>
      <c r="ZE18" s="37"/>
      <c r="ZF18" s="37"/>
      <c r="ZG18" s="37"/>
      <c r="ZH18" s="37"/>
      <c r="ZI18" s="37"/>
      <c r="ZJ18" s="37"/>
      <c r="ZK18" s="37"/>
      <c r="ZL18" s="37"/>
      <c r="ZM18" s="37"/>
      <c r="ZN18" s="37"/>
      <c r="ZO18" s="37"/>
      <c r="ZP18" s="37"/>
      <c r="ZQ18" s="37"/>
      <c r="ZR18" s="37"/>
      <c r="ZS18" s="37"/>
      <c r="ZT18" s="37"/>
      <c r="ZU18" s="37"/>
      <c r="ZV18" s="37"/>
      <c r="ZW18" s="37"/>
      <c r="ZX18" s="37"/>
      <c r="ZY18" s="37"/>
      <c r="ZZ18" s="37"/>
      <c r="AAA18" s="37"/>
      <c r="AAB18" s="37"/>
      <c r="AAC18" s="37"/>
      <c r="AAD18" s="37"/>
      <c r="AAE18" s="37"/>
      <c r="AAF18" s="37"/>
      <c r="AAG18" s="37"/>
      <c r="AAH18" s="37"/>
      <c r="AAI18" s="37"/>
      <c r="AAJ18" s="37"/>
      <c r="AAK18" s="37"/>
      <c r="AAL18" s="37"/>
      <c r="AAM18" s="37"/>
      <c r="AAN18" s="37"/>
      <c r="AAO18" s="37"/>
      <c r="AAP18" s="37"/>
      <c r="AAQ18" s="37"/>
      <c r="AAR18" s="37"/>
      <c r="AAS18" s="37"/>
      <c r="AAT18" s="37"/>
      <c r="AAU18" s="37"/>
      <c r="AAV18" s="37"/>
      <c r="AAW18" s="37"/>
      <c r="AAX18" s="37"/>
      <c r="AAY18" s="37"/>
      <c r="AAZ18" s="37"/>
      <c r="ABA18" s="37"/>
      <c r="ABB18" s="37"/>
      <c r="ABC18" s="37"/>
      <c r="ABD18" s="37"/>
      <c r="ABE18" s="37"/>
      <c r="ABF18" s="37"/>
      <c r="ABG18" s="37"/>
      <c r="ABH18" s="37"/>
      <c r="ABI18" s="37"/>
      <c r="ABJ18" s="37"/>
      <c r="ABK18" s="37"/>
      <c r="ABL18" s="37"/>
      <c r="ABM18" s="37"/>
      <c r="ABN18" s="37"/>
      <c r="ABO18" s="37"/>
      <c r="ABP18" s="37"/>
      <c r="ABQ18" s="37"/>
      <c r="ABR18" s="37"/>
      <c r="ABS18" s="37"/>
      <c r="ABT18" s="37"/>
      <c r="ABU18" s="37"/>
      <c r="ABV18" s="37"/>
      <c r="ABW18" s="37"/>
      <c r="ABX18" s="37"/>
      <c r="ABY18" s="37"/>
      <c r="ABZ18" s="37"/>
      <c r="ACA18" s="37"/>
      <c r="ACB18" s="37"/>
      <c r="ACC18" s="37"/>
      <c r="ACD18" s="37"/>
      <c r="ACE18" s="37"/>
      <c r="ACF18" s="37"/>
      <c r="ACG18" s="37"/>
      <c r="ACH18" s="37"/>
      <c r="ACI18" s="37"/>
      <c r="ACJ18" s="37"/>
      <c r="ACK18" s="37"/>
      <c r="ACL18" s="37"/>
      <c r="ACM18" s="37"/>
      <c r="ACN18" s="37"/>
      <c r="ACO18" s="37"/>
      <c r="ACP18" s="37"/>
      <c r="ACQ18" s="37"/>
      <c r="ACR18" s="37"/>
      <c r="ACS18" s="37"/>
      <c r="ACT18" s="37"/>
      <c r="ACU18" s="37"/>
      <c r="ACV18" s="37"/>
      <c r="ACW18" s="37"/>
      <c r="ACX18" s="37"/>
      <c r="ACY18" s="37"/>
      <c r="ACZ18" s="37"/>
      <c r="ADA18" s="37"/>
      <c r="ADB18" s="37"/>
      <c r="ADC18" s="37"/>
      <c r="ADD18" s="37"/>
      <c r="ADE18" s="37"/>
      <c r="ADF18" s="37"/>
      <c r="ADG18" s="37"/>
      <c r="ADH18" s="37"/>
      <c r="ADI18" s="37"/>
      <c r="ADJ18" s="37"/>
      <c r="ADK18" s="37"/>
      <c r="ADL18" s="37"/>
      <c r="ADM18" s="37"/>
      <c r="ADN18" s="37"/>
      <c r="ADO18" s="37"/>
      <c r="ADP18" s="37"/>
      <c r="ADQ18" s="37"/>
      <c r="ADR18" s="37"/>
      <c r="ADS18" s="37"/>
      <c r="ADT18" s="37"/>
      <c r="ADU18" s="37"/>
      <c r="ADV18" s="37"/>
      <c r="ADW18" s="37"/>
      <c r="ADX18" s="37"/>
      <c r="ADY18" s="37"/>
      <c r="ADZ18" s="37"/>
      <c r="AEA18" s="37"/>
      <c r="AEB18" s="37"/>
      <c r="AEC18" s="37"/>
      <c r="AED18" s="37"/>
      <c r="AEE18" s="37"/>
      <c r="AEF18" s="37"/>
      <c r="AEG18" s="37"/>
      <c r="AEH18" s="37"/>
      <c r="AEI18" s="37"/>
      <c r="AEJ18" s="37"/>
      <c r="AEK18" s="37"/>
      <c r="AEL18" s="37"/>
      <c r="AEM18" s="37"/>
      <c r="AEN18" s="37"/>
      <c r="AEO18" s="37"/>
      <c r="AEP18" s="37"/>
      <c r="AEQ18" s="37"/>
      <c r="AER18" s="37"/>
      <c r="AES18" s="37"/>
      <c r="AET18" s="37"/>
      <c r="AEU18" s="37"/>
      <c r="AEV18" s="37"/>
      <c r="AEW18" s="37"/>
      <c r="AEX18" s="37"/>
      <c r="AEY18" s="37"/>
      <c r="AEZ18" s="37"/>
      <c r="AFA18" s="37"/>
      <c r="AFB18" s="37"/>
      <c r="AFC18" s="37"/>
      <c r="AFD18" s="37"/>
      <c r="AFE18" s="37"/>
      <c r="AFF18" s="37"/>
      <c r="AFG18" s="37"/>
      <c r="AFH18" s="37"/>
      <c r="AFI18" s="37"/>
      <c r="AFJ18" s="37"/>
      <c r="AFK18" s="37"/>
      <c r="AFL18" s="37"/>
      <c r="AFM18" s="37"/>
      <c r="AFN18" s="37"/>
      <c r="AFO18" s="37"/>
      <c r="AFP18" s="37"/>
      <c r="AFQ18" s="37"/>
      <c r="AFR18" s="37"/>
      <c r="AFS18" s="37"/>
      <c r="AFT18" s="37"/>
      <c r="AFU18" s="37"/>
      <c r="AFV18" s="37"/>
      <c r="AFW18" s="37"/>
      <c r="AFX18" s="37"/>
      <c r="AFY18" s="37"/>
      <c r="AFZ18" s="37"/>
      <c r="AGA18" s="37"/>
      <c r="AGB18" s="37"/>
      <c r="AGC18" s="37"/>
      <c r="AGD18" s="37"/>
      <c r="AGE18" s="37"/>
      <c r="AGF18" s="37"/>
      <c r="AGG18" s="37"/>
      <c r="AGH18" s="37"/>
      <c r="AGI18" s="37"/>
      <c r="AGJ18" s="37"/>
      <c r="AGK18" s="37"/>
      <c r="AGL18" s="37"/>
      <c r="AGM18" s="37"/>
      <c r="AGN18" s="37"/>
      <c r="AGO18" s="37"/>
      <c r="AGP18" s="37"/>
      <c r="AGQ18" s="37"/>
      <c r="AGR18" s="37"/>
      <c r="AGS18" s="37"/>
      <c r="AGT18" s="37"/>
      <c r="AGU18" s="37"/>
      <c r="AGV18" s="37"/>
      <c r="AGW18" s="37"/>
      <c r="AGX18" s="37"/>
      <c r="AGY18" s="37"/>
      <c r="AGZ18" s="37"/>
      <c r="AHA18" s="37"/>
      <c r="AHB18" s="37"/>
      <c r="AHC18" s="37"/>
      <c r="AHD18" s="37"/>
      <c r="AHE18" s="37"/>
      <c r="AHF18" s="37"/>
      <c r="AHG18" s="37"/>
      <c r="AHH18" s="37"/>
      <c r="AHI18" s="37"/>
      <c r="AHJ18" s="37"/>
      <c r="AHK18" s="37"/>
      <c r="AHL18" s="37"/>
      <c r="AHM18" s="37"/>
      <c r="AHN18" s="37"/>
      <c r="AHO18" s="37"/>
      <c r="AHP18" s="37"/>
      <c r="AHQ18" s="37"/>
      <c r="AHR18" s="37"/>
      <c r="AHS18" s="37"/>
      <c r="AHT18" s="37"/>
      <c r="AHU18" s="37"/>
      <c r="AHV18" s="37"/>
      <c r="AHW18" s="37"/>
      <c r="AHX18" s="37"/>
      <c r="AHY18" s="37"/>
      <c r="AHZ18" s="37"/>
      <c r="AIA18" s="37"/>
      <c r="AIB18" s="37"/>
      <c r="AIC18" s="37"/>
      <c r="AID18" s="37"/>
      <c r="AIE18" s="37"/>
      <c r="AIF18" s="37"/>
      <c r="AIG18" s="37"/>
      <c r="AIH18" s="37"/>
      <c r="AII18" s="37"/>
      <c r="AIJ18" s="37"/>
      <c r="AIK18" s="37"/>
      <c r="AIL18" s="37"/>
      <c r="AIM18" s="37"/>
      <c r="AIN18" s="37"/>
      <c r="AIO18" s="37"/>
      <c r="AIP18" s="37"/>
      <c r="AIQ18" s="37"/>
      <c r="AIR18" s="37"/>
      <c r="AIS18" s="37"/>
      <c r="AIT18" s="37"/>
      <c r="AIU18" s="37"/>
      <c r="AIV18" s="37"/>
      <c r="AIW18" s="37"/>
      <c r="AIX18" s="37"/>
      <c r="AIY18" s="37"/>
      <c r="AIZ18" s="37"/>
      <c r="AJA18" s="37"/>
      <c r="AJB18" s="37"/>
      <c r="AJC18" s="37"/>
      <c r="AJD18" s="37"/>
      <c r="AJE18" s="37"/>
      <c r="AJF18" s="37"/>
      <c r="AJG18" s="37"/>
      <c r="AJH18" s="37"/>
      <c r="AJI18" s="37"/>
      <c r="AJJ18" s="37"/>
      <c r="AJK18" s="37"/>
      <c r="AJL18" s="37"/>
      <c r="AJM18" s="37"/>
      <c r="AJN18" s="37"/>
      <c r="AJO18" s="37"/>
      <c r="AJP18" s="37"/>
      <c r="AJQ18" s="37"/>
      <c r="AJR18" s="37"/>
      <c r="AJS18" s="37"/>
      <c r="AJT18" s="37"/>
      <c r="AJU18" s="37"/>
      <c r="AJV18" s="37"/>
      <c r="AJW18" s="37"/>
      <c r="AJX18" s="37"/>
      <c r="AJY18" s="37"/>
      <c r="AJZ18" s="37"/>
      <c r="AKA18" s="37"/>
      <c r="AKB18" s="37"/>
      <c r="AKC18" s="37"/>
      <c r="AKD18" s="37"/>
      <c r="AKE18" s="37"/>
      <c r="AKF18" s="37"/>
      <c r="AKG18" s="37"/>
      <c r="AKH18" s="37"/>
      <c r="AKI18" s="37"/>
      <c r="AKJ18" s="37"/>
      <c r="AKK18" s="37"/>
      <c r="AKL18" s="37"/>
      <c r="AKM18" s="37"/>
      <c r="AKN18" s="37"/>
      <c r="AKO18" s="37"/>
      <c r="AKP18" s="37"/>
      <c r="AKQ18" s="37"/>
      <c r="AKR18" s="37"/>
      <c r="AKS18" s="37"/>
      <c r="AKT18" s="37"/>
      <c r="AKU18" s="37"/>
      <c r="AKV18" s="37"/>
      <c r="AKW18" s="37"/>
      <c r="AKX18" s="37"/>
      <c r="AKY18" s="37"/>
      <c r="AKZ18" s="37"/>
      <c r="ALA18" s="37"/>
      <c r="ALB18" s="37"/>
      <c r="ALC18" s="37"/>
      <c r="ALD18" s="37"/>
      <c r="ALE18" s="37"/>
      <c r="ALF18" s="37"/>
      <c r="ALG18" s="37"/>
      <c r="ALH18" s="37"/>
      <c r="ALI18" s="37"/>
      <c r="ALJ18" s="37"/>
      <c r="ALK18" s="37"/>
      <c r="ALL18" s="37"/>
      <c r="ALM18" s="37"/>
      <c r="ALN18" s="37"/>
      <c r="ALO18" s="37"/>
      <c r="ALP18" s="37"/>
      <c r="ALQ18" s="37"/>
      <c r="ALR18" s="37"/>
      <c r="ALS18" s="37"/>
      <c r="ALT18" s="37"/>
      <c r="ALU18" s="37"/>
      <c r="ALV18" s="37"/>
      <c r="ALW18" s="37"/>
      <c r="ALX18" s="37"/>
      <c r="ALY18" s="37"/>
    </row>
    <row r="19" spans="1:1013" ht="46.75" customHeight="1" x14ac:dyDescent="0.35">
      <c r="A19" s="53" t="s">
        <v>8</v>
      </c>
      <c r="B19" s="57" t="s">
        <v>48</v>
      </c>
      <c r="C19" s="57">
        <v>85</v>
      </c>
      <c r="D19" s="58" t="s">
        <v>47</v>
      </c>
      <c r="E19" s="58">
        <v>85</v>
      </c>
      <c r="F19" s="58" t="s">
        <v>48</v>
      </c>
      <c r="G19" s="58">
        <v>90</v>
      </c>
      <c r="H19" s="59" t="s">
        <v>47</v>
      </c>
      <c r="I19" s="60">
        <v>90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37"/>
      <c r="SD19" s="37"/>
      <c r="SE19" s="37"/>
      <c r="SF19" s="37"/>
      <c r="SG19" s="37"/>
      <c r="SH19" s="37"/>
      <c r="SI19" s="37"/>
      <c r="SJ19" s="37"/>
      <c r="SK19" s="37"/>
      <c r="SL19" s="37"/>
      <c r="SM19" s="37"/>
      <c r="SN19" s="37"/>
      <c r="SO19" s="37"/>
      <c r="SP19" s="37"/>
      <c r="SQ19" s="37"/>
      <c r="SR19" s="37"/>
      <c r="SS19" s="37"/>
      <c r="ST19" s="37"/>
      <c r="SU19" s="37"/>
      <c r="SV19" s="37"/>
      <c r="SW19" s="37"/>
      <c r="SX19" s="37"/>
      <c r="SY19" s="37"/>
      <c r="SZ19" s="37"/>
      <c r="TA19" s="37"/>
      <c r="TB19" s="37"/>
      <c r="TC19" s="37"/>
      <c r="TD19" s="37"/>
      <c r="TE19" s="37"/>
      <c r="TF19" s="37"/>
      <c r="TG19" s="37"/>
      <c r="TH19" s="37"/>
      <c r="TI19" s="37"/>
      <c r="TJ19" s="37"/>
      <c r="TK19" s="37"/>
      <c r="TL19" s="37"/>
      <c r="TM19" s="37"/>
      <c r="TN19" s="37"/>
      <c r="TO19" s="37"/>
      <c r="TP19" s="37"/>
      <c r="TQ19" s="37"/>
      <c r="TR19" s="37"/>
      <c r="TS19" s="37"/>
      <c r="TT19" s="37"/>
      <c r="TU19" s="37"/>
      <c r="TV19" s="37"/>
      <c r="TW19" s="37"/>
      <c r="TX19" s="37"/>
      <c r="TY19" s="37"/>
      <c r="TZ19" s="37"/>
      <c r="UA19" s="37"/>
      <c r="UB19" s="37"/>
      <c r="UC19" s="37"/>
      <c r="UD19" s="37"/>
      <c r="UE19" s="37"/>
      <c r="UF19" s="37"/>
      <c r="UG19" s="37"/>
      <c r="UH19" s="37"/>
      <c r="UI19" s="37"/>
      <c r="UJ19" s="37"/>
      <c r="UK19" s="37"/>
      <c r="UL19" s="37"/>
      <c r="UM19" s="37"/>
      <c r="UN19" s="37"/>
      <c r="UO19" s="37"/>
      <c r="UP19" s="37"/>
      <c r="UQ19" s="37"/>
      <c r="UR19" s="37"/>
      <c r="US19" s="37"/>
      <c r="UT19" s="37"/>
      <c r="UU19" s="37"/>
      <c r="UV19" s="37"/>
      <c r="UW19" s="37"/>
      <c r="UX19" s="37"/>
      <c r="UY19" s="37"/>
      <c r="UZ19" s="37"/>
      <c r="VA19" s="37"/>
      <c r="VB19" s="37"/>
      <c r="VC19" s="37"/>
      <c r="VD19" s="37"/>
      <c r="VE19" s="37"/>
      <c r="VF19" s="37"/>
      <c r="VG19" s="37"/>
      <c r="VH19" s="37"/>
      <c r="VI19" s="37"/>
      <c r="VJ19" s="37"/>
      <c r="VK19" s="37"/>
      <c r="VL19" s="37"/>
      <c r="VM19" s="37"/>
      <c r="VN19" s="37"/>
      <c r="VO19" s="37"/>
      <c r="VP19" s="37"/>
      <c r="VQ19" s="37"/>
      <c r="VR19" s="37"/>
      <c r="VS19" s="37"/>
      <c r="VT19" s="37"/>
      <c r="VU19" s="37"/>
      <c r="VV19" s="37"/>
      <c r="VW19" s="37"/>
      <c r="VX19" s="37"/>
      <c r="VY19" s="37"/>
      <c r="VZ19" s="37"/>
      <c r="WA19" s="37"/>
      <c r="WB19" s="37"/>
      <c r="WC19" s="37"/>
      <c r="WD19" s="37"/>
      <c r="WE19" s="37"/>
      <c r="WF19" s="37"/>
      <c r="WG19" s="37"/>
      <c r="WH19" s="37"/>
      <c r="WI19" s="37"/>
      <c r="WJ19" s="37"/>
      <c r="WK19" s="37"/>
      <c r="WL19" s="37"/>
      <c r="WM19" s="37"/>
      <c r="WN19" s="37"/>
      <c r="WO19" s="37"/>
      <c r="WP19" s="37"/>
      <c r="WQ19" s="37"/>
      <c r="WR19" s="37"/>
      <c r="WS19" s="37"/>
      <c r="WT19" s="37"/>
      <c r="WU19" s="37"/>
      <c r="WV19" s="37"/>
      <c r="WW19" s="37"/>
      <c r="WX19" s="37"/>
      <c r="WY19" s="37"/>
      <c r="WZ19" s="37"/>
      <c r="XA19" s="37"/>
      <c r="XB19" s="37"/>
      <c r="XC19" s="37"/>
      <c r="XD19" s="37"/>
      <c r="XE19" s="37"/>
      <c r="XF19" s="37"/>
      <c r="XG19" s="37"/>
      <c r="XH19" s="37"/>
      <c r="XI19" s="37"/>
      <c r="XJ19" s="37"/>
      <c r="XK19" s="37"/>
      <c r="XL19" s="37"/>
      <c r="XM19" s="37"/>
      <c r="XN19" s="37"/>
      <c r="XO19" s="37"/>
      <c r="XP19" s="37"/>
      <c r="XQ19" s="37"/>
      <c r="XR19" s="37"/>
      <c r="XS19" s="37"/>
      <c r="XT19" s="37"/>
      <c r="XU19" s="37"/>
      <c r="XV19" s="37"/>
      <c r="XW19" s="37"/>
      <c r="XX19" s="37"/>
      <c r="XY19" s="37"/>
      <c r="XZ19" s="37"/>
      <c r="YA19" s="37"/>
      <c r="YB19" s="37"/>
      <c r="YC19" s="37"/>
      <c r="YD19" s="37"/>
      <c r="YE19" s="37"/>
      <c r="YF19" s="37"/>
      <c r="YG19" s="37"/>
      <c r="YH19" s="37"/>
      <c r="YI19" s="37"/>
      <c r="YJ19" s="37"/>
      <c r="YK19" s="37"/>
      <c r="YL19" s="37"/>
      <c r="YM19" s="37"/>
      <c r="YN19" s="37"/>
      <c r="YO19" s="37"/>
      <c r="YP19" s="37"/>
      <c r="YQ19" s="37"/>
      <c r="YR19" s="37"/>
      <c r="YS19" s="37"/>
      <c r="YT19" s="37"/>
      <c r="YU19" s="37"/>
      <c r="YV19" s="37"/>
      <c r="YW19" s="37"/>
      <c r="YX19" s="37"/>
      <c r="YY19" s="37"/>
      <c r="YZ19" s="37"/>
      <c r="ZA19" s="37"/>
      <c r="ZB19" s="37"/>
      <c r="ZC19" s="37"/>
      <c r="ZD19" s="37"/>
      <c r="ZE19" s="37"/>
      <c r="ZF19" s="37"/>
      <c r="ZG19" s="37"/>
      <c r="ZH19" s="37"/>
      <c r="ZI19" s="37"/>
      <c r="ZJ19" s="37"/>
      <c r="ZK19" s="37"/>
      <c r="ZL19" s="37"/>
      <c r="ZM19" s="37"/>
      <c r="ZN19" s="37"/>
      <c r="ZO19" s="37"/>
      <c r="ZP19" s="37"/>
      <c r="ZQ19" s="37"/>
      <c r="ZR19" s="37"/>
      <c r="ZS19" s="37"/>
      <c r="ZT19" s="37"/>
      <c r="ZU19" s="37"/>
      <c r="ZV19" s="37"/>
      <c r="ZW19" s="37"/>
      <c r="ZX19" s="37"/>
      <c r="ZY19" s="37"/>
      <c r="ZZ19" s="37"/>
      <c r="AAA19" s="37"/>
      <c r="AAB19" s="37"/>
      <c r="AAC19" s="37"/>
      <c r="AAD19" s="37"/>
      <c r="AAE19" s="37"/>
      <c r="AAF19" s="37"/>
      <c r="AAG19" s="37"/>
      <c r="AAH19" s="37"/>
      <c r="AAI19" s="37"/>
      <c r="AAJ19" s="37"/>
      <c r="AAK19" s="37"/>
      <c r="AAL19" s="37"/>
      <c r="AAM19" s="37"/>
      <c r="AAN19" s="37"/>
      <c r="AAO19" s="37"/>
      <c r="AAP19" s="37"/>
      <c r="AAQ19" s="37"/>
      <c r="AAR19" s="37"/>
      <c r="AAS19" s="37"/>
      <c r="AAT19" s="37"/>
      <c r="AAU19" s="37"/>
      <c r="AAV19" s="37"/>
      <c r="AAW19" s="37"/>
      <c r="AAX19" s="37"/>
      <c r="AAY19" s="37"/>
      <c r="AAZ19" s="37"/>
      <c r="ABA19" s="37"/>
      <c r="ABB19" s="37"/>
      <c r="ABC19" s="37"/>
      <c r="ABD19" s="37"/>
      <c r="ABE19" s="37"/>
      <c r="ABF19" s="37"/>
      <c r="ABG19" s="37"/>
      <c r="ABH19" s="37"/>
      <c r="ABI19" s="37"/>
      <c r="ABJ19" s="37"/>
      <c r="ABK19" s="37"/>
      <c r="ABL19" s="37"/>
      <c r="ABM19" s="37"/>
      <c r="ABN19" s="37"/>
      <c r="ABO19" s="37"/>
      <c r="ABP19" s="37"/>
      <c r="ABQ19" s="37"/>
      <c r="ABR19" s="37"/>
      <c r="ABS19" s="37"/>
      <c r="ABT19" s="37"/>
      <c r="ABU19" s="37"/>
      <c r="ABV19" s="37"/>
      <c r="ABW19" s="37"/>
      <c r="ABX19" s="37"/>
      <c r="ABY19" s="37"/>
      <c r="ABZ19" s="37"/>
      <c r="ACA19" s="37"/>
      <c r="ACB19" s="37"/>
      <c r="ACC19" s="37"/>
      <c r="ACD19" s="37"/>
      <c r="ACE19" s="37"/>
      <c r="ACF19" s="37"/>
      <c r="ACG19" s="37"/>
      <c r="ACH19" s="37"/>
      <c r="ACI19" s="37"/>
      <c r="ACJ19" s="37"/>
      <c r="ACK19" s="37"/>
      <c r="ACL19" s="37"/>
      <c r="ACM19" s="37"/>
      <c r="ACN19" s="37"/>
      <c r="ACO19" s="37"/>
      <c r="ACP19" s="37"/>
      <c r="ACQ19" s="37"/>
      <c r="ACR19" s="37"/>
      <c r="ACS19" s="37"/>
      <c r="ACT19" s="37"/>
      <c r="ACU19" s="37"/>
      <c r="ACV19" s="37"/>
      <c r="ACW19" s="37"/>
      <c r="ACX19" s="37"/>
      <c r="ACY19" s="37"/>
      <c r="ACZ19" s="37"/>
      <c r="ADA19" s="37"/>
      <c r="ADB19" s="37"/>
      <c r="ADC19" s="37"/>
      <c r="ADD19" s="37"/>
      <c r="ADE19" s="37"/>
      <c r="ADF19" s="37"/>
      <c r="ADG19" s="37"/>
      <c r="ADH19" s="37"/>
      <c r="ADI19" s="37"/>
      <c r="ADJ19" s="37"/>
      <c r="ADK19" s="37"/>
      <c r="ADL19" s="37"/>
      <c r="ADM19" s="37"/>
      <c r="ADN19" s="37"/>
      <c r="ADO19" s="37"/>
      <c r="ADP19" s="37"/>
      <c r="ADQ19" s="37"/>
      <c r="ADR19" s="37"/>
      <c r="ADS19" s="37"/>
      <c r="ADT19" s="37"/>
      <c r="ADU19" s="37"/>
      <c r="ADV19" s="37"/>
      <c r="ADW19" s="37"/>
      <c r="ADX19" s="37"/>
      <c r="ADY19" s="37"/>
      <c r="ADZ19" s="37"/>
      <c r="AEA19" s="37"/>
      <c r="AEB19" s="37"/>
      <c r="AEC19" s="37"/>
      <c r="AED19" s="37"/>
      <c r="AEE19" s="37"/>
      <c r="AEF19" s="37"/>
      <c r="AEG19" s="37"/>
      <c r="AEH19" s="37"/>
      <c r="AEI19" s="37"/>
      <c r="AEJ19" s="37"/>
      <c r="AEK19" s="37"/>
      <c r="AEL19" s="37"/>
      <c r="AEM19" s="37"/>
      <c r="AEN19" s="37"/>
      <c r="AEO19" s="37"/>
      <c r="AEP19" s="37"/>
      <c r="AEQ19" s="37"/>
      <c r="AER19" s="37"/>
      <c r="AES19" s="37"/>
      <c r="AET19" s="37"/>
      <c r="AEU19" s="37"/>
      <c r="AEV19" s="37"/>
      <c r="AEW19" s="37"/>
      <c r="AEX19" s="37"/>
      <c r="AEY19" s="37"/>
      <c r="AEZ19" s="37"/>
      <c r="AFA19" s="37"/>
      <c r="AFB19" s="37"/>
      <c r="AFC19" s="37"/>
      <c r="AFD19" s="37"/>
      <c r="AFE19" s="37"/>
      <c r="AFF19" s="37"/>
      <c r="AFG19" s="37"/>
      <c r="AFH19" s="37"/>
      <c r="AFI19" s="37"/>
      <c r="AFJ19" s="37"/>
      <c r="AFK19" s="37"/>
      <c r="AFL19" s="37"/>
      <c r="AFM19" s="37"/>
      <c r="AFN19" s="37"/>
      <c r="AFO19" s="37"/>
      <c r="AFP19" s="37"/>
      <c r="AFQ19" s="37"/>
      <c r="AFR19" s="37"/>
      <c r="AFS19" s="37"/>
      <c r="AFT19" s="37"/>
      <c r="AFU19" s="37"/>
      <c r="AFV19" s="37"/>
      <c r="AFW19" s="37"/>
      <c r="AFX19" s="37"/>
      <c r="AFY19" s="37"/>
      <c r="AFZ19" s="37"/>
      <c r="AGA19" s="37"/>
      <c r="AGB19" s="37"/>
      <c r="AGC19" s="37"/>
      <c r="AGD19" s="37"/>
      <c r="AGE19" s="37"/>
      <c r="AGF19" s="37"/>
      <c r="AGG19" s="37"/>
      <c r="AGH19" s="37"/>
      <c r="AGI19" s="37"/>
      <c r="AGJ19" s="37"/>
      <c r="AGK19" s="37"/>
      <c r="AGL19" s="37"/>
      <c r="AGM19" s="37"/>
      <c r="AGN19" s="37"/>
      <c r="AGO19" s="37"/>
      <c r="AGP19" s="37"/>
      <c r="AGQ19" s="37"/>
      <c r="AGR19" s="37"/>
      <c r="AGS19" s="37"/>
      <c r="AGT19" s="37"/>
      <c r="AGU19" s="37"/>
      <c r="AGV19" s="37"/>
      <c r="AGW19" s="37"/>
      <c r="AGX19" s="37"/>
      <c r="AGY19" s="37"/>
      <c r="AGZ19" s="37"/>
      <c r="AHA19" s="37"/>
      <c r="AHB19" s="37"/>
      <c r="AHC19" s="37"/>
      <c r="AHD19" s="37"/>
      <c r="AHE19" s="37"/>
      <c r="AHF19" s="37"/>
      <c r="AHG19" s="37"/>
      <c r="AHH19" s="37"/>
      <c r="AHI19" s="37"/>
      <c r="AHJ19" s="37"/>
      <c r="AHK19" s="37"/>
      <c r="AHL19" s="37"/>
      <c r="AHM19" s="37"/>
      <c r="AHN19" s="37"/>
      <c r="AHO19" s="37"/>
      <c r="AHP19" s="37"/>
      <c r="AHQ19" s="37"/>
      <c r="AHR19" s="37"/>
      <c r="AHS19" s="37"/>
      <c r="AHT19" s="37"/>
      <c r="AHU19" s="37"/>
      <c r="AHV19" s="37"/>
      <c r="AHW19" s="37"/>
      <c r="AHX19" s="37"/>
      <c r="AHY19" s="37"/>
      <c r="AHZ19" s="37"/>
      <c r="AIA19" s="37"/>
      <c r="AIB19" s="37"/>
      <c r="AIC19" s="37"/>
      <c r="AID19" s="37"/>
      <c r="AIE19" s="37"/>
      <c r="AIF19" s="37"/>
      <c r="AIG19" s="37"/>
      <c r="AIH19" s="37"/>
      <c r="AII19" s="37"/>
      <c r="AIJ19" s="37"/>
      <c r="AIK19" s="37"/>
      <c r="AIL19" s="37"/>
      <c r="AIM19" s="37"/>
      <c r="AIN19" s="37"/>
      <c r="AIO19" s="37"/>
      <c r="AIP19" s="37"/>
      <c r="AIQ19" s="37"/>
      <c r="AIR19" s="37"/>
      <c r="AIS19" s="37"/>
      <c r="AIT19" s="37"/>
      <c r="AIU19" s="37"/>
      <c r="AIV19" s="37"/>
      <c r="AIW19" s="37"/>
      <c r="AIX19" s="37"/>
      <c r="AIY19" s="37"/>
      <c r="AIZ19" s="37"/>
      <c r="AJA19" s="37"/>
      <c r="AJB19" s="37"/>
      <c r="AJC19" s="37"/>
      <c r="AJD19" s="37"/>
      <c r="AJE19" s="37"/>
      <c r="AJF19" s="37"/>
      <c r="AJG19" s="37"/>
      <c r="AJH19" s="37"/>
      <c r="AJI19" s="37"/>
      <c r="AJJ19" s="37"/>
      <c r="AJK19" s="37"/>
      <c r="AJL19" s="37"/>
      <c r="AJM19" s="37"/>
      <c r="AJN19" s="37"/>
      <c r="AJO19" s="37"/>
      <c r="AJP19" s="37"/>
      <c r="AJQ19" s="37"/>
      <c r="AJR19" s="37"/>
      <c r="AJS19" s="37"/>
      <c r="AJT19" s="37"/>
      <c r="AJU19" s="37"/>
      <c r="AJV19" s="37"/>
      <c r="AJW19" s="37"/>
      <c r="AJX19" s="37"/>
      <c r="AJY19" s="37"/>
      <c r="AJZ19" s="37"/>
      <c r="AKA19" s="37"/>
      <c r="AKB19" s="37"/>
      <c r="AKC19" s="37"/>
      <c r="AKD19" s="37"/>
      <c r="AKE19" s="37"/>
      <c r="AKF19" s="37"/>
      <c r="AKG19" s="37"/>
      <c r="AKH19" s="37"/>
      <c r="AKI19" s="37"/>
      <c r="AKJ19" s="37"/>
      <c r="AKK19" s="37"/>
      <c r="AKL19" s="37"/>
      <c r="AKM19" s="37"/>
      <c r="AKN19" s="37"/>
      <c r="AKO19" s="37"/>
      <c r="AKP19" s="37"/>
      <c r="AKQ19" s="37"/>
      <c r="AKR19" s="37"/>
      <c r="AKS19" s="37"/>
      <c r="AKT19" s="37"/>
      <c r="AKU19" s="37"/>
      <c r="AKV19" s="37"/>
      <c r="AKW19" s="37"/>
      <c r="AKX19" s="37"/>
      <c r="AKY19" s="37"/>
      <c r="AKZ19" s="37"/>
      <c r="ALA19" s="37"/>
      <c r="ALB19" s="37"/>
      <c r="ALC19" s="37"/>
      <c r="ALD19" s="37"/>
      <c r="ALE19" s="37"/>
      <c r="ALF19" s="37"/>
      <c r="ALG19" s="37"/>
      <c r="ALH19" s="37"/>
      <c r="ALI19" s="37"/>
      <c r="ALJ19" s="37"/>
      <c r="ALK19" s="37"/>
      <c r="ALL19" s="37"/>
      <c r="ALM19" s="37"/>
      <c r="ALN19" s="37"/>
      <c r="ALO19" s="37"/>
      <c r="ALP19" s="37"/>
      <c r="ALQ19" s="37"/>
      <c r="ALR19" s="37"/>
      <c r="ALS19" s="37"/>
      <c r="ALT19" s="37"/>
      <c r="ALU19" s="37"/>
      <c r="ALV19" s="37"/>
      <c r="ALW19" s="37"/>
      <c r="ALX19" s="37"/>
      <c r="ALY19" s="37"/>
    </row>
  </sheetData>
  <mergeCells count="10">
    <mergeCell ref="B3:C3"/>
    <mergeCell ref="D3:G3"/>
    <mergeCell ref="H3:I3"/>
    <mergeCell ref="A1:U1"/>
    <mergeCell ref="A2:U2"/>
    <mergeCell ref="B13:C13"/>
    <mergeCell ref="D13:G13"/>
    <mergeCell ref="H13:I13"/>
    <mergeCell ref="A11:U11"/>
    <mergeCell ref="A12:U12"/>
  </mergeCells>
  <conditionalFormatting sqref="J4 P4:U4">
    <cfRule type="cellIs" dxfId="59" priority="64" operator="greaterThanOrEqual">
      <formula>$I$4</formula>
    </cfRule>
    <cfRule type="cellIs" dxfId="58" priority="65" operator="between">
      <formula>$E$4</formula>
      <formula>$G$4</formula>
    </cfRule>
    <cfRule type="cellIs" dxfId="57" priority="66" operator="lessThan">
      <formula>$C$4</formula>
    </cfRule>
  </conditionalFormatting>
  <conditionalFormatting sqref="K4:O4">
    <cfRule type="cellIs" dxfId="56" priority="61" operator="greaterThanOrEqual">
      <formula>$I$4</formula>
    </cfRule>
    <cfRule type="cellIs" dxfId="55" priority="62" operator="between">
      <formula>$E$4</formula>
      <formula>$G$4</formula>
    </cfRule>
    <cfRule type="cellIs" dxfId="54" priority="63" operator="lessThan">
      <formula>$C$4</formula>
    </cfRule>
  </conditionalFormatting>
  <conditionalFormatting sqref="J5 P5:U5">
    <cfRule type="cellIs" dxfId="53" priority="58" operator="greaterThanOrEqual">
      <formula>$I$5</formula>
    </cfRule>
    <cfRule type="cellIs" dxfId="52" priority="59" operator="between">
      <formula>$E$5</formula>
      <formula>$G$5</formula>
    </cfRule>
    <cfRule type="cellIs" dxfId="51" priority="60" operator="lessThan">
      <formula>$C$5</formula>
    </cfRule>
  </conditionalFormatting>
  <conditionalFormatting sqref="J6 P6:U6">
    <cfRule type="cellIs" dxfId="50" priority="52" operator="greaterThanOrEqual">
      <formula>$I$6</formula>
    </cfRule>
    <cfRule type="cellIs" dxfId="49" priority="53" operator="between">
      <formula>$E$6</formula>
      <formula>$G$6</formula>
    </cfRule>
    <cfRule type="cellIs" dxfId="48" priority="54" operator="lessThan">
      <formula>$C$6</formula>
    </cfRule>
  </conditionalFormatting>
  <conditionalFormatting sqref="J7:J9 P7:U9">
    <cfRule type="cellIs" dxfId="47" priority="46" operator="greaterThanOrEqual">
      <formula>$I$9</formula>
    </cfRule>
    <cfRule type="cellIs" dxfId="46" priority="47" operator="between">
      <formula>$E$9</formula>
      <formula>$G$9</formula>
    </cfRule>
    <cfRule type="cellIs" dxfId="45" priority="48" operator="lessThan">
      <formula>$C$9</formula>
    </cfRule>
  </conditionalFormatting>
  <conditionalFormatting sqref="K7:O7">
    <cfRule type="cellIs" dxfId="44" priority="43" operator="greaterThanOrEqual">
      <formula>$I$7</formula>
    </cfRule>
    <cfRule type="cellIs" dxfId="43" priority="44" operator="between">
      <formula>$E$4</formula>
      <formula>$G$6+$G$7</formula>
    </cfRule>
    <cfRule type="cellIs" dxfId="42" priority="45" operator="lessThan">
      <formula>$C$7</formula>
    </cfRule>
  </conditionalFormatting>
  <conditionalFormatting sqref="K8:O8">
    <cfRule type="cellIs" dxfId="41" priority="40" operator="greaterThanOrEqual">
      <formula>$I$8</formula>
    </cfRule>
    <cfRule type="cellIs" dxfId="40" priority="41" operator="between">
      <formula>$E$8</formula>
      <formula>$G$8</formula>
    </cfRule>
    <cfRule type="cellIs" dxfId="39" priority="42" operator="lessThan">
      <formula>$C$8</formula>
    </cfRule>
  </conditionalFormatting>
  <conditionalFormatting sqref="K5:O5">
    <cfRule type="cellIs" dxfId="38" priority="37" operator="greaterThanOrEqual">
      <formula>$I$5</formula>
    </cfRule>
    <cfRule type="cellIs" dxfId="37" priority="38" operator="between">
      <formula>$E$5</formula>
      <formula>$G$5</formula>
    </cfRule>
    <cfRule type="cellIs" dxfId="36" priority="39" operator="lessThan">
      <formula>$C$5</formula>
    </cfRule>
  </conditionalFormatting>
  <conditionalFormatting sqref="K6:O6">
    <cfRule type="cellIs" dxfId="35" priority="34" operator="greaterThanOrEqual">
      <formula>$I$6</formula>
    </cfRule>
    <cfRule type="cellIs" dxfId="34" priority="35" operator="between">
      <formula>$E$6</formula>
      <formula>$G$6</formula>
    </cfRule>
    <cfRule type="cellIs" dxfId="33" priority="36" operator="lessThan">
      <formula>$C$6</formula>
    </cfRule>
  </conditionalFormatting>
  <conditionalFormatting sqref="K9:O9">
    <cfRule type="cellIs" dxfId="32" priority="31" operator="greaterThanOrEqual">
      <formula>$I$9</formula>
    </cfRule>
    <cfRule type="cellIs" dxfId="31" priority="32" operator="between">
      <formula>$E$9</formula>
      <formula>$G$9</formula>
    </cfRule>
    <cfRule type="cellIs" dxfId="30" priority="33" operator="lessThan">
      <formula>$C$9</formula>
    </cfRule>
  </conditionalFormatting>
  <conditionalFormatting sqref="J14">
    <cfRule type="cellIs" dxfId="29" priority="28" operator="greaterThanOrEqual">
      <formula>$I$14</formula>
    </cfRule>
    <cfRule type="cellIs" dxfId="28" priority="29" operator="between">
      <formula>$E$14</formula>
      <formula>$G$14</formula>
    </cfRule>
    <cfRule type="cellIs" dxfId="27" priority="30" operator="lessThan">
      <formula>$C$14</formula>
    </cfRule>
  </conditionalFormatting>
  <conditionalFormatting sqref="K14:U14">
    <cfRule type="cellIs" dxfId="26" priority="25" operator="greaterThanOrEqual">
      <formula>$I$14</formula>
    </cfRule>
    <cfRule type="cellIs" dxfId="25" priority="26" operator="between">
      <formula>$E$14</formula>
      <formula>$G$14</formula>
    </cfRule>
    <cfRule type="cellIs" dxfId="24" priority="27" operator="lessThan">
      <formula>$C$14</formula>
    </cfRule>
  </conditionalFormatting>
  <conditionalFormatting sqref="J15">
    <cfRule type="cellIs" dxfId="23" priority="22" operator="greaterThanOrEqual">
      <formula>$I$15</formula>
    </cfRule>
    <cfRule type="cellIs" dxfId="22" priority="23" operator="between">
      <formula>$E$15</formula>
      <formula>$G$15</formula>
    </cfRule>
    <cfRule type="cellIs" dxfId="21" priority="24" operator="lessThan">
      <formula>$C$15</formula>
    </cfRule>
  </conditionalFormatting>
  <conditionalFormatting sqref="K15:U15">
    <cfRule type="cellIs" dxfId="20" priority="19" operator="greaterThanOrEqual">
      <formula>$I$15</formula>
    </cfRule>
    <cfRule type="cellIs" dxfId="19" priority="20" operator="between">
      <formula>$E$15</formula>
      <formula>$G$15</formula>
    </cfRule>
    <cfRule type="cellIs" dxfId="18" priority="21" operator="lessThan">
      <formula>$C$15</formula>
    </cfRule>
  </conditionalFormatting>
  <conditionalFormatting sqref="J16">
    <cfRule type="cellIs" dxfId="17" priority="16" operator="greaterThanOrEqual">
      <formula>$I$16</formula>
    </cfRule>
    <cfRule type="cellIs" dxfId="16" priority="17" operator="between">
      <formula>$E$16</formula>
      <formula>$G$16</formula>
    </cfRule>
    <cfRule type="cellIs" dxfId="15" priority="18" operator="lessThan">
      <formula>$C$16</formula>
    </cfRule>
  </conditionalFormatting>
  <conditionalFormatting sqref="K16:U16">
    <cfRule type="cellIs" dxfId="14" priority="13" operator="greaterThanOrEqual">
      <formula>$I$16</formula>
    </cfRule>
    <cfRule type="cellIs" dxfId="13" priority="14" operator="between">
      <formula>$E$16</formula>
      <formula>$G$16</formula>
    </cfRule>
    <cfRule type="cellIs" dxfId="12" priority="15" operator="lessThan">
      <formula>$C$16</formula>
    </cfRule>
  </conditionalFormatting>
  <conditionalFormatting sqref="J17:J19">
    <cfRule type="cellIs" dxfId="11" priority="10" operator="greaterThanOrEqual">
      <formula>$I$19</formula>
    </cfRule>
    <cfRule type="cellIs" dxfId="10" priority="11" operator="between">
      <formula>$E$19</formula>
      <formula>$G$19</formula>
    </cfRule>
    <cfRule type="cellIs" dxfId="9" priority="12" operator="lessThan">
      <formula>$C$19</formula>
    </cfRule>
  </conditionalFormatting>
  <conditionalFormatting sqref="K17:U17">
    <cfRule type="cellIs" dxfId="8" priority="7" operator="greaterThanOrEqual">
      <formula>$I$17</formula>
    </cfRule>
    <cfRule type="cellIs" dxfId="7" priority="8" operator="between">
      <formula>$E$17</formula>
      <formula>$G$17</formula>
    </cfRule>
    <cfRule type="cellIs" dxfId="6" priority="9" operator="lessThan">
      <formula>$C$17</formula>
    </cfRule>
  </conditionalFormatting>
  <conditionalFormatting sqref="K18:U18">
    <cfRule type="cellIs" dxfId="5" priority="4" operator="greaterThanOrEqual">
      <formula>$I$18</formula>
    </cfRule>
    <cfRule type="cellIs" dxfId="4" priority="5" operator="between">
      <formula>$E$18</formula>
      <formula>$G$18</formula>
    </cfRule>
    <cfRule type="cellIs" dxfId="3" priority="6" operator="lessThan">
      <formula>$C$18</formula>
    </cfRule>
  </conditionalFormatting>
  <conditionalFormatting sqref="K19:U19">
    <cfRule type="cellIs" dxfId="2" priority="1" operator="greaterThanOrEqual">
      <formula>$I$19</formula>
    </cfRule>
    <cfRule type="cellIs" dxfId="1" priority="2" operator="between">
      <formula>$E$19</formula>
      <formula>$G$19</formula>
    </cfRule>
    <cfRule type="cellIs" dxfId="0" priority="3" operator="lessThan">
      <formula>$C$19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9"/>
  <sheetViews>
    <sheetView showGridLines="0" topLeftCell="A49" workbookViewId="0">
      <selection activeCell="B55" sqref="B55:O59"/>
    </sheetView>
  </sheetViews>
  <sheetFormatPr baseColWidth="10" defaultRowHeight="14.5" x14ac:dyDescent="0.35"/>
  <cols>
    <col min="2" max="2" width="41.7265625" customWidth="1"/>
    <col min="3" max="9" width="8" customWidth="1"/>
    <col min="10" max="10" width="8" hidden="1" customWidth="1"/>
    <col min="11" max="14" width="9" hidden="1" customWidth="1"/>
    <col min="15" max="15" width="9" customWidth="1"/>
  </cols>
  <sheetData>
    <row r="1" spans="1:22" ht="18" customHeight="1" x14ac:dyDescent="0.35">
      <c r="A1" s="105" t="s">
        <v>10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22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22" x14ac:dyDescent="0.35">
      <c r="A3" s="88" t="s">
        <v>11</v>
      </c>
      <c r="B3" s="88" t="s">
        <v>12</v>
      </c>
      <c r="C3" s="87">
        <f>INDICADORES!J3</f>
        <v>43831</v>
      </c>
      <c r="D3" s="87">
        <f>INDICADORES!K3</f>
        <v>43862</v>
      </c>
      <c r="E3" s="87">
        <f>INDICADORES!L3</f>
        <v>43891</v>
      </c>
      <c r="F3" s="87">
        <f>INDICADORES!M3</f>
        <v>43922</v>
      </c>
      <c r="G3" s="87">
        <f>INDICADORES!N3</f>
        <v>43952</v>
      </c>
      <c r="H3" s="87">
        <f>INDICADORES!O3</f>
        <v>43983</v>
      </c>
      <c r="I3" s="87">
        <f>INDICADORES!P3</f>
        <v>44013</v>
      </c>
      <c r="J3" s="87">
        <f>INDICADORES!Q3</f>
        <v>44044</v>
      </c>
      <c r="K3" s="87">
        <f>INDICADORES!R3</f>
        <v>44075</v>
      </c>
      <c r="L3" s="87">
        <f>INDICADORES!S3</f>
        <v>44105</v>
      </c>
      <c r="M3" s="87">
        <f>INDICADORES!T3</f>
        <v>44136</v>
      </c>
      <c r="N3" s="87">
        <f>INDICADORES!U3</f>
        <v>44166</v>
      </c>
      <c r="O3" s="87" t="s">
        <v>19</v>
      </c>
      <c r="P3" s="48"/>
      <c r="Q3" s="47"/>
      <c r="R3" s="47"/>
      <c r="S3" s="47"/>
      <c r="T3" s="47"/>
      <c r="U3" s="47"/>
      <c r="V3" s="47"/>
    </row>
    <row r="4" spans="1:22" ht="30.65" customHeight="1" x14ac:dyDescent="0.35">
      <c r="A4" s="68" t="s">
        <v>61</v>
      </c>
      <c r="B4" s="8" t="s">
        <v>13</v>
      </c>
      <c r="C4" s="9">
        <v>16</v>
      </c>
      <c r="D4" s="9">
        <v>16</v>
      </c>
      <c r="E4" s="9">
        <v>6</v>
      </c>
      <c r="F4" s="9">
        <v>0</v>
      </c>
      <c r="G4" s="9">
        <v>6</v>
      </c>
      <c r="H4" s="9">
        <v>4</v>
      </c>
      <c r="I4" s="9">
        <v>6</v>
      </c>
      <c r="J4" s="9"/>
      <c r="K4" s="9"/>
      <c r="L4" s="9"/>
      <c r="M4" s="9"/>
      <c r="N4" s="9"/>
      <c r="O4" s="9">
        <f>SUM(C4:N4)</f>
        <v>54</v>
      </c>
      <c r="Q4" s="43"/>
    </row>
    <row r="5" spans="1:22" ht="30.65" customHeight="1" x14ac:dyDescent="0.35">
      <c r="A5" s="69" t="s">
        <v>62</v>
      </c>
      <c r="B5" s="6" t="s">
        <v>14</v>
      </c>
      <c r="C5" s="7">
        <v>9</v>
      </c>
      <c r="D5" s="7">
        <v>16</v>
      </c>
      <c r="E5" s="7">
        <v>7</v>
      </c>
      <c r="F5" s="7">
        <v>3</v>
      </c>
      <c r="G5" s="7">
        <v>4</v>
      </c>
      <c r="H5" s="7">
        <v>16</v>
      </c>
      <c r="I5" s="7">
        <v>9</v>
      </c>
      <c r="J5" s="7"/>
      <c r="K5" s="7"/>
      <c r="L5" s="7"/>
      <c r="M5" s="7"/>
      <c r="N5" s="7"/>
      <c r="O5" s="7">
        <f t="shared" ref="O5:O8" si="0">SUM(C5:N5)</f>
        <v>64</v>
      </c>
      <c r="Q5" s="43"/>
    </row>
    <row r="6" spans="1:22" ht="30.65" customHeight="1" x14ac:dyDescent="0.35">
      <c r="A6" s="68" t="s">
        <v>63</v>
      </c>
      <c r="B6" s="8" t="s">
        <v>16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0</v>
      </c>
      <c r="J6" s="9"/>
      <c r="K6" s="9"/>
      <c r="L6" s="9"/>
      <c r="M6" s="9"/>
      <c r="N6" s="9"/>
      <c r="O6" s="9">
        <f t="shared" si="0"/>
        <v>1</v>
      </c>
      <c r="Q6" s="43"/>
    </row>
    <row r="7" spans="1:22" ht="30.65" customHeight="1" x14ac:dyDescent="0.35">
      <c r="A7" s="69" t="s">
        <v>64</v>
      </c>
      <c r="B7" s="6" t="s">
        <v>17</v>
      </c>
      <c r="C7" s="7">
        <v>553</v>
      </c>
      <c r="D7" s="7">
        <v>216</v>
      </c>
      <c r="E7" s="7">
        <v>552</v>
      </c>
      <c r="F7" s="7">
        <v>427</v>
      </c>
      <c r="G7" s="7">
        <v>425</v>
      </c>
      <c r="H7" s="7">
        <v>429</v>
      </c>
      <c r="I7" s="7">
        <v>368</v>
      </c>
      <c r="J7" s="7"/>
      <c r="K7" s="7"/>
      <c r="L7" s="7"/>
      <c r="M7" s="7"/>
      <c r="N7" s="7"/>
      <c r="O7" s="7">
        <f t="shared" si="0"/>
        <v>2970</v>
      </c>
      <c r="Q7" s="43"/>
    </row>
    <row r="8" spans="1:22" ht="30.65" customHeight="1" thickBot="1" x14ac:dyDescent="0.4">
      <c r="A8" s="70">
        <v>1210</v>
      </c>
      <c r="B8" s="78" t="s">
        <v>18</v>
      </c>
      <c r="C8" s="72">
        <v>56</v>
      </c>
      <c r="D8" s="72">
        <v>41</v>
      </c>
      <c r="E8" s="72">
        <v>46</v>
      </c>
      <c r="F8" s="72">
        <v>28</v>
      </c>
      <c r="G8" s="72">
        <v>44</v>
      </c>
      <c r="H8" s="72">
        <v>42</v>
      </c>
      <c r="I8" s="72">
        <v>34</v>
      </c>
      <c r="J8" s="72"/>
      <c r="K8" s="72"/>
      <c r="L8" s="72"/>
      <c r="M8" s="72"/>
      <c r="N8" s="72"/>
      <c r="O8" s="72">
        <f t="shared" si="0"/>
        <v>291</v>
      </c>
      <c r="Q8" s="43"/>
    </row>
    <row r="9" spans="1:22" ht="30.65" customHeight="1" thickTop="1" x14ac:dyDescent="0.35">
      <c r="B9" s="10" t="s">
        <v>19</v>
      </c>
      <c r="C9" s="11">
        <f t="shared" ref="C9:N9" si="1">SUM(C4:C8)</f>
        <v>634</v>
      </c>
      <c r="D9" s="11">
        <f t="shared" si="1"/>
        <v>289</v>
      </c>
      <c r="E9" s="11">
        <f t="shared" si="1"/>
        <v>611</v>
      </c>
      <c r="F9" s="11">
        <f t="shared" si="1"/>
        <v>458</v>
      </c>
      <c r="G9" s="11">
        <f t="shared" si="1"/>
        <v>479</v>
      </c>
      <c r="H9" s="11">
        <f t="shared" si="1"/>
        <v>492</v>
      </c>
      <c r="I9" s="11">
        <f t="shared" si="1"/>
        <v>417</v>
      </c>
      <c r="J9" s="11">
        <f t="shared" si="1"/>
        <v>0</v>
      </c>
      <c r="K9" s="11">
        <f t="shared" si="1"/>
        <v>0</v>
      </c>
      <c r="L9" s="11">
        <f t="shared" si="1"/>
        <v>0</v>
      </c>
      <c r="M9" s="11">
        <f t="shared" si="1"/>
        <v>0</v>
      </c>
      <c r="N9" s="11">
        <f t="shared" si="1"/>
        <v>0</v>
      </c>
      <c r="O9" s="11">
        <f>SUM(C9:N9)</f>
        <v>3380</v>
      </c>
    </row>
    <row r="10" spans="1:22" ht="30.65" customHeight="1" x14ac:dyDescent="0.35">
      <c r="A10" s="12"/>
      <c r="B10" s="13" t="s">
        <v>20</v>
      </c>
      <c r="C10" s="7">
        <f>demandas!C9</f>
        <v>19</v>
      </c>
      <c r="D10" s="7">
        <v>20</v>
      </c>
      <c r="E10" s="7">
        <v>21</v>
      </c>
      <c r="F10" s="7">
        <v>16</v>
      </c>
      <c r="G10" s="7">
        <v>22</v>
      </c>
      <c r="H10" s="7">
        <f>demandas!H29</f>
        <v>20</v>
      </c>
      <c r="I10" s="7">
        <f>demandas!I9</f>
        <v>21</v>
      </c>
      <c r="J10" s="7">
        <v>19</v>
      </c>
      <c r="K10" s="7">
        <v>21</v>
      </c>
      <c r="L10" s="7">
        <v>23</v>
      </c>
      <c r="M10" s="7">
        <v>21</v>
      </c>
      <c r="N10" s="7">
        <v>15</v>
      </c>
      <c r="O10" s="7">
        <f>SUM(C10:N10)</f>
        <v>238</v>
      </c>
      <c r="P10" s="63"/>
    </row>
    <row r="11" spans="1:22" ht="30.65" customHeight="1" x14ac:dyDescent="0.35">
      <c r="B11" s="4" t="s">
        <v>21</v>
      </c>
      <c r="C11" s="14">
        <f t="shared" ref="C11:O11" si="2">C9/C10</f>
        <v>33.368421052631582</v>
      </c>
      <c r="D11" s="14">
        <f>D9/D10</f>
        <v>14.45</v>
      </c>
      <c r="E11" s="14">
        <f t="shared" si="2"/>
        <v>29.095238095238095</v>
      </c>
      <c r="F11" s="14">
        <f t="shared" si="2"/>
        <v>28.625</v>
      </c>
      <c r="G11" s="14">
        <f t="shared" si="2"/>
        <v>21.772727272727273</v>
      </c>
      <c r="H11" s="14">
        <f t="shared" si="2"/>
        <v>24.6</v>
      </c>
      <c r="I11" s="14">
        <f t="shared" si="2"/>
        <v>19.857142857142858</v>
      </c>
      <c r="J11" s="14">
        <f t="shared" si="2"/>
        <v>0</v>
      </c>
      <c r="K11" s="14">
        <f t="shared" si="2"/>
        <v>0</v>
      </c>
      <c r="L11" s="14">
        <f t="shared" si="2"/>
        <v>0</v>
      </c>
      <c r="M11" s="14">
        <f t="shared" si="2"/>
        <v>0</v>
      </c>
      <c r="N11" s="14">
        <f t="shared" si="2"/>
        <v>0</v>
      </c>
      <c r="O11" s="14">
        <f t="shared" si="2"/>
        <v>14.201680672268907</v>
      </c>
    </row>
    <row r="13" spans="1:22" ht="25.75" customHeight="1" x14ac:dyDescent="0.35">
      <c r="A13" s="105" t="s">
        <v>22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</row>
    <row r="14" spans="1:22" x14ac:dyDescent="0.35">
      <c r="A14" s="15" t="s">
        <v>11</v>
      </c>
      <c r="B14" s="16" t="s">
        <v>12</v>
      </c>
      <c r="C14" s="17">
        <f t="shared" ref="C14:N14" si="3">C3</f>
        <v>43831</v>
      </c>
      <c r="D14" s="17">
        <f t="shared" si="3"/>
        <v>43862</v>
      </c>
      <c r="E14" s="17">
        <f t="shared" si="3"/>
        <v>43891</v>
      </c>
      <c r="F14" s="17">
        <f t="shared" si="3"/>
        <v>43922</v>
      </c>
      <c r="G14" s="17">
        <f t="shared" si="3"/>
        <v>43952</v>
      </c>
      <c r="H14" s="17">
        <f t="shared" si="3"/>
        <v>43983</v>
      </c>
      <c r="I14" s="17">
        <f t="shared" si="3"/>
        <v>44013</v>
      </c>
      <c r="J14" s="17">
        <f t="shared" si="3"/>
        <v>44044</v>
      </c>
      <c r="K14" s="17">
        <f t="shared" si="3"/>
        <v>44075</v>
      </c>
      <c r="L14" s="17">
        <f t="shared" si="3"/>
        <v>44105</v>
      </c>
      <c r="M14" s="17">
        <f t="shared" si="3"/>
        <v>44136</v>
      </c>
      <c r="N14" s="17">
        <f t="shared" si="3"/>
        <v>44166</v>
      </c>
      <c r="O14" s="87" t="s">
        <v>19</v>
      </c>
      <c r="Q14" s="43"/>
    </row>
    <row r="15" spans="1:22" ht="30.65" customHeight="1" x14ac:dyDescent="0.35">
      <c r="A15" s="68" t="s">
        <v>51</v>
      </c>
      <c r="B15" s="61" t="s">
        <v>23</v>
      </c>
      <c r="C15" s="9">
        <v>207</v>
      </c>
      <c r="D15" s="9">
        <v>227</v>
      </c>
      <c r="E15" s="9">
        <v>200</v>
      </c>
      <c r="F15" s="9">
        <v>117</v>
      </c>
      <c r="G15" s="9">
        <v>212</v>
      </c>
      <c r="H15" s="9">
        <v>249</v>
      </c>
      <c r="I15" s="9">
        <v>156</v>
      </c>
      <c r="J15" s="9"/>
      <c r="K15" s="9"/>
      <c r="L15" s="9"/>
      <c r="M15" s="9"/>
      <c r="N15" s="9"/>
      <c r="O15" s="9">
        <f>SUM(C15:N15)</f>
        <v>1368</v>
      </c>
      <c r="Q15" s="43"/>
    </row>
    <row r="16" spans="1:22" ht="30.65" customHeight="1" x14ac:dyDescent="0.35">
      <c r="A16" s="69" t="s">
        <v>52</v>
      </c>
      <c r="B16" s="85" t="s">
        <v>24</v>
      </c>
      <c r="C16" s="7">
        <v>56</v>
      </c>
      <c r="D16" s="7">
        <v>54</v>
      </c>
      <c r="E16" s="7">
        <v>26</v>
      </c>
      <c r="F16" s="7">
        <v>26</v>
      </c>
      <c r="G16" s="7">
        <v>35</v>
      </c>
      <c r="H16" s="7">
        <v>27</v>
      </c>
      <c r="I16" s="7">
        <v>37</v>
      </c>
      <c r="J16" s="7"/>
      <c r="K16" s="7"/>
      <c r="L16" s="7"/>
      <c r="M16" s="7"/>
      <c r="N16" s="7"/>
      <c r="O16" s="7">
        <f t="shared" ref="O16:O28" si="4">SUM(C16:N16)</f>
        <v>261</v>
      </c>
      <c r="Q16" s="43"/>
    </row>
    <row r="17" spans="1:24" ht="30.65" customHeight="1" x14ac:dyDescent="0.35">
      <c r="A17" s="68" t="s">
        <v>53</v>
      </c>
      <c r="B17" s="61" t="s">
        <v>15</v>
      </c>
      <c r="C17" s="9">
        <v>449</v>
      </c>
      <c r="D17" s="9">
        <v>404</v>
      </c>
      <c r="E17" s="9">
        <v>332</v>
      </c>
      <c r="F17" s="9">
        <v>262</v>
      </c>
      <c r="G17" s="9">
        <v>308</v>
      </c>
      <c r="H17" s="9">
        <v>383</v>
      </c>
      <c r="I17" s="9">
        <v>227</v>
      </c>
      <c r="J17" s="9"/>
      <c r="K17" s="9"/>
      <c r="L17" s="9"/>
      <c r="M17" s="9"/>
      <c r="N17" s="9"/>
      <c r="O17" s="9">
        <f>SUM(C17:N17)</f>
        <v>2365</v>
      </c>
      <c r="Q17" s="43"/>
    </row>
    <row r="18" spans="1:24" ht="30.65" customHeight="1" x14ac:dyDescent="0.35">
      <c r="A18" s="69" t="s">
        <v>54</v>
      </c>
      <c r="B18" s="85" t="s">
        <v>25</v>
      </c>
      <c r="C18" s="7">
        <v>1005</v>
      </c>
      <c r="D18" s="7">
        <v>882</v>
      </c>
      <c r="E18" s="7">
        <v>827</v>
      </c>
      <c r="F18" s="7">
        <v>681</v>
      </c>
      <c r="G18" s="7">
        <v>654</v>
      </c>
      <c r="H18" s="7">
        <v>703</v>
      </c>
      <c r="I18" s="7">
        <v>542</v>
      </c>
      <c r="J18" s="7"/>
      <c r="K18" s="7"/>
      <c r="L18" s="7"/>
      <c r="M18" s="7"/>
      <c r="N18" s="7"/>
      <c r="O18" s="7">
        <f t="shared" si="4"/>
        <v>5294</v>
      </c>
      <c r="Q18" s="43"/>
    </row>
    <row r="19" spans="1:24" ht="30.65" customHeight="1" x14ac:dyDescent="0.35">
      <c r="A19" s="68" t="s">
        <v>55</v>
      </c>
      <c r="B19" s="61" t="s">
        <v>50</v>
      </c>
      <c r="C19" s="9">
        <v>500</v>
      </c>
      <c r="D19" s="9">
        <v>432</v>
      </c>
      <c r="E19" s="9">
        <v>247</v>
      </c>
      <c r="F19" s="9">
        <v>224</v>
      </c>
      <c r="G19" s="9">
        <v>318</v>
      </c>
      <c r="H19" s="9">
        <v>433</v>
      </c>
      <c r="I19" s="9">
        <v>235</v>
      </c>
      <c r="J19" s="9"/>
      <c r="K19" s="9"/>
      <c r="L19" s="9"/>
      <c r="M19" s="9"/>
      <c r="N19" s="9"/>
      <c r="O19" s="9">
        <f t="shared" si="4"/>
        <v>2389</v>
      </c>
      <c r="Q19" s="43"/>
    </row>
    <row r="20" spans="1:24" ht="30.65" customHeight="1" x14ac:dyDescent="0.35">
      <c r="A20" s="69" t="s">
        <v>56</v>
      </c>
      <c r="B20" s="85" t="s">
        <v>27</v>
      </c>
      <c r="C20" s="7">
        <v>418</v>
      </c>
      <c r="D20" s="7">
        <v>404</v>
      </c>
      <c r="E20" s="7">
        <v>311</v>
      </c>
      <c r="F20" s="7">
        <v>182</v>
      </c>
      <c r="G20" s="7">
        <v>256</v>
      </c>
      <c r="H20" s="7">
        <v>260</v>
      </c>
      <c r="I20" s="7">
        <v>115</v>
      </c>
      <c r="J20" s="7"/>
      <c r="K20" s="7"/>
      <c r="L20" s="7"/>
      <c r="M20" s="7"/>
      <c r="N20" s="7"/>
      <c r="O20" s="7">
        <f t="shared" si="4"/>
        <v>1946</v>
      </c>
      <c r="Q20" s="43"/>
    </row>
    <row r="21" spans="1:24" ht="30.65" customHeight="1" x14ac:dyDescent="0.35">
      <c r="A21" s="68" t="s">
        <v>57</v>
      </c>
      <c r="B21" s="61" t="s">
        <v>28</v>
      </c>
      <c r="C21" s="9">
        <v>163</v>
      </c>
      <c r="D21" s="9">
        <v>181</v>
      </c>
      <c r="E21" s="9">
        <v>103</v>
      </c>
      <c r="F21" s="9">
        <v>0</v>
      </c>
      <c r="G21" s="9">
        <v>98</v>
      </c>
      <c r="H21" s="9">
        <v>108</v>
      </c>
      <c r="I21" s="9">
        <v>91</v>
      </c>
      <c r="J21" s="9"/>
      <c r="K21" s="9"/>
      <c r="L21" s="9"/>
      <c r="M21" s="9"/>
      <c r="N21" s="9"/>
      <c r="O21" s="9">
        <f t="shared" si="4"/>
        <v>744</v>
      </c>
      <c r="Q21" s="43"/>
    </row>
    <row r="22" spans="1:24" ht="30.65" customHeight="1" x14ac:dyDescent="0.35">
      <c r="A22" s="69">
        <v>1377</v>
      </c>
      <c r="B22" s="85" t="s">
        <v>29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/>
      <c r="K22" s="7"/>
      <c r="L22" s="7"/>
      <c r="M22" s="7"/>
      <c r="N22" s="7"/>
      <c r="O22" s="7">
        <f t="shared" si="4"/>
        <v>0</v>
      </c>
      <c r="Q22" s="43"/>
    </row>
    <row r="23" spans="1:24" ht="30.65" customHeight="1" x14ac:dyDescent="0.35">
      <c r="A23" s="68"/>
      <c r="B23" s="61" t="s">
        <v>46</v>
      </c>
      <c r="C23" s="9">
        <v>0</v>
      </c>
      <c r="D23" s="9">
        <v>0</v>
      </c>
      <c r="E23" s="9">
        <v>0</v>
      </c>
      <c r="F23" s="9">
        <v>70</v>
      </c>
      <c r="G23" s="9">
        <v>0</v>
      </c>
      <c r="H23" s="9">
        <v>0</v>
      </c>
      <c r="I23" s="9">
        <v>0</v>
      </c>
      <c r="J23" s="9"/>
      <c r="K23" s="9"/>
      <c r="L23" s="9"/>
      <c r="M23" s="9"/>
      <c r="N23" s="9"/>
      <c r="O23" s="9">
        <f t="shared" si="4"/>
        <v>70</v>
      </c>
      <c r="Q23" s="43"/>
    </row>
    <row r="24" spans="1:24" ht="30.65" customHeight="1" x14ac:dyDescent="0.35">
      <c r="A24" s="69" t="s">
        <v>58</v>
      </c>
      <c r="B24" s="85" t="s">
        <v>30</v>
      </c>
      <c r="C24" s="7">
        <v>17</v>
      </c>
      <c r="D24" s="7">
        <v>12</v>
      </c>
      <c r="E24" s="7">
        <v>9</v>
      </c>
      <c r="F24" s="7">
        <v>0</v>
      </c>
      <c r="G24" s="7">
        <v>10</v>
      </c>
      <c r="H24" s="7">
        <v>19</v>
      </c>
      <c r="I24" s="7">
        <v>5</v>
      </c>
      <c r="J24" s="7"/>
      <c r="K24" s="7"/>
      <c r="L24" s="7"/>
      <c r="M24" s="7"/>
      <c r="N24" s="7"/>
      <c r="O24" s="7">
        <f t="shared" si="4"/>
        <v>72</v>
      </c>
      <c r="Q24" s="43"/>
    </row>
    <row r="25" spans="1:24" ht="30.65" customHeight="1" x14ac:dyDescent="0.35">
      <c r="A25" s="68">
        <v>1189</v>
      </c>
      <c r="B25" s="61" t="s">
        <v>31</v>
      </c>
      <c r="C25" s="9">
        <v>5</v>
      </c>
      <c r="D25" s="9">
        <v>4</v>
      </c>
      <c r="E25" s="9">
        <v>1</v>
      </c>
      <c r="F25" s="9">
        <v>0</v>
      </c>
      <c r="G25" s="9">
        <v>1</v>
      </c>
      <c r="H25" s="9">
        <v>2</v>
      </c>
      <c r="I25" s="9">
        <v>1</v>
      </c>
      <c r="J25" s="9"/>
      <c r="K25" s="9"/>
      <c r="L25" s="9"/>
      <c r="M25" s="9"/>
      <c r="N25" s="9"/>
      <c r="O25" s="9">
        <f t="shared" si="4"/>
        <v>14</v>
      </c>
      <c r="Q25" s="43"/>
    </row>
    <row r="26" spans="1:24" ht="30.65" customHeight="1" x14ac:dyDescent="0.35">
      <c r="A26" s="69" t="s">
        <v>59</v>
      </c>
      <c r="B26" s="85" t="s">
        <v>32</v>
      </c>
      <c r="C26" s="7">
        <v>27</v>
      </c>
      <c r="D26" s="7">
        <v>13</v>
      </c>
      <c r="E26" s="7">
        <v>10</v>
      </c>
      <c r="F26" s="7">
        <v>10</v>
      </c>
      <c r="G26" s="7">
        <v>17</v>
      </c>
      <c r="H26" s="7">
        <v>14</v>
      </c>
      <c r="I26" s="7">
        <v>12</v>
      </c>
      <c r="J26" s="7"/>
      <c r="K26" s="7"/>
      <c r="L26" s="7"/>
      <c r="M26" s="7"/>
      <c r="N26" s="7"/>
      <c r="O26" s="7">
        <f t="shared" si="4"/>
        <v>103</v>
      </c>
      <c r="Q26" s="43"/>
    </row>
    <row r="27" spans="1:24" ht="30.65" customHeight="1" x14ac:dyDescent="0.35">
      <c r="A27" s="68">
        <v>1031</v>
      </c>
      <c r="B27" s="61" t="s">
        <v>33</v>
      </c>
      <c r="C27" s="9">
        <v>13</v>
      </c>
      <c r="D27" s="9">
        <v>20</v>
      </c>
      <c r="E27" s="9">
        <v>15</v>
      </c>
      <c r="F27" s="9">
        <v>6</v>
      </c>
      <c r="G27" s="9">
        <v>5</v>
      </c>
      <c r="H27" s="9">
        <v>5</v>
      </c>
      <c r="I27" s="9">
        <v>6</v>
      </c>
      <c r="J27" s="9"/>
      <c r="K27" s="9"/>
      <c r="L27" s="9"/>
      <c r="M27" s="9"/>
      <c r="N27" s="9"/>
      <c r="O27" s="9">
        <f t="shared" si="4"/>
        <v>70</v>
      </c>
      <c r="Q27" s="43"/>
    </row>
    <row r="28" spans="1:24" ht="30.65" customHeight="1" thickBot="1" x14ac:dyDescent="0.4">
      <c r="A28" s="83" t="s">
        <v>60</v>
      </c>
      <c r="B28" s="86" t="s">
        <v>34</v>
      </c>
      <c r="C28" s="84">
        <v>133</v>
      </c>
      <c r="D28" s="84">
        <v>137</v>
      </c>
      <c r="E28" s="84">
        <v>106</v>
      </c>
      <c r="F28" s="84">
        <v>24</v>
      </c>
      <c r="G28" s="84">
        <v>41</v>
      </c>
      <c r="H28" s="84">
        <v>64</v>
      </c>
      <c r="I28" s="84">
        <v>38</v>
      </c>
      <c r="J28" s="84"/>
      <c r="K28" s="84"/>
      <c r="L28" s="84"/>
      <c r="M28" s="84"/>
      <c r="N28" s="84"/>
      <c r="O28" s="84">
        <f t="shared" si="4"/>
        <v>543</v>
      </c>
      <c r="Q28" s="43"/>
    </row>
    <row r="29" spans="1:24" ht="30.65" customHeight="1" thickTop="1" x14ac:dyDescent="0.35">
      <c r="B29" s="23" t="s">
        <v>19</v>
      </c>
      <c r="C29" s="11">
        <f t="shared" ref="C29:N29" si="5">SUM(C15:C28)</f>
        <v>2993</v>
      </c>
      <c r="D29" s="24">
        <f t="shared" si="5"/>
        <v>2770</v>
      </c>
      <c r="E29" s="11">
        <f t="shared" si="5"/>
        <v>2187</v>
      </c>
      <c r="F29" s="24">
        <f t="shared" si="5"/>
        <v>1602</v>
      </c>
      <c r="G29" s="11">
        <f>SUM(G15:G28)</f>
        <v>1955</v>
      </c>
      <c r="H29" s="11">
        <f t="shared" si="5"/>
        <v>2267</v>
      </c>
      <c r="I29" s="11">
        <f t="shared" si="5"/>
        <v>1465</v>
      </c>
      <c r="J29" s="11">
        <f t="shared" si="5"/>
        <v>0</v>
      </c>
      <c r="K29" s="11">
        <f t="shared" si="5"/>
        <v>0</v>
      </c>
      <c r="L29" s="11">
        <f t="shared" si="5"/>
        <v>0</v>
      </c>
      <c r="M29" s="11">
        <f t="shared" si="5"/>
        <v>0</v>
      </c>
      <c r="N29" s="11">
        <f t="shared" si="5"/>
        <v>0</v>
      </c>
      <c r="O29" s="11">
        <f>SUM(C29:N29)</f>
        <v>15239</v>
      </c>
      <c r="P29" s="33"/>
      <c r="Q29" s="32"/>
      <c r="R29" s="32"/>
      <c r="S29" s="32"/>
      <c r="T29" s="32"/>
      <c r="U29" s="32"/>
      <c r="V29" s="32"/>
      <c r="X29" s="32"/>
    </row>
    <row r="30" spans="1:24" ht="30.65" customHeight="1" x14ac:dyDescent="0.35">
      <c r="A30" s="12"/>
      <c r="B30" s="25" t="s">
        <v>20</v>
      </c>
      <c r="C30" s="7">
        <f t="shared" ref="C30:H30" si="6">C10</f>
        <v>19</v>
      </c>
      <c r="D30" s="21">
        <f t="shared" si="6"/>
        <v>20</v>
      </c>
      <c r="E30" s="7">
        <f t="shared" si="6"/>
        <v>21</v>
      </c>
      <c r="F30" s="21">
        <f t="shared" si="6"/>
        <v>16</v>
      </c>
      <c r="G30" s="7">
        <f t="shared" si="6"/>
        <v>22</v>
      </c>
      <c r="H30" s="7">
        <f t="shared" si="6"/>
        <v>20</v>
      </c>
      <c r="I30" s="7">
        <v>21</v>
      </c>
      <c r="J30" s="7">
        <f>J10</f>
        <v>19</v>
      </c>
      <c r="K30" s="7">
        <f>K10</f>
        <v>21</v>
      </c>
      <c r="L30" s="7">
        <f>L10</f>
        <v>23</v>
      </c>
      <c r="M30" s="7">
        <f>M10</f>
        <v>21</v>
      </c>
      <c r="N30" s="7">
        <f>N10</f>
        <v>15</v>
      </c>
      <c r="O30" s="62">
        <f>SUM(C30:N30)</f>
        <v>238</v>
      </c>
      <c r="P30" s="48"/>
      <c r="Q30" s="47"/>
      <c r="R30" s="47"/>
      <c r="S30" s="47"/>
      <c r="T30" s="47"/>
      <c r="U30" s="47"/>
      <c r="V30" s="47"/>
      <c r="X30" s="32"/>
    </row>
    <row r="31" spans="1:24" ht="30.65" customHeight="1" x14ac:dyDescent="0.35">
      <c r="B31" s="26" t="s">
        <v>21</v>
      </c>
      <c r="C31" s="14">
        <f t="shared" ref="C31:N31" si="7">C29/C30</f>
        <v>157.52631578947367</v>
      </c>
      <c r="D31" s="27">
        <f t="shared" si="7"/>
        <v>138.5</v>
      </c>
      <c r="E31" s="14">
        <f t="shared" si="7"/>
        <v>104.14285714285714</v>
      </c>
      <c r="F31" s="27">
        <f t="shared" si="7"/>
        <v>100.125</v>
      </c>
      <c r="G31" s="27">
        <f t="shared" si="7"/>
        <v>88.86363636363636</v>
      </c>
      <c r="H31" s="27">
        <f t="shared" si="7"/>
        <v>113.35</v>
      </c>
      <c r="I31" s="27">
        <f t="shared" si="7"/>
        <v>69.761904761904759</v>
      </c>
      <c r="J31" s="27">
        <f t="shared" si="7"/>
        <v>0</v>
      </c>
      <c r="K31" s="27">
        <f t="shared" si="7"/>
        <v>0</v>
      </c>
      <c r="L31" s="27">
        <f t="shared" si="7"/>
        <v>0</v>
      </c>
      <c r="M31" s="27">
        <f t="shared" si="7"/>
        <v>0</v>
      </c>
      <c r="N31" s="27">
        <f t="shared" si="7"/>
        <v>0</v>
      </c>
      <c r="O31" s="14">
        <f>AVERAGE(C29:H29)</f>
        <v>2295.6666666666665</v>
      </c>
      <c r="X31" s="32"/>
    </row>
    <row r="32" spans="1:24" x14ac:dyDescent="0.35">
      <c r="B32" s="28"/>
      <c r="D32" s="28"/>
      <c r="F32" s="29"/>
      <c r="X32" s="32"/>
    </row>
    <row r="33" spans="1:24" ht="20.5" customHeight="1" x14ac:dyDescent="0.35">
      <c r="A33" s="105" t="s">
        <v>35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X33" s="32"/>
    </row>
    <row r="34" spans="1:24" x14ac:dyDescent="0.35">
      <c r="A34" s="15" t="s">
        <v>11</v>
      </c>
      <c r="B34" s="16" t="s">
        <v>12</v>
      </c>
      <c r="C34" s="17">
        <f t="shared" ref="C34:N34" si="8">C3</f>
        <v>43831</v>
      </c>
      <c r="D34" s="17">
        <f t="shared" si="8"/>
        <v>43862</v>
      </c>
      <c r="E34" s="17">
        <f t="shared" si="8"/>
        <v>43891</v>
      </c>
      <c r="F34" s="17">
        <f t="shared" si="8"/>
        <v>43922</v>
      </c>
      <c r="G34" s="17">
        <f t="shared" si="8"/>
        <v>43952</v>
      </c>
      <c r="H34" s="17">
        <f t="shared" si="8"/>
        <v>43983</v>
      </c>
      <c r="I34" s="17">
        <f t="shared" si="8"/>
        <v>44013</v>
      </c>
      <c r="J34" s="17">
        <f t="shared" si="8"/>
        <v>44044</v>
      </c>
      <c r="K34" s="17">
        <f t="shared" si="8"/>
        <v>44075</v>
      </c>
      <c r="L34" s="17">
        <f t="shared" si="8"/>
        <v>44105</v>
      </c>
      <c r="M34" s="17">
        <f t="shared" si="8"/>
        <v>44136</v>
      </c>
      <c r="N34" s="17">
        <f t="shared" si="8"/>
        <v>44166</v>
      </c>
      <c r="O34" s="2" t="s">
        <v>19</v>
      </c>
      <c r="X34" s="32"/>
    </row>
    <row r="35" spans="1:24" ht="30.65" customHeight="1" x14ac:dyDescent="0.35">
      <c r="A35" s="3">
        <v>1763</v>
      </c>
      <c r="B35" s="61" t="s">
        <v>36</v>
      </c>
      <c r="C35" s="9">
        <v>2076</v>
      </c>
      <c r="D35" s="9">
        <v>2016</v>
      </c>
      <c r="E35" s="9">
        <v>1997</v>
      </c>
      <c r="F35" s="9">
        <v>1382</v>
      </c>
      <c r="G35" s="9">
        <v>1350</v>
      </c>
      <c r="H35" s="51">
        <v>1890</v>
      </c>
      <c r="I35" s="9">
        <v>1312</v>
      </c>
      <c r="J35" s="9"/>
      <c r="K35" s="9"/>
      <c r="L35" s="9"/>
      <c r="M35" s="9"/>
      <c r="N35" s="9"/>
      <c r="O35" s="9">
        <f>SUM(C35:N35)</f>
        <v>12023</v>
      </c>
      <c r="X35" s="32"/>
    </row>
    <row r="36" spans="1:24" ht="30.65" customHeight="1" x14ac:dyDescent="0.35">
      <c r="A36" s="5">
        <v>1764</v>
      </c>
      <c r="B36" s="20" t="s">
        <v>37</v>
      </c>
      <c r="C36" s="7">
        <v>2018</v>
      </c>
      <c r="D36" s="21">
        <v>1866</v>
      </c>
      <c r="E36" s="7">
        <v>2013</v>
      </c>
      <c r="F36" s="21">
        <v>1260</v>
      </c>
      <c r="G36" s="7">
        <v>1193</v>
      </c>
      <c r="H36" s="7">
        <v>1665</v>
      </c>
      <c r="I36" s="7">
        <v>1409</v>
      </c>
      <c r="J36" s="7"/>
      <c r="K36" s="7"/>
      <c r="L36" s="7"/>
      <c r="M36" s="7"/>
      <c r="N36" s="7"/>
      <c r="O36" s="7">
        <f>SUM(C36:N36)</f>
        <v>11424</v>
      </c>
      <c r="X36" s="32"/>
    </row>
    <row r="37" spans="1:24" ht="30.65" customHeight="1" thickBot="1" x14ac:dyDescent="0.4">
      <c r="A37" s="77">
        <v>1765</v>
      </c>
      <c r="B37" s="78" t="s">
        <v>38</v>
      </c>
      <c r="C37" s="72">
        <v>2306</v>
      </c>
      <c r="D37" s="72">
        <v>1901</v>
      </c>
      <c r="E37" s="72">
        <v>1924</v>
      </c>
      <c r="F37" s="72">
        <v>1346</v>
      </c>
      <c r="G37" s="72">
        <v>1540</v>
      </c>
      <c r="H37" s="79">
        <v>2054</v>
      </c>
      <c r="I37" s="72">
        <v>1352</v>
      </c>
      <c r="J37" s="72"/>
      <c r="K37" s="72"/>
      <c r="L37" s="72"/>
      <c r="M37" s="72"/>
      <c r="N37" s="72"/>
      <c r="O37" s="72">
        <f>SUM(C37:N37)</f>
        <v>12423</v>
      </c>
    </row>
    <row r="38" spans="1:24" ht="30.65" customHeight="1" thickTop="1" x14ac:dyDescent="0.35">
      <c r="B38" s="10" t="s">
        <v>19</v>
      </c>
      <c r="C38" s="11">
        <f t="shared" ref="C38:I38" si="9">SUM(C35:C37)</f>
        <v>6400</v>
      </c>
      <c r="D38" s="11">
        <f t="shared" si="9"/>
        <v>5783</v>
      </c>
      <c r="E38" s="11">
        <f t="shared" si="9"/>
        <v>5934</v>
      </c>
      <c r="F38" s="11">
        <f t="shared" si="9"/>
        <v>3988</v>
      </c>
      <c r="G38" s="11">
        <f t="shared" si="9"/>
        <v>4083</v>
      </c>
      <c r="H38" s="11">
        <f t="shared" si="9"/>
        <v>5609</v>
      </c>
      <c r="I38" s="11">
        <f t="shared" si="9"/>
        <v>4073</v>
      </c>
      <c r="J38" s="11">
        <f>SUM(J35:J37)</f>
        <v>0</v>
      </c>
      <c r="K38" s="11">
        <f t="shared" ref="K38:L38" si="10">SUM(K35:K37)</f>
        <v>0</v>
      </c>
      <c r="L38" s="11">
        <f t="shared" si="10"/>
        <v>0</v>
      </c>
      <c r="M38" s="11">
        <f t="shared" ref="M38:N38" si="11">SUM(M35:M37)</f>
        <v>0</v>
      </c>
      <c r="N38" s="11">
        <f t="shared" si="11"/>
        <v>0</v>
      </c>
      <c r="O38" s="11">
        <f>SUM(C38:N38)</f>
        <v>35870</v>
      </c>
      <c r="X38" s="32"/>
    </row>
    <row r="39" spans="1:24" ht="30.65" customHeight="1" x14ac:dyDescent="0.35">
      <c r="A39" s="12"/>
      <c r="B39" s="13" t="s">
        <v>20</v>
      </c>
      <c r="C39" s="7">
        <f t="shared" ref="C39:N39" si="12">C10</f>
        <v>19</v>
      </c>
      <c r="D39" s="7">
        <f t="shared" si="12"/>
        <v>20</v>
      </c>
      <c r="E39" s="7">
        <f t="shared" si="12"/>
        <v>21</v>
      </c>
      <c r="F39" s="7">
        <f t="shared" si="12"/>
        <v>16</v>
      </c>
      <c r="G39" s="7">
        <f t="shared" si="12"/>
        <v>22</v>
      </c>
      <c r="H39" s="7">
        <f t="shared" si="12"/>
        <v>20</v>
      </c>
      <c r="I39" s="7">
        <f t="shared" si="12"/>
        <v>21</v>
      </c>
      <c r="J39" s="7">
        <f t="shared" si="12"/>
        <v>19</v>
      </c>
      <c r="K39" s="7">
        <f t="shared" si="12"/>
        <v>21</v>
      </c>
      <c r="L39" s="7">
        <f t="shared" si="12"/>
        <v>23</v>
      </c>
      <c r="M39" s="7">
        <f t="shared" si="12"/>
        <v>21</v>
      </c>
      <c r="N39" s="7">
        <f t="shared" si="12"/>
        <v>15</v>
      </c>
      <c r="O39" s="7">
        <f>SUM(C39:N39)</f>
        <v>238</v>
      </c>
      <c r="X39" s="32"/>
    </row>
    <row r="40" spans="1:24" ht="30.65" customHeight="1" x14ac:dyDescent="0.35">
      <c r="B40" s="4" t="s">
        <v>39</v>
      </c>
      <c r="C40" s="14">
        <f t="shared" ref="C40:G40" si="13">C38/C39</f>
        <v>336.84210526315792</v>
      </c>
      <c r="D40" s="14">
        <f t="shared" si="13"/>
        <v>289.14999999999998</v>
      </c>
      <c r="E40" s="14">
        <f t="shared" si="13"/>
        <v>282.57142857142856</v>
      </c>
      <c r="F40" s="14">
        <f t="shared" si="13"/>
        <v>249.25</v>
      </c>
      <c r="G40" s="14">
        <f t="shared" si="13"/>
        <v>185.59090909090909</v>
      </c>
      <c r="H40" s="14">
        <f t="shared" ref="H40:O40" si="14">H38/H39</f>
        <v>280.45</v>
      </c>
      <c r="I40" s="14">
        <f t="shared" ref="I40:K40" si="15">I38/I39</f>
        <v>193.95238095238096</v>
      </c>
      <c r="J40" s="14">
        <f t="shared" si="15"/>
        <v>0</v>
      </c>
      <c r="K40" s="14">
        <f t="shared" si="15"/>
        <v>0</v>
      </c>
      <c r="L40" s="14">
        <f t="shared" ref="L40:N40" si="16">L38/L39</f>
        <v>0</v>
      </c>
      <c r="M40" s="14">
        <f t="shared" si="16"/>
        <v>0</v>
      </c>
      <c r="N40" s="14">
        <f t="shared" si="16"/>
        <v>0</v>
      </c>
      <c r="O40" s="14">
        <f t="shared" si="14"/>
        <v>150.71428571428572</v>
      </c>
      <c r="X40" s="32"/>
    </row>
    <row r="41" spans="1:24" ht="30.65" customHeight="1" x14ac:dyDescent="0.35">
      <c r="A41" s="12"/>
      <c r="B41" s="13" t="s">
        <v>40</v>
      </c>
      <c r="C41" s="30">
        <f t="shared" ref="C41:G41" si="17">C40/2</f>
        <v>168.42105263157896</v>
      </c>
      <c r="D41" s="30">
        <f t="shared" si="17"/>
        <v>144.57499999999999</v>
      </c>
      <c r="E41" s="30">
        <f t="shared" si="17"/>
        <v>141.28571428571428</v>
      </c>
      <c r="F41" s="30">
        <f t="shared" si="17"/>
        <v>124.625</v>
      </c>
      <c r="G41" s="30">
        <f t="shared" si="17"/>
        <v>92.795454545454547</v>
      </c>
      <c r="H41" s="30">
        <f t="shared" ref="H41:O41" si="18">H40/2</f>
        <v>140.22499999999999</v>
      </c>
      <c r="I41" s="30">
        <f t="shared" ref="I41:K41" si="19">I40/2</f>
        <v>96.976190476190482</v>
      </c>
      <c r="J41" s="30">
        <f t="shared" si="19"/>
        <v>0</v>
      </c>
      <c r="K41" s="30">
        <f t="shared" si="19"/>
        <v>0</v>
      </c>
      <c r="L41" s="30">
        <f t="shared" ref="L41:N41" si="20">L40/2</f>
        <v>0</v>
      </c>
      <c r="M41" s="30">
        <f t="shared" si="20"/>
        <v>0</v>
      </c>
      <c r="N41" s="30">
        <f t="shared" si="20"/>
        <v>0</v>
      </c>
      <c r="O41" s="30">
        <f t="shared" si="18"/>
        <v>75.357142857142861</v>
      </c>
    </row>
    <row r="43" spans="1:24" ht="15.65" customHeight="1" x14ac:dyDescent="0.35">
      <c r="A43" s="106" t="s">
        <v>41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</row>
    <row r="44" spans="1:24" x14ac:dyDescent="0.35">
      <c r="A44" s="1" t="s">
        <v>11</v>
      </c>
      <c r="B44" s="1" t="s">
        <v>12</v>
      </c>
      <c r="C44" s="2">
        <f t="shared" ref="C44:N44" si="21">C3</f>
        <v>43831</v>
      </c>
      <c r="D44" s="2">
        <f t="shared" si="21"/>
        <v>43862</v>
      </c>
      <c r="E44" s="2">
        <f t="shared" si="21"/>
        <v>43891</v>
      </c>
      <c r="F44" s="2">
        <f t="shared" si="21"/>
        <v>43922</v>
      </c>
      <c r="G44" s="2">
        <f t="shared" si="21"/>
        <v>43952</v>
      </c>
      <c r="H44" s="2">
        <f t="shared" si="21"/>
        <v>43983</v>
      </c>
      <c r="I44" s="2">
        <f t="shared" si="21"/>
        <v>44013</v>
      </c>
      <c r="J44" s="2">
        <f t="shared" si="21"/>
        <v>44044</v>
      </c>
      <c r="K44" s="2">
        <f t="shared" si="21"/>
        <v>44075</v>
      </c>
      <c r="L44" s="2">
        <f t="shared" si="21"/>
        <v>44105</v>
      </c>
      <c r="M44" s="2">
        <f t="shared" si="21"/>
        <v>44136</v>
      </c>
      <c r="N44" s="2">
        <f t="shared" si="21"/>
        <v>44166</v>
      </c>
      <c r="O44" s="2" t="s">
        <v>19</v>
      </c>
    </row>
    <row r="45" spans="1:24" ht="30.65" customHeight="1" x14ac:dyDescent="0.35">
      <c r="A45" s="68" t="s">
        <v>65</v>
      </c>
      <c r="B45" s="8" t="s">
        <v>42</v>
      </c>
      <c r="C45" s="9">
        <v>32</v>
      </c>
      <c r="D45" s="9">
        <v>29</v>
      </c>
      <c r="E45" s="9">
        <v>19</v>
      </c>
      <c r="F45" s="9">
        <v>19</v>
      </c>
      <c r="G45" s="9">
        <v>20</v>
      </c>
      <c r="H45" s="9">
        <v>20</v>
      </c>
      <c r="I45" s="9">
        <v>14</v>
      </c>
      <c r="J45" s="9"/>
      <c r="K45" s="9"/>
      <c r="L45" s="9"/>
      <c r="M45" s="9"/>
      <c r="N45" s="9"/>
      <c r="O45" s="9">
        <f>SUM(C45:N45)</f>
        <v>153</v>
      </c>
      <c r="Q45" s="32"/>
      <c r="R45" s="32"/>
      <c r="S45" s="32"/>
      <c r="T45" s="32"/>
      <c r="U45" s="32"/>
      <c r="V45" s="32"/>
    </row>
    <row r="46" spans="1:24" ht="30.65" customHeight="1" x14ac:dyDescent="0.35">
      <c r="A46" s="69">
        <v>1028</v>
      </c>
      <c r="B46" s="6" t="s">
        <v>42</v>
      </c>
      <c r="C46" s="7">
        <v>675</v>
      </c>
      <c r="D46" s="7">
        <v>430</v>
      </c>
      <c r="E46" s="7">
        <v>421</v>
      </c>
      <c r="F46" s="7">
        <v>364</v>
      </c>
      <c r="G46" s="7">
        <v>504</v>
      </c>
      <c r="H46" s="7">
        <v>469</v>
      </c>
      <c r="I46" s="7">
        <v>547</v>
      </c>
      <c r="J46" s="7"/>
      <c r="K46" s="7"/>
      <c r="L46" s="7"/>
      <c r="M46" s="7"/>
      <c r="N46" s="7"/>
      <c r="O46" s="7">
        <f>SUM(C46:N46)</f>
        <v>3410</v>
      </c>
      <c r="Q46" s="32"/>
      <c r="R46" s="32"/>
      <c r="S46" s="32"/>
      <c r="T46" s="32"/>
      <c r="U46" s="32"/>
      <c r="V46" s="32"/>
    </row>
    <row r="47" spans="1:24" ht="30.65" customHeight="1" x14ac:dyDescent="0.35">
      <c r="A47" s="68" t="s">
        <v>66</v>
      </c>
      <c r="B47" s="8" t="s">
        <v>43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/>
      <c r="K47" s="9"/>
      <c r="L47" s="9"/>
      <c r="M47" s="22"/>
      <c r="N47" s="9"/>
      <c r="O47" s="9">
        <f>SUM(C47:N47)</f>
        <v>0</v>
      </c>
      <c r="P47" s="33"/>
      <c r="Q47" s="32"/>
      <c r="R47" s="32"/>
      <c r="S47" s="32"/>
      <c r="T47" s="32"/>
      <c r="U47" s="32"/>
      <c r="V47" s="32"/>
    </row>
    <row r="48" spans="1:24" ht="30.65" customHeight="1" x14ac:dyDescent="0.35">
      <c r="A48" s="69">
        <v>1027</v>
      </c>
      <c r="B48" s="6" t="s">
        <v>43</v>
      </c>
      <c r="C48" s="7">
        <v>1721</v>
      </c>
      <c r="D48" s="7">
        <v>2191</v>
      </c>
      <c r="E48" s="7">
        <v>2017</v>
      </c>
      <c r="F48" s="7">
        <v>1328</v>
      </c>
      <c r="G48" s="7">
        <v>1124</v>
      </c>
      <c r="H48" s="7">
        <v>1865</v>
      </c>
      <c r="I48" s="7">
        <v>1354</v>
      </c>
      <c r="J48" s="7"/>
      <c r="K48" s="7"/>
      <c r="L48" s="7"/>
      <c r="M48" s="7"/>
      <c r="N48" s="7"/>
      <c r="O48" s="7">
        <f>SUM(C48:N48)</f>
        <v>11600</v>
      </c>
      <c r="P48" s="33"/>
      <c r="Q48" s="32"/>
      <c r="R48" s="32"/>
      <c r="S48" s="32"/>
      <c r="T48" s="32"/>
      <c r="U48" s="32"/>
      <c r="V48" s="32"/>
    </row>
    <row r="49" spans="1:24" ht="30.65" customHeight="1" thickBot="1" x14ac:dyDescent="0.4">
      <c r="A49" s="82">
        <v>1120</v>
      </c>
      <c r="B49" s="80" t="s">
        <v>44</v>
      </c>
      <c r="C49" s="81">
        <v>119</v>
      </c>
      <c r="D49" s="81">
        <v>36</v>
      </c>
      <c r="E49" s="81">
        <v>24</v>
      </c>
      <c r="F49" s="81">
        <v>51</v>
      </c>
      <c r="G49" s="81">
        <v>44</v>
      </c>
      <c r="H49" s="81">
        <v>20</v>
      </c>
      <c r="I49" s="81">
        <v>27</v>
      </c>
      <c r="J49" s="81"/>
      <c r="K49" s="81"/>
      <c r="L49" s="81"/>
      <c r="M49" s="81"/>
      <c r="N49" s="81"/>
      <c r="O49" s="76">
        <f t="shared" ref="O49" si="22">SUM(C49:N49)</f>
        <v>321</v>
      </c>
      <c r="P49" s="32"/>
      <c r="Q49" s="32"/>
      <c r="R49" s="32"/>
      <c r="S49" s="32"/>
      <c r="T49" s="32"/>
      <c r="U49" s="32"/>
      <c r="V49" s="32"/>
    </row>
    <row r="50" spans="1:24" ht="21.65" customHeight="1" thickTop="1" x14ac:dyDescent="0.35">
      <c r="B50" s="10" t="s">
        <v>19</v>
      </c>
      <c r="C50" s="11">
        <f t="shared" ref="C50:H50" si="23">SUM(C45:C49)</f>
        <v>2547</v>
      </c>
      <c r="D50" s="11">
        <f t="shared" si="23"/>
        <v>2686</v>
      </c>
      <c r="E50" s="11">
        <f t="shared" si="23"/>
        <v>2481</v>
      </c>
      <c r="F50" s="11">
        <f t="shared" si="23"/>
        <v>1762</v>
      </c>
      <c r="G50" s="11">
        <f t="shared" si="23"/>
        <v>1692</v>
      </c>
      <c r="H50" s="11">
        <f t="shared" si="23"/>
        <v>2374</v>
      </c>
      <c r="I50" s="11">
        <f t="shared" ref="I50:J50" si="24">SUM(I45:I49)</f>
        <v>1942</v>
      </c>
      <c r="J50" s="11">
        <f t="shared" si="24"/>
        <v>0</v>
      </c>
      <c r="K50" s="11">
        <f t="shared" ref="K50:L50" si="25">SUM(K45:K49)</f>
        <v>0</v>
      </c>
      <c r="L50" s="11">
        <f t="shared" si="25"/>
        <v>0</v>
      </c>
      <c r="M50" s="11">
        <f t="shared" ref="M50:N50" si="26">SUM(M45:M49)</f>
        <v>0</v>
      </c>
      <c r="N50" s="11">
        <f t="shared" si="26"/>
        <v>0</v>
      </c>
      <c r="O50" s="11">
        <f>SUM(C50:N50)</f>
        <v>15484</v>
      </c>
      <c r="P50" s="33"/>
      <c r="Q50" s="32"/>
      <c r="R50" s="32"/>
      <c r="S50" s="32"/>
      <c r="T50" s="32"/>
      <c r="U50" s="32"/>
      <c r="V50" s="32"/>
      <c r="X50" s="32"/>
    </row>
    <row r="51" spans="1:24" ht="21.65" customHeight="1" x14ac:dyDescent="0.35">
      <c r="A51" s="12"/>
      <c r="B51" s="13" t="s">
        <v>20</v>
      </c>
      <c r="C51" s="7">
        <f t="shared" ref="C51:N51" si="27">C10</f>
        <v>19</v>
      </c>
      <c r="D51" s="7">
        <f t="shared" si="27"/>
        <v>20</v>
      </c>
      <c r="E51" s="7">
        <f t="shared" si="27"/>
        <v>21</v>
      </c>
      <c r="F51" s="7">
        <f t="shared" si="27"/>
        <v>16</v>
      </c>
      <c r="G51" s="7">
        <f t="shared" si="27"/>
        <v>22</v>
      </c>
      <c r="H51" s="7">
        <f t="shared" si="27"/>
        <v>20</v>
      </c>
      <c r="I51" s="7">
        <f t="shared" si="27"/>
        <v>21</v>
      </c>
      <c r="J51" s="7">
        <f t="shared" si="27"/>
        <v>19</v>
      </c>
      <c r="K51" s="7">
        <f t="shared" si="27"/>
        <v>21</v>
      </c>
      <c r="L51" s="7">
        <f t="shared" si="27"/>
        <v>23</v>
      </c>
      <c r="M51" s="7">
        <f t="shared" si="27"/>
        <v>21</v>
      </c>
      <c r="N51" s="7">
        <f t="shared" si="27"/>
        <v>15</v>
      </c>
      <c r="O51" s="7">
        <f>SUM(C51:N51)</f>
        <v>238</v>
      </c>
    </row>
    <row r="52" spans="1:24" ht="21.65" customHeight="1" x14ac:dyDescent="0.35">
      <c r="B52" s="4" t="s">
        <v>21</v>
      </c>
      <c r="C52" s="14">
        <f t="shared" ref="C52:O52" si="28">C50/C51</f>
        <v>134.05263157894737</v>
      </c>
      <c r="D52" s="14">
        <f t="shared" si="28"/>
        <v>134.30000000000001</v>
      </c>
      <c r="E52" s="14">
        <f t="shared" si="28"/>
        <v>118.14285714285714</v>
      </c>
      <c r="F52" s="14">
        <f t="shared" si="28"/>
        <v>110.125</v>
      </c>
      <c r="G52" s="14">
        <f t="shared" si="28"/>
        <v>76.909090909090907</v>
      </c>
      <c r="H52" s="14">
        <f t="shared" si="28"/>
        <v>118.7</v>
      </c>
      <c r="I52" s="14">
        <f t="shared" si="28"/>
        <v>92.476190476190482</v>
      </c>
      <c r="J52" s="14">
        <f>J50/J51</f>
        <v>0</v>
      </c>
      <c r="K52" s="14">
        <f>K50/K51</f>
        <v>0</v>
      </c>
      <c r="L52" s="14">
        <f>L50/L51</f>
        <v>0</v>
      </c>
      <c r="M52" s="14">
        <f t="shared" ref="M52:N52" si="29">M50/M51</f>
        <v>0</v>
      </c>
      <c r="N52" s="14">
        <f t="shared" si="29"/>
        <v>0</v>
      </c>
      <c r="O52" s="14">
        <f t="shared" si="28"/>
        <v>65.058823529411768</v>
      </c>
      <c r="Q52" s="46"/>
      <c r="R52" s="47"/>
      <c r="S52" s="46"/>
      <c r="T52" s="47"/>
    </row>
    <row r="53" spans="1:24" x14ac:dyDescent="0.35">
      <c r="F53" s="50"/>
      <c r="Q53" s="46"/>
      <c r="R53" s="47"/>
      <c r="S53" s="46"/>
      <c r="T53" s="47"/>
    </row>
    <row r="55" spans="1:24" x14ac:dyDescent="0.35">
      <c r="B55" s="1" t="s">
        <v>70</v>
      </c>
      <c r="C55" s="2">
        <f t="shared" ref="C55:I55" si="30">C14</f>
        <v>43831</v>
      </c>
      <c r="D55" s="2">
        <f t="shared" si="30"/>
        <v>43862</v>
      </c>
      <c r="E55" s="2">
        <f t="shared" si="30"/>
        <v>43891</v>
      </c>
      <c r="F55" s="2">
        <f t="shared" si="30"/>
        <v>43922</v>
      </c>
      <c r="G55" s="2">
        <f t="shared" si="30"/>
        <v>43952</v>
      </c>
      <c r="H55" s="2">
        <f t="shared" si="30"/>
        <v>43983</v>
      </c>
      <c r="I55" s="2">
        <f t="shared" si="30"/>
        <v>44013</v>
      </c>
      <c r="O55" s="2" t="s">
        <v>19</v>
      </c>
    </row>
    <row r="56" spans="1:24" x14ac:dyDescent="0.35">
      <c r="B56" s="10" t="s">
        <v>68</v>
      </c>
      <c r="C56" s="63">
        <f>+C50+C38+C29+C9</f>
        <v>12574</v>
      </c>
      <c r="D56" s="63">
        <f t="shared" ref="D56:N56" si="31">+D50+D38+D29+D9</f>
        <v>11528</v>
      </c>
      <c r="E56" s="63">
        <f t="shared" si="31"/>
        <v>11213</v>
      </c>
      <c r="F56" s="63">
        <f t="shared" si="31"/>
        <v>7810</v>
      </c>
      <c r="G56" s="63">
        <f t="shared" si="31"/>
        <v>8209</v>
      </c>
      <c r="H56" s="63">
        <f t="shared" si="31"/>
        <v>10742</v>
      </c>
      <c r="I56" s="63">
        <f t="shared" si="31"/>
        <v>7897</v>
      </c>
      <c r="J56" s="63">
        <f t="shared" si="31"/>
        <v>0</v>
      </c>
      <c r="K56" s="63">
        <f t="shared" si="31"/>
        <v>0</v>
      </c>
      <c r="L56" s="63">
        <f t="shared" si="31"/>
        <v>0</v>
      </c>
      <c r="M56" s="63">
        <f t="shared" si="31"/>
        <v>0</v>
      </c>
      <c r="N56" s="63">
        <f t="shared" si="31"/>
        <v>0</v>
      </c>
      <c r="O56" s="95">
        <f>SUM(C56:N56)</f>
        <v>69973</v>
      </c>
    </row>
    <row r="57" spans="1:24" x14ac:dyDescent="0.35">
      <c r="B57" s="13" t="s">
        <v>20</v>
      </c>
      <c r="C57" s="7">
        <f>C51</f>
        <v>19</v>
      </c>
      <c r="D57" s="7">
        <f t="shared" ref="D57:N57" si="32">D51</f>
        <v>20</v>
      </c>
      <c r="E57" s="7">
        <f t="shared" si="32"/>
        <v>21</v>
      </c>
      <c r="F57" s="7">
        <f t="shared" si="32"/>
        <v>16</v>
      </c>
      <c r="G57" s="7">
        <f t="shared" si="32"/>
        <v>22</v>
      </c>
      <c r="H57" s="7">
        <f t="shared" si="32"/>
        <v>20</v>
      </c>
      <c r="I57" s="7">
        <f t="shared" si="32"/>
        <v>21</v>
      </c>
      <c r="J57" s="7">
        <f t="shared" si="32"/>
        <v>19</v>
      </c>
      <c r="K57" s="7">
        <f t="shared" si="32"/>
        <v>21</v>
      </c>
      <c r="L57" s="7">
        <f t="shared" si="32"/>
        <v>23</v>
      </c>
      <c r="M57" s="7">
        <f t="shared" si="32"/>
        <v>21</v>
      </c>
      <c r="N57" s="7">
        <f t="shared" si="32"/>
        <v>15</v>
      </c>
      <c r="O57" s="96">
        <f>SUM(C57:N57)</f>
        <v>238</v>
      </c>
    </row>
    <row r="58" spans="1:24" x14ac:dyDescent="0.35">
      <c r="B58" s="4" t="s">
        <v>21</v>
      </c>
      <c r="C58">
        <f>C56/C57</f>
        <v>661.78947368421052</v>
      </c>
      <c r="D58">
        <f t="shared" ref="D58:H58" si="33">D56/D57</f>
        <v>576.4</v>
      </c>
      <c r="E58">
        <f t="shared" si="33"/>
        <v>533.95238095238096</v>
      </c>
      <c r="F58">
        <f t="shared" si="33"/>
        <v>488.125</v>
      </c>
      <c r="G58">
        <f t="shared" si="33"/>
        <v>373.13636363636363</v>
      </c>
      <c r="H58">
        <f t="shared" si="33"/>
        <v>537.1</v>
      </c>
      <c r="I58">
        <f>I56/I57</f>
        <v>376.04761904761904</v>
      </c>
      <c r="O58" s="98">
        <f>AVERAGE(C58:I58)</f>
        <v>506.65011961722485</v>
      </c>
    </row>
    <row r="59" spans="1:24" x14ac:dyDescent="0.35">
      <c r="B59" t="s">
        <v>69</v>
      </c>
      <c r="C59">
        <f>C58/10</f>
        <v>66.178947368421049</v>
      </c>
      <c r="D59">
        <f t="shared" ref="D59:N59" si="34">D58/10</f>
        <v>57.64</v>
      </c>
      <c r="E59">
        <f t="shared" si="34"/>
        <v>53.395238095238099</v>
      </c>
      <c r="F59">
        <f t="shared" si="34"/>
        <v>48.8125</v>
      </c>
      <c r="G59">
        <f t="shared" si="34"/>
        <v>37.313636363636363</v>
      </c>
      <c r="H59">
        <f t="shared" si="34"/>
        <v>53.71</v>
      </c>
      <c r="I59">
        <f t="shared" si="34"/>
        <v>37.604761904761901</v>
      </c>
      <c r="J59">
        <f t="shared" si="34"/>
        <v>0</v>
      </c>
      <c r="K59">
        <f t="shared" si="34"/>
        <v>0</v>
      </c>
      <c r="L59">
        <f t="shared" si="34"/>
        <v>0</v>
      </c>
      <c r="M59">
        <f t="shared" si="34"/>
        <v>0</v>
      </c>
      <c r="N59">
        <f t="shared" si="34"/>
        <v>0</v>
      </c>
      <c r="O59" s="98">
        <f>AVERAGE(C59:I59)</f>
        <v>50.665011961722485</v>
      </c>
    </row>
  </sheetData>
  <mergeCells count="4">
    <mergeCell ref="A1:O1"/>
    <mergeCell ref="A13:O13"/>
    <mergeCell ref="A33:O33"/>
    <mergeCell ref="A43:O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7"/>
  <sheetViews>
    <sheetView showGridLines="0" tabSelected="1" topLeftCell="A49" workbookViewId="0">
      <selection activeCell="B53" sqref="B53:O57"/>
    </sheetView>
  </sheetViews>
  <sheetFormatPr baseColWidth="10" defaultRowHeight="14.5" x14ac:dyDescent="0.35"/>
  <cols>
    <col min="1" max="1" width="8" customWidth="1"/>
    <col min="2" max="2" width="43.453125" customWidth="1"/>
    <col min="3" max="9" width="7.81640625" customWidth="1"/>
    <col min="10" max="14" width="7.81640625" hidden="1" customWidth="1"/>
    <col min="15" max="15" width="8" customWidth="1"/>
  </cols>
  <sheetData>
    <row r="1" spans="1:24" ht="27.65" customHeight="1" x14ac:dyDescent="0.35">
      <c r="A1" s="106" t="s">
        <v>10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24" x14ac:dyDescent="0.35">
      <c r="A2" s="1" t="s">
        <v>11</v>
      </c>
      <c r="B2" s="1" t="s">
        <v>12</v>
      </c>
      <c r="C2" s="2">
        <f>INDICADORES!J3</f>
        <v>43831</v>
      </c>
      <c r="D2" s="2">
        <f>INDICADORES!K3</f>
        <v>43862</v>
      </c>
      <c r="E2" s="2">
        <f>INDICADORES!L3</f>
        <v>43891</v>
      </c>
      <c r="F2" s="2">
        <f>INDICADORES!M3</f>
        <v>43922</v>
      </c>
      <c r="G2" s="2">
        <f>INDICADORES!N3</f>
        <v>43952</v>
      </c>
      <c r="H2" s="2">
        <f>INDICADORES!O3</f>
        <v>43983</v>
      </c>
      <c r="I2" s="2">
        <f>INDICADORES!P3</f>
        <v>44013</v>
      </c>
      <c r="J2" s="2">
        <f>INDICADORES!Q3</f>
        <v>44044</v>
      </c>
      <c r="K2" s="2">
        <f>INDICADORES!R3</f>
        <v>44075</v>
      </c>
      <c r="L2" s="2">
        <f>INDICADORES!S3</f>
        <v>44105</v>
      </c>
      <c r="M2" s="2">
        <f>INDICADORES!T3</f>
        <v>44136</v>
      </c>
      <c r="N2" s="2">
        <f>INDICADORES!U3</f>
        <v>44166</v>
      </c>
      <c r="O2" s="2" t="s">
        <v>19</v>
      </c>
      <c r="P2" s="48"/>
      <c r="Q2" s="47"/>
      <c r="R2" s="47"/>
      <c r="S2" s="47"/>
      <c r="T2" s="47"/>
      <c r="U2" s="47"/>
      <c r="V2" s="47"/>
    </row>
    <row r="3" spans="1:24" ht="30.65" customHeight="1" x14ac:dyDescent="0.35">
      <c r="A3" s="68">
        <v>611</v>
      </c>
      <c r="B3" s="18" t="s">
        <v>13</v>
      </c>
      <c r="C3" s="9">
        <v>0</v>
      </c>
      <c r="D3" s="19">
        <v>0</v>
      </c>
      <c r="E3" s="19">
        <v>0</v>
      </c>
      <c r="F3" s="19">
        <v>0</v>
      </c>
      <c r="G3" s="9">
        <v>0</v>
      </c>
      <c r="H3" s="9">
        <v>0</v>
      </c>
      <c r="I3" s="9">
        <v>0</v>
      </c>
      <c r="J3" s="9"/>
      <c r="K3" s="9"/>
      <c r="L3" s="9"/>
      <c r="M3" s="9"/>
      <c r="N3" s="9"/>
      <c r="O3" s="9">
        <f>SUM(C3:N3)</f>
        <v>0</v>
      </c>
      <c r="Q3" s="43"/>
    </row>
    <row r="4" spans="1:24" ht="30.65" customHeight="1" x14ac:dyDescent="0.35">
      <c r="A4" s="69">
        <v>171</v>
      </c>
      <c r="B4" s="20" t="s">
        <v>14</v>
      </c>
      <c r="C4" s="7">
        <v>36</v>
      </c>
      <c r="D4" s="21">
        <v>31</v>
      </c>
      <c r="E4" s="21">
        <v>25</v>
      </c>
      <c r="F4" s="21">
        <v>34</v>
      </c>
      <c r="G4" s="7">
        <v>65</v>
      </c>
      <c r="H4" s="7">
        <v>30</v>
      </c>
      <c r="I4" s="7">
        <v>30</v>
      </c>
      <c r="J4" s="7"/>
      <c r="K4" s="7"/>
      <c r="L4" s="7"/>
      <c r="M4" s="7"/>
      <c r="N4" s="7"/>
      <c r="O4" s="7">
        <f>SUM(C4:N4)</f>
        <v>251</v>
      </c>
      <c r="Q4" s="43"/>
    </row>
    <row r="5" spans="1:24" ht="30.65" customHeight="1" x14ac:dyDescent="0.35">
      <c r="A5" s="68">
        <v>674</v>
      </c>
      <c r="B5" s="18" t="s">
        <v>16</v>
      </c>
      <c r="C5" s="9">
        <v>0</v>
      </c>
      <c r="D5" s="19">
        <v>0</v>
      </c>
      <c r="E5" s="19">
        <v>0</v>
      </c>
      <c r="F5" s="19">
        <v>0</v>
      </c>
      <c r="G5" s="9">
        <v>0</v>
      </c>
      <c r="H5" s="9">
        <v>0</v>
      </c>
      <c r="I5" s="9">
        <v>0</v>
      </c>
      <c r="J5" s="9"/>
      <c r="K5" s="9"/>
      <c r="L5" s="9"/>
      <c r="M5" s="9"/>
      <c r="N5" s="9"/>
      <c r="O5" s="9">
        <f t="shared" ref="O5:O7" si="0">SUM(C5:N5)</f>
        <v>0</v>
      </c>
      <c r="Q5" s="43"/>
    </row>
    <row r="6" spans="1:24" ht="30.65" customHeight="1" x14ac:dyDescent="0.35">
      <c r="A6" s="69">
        <v>635</v>
      </c>
      <c r="B6" s="20" t="s">
        <v>17</v>
      </c>
      <c r="C6" s="7">
        <v>0</v>
      </c>
      <c r="D6" s="21">
        <v>0</v>
      </c>
      <c r="E6" s="21">
        <v>0</v>
      </c>
      <c r="F6" s="21">
        <v>0</v>
      </c>
      <c r="G6" s="7">
        <v>0</v>
      </c>
      <c r="H6" s="7">
        <v>0</v>
      </c>
      <c r="I6" s="7">
        <v>0</v>
      </c>
      <c r="J6" s="7"/>
      <c r="K6" s="7"/>
      <c r="L6" s="7"/>
      <c r="M6" s="7"/>
      <c r="N6" s="7"/>
      <c r="O6" s="7">
        <f t="shared" si="0"/>
        <v>0</v>
      </c>
      <c r="Q6" s="43"/>
    </row>
    <row r="7" spans="1:24" ht="30.65" customHeight="1" thickBot="1" x14ac:dyDescent="0.4">
      <c r="A7" s="70">
        <v>1210</v>
      </c>
      <c r="B7" s="71" t="s">
        <v>18</v>
      </c>
      <c r="C7" s="72">
        <v>0</v>
      </c>
      <c r="D7" s="73">
        <v>0</v>
      </c>
      <c r="E7" s="73">
        <v>0</v>
      </c>
      <c r="F7" s="73">
        <v>0</v>
      </c>
      <c r="G7" s="72">
        <v>0</v>
      </c>
      <c r="H7" s="72">
        <v>0</v>
      </c>
      <c r="I7" s="72">
        <v>0</v>
      </c>
      <c r="J7" s="72"/>
      <c r="K7" s="72"/>
      <c r="L7" s="72"/>
      <c r="M7" s="72"/>
      <c r="N7" s="72"/>
      <c r="O7" s="72">
        <f t="shared" si="0"/>
        <v>0</v>
      </c>
      <c r="Q7" s="43"/>
    </row>
    <row r="8" spans="1:24" ht="21" customHeight="1" thickTop="1" x14ac:dyDescent="0.35">
      <c r="B8" s="10" t="s">
        <v>19</v>
      </c>
      <c r="C8" s="11">
        <f t="shared" ref="C8:O8" si="1">SUM(C3:C7)</f>
        <v>36</v>
      </c>
      <c r="D8" s="11">
        <f t="shared" si="1"/>
        <v>31</v>
      </c>
      <c r="E8" s="11">
        <f t="shared" si="1"/>
        <v>25</v>
      </c>
      <c r="F8" s="11">
        <f t="shared" si="1"/>
        <v>34</v>
      </c>
      <c r="G8" s="11">
        <f t="shared" si="1"/>
        <v>65</v>
      </c>
      <c r="H8" s="11">
        <f t="shared" si="1"/>
        <v>30</v>
      </c>
      <c r="I8" s="11">
        <f t="shared" si="1"/>
        <v>30</v>
      </c>
      <c r="J8" s="11">
        <f t="shared" si="1"/>
        <v>0</v>
      </c>
      <c r="K8" s="11">
        <f t="shared" si="1"/>
        <v>0</v>
      </c>
      <c r="L8" s="11">
        <f t="shared" si="1"/>
        <v>0</v>
      </c>
      <c r="M8" s="11">
        <f t="shared" si="1"/>
        <v>0</v>
      </c>
      <c r="N8" s="11">
        <f t="shared" si="1"/>
        <v>0</v>
      </c>
      <c r="O8" s="11">
        <f t="shared" si="1"/>
        <v>251</v>
      </c>
    </row>
    <row r="9" spans="1:24" ht="21" customHeight="1" x14ac:dyDescent="0.35">
      <c r="A9" s="12"/>
      <c r="B9" s="13" t="s">
        <v>20</v>
      </c>
      <c r="C9" s="7">
        <v>19</v>
      </c>
      <c r="D9" s="7">
        <v>20</v>
      </c>
      <c r="E9" s="7">
        <v>21</v>
      </c>
      <c r="F9" s="7">
        <v>16</v>
      </c>
      <c r="G9" s="7">
        <v>22</v>
      </c>
      <c r="H9" s="7">
        <v>20</v>
      </c>
      <c r="I9" s="7">
        <v>21</v>
      </c>
      <c r="J9" s="7">
        <v>19</v>
      </c>
      <c r="K9" s="7">
        <v>21</v>
      </c>
      <c r="L9" s="7">
        <v>23</v>
      </c>
      <c r="M9" s="7">
        <v>21</v>
      </c>
      <c r="N9" s="7">
        <v>15</v>
      </c>
      <c r="O9" s="7">
        <f>SUM(C9:N9)</f>
        <v>238</v>
      </c>
    </row>
    <row r="10" spans="1:24" ht="21" customHeight="1" x14ac:dyDescent="0.35">
      <c r="B10" s="4" t="s">
        <v>21</v>
      </c>
      <c r="C10" s="14">
        <f t="shared" ref="C10:N10" si="2">C8/C9</f>
        <v>1.8947368421052631</v>
      </c>
      <c r="D10" s="14">
        <f t="shared" si="2"/>
        <v>1.55</v>
      </c>
      <c r="E10" s="14">
        <f t="shared" si="2"/>
        <v>1.1904761904761905</v>
      </c>
      <c r="F10" s="14">
        <f t="shared" si="2"/>
        <v>2.125</v>
      </c>
      <c r="G10" s="14">
        <f t="shared" si="2"/>
        <v>2.9545454545454546</v>
      </c>
      <c r="H10" s="14">
        <f t="shared" si="2"/>
        <v>1.5</v>
      </c>
      <c r="I10" s="14">
        <f t="shared" si="2"/>
        <v>1.4285714285714286</v>
      </c>
      <c r="J10" s="14">
        <f t="shared" si="2"/>
        <v>0</v>
      </c>
      <c r="K10" s="14">
        <f t="shared" si="2"/>
        <v>0</v>
      </c>
      <c r="L10" s="14">
        <f t="shared" si="2"/>
        <v>0</v>
      </c>
      <c r="M10" s="14">
        <f t="shared" si="2"/>
        <v>0</v>
      </c>
      <c r="N10" s="14">
        <f t="shared" si="2"/>
        <v>0</v>
      </c>
      <c r="O10" s="14">
        <f t="shared" ref="O10" si="3">O8/O9</f>
        <v>1.0546218487394958</v>
      </c>
    </row>
    <row r="12" spans="1:24" ht="27" customHeight="1" x14ac:dyDescent="0.35">
      <c r="A12" s="105" t="s">
        <v>22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34"/>
      <c r="Q12" s="35"/>
      <c r="R12" s="35"/>
      <c r="S12" s="35"/>
      <c r="T12" s="35"/>
      <c r="U12" s="35"/>
      <c r="V12" s="35"/>
      <c r="W12" s="34"/>
      <c r="X12" s="35"/>
    </row>
    <row r="13" spans="1:24" x14ac:dyDescent="0.35">
      <c r="A13" s="15" t="s">
        <v>11</v>
      </c>
      <c r="B13" s="16" t="s">
        <v>12</v>
      </c>
      <c r="C13" s="17">
        <f t="shared" ref="C13:N13" si="4">C2</f>
        <v>43831</v>
      </c>
      <c r="D13" s="17">
        <f t="shared" si="4"/>
        <v>43862</v>
      </c>
      <c r="E13" s="17">
        <f t="shared" si="4"/>
        <v>43891</v>
      </c>
      <c r="F13" s="17">
        <f t="shared" si="4"/>
        <v>43922</v>
      </c>
      <c r="G13" s="17">
        <f t="shared" si="4"/>
        <v>43952</v>
      </c>
      <c r="H13" s="17">
        <f t="shared" si="4"/>
        <v>43983</v>
      </c>
      <c r="I13" s="17">
        <f t="shared" si="4"/>
        <v>44013</v>
      </c>
      <c r="J13" s="17">
        <f t="shared" si="4"/>
        <v>44044</v>
      </c>
      <c r="K13" s="17">
        <f t="shared" si="4"/>
        <v>44075</v>
      </c>
      <c r="L13" s="17">
        <f t="shared" si="4"/>
        <v>44105</v>
      </c>
      <c r="M13" s="17">
        <f t="shared" si="4"/>
        <v>44136</v>
      </c>
      <c r="N13" s="17">
        <f t="shared" si="4"/>
        <v>44166</v>
      </c>
      <c r="O13" s="17" t="s">
        <v>19</v>
      </c>
      <c r="Q13" s="42"/>
      <c r="X13" s="31"/>
    </row>
    <row r="14" spans="1:24" ht="30.65" customHeight="1" x14ac:dyDescent="0.35">
      <c r="A14" s="68" t="s">
        <v>51</v>
      </c>
      <c r="B14" s="61" t="s">
        <v>23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/>
      <c r="K14" s="9"/>
      <c r="L14" s="9"/>
      <c r="M14" s="9"/>
      <c r="N14" s="9"/>
      <c r="O14" s="9">
        <f>SUM(C14:N14)</f>
        <v>0</v>
      </c>
      <c r="Q14" s="43"/>
    </row>
    <row r="15" spans="1:24" ht="30.65" customHeight="1" x14ac:dyDescent="0.35">
      <c r="A15" s="69" t="s">
        <v>52</v>
      </c>
      <c r="B15" s="85" t="s">
        <v>24</v>
      </c>
      <c r="C15" s="7">
        <v>1</v>
      </c>
      <c r="D15" s="7">
        <v>10</v>
      </c>
      <c r="E15" s="7">
        <v>4</v>
      </c>
      <c r="F15" s="7">
        <v>5</v>
      </c>
      <c r="G15" s="7">
        <v>7</v>
      </c>
      <c r="H15" s="7">
        <v>15</v>
      </c>
      <c r="I15" s="7">
        <v>9</v>
      </c>
      <c r="J15" s="7"/>
      <c r="K15" s="7"/>
      <c r="L15" s="7"/>
      <c r="M15" s="7"/>
      <c r="N15" s="7"/>
      <c r="O15" s="7">
        <f>SUM(C15:N15)</f>
        <v>51</v>
      </c>
      <c r="Q15" s="43"/>
    </row>
    <row r="16" spans="1:24" ht="30.65" customHeight="1" x14ac:dyDescent="0.35">
      <c r="A16" s="68" t="s">
        <v>53</v>
      </c>
      <c r="B16" s="61" t="s">
        <v>15</v>
      </c>
      <c r="C16" s="9">
        <v>149</v>
      </c>
      <c r="D16" s="9">
        <v>201</v>
      </c>
      <c r="E16" s="9">
        <v>131</v>
      </c>
      <c r="F16" s="9">
        <v>53</v>
      </c>
      <c r="G16" s="9">
        <v>110</v>
      </c>
      <c r="H16" s="9">
        <v>134</v>
      </c>
      <c r="I16" s="9">
        <v>94</v>
      </c>
      <c r="J16" s="9"/>
      <c r="K16" s="9"/>
      <c r="L16" s="9"/>
      <c r="M16" s="9"/>
      <c r="N16" s="9"/>
      <c r="O16" s="9">
        <f>SUM(C16:N16)</f>
        <v>872</v>
      </c>
      <c r="Q16" s="43"/>
    </row>
    <row r="17" spans="1:24" ht="30.65" customHeight="1" x14ac:dyDescent="0.35">
      <c r="A17" s="69" t="s">
        <v>54</v>
      </c>
      <c r="B17" s="85" t="s">
        <v>25</v>
      </c>
      <c r="C17" s="7">
        <v>15</v>
      </c>
      <c r="D17" s="7">
        <v>26</v>
      </c>
      <c r="E17" s="7">
        <v>24</v>
      </c>
      <c r="F17" s="7">
        <v>12</v>
      </c>
      <c r="G17" s="7">
        <v>19</v>
      </c>
      <c r="H17" s="7">
        <v>17</v>
      </c>
      <c r="I17" s="7">
        <v>18</v>
      </c>
      <c r="J17" s="7"/>
      <c r="K17" s="7"/>
      <c r="L17" s="7"/>
      <c r="M17" s="7"/>
      <c r="N17" s="7"/>
      <c r="O17" s="7">
        <f t="shared" ref="O17:O27" si="5">SUM(C17:N17)</f>
        <v>131</v>
      </c>
      <c r="Q17" s="43"/>
    </row>
    <row r="18" spans="1:24" ht="30.65" customHeight="1" x14ac:dyDescent="0.35">
      <c r="A18" s="68" t="s">
        <v>55</v>
      </c>
      <c r="B18" s="61" t="s">
        <v>26</v>
      </c>
      <c r="C18" s="9">
        <v>57</v>
      </c>
      <c r="D18" s="9">
        <v>45</v>
      </c>
      <c r="E18" s="9">
        <v>37</v>
      </c>
      <c r="F18" s="9">
        <v>35</v>
      </c>
      <c r="G18" s="9">
        <v>47</v>
      </c>
      <c r="H18" s="9">
        <v>39</v>
      </c>
      <c r="I18" s="9">
        <v>44</v>
      </c>
      <c r="J18" s="9"/>
      <c r="K18" s="9"/>
      <c r="L18" s="9"/>
      <c r="M18" s="9"/>
      <c r="N18" s="9"/>
      <c r="O18" s="9">
        <f t="shared" si="5"/>
        <v>304</v>
      </c>
      <c r="Q18" s="43"/>
    </row>
    <row r="19" spans="1:24" ht="30.65" customHeight="1" x14ac:dyDescent="0.35">
      <c r="A19" s="69" t="s">
        <v>56</v>
      </c>
      <c r="B19" s="85" t="s">
        <v>27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/>
      <c r="K19" s="7"/>
      <c r="L19" s="7"/>
      <c r="M19" s="7"/>
      <c r="N19" s="7"/>
      <c r="O19" s="7">
        <f t="shared" si="5"/>
        <v>0</v>
      </c>
      <c r="Q19" s="43"/>
    </row>
    <row r="20" spans="1:24" ht="30.65" customHeight="1" x14ac:dyDescent="0.35">
      <c r="A20" s="68" t="s">
        <v>57</v>
      </c>
      <c r="B20" s="61" t="s">
        <v>28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/>
      <c r="K20" s="9"/>
      <c r="L20" s="9"/>
      <c r="M20" s="9"/>
      <c r="N20" s="9"/>
      <c r="O20" s="9">
        <f t="shared" si="5"/>
        <v>0</v>
      </c>
      <c r="Q20" s="43"/>
    </row>
    <row r="21" spans="1:24" ht="30.65" customHeight="1" x14ac:dyDescent="0.35">
      <c r="A21" s="69">
        <v>1377</v>
      </c>
      <c r="B21" s="85" t="s">
        <v>29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/>
      <c r="K21" s="7"/>
      <c r="L21" s="7"/>
      <c r="M21" s="7"/>
      <c r="N21" s="7"/>
      <c r="O21" s="7">
        <f t="shared" si="5"/>
        <v>0</v>
      </c>
      <c r="Q21" s="43"/>
    </row>
    <row r="22" spans="1:24" ht="30.65" customHeight="1" x14ac:dyDescent="0.35">
      <c r="A22" s="68"/>
      <c r="B22" s="61" t="s">
        <v>46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/>
      <c r="K22" s="9"/>
      <c r="L22" s="9"/>
      <c r="M22" s="9"/>
      <c r="N22" s="9"/>
      <c r="O22" s="9">
        <f t="shared" si="5"/>
        <v>0</v>
      </c>
      <c r="Q22" s="43"/>
    </row>
    <row r="23" spans="1:24" ht="30.65" customHeight="1" x14ac:dyDescent="0.35">
      <c r="A23" s="69" t="s">
        <v>58</v>
      </c>
      <c r="B23" s="85" t="s">
        <v>30</v>
      </c>
      <c r="C23" s="7">
        <v>1</v>
      </c>
      <c r="D23" s="7">
        <v>0</v>
      </c>
      <c r="E23" s="7">
        <v>1</v>
      </c>
      <c r="F23" s="7">
        <v>0</v>
      </c>
      <c r="G23" s="7">
        <v>0</v>
      </c>
      <c r="H23" s="7">
        <v>2</v>
      </c>
      <c r="I23" s="7">
        <v>0</v>
      </c>
      <c r="J23" s="7"/>
      <c r="K23" s="7"/>
      <c r="L23" s="7"/>
      <c r="M23" s="7"/>
      <c r="N23" s="7"/>
      <c r="O23" s="7">
        <f t="shared" si="5"/>
        <v>4</v>
      </c>
      <c r="Q23" s="43"/>
    </row>
    <row r="24" spans="1:24" ht="30.65" customHeight="1" x14ac:dyDescent="0.35">
      <c r="A24" s="68">
        <v>1189</v>
      </c>
      <c r="B24" s="61" t="s">
        <v>31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/>
      <c r="K24" s="9"/>
      <c r="L24" s="9"/>
      <c r="M24" s="9"/>
      <c r="N24" s="9"/>
      <c r="O24" s="9">
        <f t="shared" si="5"/>
        <v>0</v>
      </c>
      <c r="Q24" s="43"/>
    </row>
    <row r="25" spans="1:24" ht="30.65" customHeight="1" x14ac:dyDescent="0.35">
      <c r="A25" s="69" t="s">
        <v>59</v>
      </c>
      <c r="B25" s="85" t="s">
        <v>32</v>
      </c>
      <c r="C25" s="7">
        <v>0</v>
      </c>
      <c r="D25" s="7">
        <v>0</v>
      </c>
      <c r="E25" s="7">
        <v>0</v>
      </c>
      <c r="F25" s="7">
        <v>0</v>
      </c>
      <c r="G25" s="7">
        <v>1</v>
      </c>
      <c r="H25" s="7">
        <v>0</v>
      </c>
      <c r="I25" s="7">
        <v>0</v>
      </c>
      <c r="J25" s="7"/>
      <c r="K25" s="7"/>
      <c r="L25" s="7"/>
      <c r="M25" s="7"/>
      <c r="N25" s="7"/>
      <c r="O25" s="7">
        <f t="shared" si="5"/>
        <v>1</v>
      </c>
      <c r="Q25" s="43"/>
    </row>
    <row r="26" spans="1:24" ht="30.65" customHeight="1" x14ac:dyDescent="0.35">
      <c r="A26" s="68">
        <v>1031</v>
      </c>
      <c r="B26" s="61" t="s">
        <v>33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/>
      <c r="K26" s="9"/>
      <c r="L26" s="9"/>
      <c r="M26" s="9"/>
      <c r="N26" s="9"/>
      <c r="O26" s="9">
        <f t="shared" si="5"/>
        <v>0</v>
      </c>
      <c r="Q26" s="43"/>
    </row>
    <row r="27" spans="1:24" ht="30.65" customHeight="1" thickBot="1" x14ac:dyDescent="0.4">
      <c r="A27" s="83" t="s">
        <v>60</v>
      </c>
      <c r="B27" s="86" t="s">
        <v>34</v>
      </c>
      <c r="C27" s="84">
        <v>3</v>
      </c>
      <c r="D27" s="84">
        <v>2</v>
      </c>
      <c r="E27" s="84">
        <v>4</v>
      </c>
      <c r="F27" s="84">
        <v>0</v>
      </c>
      <c r="G27" s="84">
        <v>0</v>
      </c>
      <c r="H27" s="84">
        <v>3</v>
      </c>
      <c r="I27" s="84">
        <v>2</v>
      </c>
      <c r="J27" s="84"/>
      <c r="K27" s="84"/>
      <c r="L27" s="84"/>
      <c r="M27" s="84"/>
      <c r="N27" s="84"/>
      <c r="O27" s="84">
        <f t="shared" si="5"/>
        <v>14</v>
      </c>
      <c r="P27" s="48"/>
      <c r="Q27" s="32"/>
      <c r="R27" s="32"/>
      <c r="S27" s="32"/>
      <c r="T27" s="32"/>
      <c r="U27" s="32"/>
      <c r="V27" s="32"/>
      <c r="X27" s="32"/>
    </row>
    <row r="28" spans="1:24" ht="21" customHeight="1" thickTop="1" x14ac:dyDescent="0.35">
      <c r="B28" s="23" t="s">
        <v>19</v>
      </c>
      <c r="C28" s="11">
        <f t="shared" ref="C28:O28" si="6">SUM(C14:C27)</f>
        <v>226</v>
      </c>
      <c r="D28" s="24">
        <f t="shared" si="6"/>
        <v>284</v>
      </c>
      <c r="E28" s="11">
        <f t="shared" si="6"/>
        <v>201</v>
      </c>
      <c r="F28" s="24">
        <f t="shared" si="6"/>
        <v>105</v>
      </c>
      <c r="G28" s="11">
        <f t="shared" si="6"/>
        <v>184</v>
      </c>
      <c r="H28" s="11">
        <f t="shared" si="6"/>
        <v>210</v>
      </c>
      <c r="I28" s="11">
        <f t="shared" si="6"/>
        <v>167</v>
      </c>
      <c r="J28" s="11">
        <f t="shared" si="6"/>
        <v>0</v>
      </c>
      <c r="K28" s="11">
        <f t="shared" si="6"/>
        <v>0</v>
      </c>
      <c r="L28" s="11">
        <f t="shared" si="6"/>
        <v>0</v>
      </c>
      <c r="M28" s="11">
        <f t="shared" si="6"/>
        <v>0</v>
      </c>
      <c r="N28" s="11">
        <f t="shared" si="6"/>
        <v>0</v>
      </c>
      <c r="O28" s="11">
        <f t="shared" si="6"/>
        <v>1377</v>
      </c>
      <c r="P28" s="48"/>
      <c r="Q28" s="32"/>
      <c r="R28" s="32"/>
      <c r="S28" s="32"/>
      <c r="T28" s="32"/>
      <c r="U28" s="32"/>
      <c r="V28" s="32"/>
      <c r="X28" s="32"/>
    </row>
    <row r="29" spans="1:24" ht="21" customHeight="1" x14ac:dyDescent="0.35">
      <c r="A29" s="12"/>
      <c r="B29" s="25" t="s">
        <v>20</v>
      </c>
      <c r="C29" s="7">
        <f t="shared" ref="C29:O29" si="7">C9</f>
        <v>19</v>
      </c>
      <c r="D29" s="21">
        <f t="shared" si="7"/>
        <v>20</v>
      </c>
      <c r="E29" s="7">
        <f t="shared" si="7"/>
        <v>21</v>
      </c>
      <c r="F29" s="21">
        <f t="shared" si="7"/>
        <v>16</v>
      </c>
      <c r="G29" s="7">
        <f t="shared" si="7"/>
        <v>22</v>
      </c>
      <c r="H29" s="7">
        <f t="shared" si="7"/>
        <v>20</v>
      </c>
      <c r="I29" s="7">
        <f t="shared" si="7"/>
        <v>21</v>
      </c>
      <c r="J29" s="7">
        <f t="shared" si="7"/>
        <v>19</v>
      </c>
      <c r="K29" s="7">
        <f t="shared" si="7"/>
        <v>21</v>
      </c>
      <c r="L29" s="7">
        <f t="shared" si="7"/>
        <v>23</v>
      </c>
      <c r="M29" s="7">
        <f t="shared" si="7"/>
        <v>21</v>
      </c>
      <c r="N29" s="7">
        <f t="shared" si="7"/>
        <v>15</v>
      </c>
      <c r="O29" s="7">
        <f t="shared" si="7"/>
        <v>238</v>
      </c>
      <c r="P29" s="48"/>
      <c r="Q29" s="32"/>
      <c r="R29" s="32"/>
      <c r="S29" s="32"/>
      <c r="T29" s="32"/>
      <c r="U29" s="32"/>
      <c r="V29" s="32"/>
      <c r="X29" s="32"/>
    </row>
    <row r="30" spans="1:24" ht="21" customHeight="1" x14ac:dyDescent="0.35">
      <c r="B30" s="26" t="s">
        <v>21</v>
      </c>
      <c r="C30" s="14">
        <f t="shared" ref="C30:N30" si="8">C28/C29</f>
        <v>11.894736842105264</v>
      </c>
      <c r="D30" s="27">
        <f t="shared" si="8"/>
        <v>14.2</v>
      </c>
      <c r="E30" s="14">
        <f t="shared" si="8"/>
        <v>9.5714285714285712</v>
      </c>
      <c r="F30" s="27">
        <f t="shared" si="8"/>
        <v>6.5625</v>
      </c>
      <c r="G30" s="27">
        <f t="shared" si="8"/>
        <v>8.3636363636363633</v>
      </c>
      <c r="H30" s="27">
        <f t="shared" si="8"/>
        <v>10.5</v>
      </c>
      <c r="I30" s="27">
        <f t="shared" si="8"/>
        <v>7.9523809523809526</v>
      </c>
      <c r="J30" s="27">
        <f t="shared" si="8"/>
        <v>0</v>
      </c>
      <c r="K30" s="27">
        <f t="shared" si="8"/>
        <v>0</v>
      </c>
      <c r="L30" s="27">
        <f t="shared" si="8"/>
        <v>0</v>
      </c>
      <c r="M30" s="27">
        <f t="shared" si="8"/>
        <v>0</v>
      </c>
      <c r="N30" s="27">
        <f t="shared" si="8"/>
        <v>0</v>
      </c>
      <c r="O30" s="27">
        <f t="shared" ref="O30" si="9">O28/O29</f>
        <v>5.7857142857142856</v>
      </c>
      <c r="X30" s="32"/>
    </row>
    <row r="31" spans="1:24" x14ac:dyDescent="0.35">
      <c r="B31" s="28"/>
      <c r="D31" s="28"/>
      <c r="F31" s="29"/>
      <c r="X31" s="32"/>
    </row>
    <row r="32" spans="1:24" ht="24.75" customHeight="1" x14ac:dyDescent="0.35">
      <c r="A32" s="105" t="s">
        <v>35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X32" s="32"/>
    </row>
    <row r="33" spans="1:24" x14ac:dyDescent="0.35">
      <c r="A33" s="15" t="s">
        <v>11</v>
      </c>
      <c r="B33" s="16" t="s">
        <v>12</v>
      </c>
      <c r="C33" s="17">
        <f t="shared" ref="C33:N33" si="10">C2</f>
        <v>43831</v>
      </c>
      <c r="D33" s="17">
        <f t="shared" si="10"/>
        <v>43862</v>
      </c>
      <c r="E33" s="17">
        <f t="shared" si="10"/>
        <v>43891</v>
      </c>
      <c r="F33" s="17">
        <f t="shared" si="10"/>
        <v>43922</v>
      </c>
      <c r="G33" s="17">
        <f t="shared" si="10"/>
        <v>43952</v>
      </c>
      <c r="H33" s="17">
        <f t="shared" si="10"/>
        <v>43983</v>
      </c>
      <c r="I33" s="17">
        <f t="shared" si="10"/>
        <v>44013</v>
      </c>
      <c r="J33" s="17">
        <f t="shared" si="10"/>
        <v>44044</v>
      </c>
      <c r="K33" s="17">
        <f t="shared" si="10"/>
        <v>44075</v>
      </c>
      <c r="L33" s="17">
        <f t="shared" si="10"/>
        <v>44105</v>
      </c>
      <c r="M33" s="17">
        <f t="shared" si="10"/>
        <v>44136</v>
      </c>
      <c r="N33" s="17">
        <f t="shared" si="10"/>
        <v>44166</v>
      </c>
      <c r="O33" s="17" t="s">
        <v>19</v>
      </c>
      <c r="X33" s="32"/>
    </row>
    <row r="34" spans="1:24" ht="30.65" customHeight="1" x14ac:dyDescent="0.35">
      <c r="A34" s="68">
        <v>1763</v>
      </c>
      <c r="B34" s="18" t="s">
        <v>36</v>
      </c>
      <c r="C34" s="9">
        <v>156</v>
      </c>
      <c r="D34" s="19">
        <v>169</v>
      </c>
      <c r="E34" s="19">
        <v>144</v>
      </c>
      <c r="F34" s="19">
        <v>9</v>
      </c>
      <c r="G34" s="9">
        <v>27</v>
      </c>
      <c r="H34" s="9">
        <v>21</v>
      </c>
      <c r="I34" s="9">
        <v>9</v>
      </c>
      <c r="J34" s="9"/>
      <c r="K34" s="9"/>
      <c r="L34" s="9"/>
      <c r="M34" s="9"/>
      <c r="N34" s="9"/>
      <c r="O34" s="9">
        <f>SUM(C34:N34)</f>
        <v>535</v>
      </c>
      <c r="Q34" s="43"/>
    </row>
    <row r="35" spans="1:24" ht="30.65" customHeight="1" x14ac:dyDescent="0.35">
      <c r="A35" s="69">
        <v>1764</v>
      </c>
      <c r="B35" s="20" t="s">
        <v>37</v>
      </c>
      <c r="C35" s="7">
        <v>158</v>
      </c>
      <c r="D35" s="21">
        <v>165</v>
      </c>
      <c r="E35" s="21">
        <v>141</v>
      </c>
      <c r="F35" s="21">
        <v>4</v>
      </c>
      <c r="G35" s="7">
        <v>26</v>
      </c>
      <c r="H35" s="7">
        <v>25</v>
      </c>
      <c r="I35" s="7">
        <v>11</v>
      </c>
      <c r="J35" s="7"/>
      <c r="K35" s="7"/>
      <c r="L35" s="7"/>
      <c r="M35" s="7"/>
      <c r="N35" s="7"/>
      <c r="O35" s="7">
        <f t="shared" ref="O35:O36" si="11">SUM(C35:N35)</f>
        <v>530</v>
      </c>
      <c r="Q35" s="43"/>
    </row>
    <row r="36" spans="1:24" ht="30.65" customHeight="1" thickBot="1" x14ac:dyDescent="0.4">
      <c r="A36" s="74">
        <v>1765</v>
      </c>
      <c r="B36" s="75" t="s">
        <v>38</v>
      </c>
      <c r="C36" s="76">
        <v>158</v>
      </c>
      <c r="D36" s="76">
        <v>165</v>
      </c>
      <c r="E36" s="76">
        <v>134</v>
      </c>
      <c r="F36" s="76">
        <v>8</v>
      </c>
      <c r="G36" s="76">
        <v>27</v>
      </c>
      <c r="H36" s="76">
        <v>23</v>
      </c>
      <c r="I36" s="76">
        <v>9</v>
      </c>
      <c r="J36" s="76"/>
      <c r="K36" s="76"/>
      <c r="L36" s="76"/>
      <c r="M36" s="76"/>
      <c r="N36" s="76"/>
      <c r="O36" s="76">
        <f t="shared" si="11"/>
        <v>524</v>
      </c>
      <c r="P36" s="48"/>
      <c r="Q36" s="32"/>
      <c r="R36" s="32"/>
      <c r="S36" s="32"/>
      <c r="T36" s="32"/>
      <c r="U36" s="32"/>
      <c r="V36" s="32"/>
      <c r="X36" s="32"/>
    </row>
    <row r="37" spans="1:24" ht="21" customHeight="1" thickTop="1" x14ac:dyDescent="0.35">
      <c r="B37" s="10" t="s">
        <v>19</v>
      </c>
      <c r="C37" s="11">
        <f t="shared" ref="C37:I37" si="12">SUM(C34:C36)</f>
        <v>472</v>
      </c>
      <c r="D37" s="11">
        <f t="shared" si="12"/>
        <v>499</v>
      </c>
      <c r="E37" s="11">
        <f t="shared" si="12"/>
        <v>419</v>
      </c>
      <c r="F37" s="11">
        <f t="shared" si="12"/>
        <v>21</v>
      </c>
      <c r="G37" s="11">
        <f t="shared" si="12"/>
        <v>80</v>
      </c>
      <c r="H37" s="11">
        <f t="shared" si="12"/>
        <v>69</v>
      </c>
      <c r="I37" s="11">
        <f t="shared" si="12"/>
        <v>29</v>
      </c>
      <c r="J37" s="11">
        <f t="shared" ref="J37:K37" si="13">SUM(J34:J36)</f>
        <v>0</v>
      </c>
      <c r="K37" s="11">
        <f t="shared" si="13"/>
        <v>0</v>
      </c>
      <c r="L37" s="11">
        <f t="shared" ref="L37:M37" si="14">SUM(L34:L36)</f>
        <v>0</v>
      </c>
      <c r="M37" s="11">
        <f t="shared" si="14"/>
        <v>0</v>
      </c>
      <c r="N37" s="11">
        <f t="shared" ref="N37:O37" si="15">SUM(N34:N36)</f>
        <v>0</v>
      </c>
      <c r="O37" s="11">
        <f t="shared" si="15"/>
        <v>1589</v>
      </c>
      <c r="X37" s="32"/>
    </row>
    <row r="38" spans="1:24" ht="21" customHeight="1" x14ac:dyDescent="0.35">
      <c r="A38" s="12"/>
      <c r="B38" s="13" t="s">
        <v>20</v>
      </c>
      <c r="C38" s="7">
        <f t="shared" ref="C38:O38" si="16">C9</f>
        <v>19</v>
      </c>
      <c r="D38" s="7">
        <f t="shared" si="16"/>
        <v>20</v>
      </c>
      <c r="E38" s="7">
        <f t="shared" si="16"/>
        <v>21</v>
      </c>
      <c r="F38" s="7">
        <f t="shared" si="16"/>
        <v>16</v>
      </c>
      <c r="G38" s="7">
        <f t="shared" si="16"/>
        <v>22</v>
      </c>
      <c r="H38" s="7">
        <f t="shared" si="16"/>
        <v>20</v>
      </c>
      <c r="I38" s="7">
        <f t="shared" si="16"/>
        <v>21</v>
      </c>
      <c r="J38" s="7">
        <f t="shared" si="16"/>
        <v>19</v>
      </c>
      <c r="K38" s="7">
        <f t="shared" si="16"/>
        <v>21</v>
      </c>
      <c r="L38" s="7">
        <f t="shared" si="16"/>
        <v>23</v>
      </c>
      <c r="M38" s="7">
        <f t="shared" si="16"/>
        <v>21</v>
      </c>
      <c r="N38" s="7">
        <f t="shared" si="16"/>
        <v>15</v>
      </c>
      <c r="O38" s="7">
        <f t="shared" si="16"/>
        <v>238</v>
      </c>
      <c r="X38" s="32"/>
    </row>
    <row r="39" spans="1:24" ht="21" customHeight="1" x14ac:dyDescent="0.35">
      <c r="B39" s="4" t="s">
        <v>21</v>
      </c>
      <c r="C39" s="14">
        <f t="shared" ref="C39:N39" si="17">C37/C38</f>
        <v>24.842105263157894</v>
      </c>
      <c r="D39" s="14">
        <f t="shared" si="17"/>
        <v>24.95</v>
      </c>
      <c r="E39" s="14">
        <f t="shared" si="17"/>
        <v>19.952380952380953</v>
      </c>
      <c r="F39" s="14">
        <f t="shared" si="17"/>
        <v>1.3125</v>
      </c>
      <c r="G39" s="14">
        <f t="shared" si="17"/>
        <v>3.6363636363636362</v>
      </c>
      <c r="H39" s="14">
        <f t="shared" si="17"/>
        <v>3.45</v>
      </c>
      <c r="I39" s="14">
        <f t="shared" si="17"/>
        <v>1.3809523809523809</v>
      </c>
      <c r="J39" s="14">
        <f t="shared" si="17"/>
        <v>0</v>
      </c>
      <c r="K39" s="14">
        <f t="shared" si="17"/>
        <v>0</v>
      </c>
      <c r="L39" s="14">
        <f t="shared" si="17"/>
        <v>0</v>
      </c>
      <c r="M39" s="14">
        <f t="shared" si="17"/>
        <v>0</v>
      </c>
      <c r="N39" s="14">
        <f t="shared" si="17"/>
        <v>0</v>
      </c>
      <c r="O39" s="14">
        <f t="shared" ref="O39" si="18">O37/O38</f>
        <v>6.6764705882352944</v>
      </c>
      <c r="X39" s="32"/>
    </row>
    <row r="40" spans="1:24" s="67" customFormat="1" x14ac:dyDescent="0.35">
      <c r="A40" s="64"/>
      <c r="B40" s="65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</row>
    <row r="41" spans="1:24" ht="21.65" customHeight="1" x14ac:dyDescent="0.35">
      <c r="A41" s="105" t="s">
        <v>41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</row>
    <row r="42" spans="1:24" x14ac:dyDescent="0.35">
      <c r="A42" s="15" t="s">
        <v>11</v>
      </c>
      <c r="B42" s="16" t="s">
        <v>12</v>
      </c>
      <c r="C42" s="17">
        <f t="shared" ref="C42:N42" si="19">C2</f>
        <v>43831</v>
      </c>
      <c r="D42" s="17">
        <f t="shared" si="19"/>
        <v>43862</v>
      </c>
      <c r="E42" s="17">
        <f t="shared" si="19"/>
        <v>43891</v>
      </c>
      <c r="F42" s="17">
        <f t="shared" si="19"/>
        <v>43922</v>
      </c>
      <c r="G42" s="17">
        <f t="shared" si="19"/>
        <v>43952</v>
      </c>
      <c r="H42" s="17">
        <f t="shared" si="19"/>
        <v>43983</v>
      </c>
      <c r="I42" s="17">
        <f t="shared" si="19"/>
        <v>44013</v>
      </c>
      <c r="J42" s="17">
        <f t="shared" si="19"/>
        <v>44044</v>
      </c>
      <c r="K42" s="17">
        <f t="shared" si="19"/>
        <v>44075</v>
      </c>
      <c r="L42" s="17">
        <f t="shared" si="19"/>
        <v>44105</v>
      </c>
      <c r="M42" s="17">
        <f t="shared" si="19"/>
        <v>44136</v>
      </c>
      <c r="N42" s="17">
        <f t="shared" si="19"/>
        <v>44166</v>
      </c>
      <c r="O42" s="17" t="s">
        <v>19</v>
      </c>
      <c r="X42" s="32"/>
    </row>
    <row r="43" spans="1:24" ht="30.65" customHeight="1" x14ac:dyDescent="0.35">
      <c r="A43" s="68" t="s">
        <v>65</v>
      </c>
      <c r="B43" s="8" t="s">
        <v>45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/>
      <c r="K43" s="9"/>
      <c r="L43" s="9"/>
      <c r="M43" s="9"/>
      <c r="N43" s="9"/>
      <c r="O43" s="9">
        <f>SUM(C43:N43)</f>
        <v>0</v>
      </c>
      <c r="Q43" s="43"/>
    </row>
    <row r="44" spans="1:24" ht="30.65" customHeight="1" x14ac:dyDescent="0.35">
      <c r="A44" s="69">
        <v>1028</v>
      </c>
      <c r="B44" s="6" t="s">
        <v>45</v>
      </c>
      <c r="C44" s="7">
        <v>68</v>
      </c>
      <c r="D44" s="7">
        <v>139</v>
      </c>
      <c r="E44" s="7">
        <v>35</v>
      </c>
      <c r="F44" s="7">
        <v>60</v>
      </c>
      <c r="G44" s="7">
        <v>85</v>
      </c>
      <c r="H44" s="7">
        <v>114</v>
      </c>
      <c r="I44" s="7">
        <v>61</v>
      </c>
      <c r="J44" s="7"/>
      <c r="K44" s="7"/>
      <c r="L44" s="7"/>
      <c r="M44" s="7"/>
      <c r="N44" s="7"/>
      <c r="O44" s="7">
        <f t="shared" ref="O44:O47" si="20">SUM(C44:N44)</f>
        <v>562</v>
      </c>
      <c r="Q44" s="43"/>
    </row>
    <row r="45" spans="1:24" ht="30.65" customHeight="1" x14ac:dyDescent="0.35">
      <c r="A45" s="68" t="s">
        <v>66</v>
      </c>
      <c r="B45" s="8" t="s">
        <v>43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/>
      <c r="J45" s="9"/>
      <c r="K45" s="9"/>
      <c r="L45" s="9"/>
      <c r="M45" s="9"/>
      <c r="N45" s="9"/>
      <c r="O45" s="9">
        <f t="shared" si="20"/>
        <v>0</v>
      </c>
      <c r="Q45" s="43"/>
    </row>
    <row r="46" spans="1:24" ht="30.65" customHeight="1" x14ac:dyDescent="0.35">
      <c r="A46" s="69">
        <v>1027</v>
      </c>
      <c r="B46" s="6" t="s">
        <v>43</v>
      </c>
      <c r="C46" s="7">
        <v>351</v>
      </c>
      <c r="D46" s="7">
        <v>446</v>
      </c>
      <c r="E46" s="7">
        <v>393</v>
      </c>
      <c r="F46" s="7">
        <v>119</v>
      </c>
      <c r="G46" s="7">
        <v>228</v>
      </c>
      <c r="H46" s="7">
        <v>370</v>
      </c>
      <c r="I46" s="7">
        <v>190</v>
      </c>
      <c r="J46" s="7"/>
      <c r="K46" s="7"/>
      <c r="L46" s="7"/>
      <c r="M46" s="7"/>
      <c r="N46" s="7"/>
      <c r="O46" s="7">
        <f t="shared" si="20"/>
        <v>2097</v>
      </c>
      <c r="Q46" s="43"/>
    </row>
    <row r="47" spans="1:24" ht="30.65" customHeight="1" thickBot="1" x14ac:dyDescent="0.4">
      <c r="A47" s="82">
        <v>1120</v>
      </c>
      <c r="B47" s="75" t="s">
        <v>44</v>
      </c>
      <c r="C47" s="90">
        <v>0</v>
      </c>
      <c r="D47" s="90">
        <v>0</v>
      </c>
      <c r="E47" s="90">
        <v>0</v>
      </c>
      <c r="F47" s="90">
        <v>0</v>
      </c>
      <c r="G47" s="90">
        <v>0</v>
      </c>
      <c r="H47" s="90">
        <v>0</v>
      </c>
      <c r="I47" s="90">
        <v>0</v>
      </c>
      <c r="J47" s="90"/>
      <c r="K47" s="90"/>
      <c r="L47" s="90"/>
      <c r="M47" s="90"/>
      <c r="N47" s="90"/>
      <c r="O47" s="90">
        <f t="shared" si="20"/>
        <v>0</v>
      </c>
      <c r="P47" s="48"/>
      <c r="Q47" s="32"/>
      <c r="R47" s="32"/>
      <c r="S47" s="32"/>
      <c r="T47" s="32"/>
      <c r="U47" s="32"/>
      <c r="V47" s="32"/>
      <c r="X47" s="32"/>
    </row>
    <row r="48" spans="1:24" ht="20.25" customHeight="1" thickTop="1" x14ac:dyDescent="0.35">
      <c r="B48" s="10" t="s">
        <v>19</v>
      </c>
      <c r="C48" s="11">
        <f t="shared" ref="C48:G48" si="21">SUM(C43:C47)</f>
        <v>419</v>
      </c>
      <c r="D48" s="11">
        <f t="shared" si="21"/>
        <v>585</v>
      </c>
      <c r="E48" s="11">
        <f t="shared" si="21"/>
        <v>428</v>
      </c>
      <c r="F48" s="11">
        <f t="shared" si="21"/>
        <v>179</v>
      </c>
      <c r="G48" s="11">
        <f t="shared" si="21"/>
        <v>313</v>
      </c>
      <c r="H48" s="11">
        <f>SUM(H43:H47)</f>
        <v>484</v>
      </c>
      <c r="I48" s="11">
        <f t="shared" ref="I48:L48" si="22">SUM(I43:I47)</f>
        <v>251</v>
      </c>
      <c r="J48" s="11">
        <f t="shared" si="22"/>
        <v>0</v>
      </c>
      <c r="K48" s="11">
        <f t="shared" si="22"/>
        <v>0</v>
      </c>
      <c r="L48" s="11">
        <f t="shared" si="22"/>
        <v>0</v>
      </c>
      <c r="M48" s="11">
        <f t="shared" ref="M48:O48" si="23">SUM(M43:M47)</f>
        <v>0</v>
      </c>
      <c r="N48" s="11">
        <f t="shared" si="23"/>
        <v>0</v>
      </c>
      <c r="O48" s="11">
        <f t="shared" si="23"/>
        <v>2659</v>
      </c>
      <c r="P48" s="32"/>
      <c r="Q48" s="32"/>
      <c r="R48" s="32"/>
      <c r="S48" s="32"/>
      <c r="T48" s="32"/>
      <c r="U48" s="32"/>
      <c r="V48" s="32"/>
    </row>
    <row r="49" spans="1:15" s="94" customFormat="1" ht="21" customHeight="1" x14ac:dyDescent="0.35">
      <c r="A49" s="91"/>
      <c r="B49" s="92" t="s">
        <v>20</v>
      </c>
      <c r="C49" s="93">
        <f t="shared" ref="C49:O49" si="24">C9</f>
        <v>19</v>
      </c>
      <c r="D49" s="93">
        <f t="shared" si="24"/>
        <v>20</v>
      </c>
      <c r="E49" s="93">
        <f t="shared" si="24"/>
        <v>21</v>
      </c>
      <c r="F49" s="93">
        <f t="shared" si="24"/>
        <v>16</v>
      </c>
      <c r="G49" s="93">
        <f t="shared" si="24"/>
        <v>22</v>
      </c>
      <c r="H49" s="93">
        <f t="shared" si="24"/>
        <v>20</v>
      </c>
      <c r="I49" s="93">
        <f t="shared" si="24"/>
        <v>21</v>
      </c>
      <c r="J49" s="93">
        <f t="shared" si="24"/>
        <v>19</v>
      </c>
      <c r="K49" s="93">
        <f t="shared" si="24"/>
        <v>21</v>
      </c>
      <c r="L49" s="93">
        <f t="shared" si="24"/>
        <v>23</v>
      </c>
      <c r="M49" s="93">
        <f t="shared" si="24"/>
        <v>21</v>
      </c>
      <c r="N49" s="93">
        <f t="shared" si="24"/>
        <v>15</v>
      </c>
      <c r="O49" s="93">
        <f t="shared" si="24"/>
        <v>238</v>
      </c>
    </row>
    <row r="50" spans="1:15" s="67" customFormat="1" ht="21" customHeight="1" x14ac:dyDescent="0.35">
      <c r="A50" s="64"/>
      <c r="B50" s="65" t="s">
        <v>21</v>
      </c>
      <c r="C50" s="89">
        <f t="shared" ref="C50:O50" si="25">C48/C49</f>
        <v>22.05263157894737</v>
      </c>
      <c r="D50" s="89">
        <f t="shared" si="25"/>
        <v>29.25</v>
      </c>
      <c r="E50" s="89">
        <f t="shared" si="25"/>
        <v>20.38095238095238</v>
      </c>
      <c r="F50" s="89">
        <f t="shared" si="25"/>
        <v>11.1875</v>
      </c>
      <c r="G50" s="89">
        <f t="shared" si="25"/>
        <v>14.227272727272727</v>
      </c>
      <c r="H50" s="89">
        <f t="shared" si="25"/>
        <v>24.2</v>
      </c>
      <c r="I50" s="89">
        <f t="shared" si="25"/>
        <v>11.952380952380953</v>
      </c>
      <c r="J50" s="89">
        <f t="shared" si="25"/>
        <v>0</v>
      </c>
      <c r="K50" s="89">
        <f t="shared" si="25"/>
        <v>0</v>
      </c>
      <c r="L50" s="89">
        <f t="shared" si="25"/>
        <v>0</v>
      </c>
      <c r="M50" s="89">
        <f t="shared" si="25"/>
        <v>0</v>
      </c>
      <c r="N50" s="89">
        <f t="shared" si="25"/>
        <v>0</v>
      </c>
      <c r="O50" s="89">
        <f t="shared" si="25"/>
        <v>11.172268907563025</v>
      </c>
    </row>
    <row r="51" spans="1:15" x14ac:dyDescent="0.35">
      <c r="B51" s="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3" spans="1:15" x14ac:dyDescent="0.35">
      <c r="B53" s="16" t="s">
        <v>71</v>
      </c>
      <c r="C53" s="17">
        <f t="shared" ref="C53:N53" si="26">C13</f>
        <v>43831</v>
      </c>
      <c r="D53" s="17">
        <f t="shared" si="26"/>
        <v>43862</v>
      </c>
      <c r="E53" s="17">
        <f t="shared" si="26"/>
        <v>43891</v>
      </c>
      <c r="F53" s="17">
        <f t="shared" si="26"/>
        <v>43922</v>
      </c>
      <c r="G53" s="17">
        <f t="shared" si="26"/>
        <v>43952</v>
      </c>
      <c r="H53" s="17">
        <f t="shared" si="26"/>
        <v>43983</v>
      </c>
      <c r="I53" s="17">
        <f t="shared" si="26"/>
        <v>44013</v>
      </c>
      <c r="J53" s="17">
        <f t="shared" si="26"/>
        <v>44044</v>
      </c>
      <c r="K53" s="17">
        <f t="shared" si="26"/>
        <v>44075</v>
      </c>
      <c r="L53" s="17">
        <f t="shared" si="26"/>
        <v>44105</v>
      </c>
      <c r="M53" s="17">
        <f t="shared" si="26"/>
        <v>44136</v>
      </c>
      <c r="N53" s="17">
        <f t="shared" si="26"/>
        <v>44166</v>
      </c>
      <c r="O53" s="17" t="s">
        <v>19</v>
      </c>
    </row>
    <row r="54" spans="1:15" x14ac:dyDescent="0.35">
      <c r="B54" s="10" t="s">
        <v>67</v>
      </c>
      <c r="C54" s="95">
        <f>+C48+C37+C28+C8</f>
        <v>1153</v>
      </c>
      <c r="D54" s="95">
        <f t="shared" ref="D54:N54" si="27">+D48+D37+D28+D8</f>
        <v>1399</v>
      </c>
      <c r="E54" s="95">
        <f t="shared" si="27"/>
        <v>1073</v>
      </c>
      <c r="F54" s="95">
        <f t="shared" si="27"/>
        <v>339</v>
      </c>
      <c r="G54" s="95">
        <f t="shared" si="27"/>
        <v>642</v>
      </c>
      <c r="H54" s="95">
        <f t="shared" si="27"/>
        <v>793</v>
      </c>
      <c r="I54" s="95">
        <f t="shared" si="27"/>
        <v>477</v>
      </c>
      <c r="J54" s="95">
        <f t="shared" si="27"/>
        <v>0</v>
      </c>
      <c r="K54" s="95">
        <f t="shared" si="27"/>
        <v>0</v>
      </c>
      <c r="L54" s="95">
        <f t="shared" si="27"/>
        <v>0</v>
      </c>
      <c r="M54" s="95">
        <f t="shared" si="27"/>
        <v>0</v>
      </c>
      <c r="N54" s="95">
        <f t="shared" si="27"/>
        <v>0</v>
      </c>
      <c r="O54" s="95">
        <f>SUM(C54:N54)</f>
        <v>5876</v>
      </c>
    </row>
    <row r="55" spans="1:15" x14ac:dyDescent="0.35">
      <c r="B55" s="92" t="s">
        <v>20</v>
      </c>
      <c r="C55" s="96">
        <f>C9</f>
        <v>19</v>
      </c>
      <c r="D55" s="96">
        <f t="shared" ref="D55:N55" si="28">D9</f>
        <v>20</v>
      </c>
      <c r="E55" s="96">
        <f t="shared" si="28"/>
        <v>21</v>
      </c>
      <c r="F55" s="96">
        <f t="shared" si="28"/>
        <v>16</v>
      </c>
      <c r="G55" s="96">
        <f t="shared" si="28"/>
        <v>22</v>
      </c>
      <c r="H55" s="96">
        <f t="shared" si="28"/>
        <v>20</v>
      </c>
      <c r="I55" s="96">
        <f t="shared" si="28"/>
        <v>21</v>
      </c>
      <c r="J55" s="96">
        <f t="shared" si="28"/>
        <v>19</v>
      </c>
      <c r="K55" s="96">
        <f t="shared" si="28"/>
        <v>21</v>
      </c>
      <c r="L55" s="96">
        <f t="shared" si="28"/>
        <v>23</v>
      </c>
      <c r="M55" s="96">
        <f t="shared" si="28"/>
        <v>21</v>
      </c>
      <c r="N55" s="96">
        <f t="shared" si="28"/>
        <v>15</v>
      </c>
      <c r="O55" s="96">
        <f>SUM(C55:N55)</f>
        <v>238</v>
      </c>
    </row>
    <row r="56" spans="1:15" x14ac:dyDescent="0.35">
      <c r="B56" s="65" t="s">
        <v>21</v>
      </c>
      <c r="C56" s="97">
        <f>C54/C55</f>
        <v>60.684210526315788</v>
      </c>
      <c r="D56" s="97">
        <f t="shared" ref="D56:I56" si="29">D54/D55</f>
        <v>69.95</v>
      </c>
      <c r="E56" s="97">
        <f t="shared" si="29"/>
        <v>51.095238095238095</v>
      </c>
      <c r="F56" s="97">
        <f t="shared" si="29"/>
        <v>21.1875</v>
      </c>
      <c r="G56" s="97">
        <f t="shared" si="29"/>
        <v>29.181818181818183</v>
      </c>
      <c r="H56" s="97">
        <f t="shared" si="29"/>
        <v>39.65</v>
      </c>
      <c r="I56" s="97">
        <f t="shared" si="29"/>
        <v>22.714285714285715</v>
      </c>
      <c r="J56" s="97">
        <f>J54/J55</f>
        <v>0</v>
      </c>
      <c r="K56" s="97">
        <f t="shared" ref="K56" si="30">K54/K55</f>
        <v>0</v>
      </c>
      <c r="L56" s="97">
        <f t="shared" ref="L56" si="31">L54/L55</f>
        <v>0</v>
      </c>
      <c r="M56" s="97">
        <f t="shared" ref="M56" si="32">M54/M55</f>
        <v>0</v>
      </c>
      <c r="N56" s="97">
        <f t="shared" ref="N56" si="33">N54/N55</f>
        <v>0</v>
      </c>
      <c r="O56" s="98">
        <f>AVERAGE(C56:I56)</f>
        <v>42.0661503596654</v>
      </c>
    </row>
    <row r="57" spans="1:15" x14ac:dyDescent="0.35">
      <c r="B57" t="s">
        <v>69</v>
      </c>
      <c r="C57" s="98">
        <f>C56/10</f>
        <v>6.0684210526315789</v>
      </c>
      <c r="D57" s="98">
        <f t="shared" ref="D57:I57" si="34">D56/10</f>
        <v>6.9950000000000001</v>
      </c>
      <c r="E57" s="98">
        <f t="shared" si="34"/>
        <v>5.1095238095238091</v>
      </c>
      <c r="F57" s="98">
        <f t="shared" si="34"/>
        <v>2.1187499999999999</v>
      </c>
      <c r="G57" s="98">
        <f t="shared" si="34"/>
        <v>2.9181818181818184</v>
      </c>
      <c r="H57" s="98">
        <f t="shared" si="34"/>
        <v>3.9649999999999999</v>
      </c>
      <c r="I57" s="98">
        <f t="shared" si="34"/>
        <v>2.2714285714285714</v>
      </c>
      <c r="J57" s="98">
        <f>J56/10</f>
        <v>0</v>
      </c>
      <c r="K57" s="98">
        <f t="shared" ref="K57" si="35">K56/10</f>
        <v>0</v>
      </c>
      <c r="L57" s="98">
        <f t="shared" ref="L57" si="36">L56/10</f>
        <v>0</v>
      </c>
      <c r="M57" s="98">
        <f t="shared" ref="M57" si="37">M56/10</f>
        <v>0</v>
      </c>
      <c r="N57" s="98">
        <f t="shared" ref="N57" si="38">N56/10</f>
        <v>0</v>
      </c>
      <c r="O57" s="98">
        <f>AVERAGE(C57:I57)</f>
        <v>4.2066150359665402</v>
      </c>
    </row>
  </sheetData>
  <mergeCells count="4">
    <mergeCell ref="A1:O1"/>
    <mergeCell ref="A12:O12"/>
    <mergeCell ref="A32:O32"/>
    <mergeCell ref="A41:O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Pages>0</Pages>
  <Words>0</Words>
  <Characters>0</Characters>
  <Application>Microsoft Excel</Application>
  <DocSecurity>0</DocSecurity>
  <Paragraphs>0</Paragraph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INDICADORES</vt:lpstr>
      <vt:lpstr>escritos</vt:lpstr>
      <vt:lpstr>demandas</vt:lpstr>
      <vt:lpstr>GRÁFICOS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Emilio Bustamante Blanco</dc:creator>
  <cp:lastModifiedBy>mbustamante</cp:lastModifiedBy>
  <cp:revision>1</cp:revision>
  <cp:lastPrinted>2018-11-06T15:36:26Z</cp:lastPrinted>
  <dcterms:created xsi:type="dcterms:W3CDTF">2018-06-26T15:02:37Z</dcterms:created>
  <dcterms:modified xsi:type="dcterms:W3CDTF">2020-08-08T02:09:41Z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iddenSlides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MClips">
    <vt:i4>0</vt:i4>
  </property>
  <property fmtid="{D5CDD505-2E9C-101B-9397-08002B2CF9AE}" pid="8" name="Notes">
    <vt:i4>0</vt:i4>
  </property>
  <property fmtid="{D5CDD505-2E9C-101B-9397-08002B2CF9AE}" pid="9" name="ScaleCrop">
    <vt:bool>false</vt:bool>
  </property>
  <property fmtid="{D5CDD505-2E9C-101B-9397-08002B2CF9AE}" pid="10" name="ShareDoc">
    <vt:bool>false</vt:bool>
  </property>
  <property fmtid="{D5CDD505-2E9C-101B-9397-08002B2CF9AE}" pid="11" name="Slides">
    <vt:i4>0</vt:i4>
  </property>
</Properties>
</file>