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D:\Ronaldo\Oficina\Planificación\Indicadores Mensuales\"/>
    </mc:Choice>
  </mc:AlternateContent>
  <xr:revisionPtr revIDLastSave="0" documentId="13_ncr:1_{6DC8CD43-B719-411A-9CFC-750236791B00}" xr6:coauthVersionLast="45" xr6:coauthVersionMax="45" xr10:uidLastSave="{00000000-0000-0000-0000-000000000000}"/>
  <bookViews>
    <workbookView xWindow="-120" yWindow="-120" windowWidth="29040" windowHeight="15840" tabRatio="500" xr2:uid="{00000000-000D-0000-FFFF-FFFF00000000}"/>
  </bookViews>
  <sheets>
    <sheet name="Indicadores" sheetId="1" r:id="rId1"/>
    <sheet name="Gráficos" sheetId="2" r:id="rId2"/>
    <sheet name="Modificaciones" sheetId="3" r:id="rId3"/>
    <sheet name="Hoja1" sheetId="4" r:id="rId4"/>
  </sheets>
  <definedNames>
    <definedName name="__xlfn_AVERAGEIF">#N/A</definedName>
    <definedName name="_AtRisk_FitDataRange_FIT_BE877_718C7">NA()</definedName>
    <definedName name="Excel_BuiltIn_Print_Area" localSheetId="0">NA()</definedName>
  </definedNames>
  <calcPr calcId="191029"/>
</workbook>
</file>

<file path=xl/calcChain.xml><?xml version="1.0" encoding="utf-8"?>
<calcChain xmlns="http://schemas.openxmlformats.org/spreadsheetml/2006/main">
  <c r="AL55" i="1" l="1"/>
  <c r="AL57" i="1"/>
  <c r="AL54" i="1"/>
  <c r="J17" i="1"/>
  <c r="N17" i="1"/>
  <c r="Q17" i="1"/>
  <c r="R17" i="1"/>
  <c r="S17"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J18" i="1"/>
  <c r="N18" i="1"/>
  <c r="J19" i="1"/>
  <c r="N19" i="1"/>
  <c r="J20" i="1"/>
  <c r="N20" i="1"/>
  <c r="Q20" i="1"/>
  <c r="Q24" i="1"/>
  <c r="R20" i="1"/>
  <c r="S20" i="1"/>
  <c r="S24" i="1"/>
  <c r="T20" i="1"/>
  <c r="U20" i="1"/>
  <c r="U24" i="1"/>
  <c r="V20" i="1"/>
  <c r="W20" i="1"/>
  <c r="W24" i="1"/>
  <c r="X20" i="1"/>
  <c r="Y20" i="1"/>
  <c r="Y24" i="1"/>
  <c r="Z20" i="1"/>
  <c r="AA20" i="1"/>
  <c r="AA24" i="1"/>
  <c r="AB20" i="1"/>
  <c r="AC20" i="1"/>
  <c r="AC24" i="1"/>
  <c r="AD20" i="1"/>
  <c r="AE20" i="1"/>
  <c r="AE24" i="1"/>
  <c r="AF20" i="1"/>
  <c r="AG20" i="1"/>
  <c r="AG24" i="1"/>
  <c r="AH20" i="1"/>
  <c r="AI20" i="1"/>
  <c r="AI24" i="1"/>
  <c r="AJ20" i="1"/>
  <c r="AK20" i="1"/>
  <c r="AK24" i="1"/>
  <c r="AL20" i="1"/>
  <c r="AM20" i="1"/>
  <c r="AM24" i="1"/>
  <c r="AN20" i="1"/>
  <c r="AO20" i="1"/>
  <c r="AO24" i="1"/>
  <c r="AP20" i="1"/>
  <c r="AQ20" i="1"/>
  <c r="AQ24" i="1"/>
  <c r="AR20" i="1"/>
  <c r="AS20" i="1"/>
  <c r="AS24" i="1"/>
  <c r="J21" i="1"/>
  <c r="N21" i="1"/>
  <c r="J23" i="1"/>
  <c r="N23" i="1"/>
  <c r="J24" i="1"/>
  <c r="N24" i="1"/>
  <c r="T24" i="1"/>
  <c r="X24" i="1"/>
  <c r="AB24" i="1"/>
  <c r="AF24" i="1"/>
  <c r="AJ24" i="1"/>
  <c r="AN24" i="1"/>
  <c r="AR24" i="1"/>
  <c r="J26" i="1"/>
  <c r="N26" i="1"/>
  <c r="Q26" i="1"/>
  <c r="R26" i="1"/>
  <c r="S26" i="1"/>
  <c r="T26" i="1"/>
  <c r="U26" i="1"/>
  <c r="V26" i="1"/>
  <c r="W26" i="1"/>
  <c r="X26" i="1"/>
  <c r="Y26" i="1"/>
  <c r="Z26" i="1"/>
  <c r="AA26" i="1"/>
  <c r="AB26" i="1"/>
  <c r="AC26" i="1"/>
  <c r="AD26" i="1"/>
  <c r="AE26" i="1"/>
  <c r="AF26" i="1"/>
  <c r="AG26" i="1"/>
  <c r="AH26" i="1"/>
  <c r="AI26" i="1"/>
  <c r="AJ26" i="1"/>
  <c r="AK26" i="1"/>
  <c r="AL26" i="1"/>
  <c r="AM26" i="1"/>
  <c r="AN26" i="1"/>
  <c r="AO26" i="1"/>
  <c r="AP26" i="1"/>
  <c r="AQ26" i="1"/>
  <c r="AR26" i="1"/>
  <c r="AS26" i="1"/>
  <c r="J28" i="1"/>
  <c r="N28" i="1"/>
  <c r="Q28" i="1"/>
  <c r="R28" i="1"/>
  <c r="S28" i="1"/>
  <c r="T28" i="1"/>
  <c r="U28" i="1"/>
  <c r="V28" i="1"/>
  <c r="W28" i="1"/>
  <c r="X28" i="1"/>
  <c r="Y28" i="1"/>
  <c r="Z28" i="1"/>
  <c r="AA28" i="1"/>
  <c r="AB28" i="1"/>
  <c r="AC28" i="1"/>
  <c r="AD28" i="1"/>
  <c r="AE28" i="1"/>
  <c r="AF28" i="1"/>
  <c r="AG28" i="1"/>
  <c r="AH28" i="1"/>
  <c r="AI28" i="1"/>
  <c r="AJ28" i="1"/>
  <c r="AK28" i="1"/>
  <c r="AL28" i="1"/>
  <c r="AM28" i="1"/>
  <c r="AN28" i="1"/>
  <c r="AO28" i="1"/>
  <c r="AP28" i="1"/>
  <c r="AQ28" i="1"/>
  <c r="AR28" i="1"/>
  <c r="AS28" i="1"/>
  <c r="J30" i="1"/>
  <c r="N30" i="1"/>
  <c r="Q30" i="1"/>
  <c r="R30" i="1"/>
  <c r="S30" i="1"/>
  <c r="T30" i="1"/>
  <c r="U30" i="1"/>
  <c r="V30" i="1"/>
  <c r="W30" i="1"/>
  <c r="X30" i="1"/>
  <c r="Y30" i="1"/>
  <c r="Z30" i="1"/>
  <c r="AA30" i="1"/>
  <c r="AB30" i="1"/>
  <c r="AC30" i="1"/>
  <c r="AD30" i="1"/>
  <c r="AE30" i="1"/>
  <c r="AF30" i="1"/>
  <c r="AG30" i="1"/>
  <c r="AH30" i="1"/>
  <c r="AI30" i="1"/>
  <c r="AJ30" i="1"/>
  <c r="AK30" i="1"/>
  <c r="AL30" i="1"/>
  <c r="AM30" i="1"/>
  <c r="AN30" i="1"/>
  <c r="AO30" i="1"/>
  <c r="AP30" i="1"/>
  <c r="AQ30" i="1"/>
  <c r="AR30" i="1"/>
  <c r="AS30" i="1"/>
  <c r="Q32" i="1"/>
  <c r="R32" i="1"/>
  <c r="S32" i="1"/>
  <c r="T32" i="1"/>
  <c r="U32" i="1"/>
  <c r="V32" i="1"/>
  <c r="W32" i="1"/>
  <c r="X32" i="1"/>
  <c r="Y32" i="1"/>
  <c r="Z32" i="1"/>
  <c r="AA32" i="1"/>
  <c r="AB32" i="1"/>
  <c r="AC32" i="1"/>
  <c r="AD32" i="1"/>
  <c r="AE32" i="1"/>
  <c r="AF32" i="1"/>
  <c r="AG32" i="1"/>
  <c r="AH32" i="1"/>
  <c r="AI32" i="1"/>
  <c r="AJ32" i="1"/>
  <c r="AK32" i="1"/>
  <c r="AL32" i="1"/>
  <c r="AM32" i="1"/>
  <c r="AN32" i="1"/>
  <c r="AO32" i="1"/>
  <c r="AP32" i="1"/>
  <c r="AQ32" i="1"/>
  <c r="AR32" i="1"/>
  <c r="AS32" i="1"/>
  <c r="J34" i="1"/>
  <c r="N34" i="1"/>
  <c r="Q34" i="1"/>
  <c r="R34" i="1"/>
  <c r="S34" i="1"/>
  <c r="T34" i="1"/>
  <c r="U34" i="1"/>
  <c r="V34" i="1"/>
  <c r="W34" i="1"/>
  <c r="X34" i="1"/>
  <c r="Y34" i="1"/>
  <c r="Z34" i="1"/>
  <c r="AA34" i="1"/>
  <c r="AB34" i="1"/>
  <c r="AC34" i="1"/>
  <c r="AD34" i="1"/>
  <c r="AE34" i="1"/>
  <c r="AF34" i="1"/>
  <c r="AG34" i="1"/>
  <c r="AH34" i="1"/>
  <c r="AI34" i="1"/>
  <c r="AJ34" i="1"/>
  <c r="AK34" i="1"/>
  <c r="AL34" i="1"/>
  <c r="AM34" i="1"/>
  <c r="AN34" i="1"/>
  <c r="AO34" i="1"/>
  <c r="AP34" i="1"/>
  <c r="AQ34" i="1"/>
  <c r="AR34" i="1"/>
  <c r="AS34" i="1"/>
  <c r="Q36" i="1"/>
  <c r="R36" i="1"/>
  <c r="S36" i="1"/>
  <c r="T36" i="1"/>
  <c r="U36" i="1"/>
  <c r="V36" i="1"/>
  <c r="W36" i="1"/>
  <c r="X36" i="1"/>
  <c r="Y36" i="1"/>
  <c r="Z36" i="1"/>
  <c r="AA36" i="1"/>
  <c r="AB36" i="1"/>
  <c r="AC36" i="1"/>
  <c r="AD36" i="1"/>
  <c r="AE36" i="1"/>
  <c r="AF36" i="1"/>
  <c r="AG36" i="1"/>
  <c r="AH36" i="1"/>
  <c r="AI36" i="1"/>
  <c r="AJ36" i="1"/>
  <c r="AK36" i="1"/>
  <c r="AL36" i="1"/>
  <c r="AM36" i="1"/>
  <c r="AN36" i="1"/>
  <c r="AO36" i="1"/>
  <c r="AP36" i="1"/>
  <c r="AQ36" i="1"/>
  <c r="AR36" i="1"/>
  <c r="AS36" i="1"/>
  <c r="N40" i="1"/>
  <c r="J53" i="1"/>
  <c r="N53" i="1"/>
  <c r="AP53" i="1"/>
  <c r="Q54" i="1"/>
  <c r="Q53" i="1"/>
  <c r="R54" i="1"/>
  <c r="S54" i="1"/>
  <c r="T54" i="1"/>
  <c r="U54" i="1"/>
  <c r="U53" i="1"/>
  <c r="V54" i="1"/>
  <c r="W54" i="1"/>
  <c r="X54" i="1"/>
  <c r="Y54" i="1"/>
  <c r="Y53" i="1"/>
  <c r="Z54" i="1"/>
  <c r="AA54" i="1"/>
  <c r="AB54" i="1"/>
  <c r="AC54" i="1"/>
  <c r="AC53" i="1"/>
  <c r="AD54" i="1"/>
  <c r="AE54" i="1"/>
  <c r="AF54" i="1"/>
  <c r="AG54" i="1"/>
  <c r="AG53" i="1"/>
  <c r="AH54" i="1"/>
  <c r="AI54" i="1"/>
  <c r="AJ54" i="1"/>
  <c r="AK54" i="1"/>
  <c r="AK53" i="1"/>
  <c r="AM54" i="1"/>
  <c r="AM53" i="1"/>
  <c r="AN54" i="1"/>
  <c r="AN53" i="1"/>
  <c r="AO54" i="1"/>
  <c r="AO53" i="1"/>
  <c r="AP54" i="1"/>
  <c r="AQ54" i="1"/>
  <c r="AQ53" i="1"/>
  <c r="AR54" i="1"/>
  <c r="AR53" i="1"/>
  <c r="AS54" i="1"/>
  <c r="AS53" i="1"/>
  <c r="Q55" i="1"/>
  <c r="R55" i="1"/>
  <c r="S55" i="1"/>
  <c r="T55" i="1"/>
  <c r="U55" i="1"/>
  <c r="V55" i="1"/>
  <c r="W55" i="1"/>
  <c r="X55" i="1"/>
  <c r="Y55" i="1"/>
  <c r="Z55" i="1"/>
  <c r="Z53" i="1"/>
  <c r="AA55" i="1"/>
  <c r="AB55" i="1"/>
  <c r="AC55" i="1"/>
  <c r="AD55" i="1"/>
  <c r="AE55" i="1"/>
  <c r="AF55" i="1"/>
  <c r="AG55" i="1"/>
  <c r="AH55" i="1"/>
  <c r="AI55" i="1"/>
  <c r="AJ55" i="1"/>
  <c r="AK55" i="1"/>
  <c r="AM55" i="1"/>
  <c r="AN55" i="1"/>
  <c r="AO55" i="1"/>
  <c r="AP55" i="1"/>
  <c r="AQ55" i="1"/>
  <c r="AR55" i="1"/>
  <c r="AS55" i="1"/>
  <c r="Q56" i="1"/>
  <c r="R56" i="1"/>
  <c r="S56" i="1"/>
  <c r="T56" i="1"/>
  <c r="U56" i="1"/>
  <c r="V56" i="1"/>
  <c r="V53" i="1"/>
  <c r="W56" i="1"/>
  <c r="X56" i="1"/>
  <c r="Y56" i="1"/>
  <c r="Z56" i="1"/>
  <c r="AA56" i="1"/>
  <c r="AB56" i="1"/>
  <c r="AC56" i="1"/>
  <c r="AD56" i="1"/>
  <c r="AD53" i="1"/>
  <c r="AE56" i="1"/>
  <c r="AF56" i="1"/>
  <c r="AG56" i="1"/>
  <c r="AH56" i="1"/>
  <c r="AH53" i="1"/>
  <c r="AI56" i="1"/>
  <c r="AJ56" i="1"/>
  <c r="AK56" i="1"/>
  <c r="AL56" i="1"/>
  <c r="AL53" i="1"/>
  <c r="AM56" i="1"/>
  <c r="AN56" i="1"/>
  <c r="AO56" i="1"/>
  <c r="AP56" i="1"/>
  <c r="AQ56" i="1"/>
  <c r="AR56" i="1"/>
  <c r="AS56" i="1"/>
  <c r="Q57" i="1"/>
  <c r="R57" i="1"/>
  <c r="S57" i="1"/>
  <c r="T57" i="1"/>
  <c r="U57" i="1"/>
  <c r="V57" i="1"/>
  <c r="W57" i="1"/>
  <c r="X57" i="1"/>
  <c r="Y57" i="1"/>
  <c r="Z57" i="1"/>
  <c r="AA57" i="1"/>
  <c r="AB57" i="1"/>
  <c r="AC57" i="1"/>
  <c r="AD57" i="1"/>
  <c r="AE57" i="1"/>
  <c r="AF57" i="1"/>
  <c r="AG57" i="1"/>
  <c r="AH57" i="1"/>
  <c r="AI57" i="1"/>
  <c r="AJ57" i="1"/>
  <c r="AK57" i="1"/>
  <c r="AM57" i="1"/>
  <c r="AN57" i="1"/>
  <c r="AO57" i="1"/>
  <c r="AP57" i="1"/>
  <c r="AQ57" i="1"/>
  <c r="AR57" i="1"/>
  <c r="AS57" i="1"/>
  <c r="Q58" i="1"/>
  <c r="R58" i="1"/>
  <c r="S58" i="1"/>
  <c r="T58" i="1"/>
  <c r="U58" i="1"/>
  <c r="V58" i="1"/>
  <c r="W58" i="1"/>
  <c r="X58" i="1"/>
  <c r="Y58" i="1"/>
  <c r="Z58" i="1"/>
  <c r="AA58" i="1"/>
  <c r="AB58" i="1"/>
  <c r="AC58" i="1"/>
  <c r="AD58" i="1"/>
  <c r="AE58" i="1"/>
  <c r="AF58" i="1"/>
  <c r="AG58" i="1"/>
  <c r="AH58" i="1"/>
  <c r="AI58" i="1"/>
  <c r="AJ58" i="1"/>
  <c r="AK58" i="1"/>
  <c r="AL58" i="1"/>
  <c r="AM58" i="1"/>
  <c r="AN58" i="1"/>
  <c r="AO58" i="1"/>
  <c r="AP58" i="1"/>
  <c r="AQ58" i="1"/>
  <c r="AR58" i="1"/>
  <c r="AS58" i="1"/>
  <c r="Q59" i="1"/>
  <c r="R59" i="1"/>
  <c r="S59" i="1"/>
  <c r="T59" i="1"/>
  <c r="U59" i="1"/>
  <c r="V59" i="1"/>
  <c r="W59" i="1"/>
  <c r="X59" i="1"/>
  <c r="Y59" i="1"/>
  <c r="Z59" i="1"/>
  <c r="AA59" i="1"/>
  <c r="AB59" i="1"/>
  <c r="AC59" i="1"/>
  <c r="AD59" i="1"/>
  <c r="AE59" i="1"/>
  <c r="AF59" i="1"/>
  <c r="AG59" i="1"/>
  <c r="AH59" i="1"/>
  <c r="AI59" i="1"/>
  <c r="AJ59" i="1"/>
  <c r="AK59" i="1"/>
  <c r="AL59" i="1"/>
  <c r="AM59" i="1"/>
  <c r="AN59" i="1"/>
  <c r="AO59" i="1"/>
  <c r="AP59" i="1"/>
  <c r="AQ59" i="1"/>
  <c r="AR59" i="1"/>
  <c r="AS59" i="1"/>
  <c r="Q60" i="1"/>
  <c r="R60" i="1"/>
  <c r="S60" i="1"/>
  <c r="T60" i="1"/>
  <c r="U60" i="1"/>
  <c r="V60" i="1"/>
  <c r="W60" i="1"/>
  <c r="X60" i="1"/>
  <c r="Y60" i="1"/>
  <c r="Z60" i="1"/>
  <c r="AA60" i="1"/>
  <c r="AB60" i="1"/>
  <c r="AC60" i="1"/>
  <c r="AD60" i="1"/>
  <c r="AE60" i="1"/>
  <c r="AF60" i="1"/>
  <c r="AG60" i="1"/>
  <c r="AH60" i="1"/>
  <c r="AI60" i="1"/>
  <c r="AJ60" i="1"/>
  <c r="AK60" i="1"/>
  <c r="AL60" i="1"/>
  <c r="AM60" i="1"/>
  <c r="AN60" i="1"/>
  <c r="AO60" i="1"/>
  <c r="AP60" i="1"/>
  <c r="AQ60" i="1"/>
  <c r="AR60" i="1"/>
  <c r="AS60" i="1"/>
  <c r="Q61" i="1"/>
  <c r="R61" i="1"/>
  <c r="S61" i="1"/>
  <c r="T61" i="1"/>
  <c r="U61" i="1"/>
  <c r="V61" i="1"/>
  <c r="W61" i="1"/>
  <c r="X61" i="1"/>
  <c r="Y61" i="1"/>
  <c r="Z61" i="1"/>
  <c r="AA61" i="1"/>
  <c r="AB61" i="1"/>
  <c r="AC61" i="1"/>
  <c r="AD61" i="1"/>
  <c r="AE61" i="1"/>
  <c r="AF61" i="1"/>
  <c r="AG61" i="1"/>
  <c r="AH61" i="1"/>
  <c r="AI61" i="1"/>
  <c r="AJ61" i="1"/>
  <c r="AK61" i="1"/>
  <c r="AL61" i="1"/>
  <c r="AM61" i="1"/>
  <c r="AN61" i="1"/>
  <c r="AO61" i="1"/>
  <c r="AP61" i="1"/>
  <c r="AQ61" i="1"/>
  <c r="AR61" i="1"/>
  <c r="AS61" i="1"/>
  <c r="Q62" i="1"/>
  <c r="R62" i="1"/>
  <c r="S62" i="1"/>
  <c r="T62" i="1"/>
  <c r="U62" i="1"/>
  <c r="V62" i="1"/>
  <c r="W62" i="1"/>
  <c r="X62" i="1"/>
  <c r="Y62" i="1"/>
  <c r="Z62" i="1"/>
  <c r="AA62" i="1"/>
  <c r="AB62" i="1"/>
  <c r="AC62" i="1"/>
  <c r="AD62" i="1"/>
  <c r="AE62" i="1"/>
  <c r="AF62" i="1"/>
  <c r="AG62" i="1"/>
  <c r="AH62" i="1"/>
  <c r="AI62" i="1"/>
  <c r="AJ62" i="1"/>
  <c r="AK62" i="1"/>
  <c r="AL62" i="1"/>
  <c r="AM62" i="1"/>
  <c r="AN62" i="1"/>
  <c r="AO62" i="1"/>
  <c r="AP62" i="1"/>
  <c r="AQ62" i="1"/>
  <c r="AR62" i="1"/>
  <c r="AS62" i="1"/>
  <c r="J66" i="1"/>
  <c r="N66" i="1"/>
  <c r="Q66" i="1"/>
  <c r="R66" i="1"/>
  <c r="S66" i="1"/>
  <c r="T66" i="1"/>
  <c r="U66" i="1"/>
  <c r="V66" i="1"/>
  <c r="W66" i="1"/>
  <c r="X66" i="1"/>
  <c r="Y66" i="1"/>
  <c r="Z66" i="1"/>
  <c r="AA66" i="1"/>
  <c r="AB66" i="1"/>
  <c r="AC66" i="1"/>
  <c r="AD66" i="1"/>
  <c r="AE66" i="1"/>
  <c r="AF66" i="1"/>
  <c r="AG66" i="1"/>
  <c r="AH66" i="1"/>
  <c r="AI66" i="1"/>
  <c r="AJ66" i="1"/>
  <c r="AK66" i="1"/>
  <c r="AL66" i="1"/>
  <c r="AM66" i="1"/>
  <c r="AN66" i="1"/>
  <c r="AO66" i="1"/>
  <c r="AP66" i="1"/>
  <c r="AQ66" i="1"/>
  <c r="AR66" i="1"/>
  <c r="AS66" i="1"/>
  <c r="I67" i="1"/>
  <c r="J67" i="1"/>
  <c r="I68" i="1"/>
  <c r="J68" i="1"/>
  <c r="N68" i="1"/>
  <c r="P68" i="1"/>
  <c r="P67" i="1"/>
  <c r="N67" i="1"/>
  <c r="Q69" i="1"/>
  <c r="R69" i="1"/>
  <c r="S69" i="1"/>
  <c r="T69" i="1"/>
  <c r="U69" i="1"/>
  <c r="V69" i="1"/>
  <c r="W69" i="1"/>
  <c r="X69" i="1"/>
  <c r="X67" i="1"/>
  <c r="Y69" i="1"/>
  <c r="Z69" i="1"/>
  <c r="AA69" i="1"/>
  <c r="AB69" i="1"/>
  <c r="AC69" i="1"/>
  <c r="AD69" i="1"/>
  <c r="AE69" i="1"/>
  <c r="AF69" i="1"/>
  <c r="AF67" i="1"/>
  <c r="AG69" i="1"/>
  <c r="AH69" i="1"/>
  <c r="AI69" i="1"/>
  <c r="AJ69" i="1"/>
  <c r="AK69" i="1"/>
  <c r="AL69" i="1"/>
  <c r="AM69" i="1"/>
  <c r="AN69" i="1"/>
  <c r="AN67" i="1"/>
  <c r="AO69" i="1"/>
  <c r="AP69" i="1"/>
  <c r="AQ69" i="1"/>
  <c r="AR69" i="1"/>
  <c r="AS69" i="1"/>
  <c r="J70" i="1"/>
  <c r="J71" i="1"/>
  <c r="Q72" i="1"/>
  <c r="Q89" i="1"/>
  <c r="R72" i="1"/>
  <c r="S72" i="1"/>
  <c r="T72" i="1"/>
  <c r="T67" i="1"/>
  <c r="U72" i="1"/>
  <c r="U89" i="1"/>
  <c r="V72" i="1"/>
  <c r="W72" i="1"/>
  <c r="X72" i="1"/>
  <c r="Y72" i="1"/>
  <c r="Y89" i="1"/>
  <c r="Z72" i="1"/>
  <c r="AA72" i="1"/>
  <c r="AB72" i="1"/>
  <c r="AB89" i="1"/>
  <c r="AC72" i="1"/>
  <c r="AC89" i="1"/>
  <c r="AD72" i="1"/>
  <c r="AE72" i="1"/>
  <c r="AF72" i="1"/>
  <c r="AF89" i="1"/>
  <c r="AG72" i="1"/>
  <c r="AG89" i="1"/>
  <c r="AH72" i="1"/>
  <c r="AI72" i="1"/>
  <c r="AJ72" i="1"/>
  <c r="AJ67" i="1"/>
  <c r="AK72" i="1"/>
  <c r="AK89" i="1"/>
  <c r="AL72" i="1"/>
  <c r="AM72" i="1"/>
  <c r="AN72" i="1"/>
  <c r="AO72" i="1"/>
  <c r="AO89" i="1"/>
  <c r="AP72" i="1"/>
  <c r="AQ72" i="1"/>
  <c r="AR72" i="1"/>
  <c r="AR89" i="1"/>
  <c r="AS72" i="1"/>
  <c r="AS89" i="1"/>
  <c r="J73" i="1"/>
  <c r="J74" i="1"/>
  <c r="Q75" i="1"/>
  <c r="R75" i="1"/>
  <c r="S75" i="1"/>
  <c r="T75" i="1"/>
  <c r="T90" i="1"/>
  <c r="U75" i="1"/>
  <c r="U90" i="1"/>
  <c r="V75" i="1"/>
  <c r="W75" i="1"/>
  <c r="X75" i="1"/>
  <c r="X90" i="1"/>
  <c r="Y75" i="1"/>
  <c r="Y90" i="1"/>
  <c r="Y87" i="1"/>
  <c r="Z75" i="1"/>
  <c r="Z90" i="1"/>
  <c r="AA75" i="1"/>
  <c r="AB75" i="1"/>
  <c r="AB90" i="1"/>
  <c r="AC75" i="1"/>
  <c r="AD75" i="1"/>
  <c r="AD90" i="1"/>
  <c r="AE75" i="1"/>
  <c r="AF75" i="1"/>
  <c r="AF90" i="1"/>
  <c r="AG75" i="1"/>
  <c r="AH75" i="1"/>
  <c r="AI75" i="1"/>
  <c r="AJ75" i="1"/>
  <c r="AJ90" i="1"/>
  <c r="AK75" i="1"/>
  <c r="AK90" i="1"/>
  <c r="AK87" i="1"/>
  <c r="AL75" i="1"/>
  <c r="AL90" i="1"/>
  <c r="AM75" i="1"/>
  <c r="AN75" i="1"/>
  <c r="AN90" i="1"/>
  <c r="AO75" i="1"/>
  <c r="AO90" i="1"/>
  <c r="AP75" i="1"/>
  <c r="AP90" i="1"/>
  <c r="AQ75" i="1"/>
  <c r="AR75" i="1"/>
  <c r="AR90" i="1"/>
  <c r="AS75" i="1"/>
  <c r="J76" i="1"/>
  <c r="J77" i="1"/>
  <c r="Q78" i="1"/>
  <c r="R78" i="1"/>
  <c r="S78" i="1"/>
  <c r="T78" i="1"/>
  <c r="U78" i="1"/>
  <c r="V78" i="1"/>
  <c r="W78" i="1"/>
  <c r="X78" i="1"/>
  <c r="Y78" i="1"/>
  <c r="Z78" i="1"/>
  <c r="AA78" i="1"/>
  <c r="AB78" i="1"/>
  <c r="AC78" i="1"/>
  <c r="AD78" i="1"/>
  <c r="AE78" i="1"/>
  <c r="AF78" i="1"/>
  <c r="AG78" i="1"/>
  <c r="AH78" i="1"/>
  <c r="AI78" i="1"/>
  <c r="AJ78" i="1"/>
  <c r="AK78" i="1"/>
  <c r="AL78" i="1"/>
  <c r="AM78" i="1"/>
  <c r="AN78" i="1"/>
  <c r="AO78" i="1"/>
  <c r="AP78" i="1"/>
  <c r="AQ78" i="1"/>
  <c r="AR78" i="1"/>
  <c r="AS78" i="1"/>
  <c r="J79" i="1"/>
  <c r="J80" i="1"/>
  <c r="Q81" i="1"/>
  <c r="R81" i="1"/>
  <c r="S81" i="1"/>
  <c r="T81" i="1"/>
  <c r="U81" i="1"/>
  <c r="V81" i="1"/>
  <c r="W81" i="1"/>
  <c r="X81" i="1"/>
  <c r="Y81" i="1"/>
  <c r="Z81" i="1"/>
  <c r="AA81" i="1"/>
  <c r="AB81" i="1"/>
  <c r="AC81" i="1"/>
  <c r="AD81" i="1"/>
  <c r="AE81" i="1"/>
  <c r="AF81" i="1"/>
  <c r="AG81" i="1"/>
  <c r="AH81" i="1"/>
  <c r="AI81" i="1"/>
  <c r="AJ81" i="1"/>
  <c r="AK81" i="1"/>
  <c r="AL81" i="1"/>
  <c r="AM81" i="1"/>
  <c r="AN81" i="1"/>
  <c r="AO81" i="1"/>
  <c r="AP81" i="1"/>
  <c r="AQ81" i="1"/>
  <c r="AR81" i="1"/>
  <c r="AS81" i="1"/>
  <c r="J82" i="1"/>
  <c r="J83" i="1"/>
  <c r="Q84" i="1"/>
  <c r="R84" i="1"/>
  <c r="S84" i="1"/>
  <c r="T84" i="1"/>
  <c r="U84" i="1"/>
  <c r="V84" i="1"/>
  <c r="W84" i="1"/>
  <c r="X84" i="1"/>
  <c r="Y84" i="1"/>
  <c r="Z84" i="1"/>
  <c r="AA84" i="1"/>
  <c r="AB84" i="1"/>
  <c r="AC84" i="1"/>
  <c r="AD84" i="1"/>
  <c r="AE84" i="1"/>
  <c r="AF84" i="1"/>
  <c r="AG84" i="1"/>
  <c r="AH84" i="1"/>
  <c r="AI84" i="1"/>
  <c r="AJ84" i="1"/>
  <c r="AK84" i="1"/>
  <c r="AL84" i="1"/>
  <c r="AM84" i="1"/>
  <c r="AN84" i="1"/>
  <c r="AO84" i="1"/>
  <c r="AP84" i="1"/>
  <c r="AQ84" i="1"/>
  <c r="AR84" i="1"/>
  <c r="AS84" i="1"/>
  <c r="J87" i="1"/>
  <c r="N87" i="1"/>
  <c r="AO87" i="1"/>
  <c r="Q88" i="1"/>
  <c r="T88" i="1"/>
  <c r="U88" i="1"/>
  <c r="Y88" i="1"/>
  <c r="AB88" i="1"/>
  <c r="AC88" i="1"/>
  <c r="AC87" i="1"/>
  <c r="AG88" i="1"/>
  <c r="AJ88" i="1"/>
  <c r="AK88" i="1"/>
  <c r="AO88" i="1"/>
  <c r="AQ88" i="1"/>
  <c r="AQ87" i="1"/>
  <c r="AR88" i="1"/>
  <c r="AR87" i="1"/>
  <c r="AS88" i="1"/>
  <c r="AS87" i="1"/>
  <c r="R89" i="1"/>
  <c r="S89" i="1"/>
  <c r="T89" i="1"/>
  <c r="V89" i="1"/>
  <c r="W89" i="1"/>
  <c r="X89" i="1"/>
  <c r="Z89" i="1"/>
  <c r="AA89" i="1"/>
  <c r="AD89" i="1"/>
  <c r="AE89" i="1"/>
  <c r="AH89" i="1"/>
  <c r="AI89" i="1"/>
  <c r="AJ89" i="1"/>
  <c r="AL89" i="1"/>
  <c r="AM89" i="1"/>
  <c r="AN89" i="1"/>
  <c r="AP89" i="1"/>
  <c r="AQ89" i="1"/>
  <c r="Q90" i="1"/>
  <c r="Q87" i="1"/>
  <c r="R90" i="1"/>
  <c r="S90" i="1"/>
  <c r="V90" i="1"/>
  <c r="W90" i="1"/>
  <c r="AA90" i="1"/>
  <c r="AC90" i="1"/>
  <c r="AE90" i="1"/>
  <c r="AG90" i="1"/>
  <c r="AG87" i="1"/>
  <c r="AH90" i="1"/>
  <c r="AI90" i="1"/>
  <c r="AM90" i="1"/>
  <c r="AQ90" i="1"/>
  <c r="AS90" i="1"/>
  <c r="J93" i="1"/>
  <c r="Q93" i="1"/>
  <c r="R93" i="1"/>
  <c r="S93" i="1"/>
  <c r="T93" i="1"/>
  <c r="U93" i="1"/>
  <c r="V93" i="1"/>
  <c r="W93" i="1"/>
  <c r="X93" i="1"/>
  <c r="Y93" i="1"/>
  <c r="Z93" i="1"/>
  <c r="AA93" i="1"/>
  <c r="AB93" i="1"/>
  <c r="AC93" i="1"/>
  <c r="AD93" i="1"/>
  <c r="AE93" i="1"/>
  <c r="AF93" i="1"/>
  <c r="AG93" i="1"/>
  <c r="AH93" i="1"/>
  <c r="AI93" i="1"/>
  <c r="AJ93" i="1"/>
  <c r="AK93" i="1"/>
  <c r="AL93" i="1"/>
  <c r="AM93" i="1"/>
  <c r="AN93" i="1"/>
  <c r="AO93" i="1"/>
  <c r="AP93" i="1"/>
  <c r="AQ93" i="1"/>
  <c r="AR93" i="1"/>
  <c r="AS93" i="1"/>
  <c r="R53" i="1"/>
  <c r="U87" i="1"/>
  <c r="AN88" i="1"/>
  <c r="AN87" i="1"/>
  <c r="AF88" i="1"/>
  <c r="AF87" i="1"/>
  <c r="X88" i="1"/>
  <c r="X87" i="1"/>
  <c r="AS67" i="1"/>
  <c r="AK67" i="1"/>
  <c r="AC67" i="1"/>
  <c r="U67" i="1"/>
  <c r="AP24" i="1"/>
  <c r="AL24" i="1"/>
  <c r="AH24" i="1"/>
  <c r="AD24" i="1"/>
  <c r="Z24" i="1"/>
  <c r="V24" i="1"/>
  <c r="R24" i="1"/>
  <c r="AJ87" i="1"/>
  <c r="AB87" i="1"/>
  <c r="T87" i="1"/>
  <c r="AI67" i="1"/>
  <c r="AI88" i="1"/>
  <c r="AI87" i="1"/>
  <c r="AA67" i="1"/>
  <c r="AA88" i="1"/>
  <c r="AA87" i="1"/>
  <c r="AB67" i="1"/>
  <c r="AJ53" i="1"/>
  <c r="AF53" i="1"/>
  <c r="AB53" i="1"/>
  <c r="X53" i="1"/>
  <c r="T53" i="1"/>
  <c r="AQ67" i="1"/>
  <c r="AM67" i="1"/>
  <c r="AM88" i="1"/>
  <c r="AM87" i="1"/>
  <c r="AE67" i="1"/>
  <c r="AE88" i="1"/>
  <c r="AE87" i="1"/>
  <c r="W67" i="1"/>
  <c r="W88" i="1"/>
  <c r="W87" i="1"/>
  <c r="S67" i="1"/>
  <c r="S88" i="1"/>
  <c r="S87" i="1"/>
  <c r="AR67" i="1"/>
  <c r="AP67" i="1"/>
  <c r="AH67" i="1"/>
  <c r="AD67" i="1"/>
  <c r="Z67" i="1"/>
  <c r="V67" i="1"/>
  <c r="R67" i="1"/>
  <c r="AO67" i="1"/>
  <c r="AG67" i="1"/>
  <c r="Y67" i="1"/>
  <c r="Q67" i="1"/>
  <c r="AI53" i="1"/>
  <c r="AE53" i="1"/>
  <c r="AA53" i="1"/>
  <c r="W53" i="1"/>
  <c r="S53" i="1"/>
  <c r="AP88" i="1"/>
  <c r="AP87" i="1"/>
  <c r="AL88" i="1"/>
  <c r="AH88" i="1"/>
  <c r="AH87" i="1"/>
  <c r="AD88" i="1"/>
  <c r="AD87" i="1"/>
  <c r="Z88" i="1"/>
  <c r="Z87" i="1"/>
  <c r="V88" i="1"/>
  <c r="V87" i="1"/>
  <c r="R88" i="1"/>
  <c r="R87" i="1"/>
  <c r="AL87" i="1"/>
  <c r="AL67" i="1"/>
</calcChain>
</file>

<file path=xl/sharedStrings.xml><?xml version="1.0" encoding="utf-8"?>
<sst xmlns="http://schemas.openxmlformats.org/spreadsheetml/2006/main" count="410" uniqueCount="145">
  <si>
    <t xml:space="preserve">INDICADORES DE GESTIÓN / DIRECCIÓN DE PLANIFICACIÓN
MATERIA CIVIL
Juzgado Civil de del Primer Circuito Judicial de Alajuela
</t>
  </si>
  <si>
    <t>OBSERVACIONES</t>
  </si>
  <si>
    <t>Cuota de Trabajo</t>
  </si>
  <si>
    <t>CUOTA DE TRABAJO: Cantidad de días Laborales del mes</t>
  </si>
  <si>
    <t>Cantidad de días NO laborados en el mes por Funcionario</t>
  </si>
  <si>
    <t>Días fuera del Despacho sin Sustitución o en labores de manifestación o apoyo</t>
  </si>
  <si>
    <t>Mensual</t>
  </si>
  <si>
    <t>Coordinadora o Coordinador Judicial</t>
  </si>
  <si>
    <t>Este dato se obtiene del módulo estadístico del Escritorio Virtual</t>
  </si>
  <si>
    <t>Cuota Diaria</t>
  </si>
  <si>
    <t>Técnico 1</t>
  </si>
  <si>
    <r>
      <rPr>
        <sz val="10"/>
        <rFont val="Arial"/>
        <family val="2"/>
      </rPr>
      <t xml:space="preserve">Informe </t>
    </r>
    <r>
      <rPr>
        <b/>
        <sz val="10"/>
        <rFont val="Arial"/>
        <family val="2"/>
      </rPr>
      <t>963-PLA-EV-2020</t>
    </r>
    <r>
      <rPr>
        <sz val="10"/>
        <rFont val="Arial"/>
        <family val="2"/>
      </rPr>
      <t xml:space="preserve">, CS. Sesión 71-2020, artículo XXXVI
Plan inicia en agosto de 2020.
</t>
    </r>
    <r>
      <rPr>
        <b/>
        <i/>
        <sz val="10"/>
        <rFont val="Arial"/>
        <family val="2"/>
      </rPr>
      <t>Primeros tres meses:</t>
    </r>
    <r>
      <rPr>
        <sz val="10"/>
        <rFont val="Arial"/>
        <family val="2"/>
      </rPr>
      <t xml:space="preserve"> 7 Cobro + 7 Civil
</t>
    </r>
    <r>
      <rPr>
        <b/>
        <i/>
        <sz val="10"/>
        <rFont val="Arial"/>
        <family val="2"/>
      </rPr>
      <t>Siguientes cuatro meses:</t>
    </r>
    <r>
      <rPr>
        <sz val="10"/>
        <rFont val="Arial"/>
        <family val="2"/>
      </rPr>
      <t xml:space="preserve"> 10 Cobro + 7 Civil</t>
    </r>
  </si>
  <si>
    <t xml:space="preserve">Cuota temporal: 
7 asuntos (Civil), más la cuota de Cobro. </t>
  </si>
  <si>
    <t>Técnico 2</t>
  </si>
  <si>
    <t>Técnico 3</t>
  </si>
  <si>
    <t>Técnico 4</t>
  </si>
  <si>
    <t>Técnico 5</t>
  </si>
  <si>
    <t>Técnico 6</t>
  </si>
  <si>
    <t>Técnico 7</t>
  </si>
  <si>
    <t>Técnico 8</t>
  </si>
  <si>
    <t>Técnico 9</t>
  </si>
  <si>
    <t>Coord. Judicial y Cajero</t>
  </si>
  <si>
    <t>Juez 1</t>
  </si>
  <si>
    <t>Juez 2</t>
  </si>
  <si>
    <t>Juez 3</t>
  </si>
  <si>
    <t>Categoría</t>
  </si>
  <si>
    <t>N°</t>
  </si>
  <si>
    <t>Indicadores</t>
  </si>
  <si>
    <t>Métricas</t>
  </si>
  <si>
    <t>Periodicidad</t>
  </si>
  <si>
    <t>Responsable</t>
  </si>
  <si>
    <t>Comentarios</t>
  </si>
  <si>
    <t>A mejorar</t>
  </si>
  <si>
    <t>Estándar</t>
  </si>
  <si>
    <t>Muy bueno</t>
  </si>
  <si>
    <t>Rendimiento Estadístico (SIGMA)</t>
  </si>
  <si>
    <t>Entrada</t>
  </si>
  <si>
    <t>ENTRADA TOTAL</t>
  </si>
  <si>
    <t xml:space="preserve">Este datos se obtiene del informe de estadística. </t>
  </si>
  <si>
    <t>&gt;</t>
  </si>
  <si>
    <t>&lt;=</t>
  </si>
  <si>
    <t>X</t>
  </si>
  <si>
    <t>&lt;</t>
  </si>
  <si>
    <t>Casos Entrados (Nuevos)</t>
  </si>
  <si>
    <t>Casos Reentrados</t>
  </si>
  <si>
    <t>Salida</t>
  </si>
  <si>
    <t>SALIDA TOTAL</t>
  </si>
  <si>
    <t>Casos Terminados</t>
  </si>
  <si>
    <t>Casos Inactivos</t>
  </si>
  <si>
    <t>Circulante Final</t>
  </si>
  <si>
    <t>(Circulante Inicial + Entradas+Reentrados) - Terminados-Inactivos</t>
  </si>
  <si>
    <t>Este datos se obtiene del informe de estadística.</t>
  </si>
  <si>
    <t xml:space="preserve">Relación salida total  / entrada total </t>
  </si>
  <si>
    <t>(Salidas/Entradas)*100</t>
  </si>
  <si>
    <t xml:space="preserve">Los datos de entradas y salidas se obtienen del informe de estadística. </t>
  </si>
  <si>
    <t>Plazos</t>
  </si>
  <si>
    <t>Análisis de Plazos</t>
  </si>
  <si>
    <t>Fecha actual</t>
  </si>
  <si>
    <t>Plazo espera de dictado de sentencia</t>
  </si>
  <si>
    <t>Fecha actual - fecha del expediente más antiguo pendiente de fallar</t>
  </si>
  <si>
    <t>Este dato se obtiene del libro de pase a fallo</t>
  </si>
  <si>
    <t>Fecha expediente más antiguo pendiente de fallo</t>
  </si>
  <si>
    <t>Plazo espera para realización audiencia</t>
  </si>
  <si>
    <t xml:space="preserve">Fecha del ultimo señalamiento - fecha actual </t>
  </si>
  <si>
    <t>Este dato se obtiene de la Agenda Cronos</t>
  </si>
  <si>
    <t>Fecha ultimo señalamiento</t>
  </si>
  <si>
    <t>Plazo para resolver demandas nuevas</t>
  </si>
  <si>
    <t>Fecha actual - fecha de la demanda más antigua pendiente de la primera resolución</t>
  </si>
  <si>
    <t xml:space="preserve">Este dato se obtiene del Escritorio Virtual. </t>
  </si>
  <si>
    <t>Fecha demanda más antigua pendiente de resolver</t>
  </si>
  <si>
    <t>Plazo para resolver escritos</t>
  </si>
  <si>
    <r>
      <rPr>
        <sz val="8"/>
        <rFont val="Arial"/>
        <family val="2"/>
      </rPr>
      <t>Fecha actual - fecha del escrito más antiguo pendiente de resolver de expedientes</t>
    </r>
    <r>
      <rPr>
        <b/>
        <sz val="8"/>
        <rFont val="Arial"/>
        <family val="2"/>
      </rPr>
      <t xml:space="preserve"> que se encuentran fuera del despacho</t>
    </r>
  </si>
  <si>
    <r>
      <rPr>
        <sz val="10"/>
        <rFont val="Arial"/>
        <family val="2"/>
      </rPr>
      <t xml:space="preserve">Fecha escrito más antiguo pendiente de resolver </t>
    </r>
    <r>
      <rPr>
        <b/>
        <sz val="10"/>
        <rFont val="Arial"/>
        <family val="2"/>
      </rPr>
      <t>de expedientes que se encuentran archivados, en el Superior, suspendidos,  etc</t>
    </r>
  </si>
  <si>
    <r>
      <rPr>
        <sz val="8"/>
        <rFont val="Arial"/>
        <family val="2"/>
      </rPr>
      <t xml:space="preserve">Fecha actual - fecha del escrito más antiguo pendiente de resolver de los </t>
    </r>
    <r>
      <rPr>
        <b/>
        <sz val="8"/>
        <rFont val="Arial"/>
        <family val="2"/>
      </rPr>
      <t>que están en el despacho</t>
    </r>
  </si>
  <si>
    <r>
      <rPr>
        <sz val="8"/>
        <rFont val="Arial"/>
        <family val="2"/>
      </rPr>
      <t xml:space="preserve">Fecha escrito más antiguo pendiente de resolver </t>
    </r>
    <r>
      <rPr>
        <b/>
        <sz val="8"/>
        <rFont val="Arial"/>
        <family val="2"/>
      </rPr>
      <t>(expedientes en estado de trámite)</t>
    </r>
  </si>
  <si>
    <t>Operacional</t>
  </si>
  <si>
    <t>Porcentaje de efectividad de realización audiencias</t>
  </si>
  <si>
    <t>(Audiencias realizadas / Audiencias programadas)*100</t>
  </si>
  <si>
    <t>Cantidad de audiencias programadas en el mes</t>
  </si>
  <si>
    <t>Cantidad de audiencias realizadas en el mes</t>
  </si>
  <si>
    <t>Cantidad de audiencias pendientes de realización</t>
  </si>
  <si>
    <t>Audiencias pendientes de realización</t>
  </si>
  <si>
    <t>Agenda Cronos</t>
  </si>
  <si>
    <t>Cantidad de expedientes pendientes de fallo</t>
  </si>
  <si>
    <t>Expedientes pendientes de fallo</t>
  </si>
  <si>
    <t>Cantidad de resoluciones pasados a firmar por Técnico o Técnica</t>
  </si>
  <si>
    <t>Este dato se obtiene del escritorio virtual</t>
  </si>
  <si>
    <t>Técnico 10</t>
  </si>
  <si>
    <t>Técnico 11</t>
  </si>
  <si>
    <t>Técnico (a) Cajera</t>
  </si>
  <si>
    <t>Porcentaje de rendimiento por Técnico o Técnica</t>
  </si>
  <si>
    <t>(Cantidad de resoluciones pasadas a firmar / Cantidad de resoluciones a realizar)</t>
  </si>
  <si>
    <t>Cantidad de giros realizados por el Técnico o Técnica (Cajero)</t>
  </si>
  <si>
    <t>Este dato se obtiene del SDJ</t>
  </si>
  <si>
    <t>Técnico (Cajero)</t>
  </si>
  <si>
    <t>Porcentaje de rendimiento por Técnico o Técnica (Cajero)</t>
  </si>
  <si>
    <t>(Cantidad de expedientes girados pasados a aprobar / Cantidad de expedientes  girados a realizar)</t>
  </si>
  <si>
    <t>Cantidad Personas Juzgadoras del despacho</t>
  </si>
  <si>
    <t>Cantidad de sentencias dictadas por juez o jueza</t>
  </si>
  <si>
    <t>Cuota mensual por persona Juzgadora</t>
  </si>
  <si>
    <t>Este dato se obtiene libro de sentencias</t>
  </si>
  <si>
    <t>Total de sentencias</t>
  </si>
  <si>
    <t>Principales en procesos Contenciosos</t>
  </si>
  <si>
    <t>Resoluciones elaboradas por persona Juzgadora</t>
  </si>
  <si>
    <t>Juez 4</t>
  </si>
  <si>
    <t>Procesos Ordinarios</t>
  </si>
  <si>
    <t>Otros procesos</t>
  </si>
  <si>
    <t>Juez Itinerante</t>
  </si>
  <si>
    <t>Cantidad de sentencias dictadas por apoyo de jueces del Centro de Apoyo, Coordinación y Mejoramiento de la Función Jurisdiccional (CACMFJ)</t>
  </si>
  <si>
    <t>Juezas y Jueces de Apoyo</t>
  </si>
  <si>
    <t>Porcentaje de rendimiento por Juez o Jueza</t>
  </si>
  <si>
    <t>(Cantidad de sentencias dictadas/ Cantidad de sentencias necesarios)</t>
  </si>
  <si>
    <t>Cantidad de resoluciones firmadas por Jueza o Juez</t>
  </si>
  <si>
    <t>Versión N°2 de Matriz de Indicadores: Vigente a partir del 8 de octubre del 2018.</t>
  </si>
  <si>
    <t>Indicadores Materia Civil</t>
  </si>
  <si>
    <t xml:space="preserve">Modelo de Sostenibilidad del I.C.J de Alajuela </t>
  </si>
  <si>
    <t xml:space="preserve">Control de modificaciones de la matriz </t>
  </si>
  <si>
    <t xml:space="preserve">Descripción </t>
  </si>
  <si>
    <t>Observación</t>
  </si>
  <si>
    <t>Fecha</t>
  </si>
  <si>
    <t xml:space="preserve">Profesional </t>
  </si>
  <si>
    <t xml:space="preserve">Creación de hoja de modificaciones a la Matriz. </t>
  </si>
  <si>
    <t>Como parte del seguimiento se crea una hoja para dar trazabilidad a los cambios y/o ajustes realizados por la persona responsable del seguimiento.</t>
  </si>
  <si>
    <t>3 de junio de 2020</t>
  </si>
  <si>
    <t>Christopher Zamora Solís</t>
  </si>
  <si>
    <t xml:space="preserve">Ajuste en el formato condicional de casos terminados y plazo para resolver escritos. </t>
  </si>
  <si>
    <r>
      <rPr>
        <b/>
        <sz val="11"/>
        <color indexed="62"/>
        <rFont val="Book Antiqua"/>
        <family val="1"/>
      </rPr>
      <t xml:space="preserve">Se modifica el formato condicional a partir de enero de 2020. 
</t>
    </r>
    <r>
      <rPr>
        <b/>
        <sz val="11"/>
        <color indexed="63"/>
        <rFont val="Book Antiqua"/>
        <family val="1"/>
      </rPr>
      <t>2.1.</t>
    </r>
    <r>
      <rPr>
        <sz val="11"/>
        <color indexed="63"/>
        <rFont val="Book Antiqua"/>
        <family val="1"/>
      </rPr>
      <t xml:space="preserve"> Casos terminados (fila 21, de la hoja de indicadores) mayor a 102 expedientes  debe reflejarse en color </t>
    </r>
    <r>
      <rPr>
        <b/>
        <sz val="11"/>
        <color indexed="63"/>
        <rFont val="Book Antiqua"/>
        <family val="1"/>
      </rPr>
      <t>verde</t>
    </r>
    <r>
      <rPr>
        <sz val="11"/>
        <color indexed="63"/>
        <rFont val="Book Antiqua"/>
        <family val="1"/>
      </rPr>
      <t xml:space="preserve">, si está reflejando en color </t>
    </r>
    <r>
      <rPr>
        <b/>
        <sz val="11"/>
        <color indexed="63"/>
        <rFont val="Book Antiqua"/>
        <family val="1"/>
      </rPr>
      <t>amarillo</t>
    </r>
    <r>
      <rPr>
        <sz val="11"/>
        <color indexed="63"/>
        <rFont val="Book Antiqua"/>
        <family val="1"/>
      </rPr>
      <t xml:space="preserve">. En razón del cambio en marzo de 2020 la celda AH21 se reflejará en color verde. 
</t>
    </r>
    <r>
      <rPr>
        <b/>
        <sz val="11"/>
        <color indexed="63"/>
        <rFont val="Book Antiqua"/>
        <family val="1"/>
      </rPr>
      <t>2.2.</t>
    </r>
    <r>
      <rPr>
        <sz val="11"/>
        <color indexed="63"/>
        <rFont val="Book Antiqua"/>
        <family val="1"/>
      </rPr>
      <t xml:space="preserve"> Plazos para resolver escritos (fila 34, de la hoja de indicadores) mayor a 15 días debe reflejarse en color </t>
    </r>
    <r>
      <rPr>
        <b/>
        <sz val="11"/>
        <color indexed="63"/>
        <rFont val="Book Antiqua"/>
        <family val="1"/>
      </rPr>
      <t>rojo</t>
    </r>
    <r>
      <rPr>
        <sz val="11"/>
        <color indexed="63"/>
        <rFont val="Book Antiqua"/>
        <family val="1"/>
      </rPr>
      <t xml:space="preserve">, si está entre 10 - 15 días en color </t>
    </r>
    <r>
      <rPr>
        <b/>
        <sz val="11"/>
        <color indexed="63"/>
        <rFont val="Book Antiqua"/>
        <family val="1"/>
      </rPr>
      <t xml:space="preserve">amarillo, </t>
    </r>
    <r>
      <rPr>
        <sz val="11"/>
        <color indexed="63"/>
        <rFont val="Book Antiqua"/>
        <family val="1"/>
      </rPr>
      <t>se están</t>
    </r>
    <r>
      <rPr>
        <b/>
        <sz val="11"/>
        <color indexed="63"/>
        <rFont val="Book Antiqua"/>
        <family val="1"/>
      </rPr>
      <t xml:space="preserve"> </t>
    </r>
    <r>
      <rPr>
        <sz val="11"/>
        <color indexed="63"/>
        <rFont val="Book Antiqua"/>
        <family val="1"/>
      </rPr>
      <t xml:space="preserve">reflejando en color </t>
    </r>
    <r>
      <rPr>
        <b/>
        <sz val="11"/>
        <color indexed="63"/>
        <rFont val="Book Antiqua"/>
        <family val="1"/>
      </rPr>
      <t>verde</t>
    </r>
    <r>
      <rPr>
        <sz val="11"/>
        <color indexed="63"/>
        <rFont val="Book Antiqua"/>
        <family val="1"/>
      </rPr>
      <t xml:space="preserve">. En razón del cambio en marzo de 2020 la celda AF34 se reflejará en color amarillo y la celda AH34 y AI34 se refejarán en color rojo. </t>
    </r>
  </si>
  <si>
    <r>
      <rPr>
        <sz val="11"/>
        <color indexed="63"/>
        <rFont val="Book Antiqua"/>
        <family val="1"/>
      </rPr>
      <t xml:space="preserve">Ajuste en el cálculo de cuota de los técnicos </t>
    </r>
    <r>
      <rPr>
        <b/>
        <sz val="11"/>
        <color indexed="63"/>
        <rFont val="Book Antiqua"/>
        <family val="1"/>
      </rPr>
      <t>1, 2, 5 y 7</t>
    </r>
    <r>
      <rPr>
        <sz val="11"/>
        <color indexed="63"/>
        <rFont val="Book Antiqua"/>
        <family val="1"/>
      </rPr>
      <t xml:space="preserve"> </t>
    </r>
  </si>
  <si>
    <t xml:space="preserve">Ajuste en el cálculo de la fórmula de los técnicos 1, 2, 5 y 7 quienes colaboran en el plan de trabajo de Cobro (963-PLA-EV-2020) aprobado por el Consejo Superior en sesión 71-2020, artículo XXXVI. </t>
  </si>
  <si>
    <t>10 de agosto de 2020</t>
  </si>
  <si>
    <t>Informe de compatibilidad para Copia de Copia de Matriz Juzgado Civil de del Primer Circuito Judicial de Alajuela - Plan Cobro - Civil (Corrección del 10-08-20).xls</t>
  </si>
  <si>
    <t>Ejecutado el 24/08/2020 15:30</t>
  </si>
  <si>
    <t>Si el libro se guarda o se abre en un formato de archivo de una versión anterior de Microsoft Excel, las características indicadas no estarán disponibles.</t>
  </si>
  <si>
    <t>Pérdida significativa de funcionalidad</t>
  </si>
  <si>
    <t>Nº de apariciones</t>
  </si>
  <si>
    <t>Versión</t>
  </si>
  <si>
    <t>Una o varias funciones del libro no están disponibles en versiones anteriores a Excel 2007. Al volver a calcularlas en versiones anteriores, estas funciones devolverán un error #NAME? en lugar de los resultados actuales.</t>
  </si>
  <si>
    <t>Indicadores'!Q53:AS53</t>
  </si>
  <si>
    <t>Excel 97-2003</t>
  </si>
  <si>
    <t>Algunas celdas tienen intervalos de formato condicional superpuestos. Las versiones anteriores de Excel no evaluarán todas las reglas de formato condicional en las celdas superpuestas. Las celdas superpuestas mostrarán un formato condicional diferente.</t>
  </si>
  <si>
    <t>Indicadores'!R30:AS30</t>
  </si>
  <si>
    <t>Indicadores'!R32:AS32</t>
  </si>
  <si>
    <t>Indicadores'!R67:AS68</t>
  </si>
  <si>
    <t>Indicadores'!R34:AS34</t>
  </si>
  <si>
    <t>Indicadores'!AF21:AS21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</si>
</sst>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_);_(@_)"/>
    <numFmt numFmtId="165" formatCode="0\ %"/>
    <numFmt numFmtId="166" formatCode="mm/yy"/>
    <numFmt numFmtId="167" formatCode="0.0"/>
    <numFmt numFmtId="168" formatCode="0.0%"/>
    <numFmt numFmtId="169" formatCode="dd/mm/yy;@"/>
    <numFmt numFmtId="170" formatCode="d&quot; de &quot;mmm&quot; de &quot;yy"/>
  </numFmts>
  <fonts count="41" x14ac:knownFonts="1">
    <font>
      <sz val="10"/>
      <name val="Verdana"/>
    </font>
    <font>
      <sz val="11"/>
      <color indexed="8"/>
      <name val="Calibri"/>
      <family val="2"/>
    </font>
    <font>
      <sz val="11"/>
      <color indexed="9"/>
      <name val="Calibri"/>
      <family val="2"/>
    </font>
    <font>
      <sz val="11"/>
      <color indexed="20"/>
      <name val="Calibri"/>
      <family val="2"/>
    </font>
    <font>
      <b/>
      <sz val="11"/>
      <color indexed="52"/>
      <name val="Calibri"/>
      <family val="2"/>
    </font>
    <font>
      <sz val="10"/>
      <name val="Arial"/>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Verdana"/>
      <family val="2"/>
    </font>
    <font>
      <sz val="10"/>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6"/>
      <name val="Arial"/>
      <family val="2"/>
    </font>
    <font>
      <b/>
      <sz val="10"/>
      <name val="Arial"/>
      <family val="2"/>
    </font>
    <font>
      <sz val="11"/>
      <name val="Arial"/>
      <family val="2"/>
    </font>
    <font>
      <b/>
      <sz val="12"/>
      <color indexed="9"/>
      <name val="Arial"/>
      <family val="2"/>
    </font>
    <font>
      <b/>
      <sz val="9"/>
      <name val="Arial"/>
      <family val="2"/>
    </font>
    <font>
      <sz val="8"/>
      <name val="Arial"/>
      <family val="2"/>
    </font>
    <font>
      <b/>
      <i/>
      <sz val="10"/>
      <name val="Arial"/>
      <family val="2"/>
    </font>
    <font>
      <b/>
      <sz val="16"/>
      <name val="Arial"/>
      <family val="2"/>
    </font>
    <font>
      <b/>
      <sz val="8"/>
      <name val="Arial"/>
      <family val="2"/>
    </font>
    <font>
      <b/>
      <sz val="8"/>
      <color indexed="9"/>
      <name val="Arial"/>
      <family val="2"/>
    </font>
    <font>
      <sz val="9"/>
      <name val="Arial"/>
      <family val="2"/>
    </font>
    <font>
      <b/>
      <sz val="20"/>
      <color indexed="9"/>
      <name val="Verdana"/>
      <family val="2"/>
    </font>
    <font>
      <sz val="11"/>
      <color indexed="63"/>
      <name val="Book Antiqua"/>
      <family val="1"/>
    </font>
    <font>
      <sz val="18"/>
      <color indexed="21"/>
      <name val="Book Antiqua"/>
      <family val="1"/>
    </font>
    <font>
      <b/>
      <sz val="12"/>
      <color indexed="63"/>
      <name val="Book Antiqua"/>
      <family val="1"/>
    </font>
    <font>
      <b/>
      <sz val="11"/>
      <color indexed="9"/>
      <name val="Book Antiqua"/>
      <family val="1"/>
    </font>
    <font>
      <b/>
      <sz val="11"/>
      <color indexed="62"/>
      <name val="Book Antiqua"/>
      <family val="1"/>
    </font>
    <font>
      <b/>
      <sz val="11"/>
      <color indexed="63"/>
      <name val="Book Antiqua"/>
      <family val="1"/>
    </font>
    <font>
      <b/>
      <sz val="10"/>
      <name val="Verdana"/>
    </font>
    <font>
      <u/>
      <sz val="10"/>
      <color theme="10"/>
      <name val="Verdana"/>
    </font>
  </fonts>
  <fills count="31">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38"/>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indexed="13"/>
        <bgColor indexed="34"/>
      </patternFill>
    </fill>
    <fill>
      <patternFill patternType="solid">
        <fgColor indexed="50"/>
        <bgColor indexed="51"/>
      </patternFill>
    </fill>
    <fill>
      <patternFill patternType="solid">
        <fgColor indexed="8"/>
        <bgColor indexed="58"/>
      </patternFill>
    </fill>
    <fill>
      <patternFill patternType="solid">
        <fgColor indexed="63"/>
        <bgColor indexed="59"/>
      </patternFill>
    </fill>
    <fill>
      <patternFill patternType="solid">
        <fgColor indexed="17"/>
        <bgColor indexed="38"/>
      </patternFill>
    </fill>
    <fill>
      <patternFill patternType="solid">
        <fgColor indexed="56"/>
        <bgColor indexed="62"/>
      </patternFill>
    </fill>
  </fills>
  <borders count="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medium">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style="hair">
        <color indexed="8"/>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8"/>
      </left>
      <right style="hair">
        <color indexed="8"/>
      </right>
      <top/>
      <bottom style="hair">
        <color indexed="8"/>
      </bottom>
      <diagonal/>
    </border>
    <border>
      <left style="hair">
        <color indexed="8"/>
      </left>
      <right style="medium">
        <color indexed="8"/>
      </right>
      <top/>
      <bottom style="hair">
        <color indexed="8"/>
      </bottom>
      <diagonal/>
    </border>
    <border>
      <left style="hair">
        <color indexed="8"/>
      </left>
      <right style="hair">
        <color indexed="8"/>
      </right>
      <top style="hair">
        <color indexed="8"/>
      </top>
      <bottom style="medium">
        <color indexed="8"/>
      </bottom>
      <diagonal/>
    </border>
    <border>
      <left style="hair">
        <color indexed="8"/>
      </left>
      <right style="medium">
        <color indexed="8"/>
      </right>
      <top style="hair">
        <color indexed="8"/>
      </top>
      <bottom style="medium">
        <color indexed="8"/>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diagonal/>
    </border>
    <border>
      <left style="medium">
        <color indexed="8"/>
      </left>
      <right style="hair">
        <color indexed="8"/>
      </right>
      <top style="hair">
        <color indexed="8"/>
      </top>
      <bottom style="hair">
        <color indexed="8"/>
      </bottom>
      <diagonal/>
    </border>
    <border>
      <left style="medium">
        <color indexed="8"/>
      </left>
      <right style="hair">
        <color indexed="8"/>
      </right>
      <top style="hair">
        <color indexed="8"/>
      </top>
      <bottom style="medium">
        <color indexed="8"/>
      </bottom>
      <diagonal/>
    </border>
    <border>
      <left style="hair">
        <color indexed="8"/>
      </left>
      <right style="hair">
        <color indexed="8"/>
      </right>
      <top/>
      <bottom style="medium">
        <color indexed="8"/>
      </bottom>
      <diagonal/>
    </border>
    <border>
      <left style="thin">
        <color indexed="55"/>
      </left>
      <right style="thin">
        <color indexed="55"/>
      </right>
      <top style="thin">
        <color indexed="55"/>
      </top>
      <bottom style="thin">
        <color indexed="55"/>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hair">
        <color indexed="8"/>
      </top>
      <bottom style="hair">
        <color indexed="8"/>
      </bottom>
      <diagonal/>
    </border>
    <border>
      <left style="medium">
        <color indexed="8"/>
      </left>
      <right style="medium">
        <color indexed="8"/>
      </right>
      <top style="hair">
        <color indexed="8"/>
      </top>
      <bottom style="medium">
        <color indexed="8"/>
      </bottom>
      <diagonal/>
    </border>
    <border>
      <left/>
      <right/>
      <top style="medium">
        <color indexed="8"/>
      </top>
      <bottom/>
      <diagonal/>
    </border>
    <border>
      <left style="dotted">
        <color indexed="8"/>
      </left>
      <right style="dotted">
        <color indexed="8"/>
      </right>
      <top style="dotted">
        <color indexed="8"/>
      </top>
      <bottom style="dotted">
        <color indexed="8"/>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hair">
        <color indexed="8"/>
      </top>
      <bottom style="dotted">
        <color indexed="8"/>
      </bottom>
      <diagonal/>
    </border>
    <border>
      <left style="medium">
        <color indexed="8"/>
      </left>
      <right/>
      <top/>
      <bottom/>
      <diagonal/>
    </border>
    <border>
      <left/>
      <right style="medium">
        <color indexed="8"/>
      </right>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s>
  <cellStyleXfs count="69">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0" borderId="0" applyNumberFormat="0" applyFill="0" applyBorder="0" applyProtection="0">
      <alignment horizontal="left"/>
    </xf>
    <xf numFmtId="0" fontId="5" fillId="0" borderId="0" applyNumberFormat="0" applyFill="0" applyBorder="0" applyProtection="0">
      <alignment horizontal="left"/>
    </xf>
    <xf numFmtId="0" fontId="6" fillId="21" borderId="2" applyNumberFormat="0" applyAlignment="0" applyProtection="0"/>
    <xf numFmtId="164" fontId="5" fillId="0" borderId="0" applyFill="0" applyBorder="0" applyAlignment="0" applyProtection="0"/>
    <xf numFmtId="164" fontId="5" fillId="0" borderId="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4"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3" applyNumberFormat="0" applyFill="0" applyAlignment="0" applyProtection="0"/>
    <xf numFmtId="0" fontId="14" fillId="22" borderId="0" applyNumberFormat="0" applyBorder="0" applyAlignment="0" applyProtection="0"/>
    <xf numFmtId="0" fontId="14" fillId="22" borderId="0" applyNumberFormat="0" applyBorder="0" applyAlignment="0" applyProtection="0"/>
    <xf numFmtId="0" fontId="5" fillId="0" borderId="0"/>
    <xf numFmtId="0" fontId="5" fillId="0" borderId="0"/>
    <xf numFmtId="0" fontId="15" fillId="0" borderId="0"/>
    <xf numFmtId="0" fontId="16" fillId="0" borderId="0"/>
    <xf numFmtId="0" fontId="15" fillId="0" borderId="0"/>
    <xf numFmtId="0" fontId="5" fillId="0" borderId="0"/>
    <xf numFmtId="0" fontId="5" fillId="0" borderId="0"/>
    <xf numFmtId="0" fontId="1" fillId="0" borderId="0"/>
    <xf numFmtId="0" fontId="5" fillId="0" borderId="0"/>
    <xf numFmtId="0" fontId="15" fillId="23" borderId="7" applyNumberFormat="0" applyAlignment="0" applyProtection="0"/>
    <xf numFmtId="0" fontId="17" fillId="20" borderId="8"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Protection="0">
      <alignment horizontal="left"/>
    </xf>
    <xf numFmtId="0" fontId="5" fillId="0" borderId="0" applyNumberFormat="0" applyFill="0" applyBorder="0" applyProtection="0">
      <alignment horizontal="left"/>
    </xf>
    <xf numFmtId="0" fontId="5" fillId="0" borderId="0" applyNumberFormat="0" applyFill="0" applyBorder="0" applyAlignment="0" applyProtection="0"/>
    <xf numFmtId="0" fontId="5" fillId="0" borderId="0" applyNumberFormat="0" applyFill="0" applyBorder="0" applyAlignment="0" applyProtection="0"/>
    <xf numFmtId="165" fontId="15" fillId="0" borderId="0" applyFill="0" applyBorder="0" applyAlignment="0" applyProtection="0"/>
    <xf numFmtId="165" fontId="15" fillId="0" borderId="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40" fillId="0" borderId="0" applyNumberFormat="0" applyFill="0" applyBorder="0" applyAlignment="0" applyProtection="0"/>
  </cellStyleXfs>
  <cellXfs count="224">
    <xf numFmtId="0" fontId="0" fillId="0" borderId="0" xfId="0"/>
    <xf numFmtId="0" fontId="21" fillId="24" borderId="0" xfId="0" applyFont="1" applyFill="1" applyProtection="1">
      <protection locked="0"/>
    </xf>
    <xf numFmtId="0" fontId="22" fillId="24" borderId="0" xfId="0" applyFont="1" applyFill="1" applyProtection="1">
      <protection locked="0"/>
    </xf>
    <xf numFmtId="0" fontId="22" fillId="24" borderId="0" xfId="0" applyFont="1" applyFill="1" applyAlignment="1" applyProtection="1">
      <alignment horizontal="center"/>
      <protection locked="0"/>
    </xf>
    <xf numFmtId="0" fontId="5" fillId="24" borderId="0" xfId="0" applyFont="1" applyFill="1" applyAlignment="1" applyProtection="1">
      <alignment horizontal="center"/>
      <protection locked="0"/>
    </xf>
    <xf numFmtId="0" fontId="5" fillId="24" borderId="0" xfId="0" applyFont="1" applyFill="1" applyProtection="1">
      <protection locked="0"/>
    </xf>
    <xf numFmtId="0" fontId="23" fillId="24" borderId="0" xfId="0" applyFont="1" applyFill="1" applyAlignment="1" applyProtection="1">
      <alignment horizontal="center" vertical="center"/>
      <protection locked="0"/>
    </xf>
    <xf numFmtId="0" fontId="5" fillId="24" borderId="0" xfId="0" applyFont="1" applyFill="1" applyAlignment="1" applyProtection="1">
      <alignment horizontal="center" vertical="center"/>
      <protection locked="0"/>
    </xf>
    <xf numFmtId="166" fontId="22" fillId="20" borderId="10" xfId="0" applyNumberFormat="1" applyFont="1" applyFill="1" applyBorder="1" applyAlignment="1" applyProtection="1">
      <alignment horizontal="center" vertical="center"/>
      <protection locked="0"/>
    </xf>
    <xf numFmtId="0" fontId="22" fillId="20" borderId="11" xfId="0" applyFont="1" applyFill="1" applyBorder="1" applyAlignment="1" applyProtection="1">
      <alignment vertical="center"/>
      <protection locked="0"/>
    </xf>
    <xf numFmtId="1" fontId="5" fillId="11" borderId="10" xfId="0" applyNumberFormat="1" applyFont="1" applyFill="1" applyBorder="1" applyAlignment="1" applyProtection="1">
      <alignment horizontal="center" vertical="center"/>
      <protection locked="0"/>
    </xf>
    <xf numFmtId="0" fontId="5" fillId="11" borderId="12" xfId="0" applyFont="1" applyFill="1" applyBorder="1" applyAlignment="1" applyProtection="1">
      <alignment horizontal="center"/>
      <protection locked="0"/>
    </xf>
    <xf numFmtId="0" fontId="22" fillId="2" borderId="10" xfId="0" applyFont="1" applyFill="1" applyBorder="1" applyAlignment="1" applyProtection="1">
      <alignment horizontal="center" vertical="center" wrapText="1"/>
    </xf>
    <xf numFmtId="0" fontId="26" fillId="24" borderId="10" xfId="0" applyFont="1" applyFill="1" applyBorder="1" applyAlignment="1" applyProtection="1">
      <alignment horizontal="center" vertical="center" wrapText="1"/>
    </xf>
    <xf numFmtId="0" fontId="26" fillId="24" borderId="11" xfId="0" applyFont="1" applyFill="1" applyBorder="1" applyAlignment="1" applyProtection="1">
      <alignment vertical="top" wrapText="1"/>
    </xf>
    <xf numFmtId="1" fontId="26" fillId="20" borderId="13" xfId="63" applyNumberFormat="1" applyFont="1" applyFill="1" applyBorder="1" applyAlignment="1" applyProtection="1">
      <alignment vertical="top" wrapText="1"/>
    </xf>
    <xf numFmtId="1" fontId="26" fillId="20" borderId="14" xfId="63" applyNumberFormat="1" applyFont="1" applyFill="1" applyBorder="1" applyAlignment="1" applyProtection="1">
      <alignment vertical="top" wrapText="1"/>
    </xf>
    <xf numFmtId="2" fontId="26" fillId="0" borderId="10" xfId="0" applyNumberFormat="1" applyFont="1" applyFill="1" applyBorder="1" applyAlignment="1" applyProtection="1">
      <alignment horizontal="center" vertical="top"/>
      <protection locked="0"/>
    </xf>
    <xf numFmtId="0" fontId="5" fillId="24" borderId="10" xfId="0" applyFont="1" applyFill="1" applyBorder="1" applyAlignment="1" applyProtection="1">
      <alignment vertical="top" wrapText="1"/>
      <protection locked="0"/>
    </xf>
    <xf numFmtId="0" fontId="5" fillId="24" borderId="0" xfId="0" applyFont="1" applyFill="1" applyAlignment="1" applyProtection="1">
      <alignment vertical="top"/>
      <protection locked="0"/>
    </xf>
    <xf numFmtId="0" fontId="5" fillId="8" borderId="0" xfId="0" applyFont="1" applyFill="1" applyAlignment="1" applyProtection="1">
      <alignment horizontal="center" vertical="center" wrapText="1"/>
      <protection locked="0"/>
    </xf>
    <xf numFmtId="0" fontId="28" fillId="8" borderId="0" xfId="0" applyFont="1" applyFill="1" applyAlignment="1" applyProtection="1">
      <alignment horizontal="center" vertical="center"/>
      <protection locked="0"/>
    </xf>
    <xf numFmtId="0" fontId="26" fillId="24" borderId="15" xfId="0" applyFont="1" applyFill="1" applyBorder="1" applyAlignment="1" applyProtection="1">
      <alignment vertical="top" wrapText="1"/>
    </xf>
    <xf numFmtId="0" fontId="26" fillId="24" borderId="15" xfId="0" applyFont="1" applyFill="1" applyBorder="1" applyAlignment="1" applyProtection="1">
      <alignment vertical="center" wrapText="1"/>
    </xf>
    <xf numFmtId="1" fontId="26" fillId="20" borderId="13" xfId="63" applyNumberFormat="1" applyFont="1" applyFill="1" applyBorder="1" applyAlignment="1" applyProtection="1">
      <alignment vertical="center" wrapText="1"/>
    </xf>
    <xf numFmtId="1" fontId="26" fillId="20" borderId="14" xfId="63" applyNumberFormat="1" applyFont="1" applyFill="1" applyBorder="1" applyAlignment="1" applyProtection="1">
      <alignment vertical="center" wrapText="1"/>
    </xf>
    <xf numFmtId="2" fontId="26" fillId="0" borderId="10" xfId="0" applyNumberFormat="1" applyFont="1" applyFill="1" applyBorder="1" applyAlignment="1" applyProtection="1">
      <alignment horizontal="center" vertical="center"/>
      <protection locked="0"/>
    </xf>
    <xf numFmtId="0" fontId="5" fillId="24" borderId="10" xfId="0" applyFont="1" applyFill="1" applyBorder="1" applyAlignment="1" applyProtection="1">
      <protection locked="0"/>
    </xf>
    <xf numFmtId="0" fontId="5" fillId="24" borderId="0" xfId="0" applyFont="1" applyFill="1" applyAlignment="1" applyProtection="1">
      <protection locked="0"/>
    </xf>
    <xf numFmtId="0" fontId="5" fillId="24" borderId="10" xfId="0" applyFont="1" applyFill="1" applyBorder="1" applyAlignment="1" applyProtection="1">
      <alignment horizontal="center"/>
      <protection locked="0"/>
    </xf>
    <xf numFmtId="167" fontId="26" fillId="20" borderId="13" xfId="63" applyNumberFormat="1" applyFont="1" applyFill="1" applyBorder="1" applyAlignment="1" applyProtection="1">
      <alignment vertical="center" wrapText="1"/>
    </xf>
    <xf numFmtId="167" fontId="26" fillId="20" borderId="14" xfId="63" applyNumberFormat="1" applyFont="1" applyFill="1" applyBorder="1" applyAlignment="1" applyProtection="1">
      <alignment vertical="center" wrapText="1"/>
    </xf>
    <xf numFmtId="0" fontId="29" fillId="20" borderId="11" xfId="0" applyFont="1" applyFill="1" applyBorder="1" applyAlignment="1" applyProtection="1">
      <alignment horizontal="center" vertical="center"/>
    </xf>
    <xf numFmtId="0" fontId="22" fillId="20" borderId="11" xfId="0" applyFont="1" applyFill="1" applyBorder="1" applyAlignment="1" applyProtection="1">
      <alignment horizontal="center" vertical="center"/>
    </xf>
    <xf numFmtId="4" fontId="29" fillId="21" borderId="16" xfId="0" applyNumberFormat="1" applyFont="1" applyFill="1" applyBorder="1" applyAlignment="1" applyProtection="1">
      <alignment horizontal="center" vertical="center" wrapText="1"/>
    </xf>
    <xf numFmtId="4" fontId="26" fillId="24" borderId="16" xfId="0" applyNumberFormat="1" applyFont="1" applyFill="1" applyBorder="1" applyAlignment="1" applyProtection="1">
      <alignment horizontal="center" vertical="center" wrapText="1"/>
    </xf>
    <xf numFmtId="0" fontId="26" fillId="24" borderId="16" xfId="0" applyFont="1" applyFill="1" applyBorder="1" applyAlignment="1" applyProtection="1">
      <alignment horizontal="center" vertical="center" wrapText="1"/>
    </xf>
    <xf numFmtId="168" fontId="26" fillId="24" borderId="16" xfId="0" applyNumberFormat="1" applyFont="1" applyFill="1" applyBorder="1" applyAlignment="1" applyProtection="1">
      <alignment horizontal="left" vertical="center" wrapText="1"/>
    </xf>
    <xf numFmtId="168" fontId="23" fillId="17" borderId="10" xfId="0" applyNumberFormat="1" applyFont="1" applyFill="1" applyBorder="1" applyAlignment="1" applyProtection="1">
      <alignment horizontal="center" vertical="center" wrapText="1"/>
    </xf>
    <xf numFmtId="1" fontId="26" fillId="17" borderId="10" xfId="0" applyNumberFormat="1" applyFont="1" applyFill="1" applyBorder="1" applyAlignment="1" applyProtection="1">
      <alignment horizontal="center" vertical="center" wrapText="1"/>
    </xf>
    <xf numFmtId="1" fontId="26" fillId="25" borderId="10" xfId="0" applyNumberFormat="1" applyFont="1" applyFill="1" applyBorder="1" applyAlignment="1" applyProtection="1">
      <alignment horizontal="center" vertical="center" wrapText="1"/>
    </xf>
    <xf numFmtId="1" fontId="23" fillId="25" borderId="10" xfId="0" applyNumberFormat="1" applyFont="1" applyFill="1" applyBorder="1" applyAlignment="1" applyProtection="1">
      <alignment horizontal="center" vertical="center" wrapText="1"/>
    </xf>
    <xf numFmtId="168" fontId="23" fillId="26" borderId="10" xfId="0" applyNumberFormat="1" applyFont="1" applyFill="1" applyBorder="1" applyAlignment="1" applyProtection="1">
      <alignment horizontal="center" vertical="center" wrapText="1"/>
    </xf>
    <xf numFmtId="1" fontId="26" fillId="26" borderId="10" xfId="0" applyNumberFormat="1" applyFont="1" applyFill="1" applyBorder="1" applyAlignment="1" applyProtection="1">
      <alignment horizontal="center" vertical="center" wrapText="1"/>
    </xf>
    <xf numFmtId="0" fontId="5" fillId="0" borderId="16" xfId="0" applyNumberFormat="1" applyFont="1" applyFill="1" applyBorder="1" applyAlignment="1" applyProtection="1">
      <alignment horizontal="center" vertical="center"/>
    </xf>
    <xf numFmtId="0" fontId="5" fillId="24" borderId="17" xfId="0" applyFont="1" applyFill="1" applyBorder="1" applyProtection="1">
      <protection locked="0"/>
    </xf>
    <xf numFmtId="4" fontId="26" fillId="24" borderId="18" xfId="0" applyNumberFormat="1" applyFont="1" applyFill="1" applyBorder="1" applyAlignment="1" applyProtection="1">
      <alignment horizontal="center" vertical="center" wrapText="1"/>
    </xf>
    <xf numFmtId="0" fontId="26" fillId="24" borderId="18" xfId="0" applyFont="1" applyFill="1" applyBorder="1" applyAlignment="1" applyProtection="1">
      <alignment horizontal="center" vertical="center" wrapText="1"/>
    </xf>
    <xf numFmtId="168" fontId="26" fillId="24" borderId="18" xfId="0" applyNumberFormat="1" applyFont="1" applyFill="1" applyBorder="1" applyAlignment="1" applyProtection="1">
      <alignment horizontal="left" vertical="center" wrapText="1"/>
    </xf>
    <xf numFmtId="0" fontId="5" fillId="0" borderId="18" xfId="0" applyFont="1" applyFill="1" applyBorder="1" applyAlignment="1" applyProtection="1">
      <alignment horizontal="center" vertical="center"/>
      <protection locked="0"/>
    </xf>
    <xf numFmtId="0" fontId="5" fillId="24" borderId="19" xfId="0" applyFont="1" applyFill="1" applyBorder="1" applyProtection="1">
      <protection locked="0"/>
    </xf>
    <xf numFmtId="3" fontId="22" fillId="24" borderId="10" xfId="0" applyNumberFormat="1" applyFont="1" applyFill="1" applyBorder="1" applyAlignment="1" applyProtection="1">
      <alignment horizontal="center" vertical="center" wrapText="1"/>
    </xf>
    <xf numFmtId="4" fontId="29" fillId="21" borderId="10" xfId="0" applyNumberFormat="1" applyFont="1" applyFill="1" applyBorder="1" applyAlignment="1" applyProtection="1">
      <alignment horizontal="center" vertical="center" wrapText="1"/>
    </xf>
    <xf numFmtId="4" fontId="26" fillId="24" borderId="10" xfId="0" applyNumberFormat="1" applyFont="1" applyFill="1" applyBorder="1" applyAlignment="1" applyProtection="1">
      <alignment horizontal="center" vertical="center" wrapText="1"/>
    </xf>
    <xf numFmtId="168" fontId="26" fillId="24" borderId="10" xfId="0" applyNumberFormat="1" applyFont="1" applyFill="1" applyBorder="1" applyAlignment="1" applyProtection="1">
      <alignment horizontal="left" vertical="center" wrapText="1"/>
    </xf>
    <xf numFmtId="0" fontId="5" fillId="0" borderId="10" xfId="0" applyNumberFormat="1" applyFont="1" applyFill="1" applyBorder="1" applyAlignment="1" applyProtection="1">
      <alignment horizontal="center" vertical="center"/>
    </xf>
    <xf numFmtId="0" fontId="5" fillId="24" borderId="12" xfId="0" applyFont="1" applyFill="1" applyBorder="1" applyProtection="1">
      <protection locked="0"/>
    </xf>
    <xf numFmtId="0" fontId="5" fillId="0" borderId="10" xfId="0" applyFont="1" applyFill="1" applyBorder="1" applyAlignment="1" applyProtection="1">
      <alignment horizontal="center" vertical="center"/>
      <protection locked="0"/>
    </xf>
    <xf numFmtId="1" fontId="23" fillId="26" borderId="10" xfId="0" applyNumberFormat="1" applyFont="1" applyFill="1" applyBorder="1" applyAlignment="1" applyProtection="1">
      <alignment horizontal="center" vertical="center" wrapText="1"/>
    </xf>
    <xf numFmtId="3" fontId="22" fillId="0" borderId="20" xfId="0" applyNumberFormat="1" applyFont="1" applyFill="1" applyBorder="1" applyAlignment="1" applyProtection="1">
      <alignment horizontal="center" vertical="center" wrapText="1"/>
    </xf>
    <xf numFmtId="0" fontId="22" fillId="2" borderId="20" xfId="0" applyFont="1" applyFill="1" applyBorder="1" applyAlignment="1" applyProtection="1">
      <alignment horizontal="center" vertical="center" wrapText="1"/>
    </xf>
    <xf numFmtId="4" fontId="26" fillId="0" borderId="20" xfId="0" applyNumberFormat="1" applyFont="1" applyFill="1" applyBorder="1" applyAlignment="1" applyProtection="1">
      <alignment horizontal="center" vertical="center" wrapText="1"/>
    </xf>
    <xf numFmtId="0" fontId="26" fillId="0" borderId="20" xfId="0" applyFont="1" applyFill="1" applyBorder="1" applyAlignment="1" applyProtection="1">
      <alignment horizontal="center" vertical="center" wrapText="1"/>
    </xf>
    <xf numFmtId="168" fontId="26" fillId="0" borderId="20" xfId="0" applyNumberFormat="1" applyFont="1" applyFill="1" applyBorder="1" applyAlignment="1" applyProtection="1">
      <alignment horizontal="left" vertical="center" wrapText="1"/>
    </xf>
    <xf numFmtId="168" fontId="23" fillId="17" borderId="20" xfId="0" applyNumberFormat="1" applyFont="1" applyFill="1" applyBorder="1" applyAlignment="1" applyProtection="1">
      <alignment horizontal="center" vertical="center" wrapText="1"/>
    </xf>
    <xf numFmtId="165" fontId="26" fillId="17" borderId="20" xfId="63" applyFont="1" applyFill="1" applyBorder="1" applyAlignment="1" applyProtection="1">
      <alignment horizontal="center" vertical="center" wrapText="1"/>
    </xf>
    <xf numFmtId="165" fontId="26" fillId="25" borderId="20" xfId="63" applyFont="1" applyFill="1" applyBorder="1" applyAlignment="1" applyProtection="1">
      <alignment horizontal="center" vertical="center" wrapText="1"/>
    </xf>
    <xf numFmtId="1" fontId="23" fillId="25" borderId="20" xfId="0" applyNumberFormat="1" applyFont="1" applyFill="1" applyBorder="1" applyAlignment="1" applyProtection="1">
      <alignment horizontal="center" vertical="center" wrapText="1"/>
    </xf>
    <xf numFmtId="168" fontId="23" fillId="26" borderId="20" xfId="0" applyNumberFormat="1" applyFont="1" applyFill="1" applyBorder="1" applyAlignment="1" applyProtection="1">
      <alignment horizontal="center" vertical="center" wrapText="1"/>
    </xf>
    <xf numFmtId="165" fontId="26" fillId="26" borderId="20" xfId="63" applyFont="1" applyFill="1" applyBorder="1" applyAlignment="1" applyProtection="1">
      <alignment horizontal="center" vertical="center" wrapText="1"/>
    </xf>
    <xf numFmtId="168" fontId="5" fillId="0" borderId="20" xfId="63" applyNumberFormat="1" applyFont="1" applyFill="1" applyBorder="1" applyAlignment="1" applyProtection="1">
      <alignment horizontal="center" vertical="center"/>
    </xf>
    <xf numFmtId="0" fontId="5" fillId="24" borderId="21" xfId="0" applyFont="1" applyFill="1" applyBorder="1" applyProtection="1">
      <protection locked="0"/>
    </xf>
    <xf numFmtId="14" fontId="31" fillId="0" borderId="16" xfId="0" applyNumberFormat="1" applyFont="1" applyFill="1" applyBorder="1" applyAlignment="1" applyProtection="1">
      <alignment horizontal="center" vertical="center"/>
      <protection locked="0"/>
    </xf>
    <xf numFmtId="14" fontId="5" fillId="0" borderId="16" xfId="0" applyNumberFormat="1" applyFont="1" applyFill="1" applyBorder="1" applyAlignment="1" applyProtection="1">
      <alignment horizontal="center" vertical="center"/>
      <protection locked="0"/>
    </xf>
    <xf numFmtId="14" fontId="5" fillId="24" borderId="17" xfId="0" applyNumberFormat="1" applyFont="1" applyFill="1" applyBorder="1" applyProtection="1">
      <protection locked="0"/>
    </xf>
    <xf numFmtId="14" fontId="5" fillId="24" borderId="0" xfId="0" applyNumberFormat="1" applyFont="1" applyFill="1" applyProtection="1">
      <protection locked="0"/>
    </xf>
    <xf numFmtId="1" fontId="26" fillId="17" borderId="10" xfId="63" applyNumberFormat="1" applyFont="1" applyFill="1" applyBorder="1" applyAlignment="1" applyProtection="1">
      <alignment horizontal="center" vertical="center" wrapText="1"/>
    </xf>
    <xf numFmtId="1" fontId="26" fillId="26" borderId="10" xfId="63" applyNumberFormat="1" applyFont="1" applyFill="1" applyBorder="1" applyAlignment="1" applyProtection="1">
      <alignment horizontal="center" vertical="center" wrapText="1"/>
    </xf>
    <xf numFmtId="1" fontId="5" fillId="0" borderId="10" xfId="0" applyNumberFormat="1" applyFont="1" applyFill="1" applyBorder="1" applyAlignment="1" applyProtection="1">
      <alignment horizontal="center" vertical="center"/>
    </xf>
    <xf numFmtId="0" fontId="5" fillId="24" borderId="12" xfId="0" applyFont="1" applyFill="1" applyBorder="1" applyAlignment="1" applyProtection="1">
      <alignment horizontal="center"/>
      <protection locked="0"/>
    </xf>
    <xf numFmtId="169" fontId="31" fillId="0" borderId="10" xfId="0" applyNumberFormat="1" applyFont="1" applyFill="1" applyBorder="1" applyAlignment="1" applyProtection="1">
      <alignment horizontal="center" vertical="center"/>
      <protection locked="0"/>
    </xf>
    <xf numFmtId="0" fontId="26" fillId="24" borderId="20" xfId="0" applyFont="1" applyFill="1" applyBorder="1" applyAlignment="1" applyProtection="1">
      <alignment horizontal="center" vertical="center" wrapText="1"/>
    </xf>
    <xf numFmtId="169" fontId="31" fillId="0" borderId="20" xfId="0" applyNumberFormat="1" applyFont="1" applyFill="1" applyBorder="1" applyAlignment="1" applyProtection="1">
      <alignment horizontal="center" vertical="center"/>
      <protection locked="0"/>
    </xf>
    <xf numFmtId="168" fontId="23" fillId="17" borderId="16" xfId="0" applyNumberFormat="1" applyFont="1" applyFill="1" applyBorder="1" applyAlignment="1" applyProtection="1">
      <alignment horizontal="center" vertical="center" wrapText="1"/>
    </xf>
    <xf numFmtId="165" fontId="26" fillId="17" borderId="16" xfId="63" applyFont="1" applyFill="1" applyBorder="1" applyAlignment="1" applyProtection="1">
      <alignment horizontal="center" vertical="center" wrapText="1"/>
    </xf>
    <xf numFmtId="165" fontId="26" fillId="25" borderId="16" xfId="63" applyFont="1" applyFill="1" applyBorder="1" applyAlignment="1" applyProtection="1">
      <alignment horizontal="center" vertical="center" wrapText="1"/>
    </xf>
    <xf numFmtId="1" fontId="23" fillId="25" borderId="16" xfId="0" applyNumberFormat="1" applyFont="1" applyFill="1" applyBorder="1" applyAlignment="1" applyProtection="1">
      <alignment horizontal="center" vertical="center" wrapText="1"/>
    </xf>
    <xf numFmtId="168" fontId="23" fillId="26" borderId="16" xfId="0" applyNumberFormat="1" applyFont="1" applyFill="1" applyBorder="1" applyAlignment="1" applyProtection="1">
      <alignment horizontal="center" vertical="center" wrapText="1"/>
    </xf>
    <xf numFmtId="165" fontId="26" fillId="26" borderId="16" xfId="63" applyFont="1" applyFill="1" applyBorder="1" applyAlignment="1" applyProtection="1">
      <alignment horizontal="center" vertical="center" wrapText="1"/>
    </xf>
    <xf numFmtId="165" fontId="31" fillId="0" borderId="16" xfId="63" applyFont="1" applyFill="1" applyBorder="1" applyAlignment="1" applyProtection="1">
      <alignment horizontal="center" vertical="center"/>
    </xf>
    <xf numFmtId="0" fontId="5" fillId="24" borderId="17" xfId="0" applyFont="1" applyFill="1" applyBorder="1" applyAlignment="1" applyProtection="1">
      <alignment horizontal="center"/>
      <protection locked="0"/>
    </xf>
    <xf numFmtId="1" fontId="31" fillId="0" borderId="10" xfId="0" applyNumberFormat="1" applyFont="1" applyFill="1" applyBorder="1" applyAlignment="1" applyProtection="1">
      <alignment horizontal="center" vertical="center"/>
      <protection locked="0"/>
    </xf>
    <xf numFmtId="1" fontId="26" fillId="0" borderId="10" xfId="0" applyNumberFormat="1" applyFont="1" applyFill="1" applyBorder="1" applyAlignment="1" applyProtection="1">
      <alignment horizontal="center" vertical="center"/>
      <protection locked="0"/>
    </xf>
    <xf numFmtId="1" fontId="5" fillId="0" borderId="10" xfId="0" applyNumberFormat="1" applyFont="1" applyFill="1" applyBorder="1" applyAlignment="1" applyProtection="1">
      <alignment horizontal="center" vertical="center"/>
      <protection locked="0"/>
    </xf>
    <xf numFmtId="165" fontId="26" fillId="17" borderId="10" xfId="63" applyFont="1" applyFill="1" applyBorder="1" applyAlignment="1" applyProtection="1">
      <alignment horizontal="center" vertical="center" wrapText="1"/>
    </xf>
    <xf numFmtId="165" fontId="26" fillId="25" borderId="10" xfId="63" applyFont="1" applyFill="1" applyBorder="1" applyAlignment="1" applyProtection="1">
      <alignment horizontal="center" vertical="center" wrapText="1"/>
    </xf>
    <xf numFmtId="165" fontId="26" fillId="26" borderId="10" xfId="63" applyFont="1" applyFill="1" applyBorder="1" applyAlignment="1" applyProtection="1">
      <alignment horizontal="center" vertical="center" wrapText="1"/>
    </xf>
    <xf numFmtId="165" fontId="5" fillId="0" borderId="10" xfId="0" applyNumberFormat="1" applyFont="1" applyFill="1" applyBorder="1" applyAlignment="1" applyProtection="1">
      <alignment horizontal="center" vertical="center"/>
    </xf>
    <xf numFmtId="0" fontId="22" fillId="0" borderId="11" xfId="0" applyFont="1" applyFill="1" applyBorder="1" applyAlignment="1" applyProtection="1">
      <alignment horizontal="center" vertical="center" wrapText="1"/>
    </xf>
    <xf numFmtId="0" fontId="22" fillId="2" borderId="11" xfId="0" applyFont="1" applyFill="1" applyBorder="1" applyAlignment="1" applyProtection="1">
      <alignment horizontal="center" vertical="center" wrapText="1"/>
    </xf>
    <xf numFmtId="0" fontId="26" fillId="0" borderId="11" xfId="0" applyFont="1" applyFill="1" applyBorder="1" applyAlignment="1" applyProtection="1">
      <alignment horizontal="center" vertical="center" wrapText="1"/>
    </xf>
    <xf numFmtId="1" fontId="26" fillId="25" borderId="11" xfId="0" applyNumberFormat="1" applyFont="1" applyFill="1" applyBorder="1" applyAlignment="1" applyProtection="1">
      <alignment horizontal="center" vertical="center" wrapText="1"/>
    </xf>
    <xf numFmtId="4" fontId="26" fillId="24" borderId="11" xfId="0" applyNumberFormat="1" applyFont="1" applyFill="1" applyBorder="1" applyAlignment="1" applyProtection="1">
      <alignment horizontal="center" vertical="center" wrapText="1"/>
    </xf>
    <xf numFmtId="0" fontId="26" fillId="24" borderId="11" xfId="0" applyFont="1" applyFill="1" applyBorder="1" applyAlignment="1" applyProtection="1">
      <alignment vertical="center" wrapText="1"/>
    </xf>
    <xf numFmtId="168" fontId="23" fillId="17" borderId="11" xfId="0" applyNumberFormat="1" applyFont="1" applyFill="1" applyBorder="1" applyAlignment="1" applyProtection="1">
      <alignment horizontal="center" vertical="center" wrapText="1"/>
    </xf>
    <xf numFmtId="1" fontId="26" fillId="17" borderId="11" xfId="0" applyNumberFormat="1" applyFont="1" applyFill="1" applyBorder="1" applyAlignment="1" applyProtection="1">
      <alignment horizontal="center" vertical="center" wrapText="1"/>
    </xf>
    <xf numFmtId="1" fontId="23" fillId="25" borderId="11" xfId="0" applyNumberFormat="1" applyFont="1" applyFill="1" applyBorder="1" applyAlignment="1" applyProtection="1">
      <alignment horizontal="center" vertical="center" wrapText="1"/>
    </xf>
    <xf numFmtId="168" fontId="23" fillId="26" borderId="11" xfId="0" applyNumberFormat="1" applyFont="1" applyFill="1" applyBorder="1" applyAlignment="1" applyProtection="1">
      <alignment horizontal="center" vertical="center" wrapText="1"/>
    </xf>
    <xf numFmtId="1" fontId="26" fillId="26" borderId="11" xfId="0" applyNumberFormat="1" applyFont="1" applyFill="1" applyBorder="1" applyAlignment="1" applyProtection="1">
      <alignment horizontal="center" vertical="center" wrapText="1"/>
    </xf>
    <xf numFmtId="4" fontId="29" fillId="8" borderId="22" xfId="0" applyNumberFormat="1" applyFont="1" applyFill="1" applyBorder="1" applyAlignment="1" applyProtection="1">
      <alignment horizontal="center" vertical="center" wrapText="1"/>
    </xf>
    <xf numFmtId="0" fontId="29" fillId="8" borderId="23" xfId="0" applyFont="1" applyFill="1" applyBorder="1" applyAlignment="1" applyProtection="1">
      <alignment vertical="center" wrapText="1"/>
    </xf>
    <xf numFmtId="1" fontId="5" fillId="27" borderId="14" xfId="0" applyNumberFormat="1" applyFont="1" applyFill="1" applyBorder="1" applyAlignment="1" applyProtection="1">
      <alignment horizontal="center" vertical="center"/>
    </xf>
    <xf numFmtId="1" fontId="31" fillId="0" borderId="10" xfId="0" applyNumberFormat="1" applyFont="1" applyFill="1" applyBorder="1" applyAlignment="1" applyProtection="1">
      <alignment horizontal="center" vertical="center"/>
    </xf>
    <xf numFmtId="4" fontId="26" fillId="24" borderId="24" xfId="0" applyNumberFormat="1" applyFont="1" applyFill="1" applyBorder="1" applyAlignment="1" applyProtection="1">
      <alignment horizontal="center" vertical="center" wrapText="1"/>
    </xf>
    <xf numFmtId="1" fontId="26" fillId="26" borderId="12" xfId="0" applyNumberFormat="1" applyFont="1" applyFill="1" applyBorder="1" applyAlignment="1" applyProtection="1">
      <alignment horizontal="center" vertical="center" wrapText="1"/>
    </xf>
    <xf numFmtId="1" fontId="5" fillId="27" borderId="14" xfId="0" applyNumberFormat="1" applyFont="1" applyFill="1" applyBorder="1" applyAlignment="1" applyProtection="1">
      <alignment horizontal="center" vertical="center"/>
      <protection locked="0"/>
    </xf>
    <xf numFmtId="4" fontId="26" fillId="24" borderId="25" xfId="0" applyNumberFormat="1" applyFont="1" applyFill="1" applyBorder="1" applyAlignment="1" applyProtection="1">
      <alignment horizontal="center" vertical="center" wrapText="1"/>
    </xf>
    <xf numFmtId="0" fontId="26" fillId="24" borderId="26" xfId="0" applyFont="1" applyFill="1" applyBorder="1" applyAlignment="1" applyProtection="1">
      <alignment vertical="center" wrapText="1"/>
    </xf>
    <xf numFmtId="1" fontId="26" fillId="17" borderId="20" xfId="0" applyNumberFormat="1" applyFont="1" applyFill="1" applyBorder="1" applyAlignment="1" applyProtection="1">
      <alignment horizontal="center" vertical="center" wrapText="1"/>
    </xf>
    <xf numFmtId="1" fontId="26" fillId="25" borderId="20" xfId="0" applyNumberFormat="1" applyFont="1" applyFill="1" applyBorder="1" applyAlignment="1" applyProtection="1">
      <alignment horizontal="center" vertical="center" wrapText="1"/>
    </xf>
    <xf numFmtId="1" fontId="26" fillId="26" borderId="21" xfId="0" applyNumberFormat="1" applyFont="1" applyFill="1" applyBorder="1" applyAlignment="1" applyProtection="1">
      <alignment horizontal="center" vertical="center" wrapText="1"/>
    </xf>
    <xf numFmtId="1" fontId="31" fillId="27" borderId="10" xfId="0" applyNumberFormat="1" applyFont="1" applyFill="1" applyBorder="1" applyAlignment="1" applyProtection="1">
      <alignment horizontal="center" vertical="center"/>
      <protection locked="0"/>
    </xf>
    <xf numFmtId="0" fontId="26" fillId="24" borderId="18" xfId="0" applyFont="1" applyFill="1" applyBorder="1" applyAlignment="1" applyProtection="1">
      <alignment vertical="center" wrapText="1"/>
    </xf>
    <xf numFmtId="0" fontId="29" fillId="8" borderId="16" xfId="0" applyFont="1" applyFill="1" applyBorder="1" applyAlignment="1" applyProtection="1">
      <alignment horizontal="center" vertical="center" wrapText="1"/>
    </xf>
    <xf numFmtId="1" fontId="5" fillId="21" borderId="14" xfId="0" applyNumberFormat="1" applyFont="1" applyFill="1" applyBorder="1" applyAlignment="1" applyProtection="1">
      <alignment horizontal="center" vertical="center"/>
      <protection locked="0"/>
    </xf>
    <xf numFmtId="1" fontId="31" fillId="21" borderId="10" xfId="0" applyNumberFormat="1" applyFont="1" applyFill="1" applyBorder="1" applyAlignment="1" applyProtection="1">
      <alignment horizontal="center" vertical="center"/>
      <protection locked="0"/>
    </xf>
    <xf numFmtId="1" fontId="5" fillId="21" borderId="10" xfId="0" applyNumberFormat="1" applyFont="1" applyFill="1" applyBorder="1" applyAlignment="1" applyProtection="1">
      <alignment horizontal="center" vertical="center"/>
      <protection locked="0"/>
    </xf>
    <xf numFmtId="168" fontId="23" fillId="17" borderId="18" xfId="0" applyNumberFormat="1" applyFont="1" applyFill="1" applyBorder="1" applyAlignment="1" applyProtection="1">
      <alignment horizontal="center" vertical="center" wrapText="1"/>
    </xf>
    <xf numFmtId="165" fontId="26" fillId="17" borderId="18" xfId="63" applyFont="1" applyFill="1" applyBorder="1" applyAlignment="1" applyProtection="1">
      <alignment horizontal="center" vertical="center" wrapText="1"/>
    </xf>
    <xf numFmtId="165" fontId="26" fillId="25" borderId="18" xfId="63" applyFont="1" applyFill="1" applyBorder="1" applyAlignment="1" applyProtection="1">
      <alignment horizontal="center" vertical="center" wrapText="1"/>
    </xf>
    <xf numFmtId="1" fontId="23" fillId="25" borderId="18" xfId="0" applyNumberFormat="1" applyFont="1" applyFill="1" applyBorder="1" applyAlignment="1" applyProtection="1">
      <alignment horizontal="center" vertical="center" wrapText="1"/>
    </xf>
    <xf numFmtId="168" fontId="23" fillId="26" borderId="18" xfId="0" applyNumberFormat="1" applyFont="1" applyFill="1" applyBorder="1" applyAlignment="1" applyProtection="1">
      <alignment horizontal="center" vertical="center" wrapText="1"/>
    </xf>
    <xf numFmtId="165" fontId="26" fillId="26" borderId="18" xfId="63" applyFont="1" applyFill="1" applyBorder="1" applyAlignment="1" applyProtection="1">
      <alignment horizontal="center" vertical="center" wrapText="1"/>
    </xf>
    <xf numFmtId="168" fontId="23" fillId="21" borderId="10" xfId="0" applyNumberFormat="1" applyFont="1" applyFill="1" applyBorder="1" applyAlignment="1" applyProtection="1">
      <alignment horizontal="center" vertical="center" wrapText="1"/>
    </xf>
    <xf numFmtId="1" fontId="26" fillId="17" borderId="18" xfId="63" applyNumberFormat="1" applyFont="1" applyFill="1" applyBorder="1" applyAlignment="1" applyProtection="1">
      <alignment horizontal="center" vertical="center" wrapText="1"/>
    </xf>
    <xf numFmtId="1" fontId="26" fillId="25" borderId="18" xfId="63" applyNumberFormat="1" applyFont="1" applyFill="1" applyBorder="1" applyAlignment="1" applyProtection="1">
      <alignment horizontal="center" vertical="center" wrapText="1"/>
    </xf>
    <xf numFmtId="1" fontId="26" fillId="26" borderId="18" xfId="63" applyNumberFormat="1" applyFont="1" applyFill="1" applyBorder="1" applyAlignment="1" applyProtection="1">
      <alignment horizontal="center" vertical="center" wrapText="1"/>
    </xf>
    <xf numFmtId="0" fontId="0" fillId="0" borderId="0" xfId="0" applyAlignment="1">
      <alignment horizontal="center"/>
    </xf>
    <xf numFmtId="0" fontId="33" fillId="0" borderId="0" xfId="0" applyFont="1"/>
    <xf numFmtId="0" fontId="33" fillId="0" borderId="0" xfId="0" applyFont="1" applyAlignment="1">
      <alignment horizontal="center"/>
    </xf>
    <xf numFmtId="0" fontId="33" fillId="0" borderId="0" xfId="0" applyFont="1" applyAlignment="1">
      <alignment horizontal="left" indent="1"/>
    </xf>
    <xf numFmtId="0" fontId="33" fillId="0" borderId="0" xfId="0" applyFont="1" applyAlignment="1">
      <alignment horizontal="left" vertical="top" indent="1"/>
    </xf>
    <xf numFmtId="0" fontId="33" fillId="0" borderId="0" xfId="0" applyFont="1" applyAlignment="1">
      <alignment horizontal="center" vertical="top"/>
    </xf>
    <xf numFmtId="0" fontId="33" fillId="0" borderId="0" xfId="0" applyFont="1" applyAlignment="1">
      <alignment vertical="top"/>
    </xf>
    <xf numFmtId="0" fontId="36" fillId="28" borderId="0" xfId="0" applyFont="1" applyFill="1" applyAlignment="1">
      <alignment horizontal="center" vertical="top" wrapText="1"/>
    </xf>
    <xf numFmtId="0" fontId="33" fillId="0" borderId="0" xfId="0" applyFont="1" applyAlignment="1">
      <alignment vertical="center"/>
    </xf>
    <xf numFmtId="0" fontId="33" fillId="0" borderId="27" xfId="0" applyFont="1" applyBorder="1" applyAlignment="1">
      <alignment horizontal="center" vertical="top" wrapText="1"/>
    </xf>
    <xf numFmtId="0" fontId="33" fillId="0" borderId="27" xfId="0" applyFont="1" applyBorder="1" applyAlignment="1">
      <alignment horizontal="left" vertical="top" wrapText="1"/>
    </xf>
    <xf numFmtId="170" fontId="33" fillId="0" borderId="27" xfId="0" applyNumberFormat="1" applyFont="1" applyBorder="1" applyAlignment="1">
      <alignment horizontal="center" vertical="top" wrapText="1"/>
    </xf>
    <xf numFmtId="0" fontId="37" fillId="0" borderId="27" xfId="0" applyFont="1" applyBorder="1" applyAlignment="1">
      <alignment horizontal="left" vertical="top" wrapText="1"/>
    </xf>
    <xf numFmtId="0" fontId="33" fillId="0" borderId="27" xfId="0" applyFont="1" applyBorder="1" applyAlignment="1">
      <alignment horizontal="center" vertical="center" wrapText="1"/>
    </xf>
    <xf numFmtId="0" fontId="33" fillId="0" borderId="27" xfId="0" applyFont="1" applyBorder="1" applyAlignment="1">
      <alignment horizontal="left" vertical="center" wrapText="1" indent="1"/>
    </xf>
    <xf numFmtId="0" fontId="33" fillId="0" borderId="27" xfId="0" applyFont="1" applyBorder="1" applyAlignment="1">
      <alignment horizontal="left" vertical="top" wrapText="1" indent="1"/>
    </xf>
    <xf numFmtId="0" fontId="33" fillId="0" borderId="27" xfId="0" applyFont="1" applyBorder="1" applyAlignment="1">
      <alignment vertical="top" wrapText="1"/>
    </xf>
    <xf numFmtId="0" fontId="39" fillId="0" borderId="0" xfId="0" applyNumberFormat="1" applyFont="1" applyAlignment="1">
      <alignment vertical="top" wrapText="1"/>
    </xf>
    <xf numFmtId="0" fontId="0" fillId="0" borderId="0" xfId="0" applyNumberFormat="1" applyAlignment="1">
      <alignment vertical="top" wrapText="1"/>
    </xf>
    <xf numFmtId="0" fontId="0" fillId="0" borderId="37" xfId="0" applyNumberFormat="1" applyBorder="1" applyAlignment="1">
      <alignment vertical="top" wrapText="1"/>
    </xf>
    <xf numFmtId="0" fontId="0" fillId="0" borderId="31" xfId="0" applyNumberFormat="1" applyBorder="1" applyAlignment="1">
      <alignment vertical="top" wrapText="1"/>
    </xf>
    <xf numFmtId="0" fontId="0" fillId="0" borderId="40" xfId="0" applyNumberFormat="1" applyBorder="1" applyAlignment="1">
      <alignment vertical="top" wrapText="1"/>
    </xf>
    <xf numFmtId="0" fontId="0" fillId="0" borderId="39" xfId="0" applyNumberFormat="1" applyBorder="1" applyAlignment="1">
      <alignment vertical="top" wrapText="1"/>
    </xf>
    <xf numFmtId="0" fontId="0" fillId="0" borderId="35" xfId="0" applyNumberFormat="1" applyBorder="1" applyAlignment="1">
      <alignment vertical="top" wrapText="1"/>
    </xf>
    <xf numFmtId="0" fontId="39"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1" xfId="0" applyNumberFormat="1" applyBorder="1" applyAlignment="1">
      <alignment horizontal="center" vertical="top" wrapText="1"/>
    </xf>
    <xf numFmtId="0" fontId="0" fillId="0" borderId="38" xfId="0" applyNumberFormat="1" applyBorder="1" applyAlignment="1">
      <alignment horizontal="center" vertical="top" wrapText="1"/>
    </xf>
    <xf numFmtId="0" fontId="0" fillId="0" borderId="39" xfId="0" applyNumberFormat="1" applyBorder="1" applyAlignment="1">
      <alignment horizontal="center" vertical="top" wrapText="1"/>
    </xf>
    <xf numFmtId="0" fontId="40" fillId="0" borderId="39" xfId="68" quotePrefix="1" applyNumberFormat="1" applyBorder="1" applyAlignment="1">
      <alignment horizontal="center" vertical="top" wrapText="1"/>
    </xf>
    <xf numFmtId="0" fontId="0" fillId="0" borderId="41" xfId="0" applyNumberFormat="1" applyBorder="1" applyAlignment="1">
      <alignment horizontal="center" vertical="top" wrapText="1"/>
    </xf>
    <xf numFmtId="0" fontId="40" fillId="0" borderId="0" xfId="68" quotePrefix="1" applyNumberFormat="1" applyAlignment="1">
      <alignment horizontal="center" vertical="top" wrapText="1"/>
    </xf>
    <xf numFmtId="0" fontId="0" fillId="0" borderId="36" xfId="0" applyNumberFormat="1" applyBorder="1" applyAlignment="1">
      <alignment horizontal="center" vertical="top" wrapText="1"/>
    </xf>
    <xf numFmtId="0" fontId="5" fillId="24" borderId="12" xfId="0" applyFont="1" applyFill="1" applyBorder="1" applyAlignment="1" applyProtection="1">
      <alignment horizontal="center"/>
      <protection locked="0"/>
    </xf>
    <xf numFmtId="165" fontId="26" fillId="21" borderId="10" xfId="63" applyFont="1" applyFill="1" applyBorder="1" applyAlignment="1" applyProtection="1">
      <alignment horizontal="center" vertical="center" wrapText="1"/>
    </xf>
    <xf numFmtId="0" fontId="29" fillId="0" borderId="28" xfId="0" applyFont="1" applyBorder="1" applyAlignment="1">
      <alignment horizontal="left"/>
    </xf>
    <xf numFmtId="3" fontId="29" fillId="24" borderId="31" xfId="0" applyNumberFormat="1" applyFont="1" applyFill="1" applyBorder="1" applyAlignment="1" applyProtection="1">
      <alignment horizontal="center" vertical="center" textRotation="90" wrapText="1"/>
    </xf>
    <xf numFmtId="0" fontId="22" fillId="24" borderId="16" xfId="0" applyFont="1" applyFill="1" applyBorder="1" applyAlignment="1" applyProtection="1">
      <alignment horizontal="center" vertical="center" wrapText="1"/>
    </xf>
    <xf numFmtId="0" fontId="22" fillId="2" borderId="16" xfId="0" applyFont="1" applyFill="1" applyBorder="1" applyAlignment="1" applyProtection="1">
      <alignment horizontal="center" vertical="center" wrapText="1"/>
    </xf>
    <xf numFmtId="0" fontId="26" fillId="24" borderId="16" xfId="0" applyFont="1" applyFill="1" applyBorder="1" applyAlignment="1" applyProtection="1">
      <alignment horizontal="center" vertical="center" wrapText="1"/>
    </xf>
    <xf numFmtId="3" fontId="22" fillId="0" borderId="10" xfId="0" applyNumberFormat="1" applyFont="1" applyFill="1" applyBorder="1" applyAlignment="1" applyProtection="1">
      <alignment horizontal="center" vertical="center" wrapText="1"/>
    </xf>
    <xf numFmtId="0" fontId="22" fillId="2" borderId="10" xfId="0" applyFont="1" applyFill="1" applyBorder="1" applyAlignment="1" applyProtection="1">
      <alignment horizontal="center" vertical="center" wrapText="1"/>
    </xf>
    <xf numFmtId="0" fontId="26" fillId="0" borderId="10" xfId="0" applyFont="1" applyFill="1" applyBorder="1" applyAlignment="1" applyProtection="1">
      <alignment horizontal="center" vertical="center" wrapText="1"/>
    </xf>
    <xf numFmtId="0" fontId="26" fillId="24" borderId="10" xfId="0" applyFont="1" applyFill="1" applyBorder="1" applyAlignment="1" applyProtection="1">
      <alignment horizontal="center" vertical="center" wrapText="1"/>
    </xf>
    <xf numFmtId="3" fontId="22" fillId="24" borderId="10" xfId="0" applyNumberFormat="1" applyFont="1" applyFill="1" applyBorder="1" applyAlignment="1" applyProtection="1">
      <alignment horizontal="center" vertical="center" wrapText="1"/>
    </xf>
    <xf numFmtId="0" fontId="22" fillId="2" borderId="12" xfId="0" applyFont="1" applyFill="1" applyBorder="1" applyAlignment="1" applyProtection="1">
      <alignment horizontal="center" vertical="center" wrapText="1"/>
    </xf>
    <xf numFmtId="165" fontId="29" fillId="8" borderId="17" xfId="63" applyFont="1" applyFill="1" applyBorder="1" applyAlignment="1" applyProtection="1">
      <alignment horizontal="center" vertical="center" wrapText="1"/>
    </xf>
    <xf numFmtId="4" fontId="31" fillId="24" borderId="29" xfId="0" applyNumberFormat="1" applyFont="1" applyFill="1" applyBorder="1" applyAlignment="1" applyProtection="1">
      <alignment horizontal="center" vertical="center" wrapText="1"/>
    </xf>
    <xf numFmtId="4" fontId="31" fillId="24" borderId="30" xfId="0" applyNumberFormat="1" applyFont="1" applyFill="1" applyBorder="1" applyAlignment="1" applyProtection="1">
      <alignment horizontal="center" vertical="center" wrapText="1"/>
    </xf>
    <xf numFmtId="0" fontId="26" fillId="0" borderId="16" xfId="0" applyFont="1" applyFill="1" applyBorder="1" applyAlignment="1" applyProtection="1">
      <alignment horizontal="center" vertical="center" wrapText="1"/>
    </xf>
    <xf numFmtId="1" fontId="22" fillId="0" borderId="10" xfId="0" applyNumberFormat="1" applyFont="1" applyFill="1" applyBorder="1" applyAlignment="1" applyProtection="1">
      <alignment horizontal="center" vertical="center"/>
    </xf>
    <xf numFmtId="0" fontId="22" fillId="2" borderId="13" xfId="0" applyFont="1" applyFill="1" applyBorder="1" applyAlignment="1" applyProtection="1">
      <alignment horizontal="center" vertical="center" wrapText="1"/>
    </xf>
    <xf numFmtId="165" fontId="26" fillId="24" borderId="10" xfId="63" applyFont="1" applyFill="1" applyBorder="1" applyAlignment="1" applyProtection="1">
      <alignment horizontal="center" vertical="center" wrapText="1"/>
    </xf>
    <xf numFmtId="165" fontId="26" fillId="8" borderId="10" xfId="63" applyFont="1" applyFill="1" applyBorder="1" applyAlignment="1" applyProtection="1">
      <alignment horizontal="center" vertical="center" wrapText="1"/>
    </xf>
    <xf numFmtId="1" fontId="26" fillId="14" borderId="10" xfId="63" applyNumberFormat="1" applyFont="1" applyFill="1" applyBorder="1" applyAlignment="1" applyProtection="1">
      <alignment horizontal="center" vertical="center" wrapText="1"/>
    </xf>
    <xf numFmtId="0" fontId="22" fillId="24" borderId="10" xfId="0" applyFont="1" applyFill="1" applyBorder="1" applyAlignment="1" applyProtection="1">
      <alignment horizontal="center" vertical="center" wrapText="1"/>
    </xf>
    <xf numFmtId="0" fontId="22" fillId="0" borderId="10" xfId="0" applyFont="1" applyFill="1" applyBorder="1" applyAlignment="1" applyProtection="1">
      <alignment horizontal="center" vertical="center" wrapText="1"/>
    </xf>
    <xf numFmtId="168" fontId="26" fillId="24" borderId="20" xfId="0" applyNumberFormat="1" applyFont="1" applyFill="1" applyBorder="1" applyAlignment="1" applyProtection="1">
      <alignment horizontal="center" vertical="center" wrapText="1"/>
    </xf>
    <xf numFmtId="0" fontId="5" fillId="24" borderId="21" xfId="0" applyFont="1" applyFill="1" applyBorder="1" applyAlignment="1" applyProtection="1">
      <alignment horizontal="center"/>
      <protection locked="0"/>
    </xf>
    <xf numFmtId="1" fontId="5" fillId="14" borderId="20" xfId="63" applyNumberFormat="1" applyFont="1" applyFill="1" applyBorder="1" applyAlignment="1" applyProtection="1">
      <alignment horizontal="center" vertical="center" wrapText="1"/>
    </xf>
    <xf numFmtId="0" fontId="26" fillId="24" borderId="32" xfId="0" applyFont="1" applyFill="1" applyBorder="1" applyAlignment="1" applyProtection="1">
      <alignment horizontal="center" vertical="center" wrapText="1"/>
    </xf>
    <xf numFmtId="4" fontId="26" fillId="24" borderId="20" xfId="0" applyNumberFormat="1" applyFont="1" applyFill="1" applyBorder="1" applyAlignment="1" applyProtection="1">
      <alignment horizontal="center" vertical="center" wrapText="1"/>
    </xf>
    <xf numFmtId="0" fontId="26" fillId="24" borderId="20" xfId="0" applyFont="1" applyFill="1" applyBorder="1" applyAlignment="1" applyProtection="1">
      <alignment horizontal="center" vertical="center" wrapText="1"/>
    </xf>
    <xf numFmtId="1" fontId="26" fillId="14" borderId="20" xfId="63" applyNumberFormat="1" applyFont="1" applyFill="1" applyBorder="1" applyAlignment="1" applyProtection="1">
      <alignment horizontal="center" vertical="center" wrapText="1"/>
    </xf>
    <xf numFmtId="4" fontId="26" fillId="24" borderId="10" xfId="0" applyNumberFormat="1" applyFont="1" applyFill="1" applyBorder="1" applyAlignment="1" applyProtection="1">
      <alignment horizontal="center" vertical="center" wrapText="1"/>
    </xf>
    <xf numFmtId="168" fontId="26" fillId="24" borderId="10" xfId="0" applyNumberFormat="1" applyFont="1" applyFill="1" applyBorder="1" applyAlignment="1" applyProtection="1">
      <alignment horizontal="center" vertical="center" wrapText="1"/>
    </xf>
    <xf numFmtId="1" fontId="5" fillId="14" borderId="10" xfId="63" applyNumberFormat="1" applyFont="1" applyFill="1" applyBorder="1" applyAlignment="1" applyProtection="1">
      <alignment horizontal="center" vertical="center" wrapText="1"/>
    </xf>
    <xf numFmtId="3" fontId="22" fillId="24" borderId="20" xfId="0" applyNumberFormat="1" applyFont="1" applyFill="1" applyBorder="1" applyAlignment="1" applyProtection="1">
      <alignment horizontal="center" vertical="center" wrapText="1"/>
    </xf>
    <xf numFmtId="0" fontId="22" fillId="2" borderId="20" xfId="0" applyFont="1" applyFill="1" applyBorder="1" applyAlignment="1" applyProtection="1">
      <alignment horizontal="center" vertical="center" wrapText="1"/>
    </xf>
    <xf numFmtId="1" fontId="5" fillId="14" borderId="16" xfId="63" applyNumberFormat="1" applyFont="1" applyFill="1" applyBorder="1" applyAlignment="1" applyProtection="1">
      <alignment horizontal="center" vertical="center" wrapText="1"/>
    </xf>
    <xf numFmtId="3" fontId="22" fillId="9" borderId="33" xfId="0" applyNumberFormat="1" applyFont="1" applyFill="1" applyBorder="1" applyAlignment="1" applyProtection="1">
      <alignment horizontal="center" vertical="center" textRotation="90" wrapText="1"/>
    </xf>
    <xf numFmtId="3" fontId="22" fillId="24" borderId="16" xfId="0" applyNumberFormat="1" applyFont="1" applyFill="1" applyBorder="1" applyAlignment="1" applyProtection="1">
      <alignment horizontal="center" vertical="center" wrapText="1"/>
    </xf>
    <xf numFmtId="3" fontId="22" fillId="8" borderId="33" xfId="0" applyNumberFormat="1" applyFont="1" applyFill="1" applyBorder="1" applyAlignment="1" applyProtection="1">
      <alignment horizontal="center" vertical="center" textRotation="90" wrapText="1"/>
    </xf>
    <xf numFmtId="3" fontId="29" fillId="0" borderId="16" xfId="0" applyNumberFormat="1" applyFont="1" applyFill="1" applyBorder="1" applyAlignment="1" applyProtection="1">
      <alignment horizontal="center" vertical="center" wrapText="1"/>
    </xf>
    <xf numFmtId="0" fontId="26" fillId="24" borderId="34" xfId="0" applyFont="1" applyFill="1" applyBorder="1" applyAlignment="1" applyProtection="1">
      <alignment horizontal="center" vertical="center" wrapText="1"/>
    </xf>
    <xf numFmtId="165" fontId="26" fillId="14" borderId="10" xfId="63" applyFont="1" applyFill="1" applyBorder="1" applyAlignment="1" applyProtection="1">
      <alignment horizontal="center" vertical="center" wrapText="1"/>
    </xf>
    <xf numFmtId="0" fontId="30" fillId="17" borderId="10" xfId="0" applyFont="1" applyFill="1" applyBorder="1" applyAlignment="1" applyProtection="1">
      <alignment horizontal="center" vertical="center"/>
    </xf>
    <xf numFmtId="0" fontId="29" fillId="11" borderId="10" xfId="0" applyFont="1" applyFill="1" applyBorder="1" applyAlignment="1" applyProtection="1">
      <alignment horizontal="center" vertical="center"/>
    </xf>
    <xf numFmtId="0" fontId="30" fillId="29" borderId="10" xfId="0" applyFont="1" applyFill="1" applyBorder="1" applyAlignment="1" applyProtection="1">
      <alignment horizontal="center" vertical="center"/>
    </xf>
    <xf numFmtId="165" fontId="26" fillId="14" borderId="10" xfId="63" applyFont="1" applyFill="1" applyBorder="1" applyAlignment="1" applyProtection="1">
      <alignment horizontal="center" vertical="top" wrapText="1"/>
    </xf>
    <xf numFmtId="165" fontId="26" fillId="16" borderId="10" xfId="63" applyFont="1" applyFill="1" applyBorder="1" applyAlignment="1" applyProtection="1">
      <alignment horizontal="center" vertical="top" wrapText="1"/>
    </xf>
    <xf numFmtId="0" fontId="24" fillId="30" borderId="10" xfId="0" applyFont="1" applyFill="1" applyBorder="1" applyAlignment="1" applyProtection="1">
      <alignment horizontal="center" vertical="center" wrapText="1"/>
      <protection locked="0"/>
    </xf>
    <xf numFmtId="3" fontId="25" fillId="24" borderId="24" xfId="0" applyNumberFormat="1" applyFont="1" applyFill="1" applyBorder="1" applyAlignment="1" applyProtection="1">
      <alignment horizontal="center" vertical="center" textRotation="90" wrapText="1"/>
    </xf>
    <xf numFmtId="0" fontId="26" fillId="11" borderId="10" xfId="0" applyFont="1" applyFill="1" applyBorder="1" applyAlignment="1" applyProtection="1">
      <alignment horizontal="center" vertical="center" wrapText="1"/>
    </xf>
    <xf numFmtId="0" fontId="32" fillId="30" borderId="0" xfId="0" applyFont="1" applyFill="1" applyBorder="1" applyAlignment="1">
      <alignment horizontal="center" vertical="center"/>
    </xf>
    <xf numFmtId="0" fontId="34" fillId="0" borderId="0" xfId="0" applyFont="1" applyBorder="1" applyAlignment="1">
      <alignment horizontal="center"/>
    </xf>
    <xf numFmtId="0" fontId="35" fillId="2" borderId="0" xfId="0" applyFont="1" applyFill="1" applyBorder="1" applyAlignment="1">
      <alignment horizontal="center"/>
    </xf>
  </cellXfs>
  <cellStyles count="6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1" xfId="25" xr:uid="{00000000-0005-0000-0000-000018000000}"/>
    <cellStyle name="Calculation" xfId="26" xr:uid="{00000000-0005-0000-0000-000019000000}"/>
    <cellStyle name="Categoría del Piloto de Datos" xfId="27" xr:uid="{00000000-0005-0000-0000-00001A000000}"/>
    <cellStyle name="Categoría del Piloto de Datos 2" xfId="28" xr:uid="{00000000-0005-0000-0000-00001B000000}"/>
    <cellStyle name="Check Cell" xfId="29" xr:uid="{00000000-0005-0000-0000-00001C000000}"/>
    <cellStyle name="Euro" xfId="30" xr:uid="{00000000-0005-0000-0000-00001D000000}"/>
    <cellStyle name="Euro 2" xfId="31" xr:uid="{00000000-0005-0000-0000-00001E000000}"/>
    <cellStyle name="Explanatory Text" xfId="32" xr:uid="{00000000-0005-0000-0000-00001F000000}"/>
    <cellStyle name="Good 1" xfId="33" xr:uid="{00000000-0005-0000-0000-000020000000}"/>
    <cellStyle name="Heading 1 1" xfId="34" xr:uid="{00000000-0005-0000-0000-000021000000}"/>
    <cellStyle name="Heading 2 1" xfId="35" xr:uid="{00000000-0005-0000-0000-000022000000}"/>
    <cellStyle name="Heading 3" xfId="36" xr:uid="{00000000-0005-0000-0000-000023000000}"/>
    <cellStyle name="Heading 4" xfId="37" xr:uid="{00000000-0005-0000-0000-000024000000}"/>
    <cellStyle name="Hipervínculo" xfId="68" builtinId="8"/>
    <cellStyle name="Input" xfId="38" xr:uid="{00000000-0005-0000-0000-000026000000}"/>
    <cellStyle name="Linked Cell" xfId="39" xr:uid="{00000000-0005-0000-0000-000027000000}"/>
    <cellStyle name="Neutral 1" xfId="40" xr:uid="{00000000-0005-0000-0000-000028000000}"/>
    <cellStyle name="Neutral 2" xfId="41" xr:uid="{00000000-0005-0000-0000-000029000000}"/>
    <cellStyle name="Normal" xfId="0" builtinId="0"/>
    <cellStyle name="Normal 2" xfId="42" xr:uid="{00000000-0005-0000-0000-00002B000000}"/>
    <cellStyle name="Normal 2 2" xfId="43" xr:uid="{00000000-0005-0000-0000-00002C000000}"/>
    <cellStyle name="Normal 2 3" xfId="44" xr:uid="{00000000-0005-0000-0000-00002D000000}"/>
    <cellStyle name="Normal 2 4" xfId="45" xr:uid="{00000000-0005-0000-0000-00002E000000}"/>
    <cellStyle name="Normal 3" xfId="46" xr:uid="{00000000-0005-0000-0000-00002F000000}"/>
    <cellStyle name="Normal 3 2" xfId="47" xr:uid="{00000000-0005-0000-0000-000030000000}"/>
    <cellStyle name="Normal 3 3" xfId="48" xr:uid="{00000000-0005-0000-0000-000031000000}"/>
    <cellStyle name="Normal 4" xfId="49" xr:uid="{00000000-0005-0000-0000-000032000000}"/>
    <cellStyle name="Normal 5" xfId="50" xr:uid="{00000000-0005-0000-0000-000033000000}"/>
    <cellStyle name="Note 1" xfId="51" xr:uid="{00000000-0005-0000-0000-000034000000}"/>
    <cellStyle name="Output" xfId="52" xr:uid="{00000000-0005-0000-0000-000035000000}"/>
    <cellStyle name="Piloto de Datos Ángulo" xfId="53" xr:uid="{00000000-0005-0000-0000-000036000000}"/>
    <cellStyle name="Piloto de Datos Ángulo 2" xfId="54" xr:uid="{00000000-0005-0000-0000-000037000000}"/>
    <cellStyle name="Piloto de Datos Campo" xfId="55" xr:uid="{00000000-0005-0000-0000-000038000000}"/>
    <cellStyle name="Piloto de Datos Campo 2" xfId="56" xr:uid="{00000000-0005-0000-0000-000039000000}"/>
    <cellStyle name="Piloto de Datos Resultado" xfId="57" xr:uid="{00000000-0005-0000-0000-00003A000000}"/>
    <cellStyle name="Piloto de Datos Resultado 2" xfId="58" xr:uid="{00000000-0005-0000-0000-00003B000000}"/>
    <cellStyle name="Piloto de Datos Título" xfId="59" xr:uid="{00000000-0005-0000-0000-00003C000000}"/>
    <cellStyle name="Piloto de Datos Título 2" xfId="60" xr:uid="{00000000-0005-0000-0000-00003D000000}"/>
    <cellStyle name="Piloto de Datos Valor" xfId="61" xr:uid="{00000000-0005-0000-0000-00003E000000}"/>
    <cellStyle name="Piloto de Datos Valor 2" xfId="62" xr:uid="{00000000-0005-0000-0000-00003F000000}"/>
    <cellStyle name="Porcentaje" xfId="63" builtinId="5"/>
    <cellStyle name="Porcentual 3" xfId="64" xr:uid="{00000000-0005-0000-0000-000041000000}"/>
    <cellStyle name="Title" xfId="65" xr:uid="{00000000-0005-0000-0000-000042000000}"/>
    <cellStyle name="Total 2" xfId="66" xr:uid="{00000000-0005-0000-0000-000043000000}"/>
    <cellStyle name="Warning Text" xfId="67" xr:uid="{00000000-0005-0000-0000-000044000000}"/>
  </cellStyles>
  <dxfs count="99">
    <dxf>
      <fill>
        <patternFill patternType="solid">
          <fgColor indexed="60"/>
          <bgColor indexed="10"/>
        </patternFill>
      </fill>
    </dxf>
    <dxf>
      <fill>
        <patternFill patternType="solid">
          <fgColor indexed="34"/>
          <bgColor indexed="13"/>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34"/>
          <bgColor indexed="13"/>
        </patternFill>
      </fill>
    </dxf>
    <dxf>
      <fill>
        <patternFill patternType="solid">
          <fgColor indexed="34"/>
          <bgColor indexed="13"/>
        </patternFill>
      </fill>
    </dxf>
    <dxf>
      <fill>
        <patternFill patternType="solid">
          <fgColor indexed="34"/>
          <bgColor indexed="13"/>
        </patternFill>
      </fill>
    </dxf>
    <dxf>
      <font>
        <b val="0"/>
        <condense val="0"/>
        <extend val="0"/>
        <color indexed="9"/>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34"/>
          <bgColor indexed="13"/>
        </patternFill>
      </fill>
    </dxf>
    <dxf>
      <font>
        <b val="0"/>
        <condense val="0"/>
        <extend val="0"/>
        <color indexed="9"/>
      </font>
      <fill>
        <patternFill patternType="solid">
          <fgColor indexed="60"/>
          <bgColor indexed="10"/>
        </patternFill>
      </fill>
    </dxf>
    <dxf>
      <fill>
        <patternFill patternType="solid">
          <fgColor indexed="51"/>
          <bgColor indexed="50"/>
        </patternFill>
      </fill>
    </dxf>
    <dxf>
      <font>
        <b val="0"/>
        <condense val="0"/>
        <extend val="0"/>
        <color indexed="9"/>
      </font>
      <fill>
        <patternFill patternType="solid">
          <fgColor indexed="60"/>
          <bgColor indexed="10"/>
        </patternFill>
      </fill>
    </dxf>
    <dxf>
      <fill>
        <patternFill patternType="solid">
          <fgColor indexed="34"/>
          <bgColor indexed="13"/>
        </patternFill>
      </fill>
    </dxf>
    <dxf>
      <font>
        <b val="0"/>
        <condense val="0"/>
        <extend val="0"/>
        <color indexed="8"/>
      </font>
      <fill>
        <patternFill patternType="solid">
          <fgColor indexed="34"/>
          <bgColor indexed="13"/>
        </patternFill>
      </fill>
    </dxf>
    <dxf>
      <font>
        <b val="0"/>
        <condense val="0"/>
        <extend val="0"/>
        <color indexed="9"/>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8"/>
      </font>
      <fill>
        <patternFill patternType="solid">
          <fgColor indexed="34"/>
          <bgColor indexed="13"/>
        </patternFill>
      </fill>
    </dxf>
    <dxf>
      <font>
        <b val="0"/>
        <condense val="0"/>
        <extend val="0"/>
        <color indexed="9"/>
      </font>
      <fill>
        <patternFill patternType="solid">
          <fgColor indexed="60"/>
          <bgColor indexed="10"/>
        </patternFill>
      </fill>
    </dxf>
    <dxf>
      <font>
        <b val="0"/>
        <condense val="0"/>
        <extend val="0"/>
        <color indexed="8"/>
      </font>
      <fill>
        <patternFill patternType="solid">
          <fgColor indexed="34"/>
          <bgColor indexed="13"/>
        </patternFill>
      </fill>
    </dxf>
    <dxf>
      <font>
        <b val="0"/>
        <condense val="0"/>
        <extend val="0"/>
        <color indexed="9"/>
      </font>
      <fill>
        <patternFill patternType="solid">
          <fgColor indexed="60"/>
          <bgColor indexed="10"/>
        </patternFill>
      </fill>
    </dxf>
    <dxf>
      <fill>
        <patternFill patternType="solid">
          <fgColor indexed="51"/>
          <bgColor indexed="50"/>
        </patternFill>
      </fill>
    </dxf>
    <dxf>
      <fill>
        <patternFill patternType="solid">
          <fgColor indexed="34"/>
          <bgColor indexed="13"/>
        </patternFill>
      </fill>
    </dxf>
    <dxf>
      <fill>
        <patternFill patternType="solid">
          <fgColor indexed="51"/>
          <bgColor indexed="50"/>
        </patternFill>
      </fill>
    </dxf>
    <dxf>
      <fill>
        <patternFill patternType="solid">
          <fgColor indexed="60"/>
          <bgColor indexed="10"/>
        </patternFill>
      </fill>
    </dxf>
    <dxf>
      <fill>
        <patternFill patternType="solid">
          <fgColor indexed="34"/>
          <bgColor indexed="13"/>
        </patternFill>
      </fill>
    </dxf>
    <dxf>
      <fill>
        <patternFill patternType="solid">
          <fgColor indexed="51"/>
          <bgColor indexed="50"/>
        </patternFill>
      </fill>
    </dxf>
    <dxf>
      <fill>
        <patternFill patternType="solid">
          <fgColor indexed="60"/>
          <bgColor indexed="10"/>
        </patternFill>
      </fill>
    </dxf>
    <dxf>
      <fill>
        <patternFill patternType="solid">
          <fgColor indexed="34"/>
          <bgColor indexed="13"/>
        </patternFill>
      </fill>
    </dxf>
    <dxf>
      <fill>
        <patternFill patternType="solid">
          <fgColor indexed="60"/>
          <bgColor indexed="10"/>
        </patternFill>
      </fill>
    </dxf>
    <dxf>
      <fill>
        <patternFill patternType="solid">
          <fgColor indexed="51"/>
          <bgColor indexed="50"/>
        </patternFill>
      </fill>
    </dxf>
    <dxf>
      <fill>
        <patternFill patternType="solid">
          <fgColor indexed="34"/>
          <bgColor indexed="13"/>
        </patternFill>
      </fill>
    </dxf>
    <dxf>
      <fill>
        <patternFill patternType="solid">
          <fgColor indexed="60"/>
          <bgColor indexed="10"/>
        </patternFill>
      </fill>
    </dxf>
    <dxf>
      <fill>
        <patternFill patternType="solid">
          <fgColor indexed="51"/>
          <bgColor indexed="50"/>
        </patternFill>
      </fill>
    </dxf>
    <dxf>
      <fill>
        <patternFill patternType="solid">
          <fgColor indexed="34"/>
          <bgColor indexed="13"/>
        </patternFill>
      </fill>
    </dxf>
    <dxf>
      <fill>
        <patternFill patternType="solid">
          <fgColor indexed="60"/>
          <bgColor indexed="10"/>
        </patternFill>
      </fill>
    </dxf>
    <dxf>
      <fill>
        <patternFill patternType="solid">
          <fgColor indexed="51"/>
          <bgColor indexed="50"/>
        </patternFill>
      </fill>
    </dxf>
    <dxf>
      <fill>
        <patternFill patternType="solid">
          <fgColor indexed="34"/>
          <bgColor indexed="13"/>
        </patternFill>
      </fill>
    </dxf>
    <dxf>
      <fill>
        <patternFill patternType="solid">
          <fgColor indexed="60"/>
          <bgColor indexed="10"/>
        </patternFill>
      </fill>
    </dxf>
    <dxf>
      <fill>
        <patternFill patternType="solid">
          <fgColor indexed="51"/>
          <bgColor indexed="50"/>
        </patternFill>
      </fill>
    </dxf>
    <dxf>
      <fill>
        <patternFill patternType="solid">
          <fgColor indexed="34"/>
          <bgColor indexed="13"/>
        </patternFill>
      </fill>
    </dxf>
    <dxf>
      <fill>
        <patternFill patternType="solid">
          <fgColor indexed="60"/>
          <bgColor indexed="10"/>
        </patternFill>
      </fill>
    </dxf>
    <dxf>
      <fill>
        <patternFill patternType="solid">
          <fgColor indexed="51"/>
          <bgColor indexed="50"/>
        </patternFill>
      </fill>
    </dxf>
    <dxf>
      <fill>
        <patternFill patternType="solid">
          <fgColor indexed="34"/>
          <bgColor indexed="13"/>
        </patternFill>
      </fill>
    </dxf>
    <dxf>
      <fill>
        <patternFill patternType="solid">
          <fgColor indexed="60"/>
          <bgColor indexed="10"/>
        </patternFill>
      </fill>
    </dxf>
    <dxf>
      <fill>
        <patternFill patternType="solid">
          <fgColor indexed="51"/>
          <bgColor indexed="50"/>
        </patternFill>
      </fill>
    </dxf>
    <dxf>
      <fill>
        <patternFill patternType="solid">
          <fgColor indexed="34"/>
          <bgColor indexed="13"/>
        </patternFill>
      </fill>
    </dxf>
    <dxf>
      <fill>
        <patternFill patternType="solid">
          <fgColor indexed="60"/>
          <bgColor indexed="10"/>
        </patternFill>
      </fill>
    </dxf>
    <dxf>
      <fill>
        <patternFill patternType="solid">
          <fgColor indexed="51"/>
          <bgColor indexed="50"/>
        </patternFill>
      </fill>
    </dxf>
    <dxf>
      <fill>
        <patternFill patternType="solid">
          <fgColor indexed="34"/>
          <bgColor indexed="13"/>
        </patternFill>
      </fill>
    </dxf>
    <dxf>
      <fill>
        <patternFill patternType="solid">
          <fgColor indexed="60"/>
          <bgColor indexed="10"/>
        </patternFill>
      </fill>
    </dxf>
    <dxf>
      <fill>
        <patternFill patternType="solid">
          <fgColor indexed="51"/>
          <bgColor indexed="50"/>
        </patternFill>
      </fill>
    </dxf>
    <dxf>
      <fill>
        <patternFill patternType="solid">
          <fgColor indexed="34"/>
          <bgColor indexed="13"/>
        </patternFill>
      </fill>
    </dxf>
    <dxf>
      <fill>
        <patternFill patternType="solid">
          <fgColor indexed="60"/>
          <bgColor indexed="10"/>
        </patternFill>
      </fill>
    </dxf>
    <dxf>
      <fill>
        <patternFill patternType="solid">
          <fgColor indexed="51"/>
          <bgColor indexed="50"/>
        </patternFill>
      </fill>
    </dxf>
    <dxf>
      <fill>
        <patternFill patternType="solid">
          <fgColor indexed="34"/>
          <bgColor indexed="13"/>
        </patternFill>
      </fill>
    </dxf>
    <dxf>
      <fill>
        <patternFill patternType="solid">
          <fgColor indexed="51"/>
          <bgColor indexed="50"/>
        </patternFill>
      </fill>
    </dxf>
    <dxf>
      <fill>
        <patternFill patternType="solid">
          <fgColor indexed="60"/>
          <bgColor indexed="10"/>
        </patternFill>
      </fill>
    </dxf>
    <dxf>
      <fill>
        <patternFill patternType="solid">
          <fgColor indexed="34"/>
          <bgColor indexed="13"/>
        </patternFill>
      </fill>
    </dxf>
    <dxf>
      <fill>
        <patternFill patternType="solid">
          <fgColor indexed="60"/>
          <bgColor indexed="10"/>
        </patternFill>
      </fill>
    </dxf>
    <dxf>
      <fill>
        <patternFill patternType="solid">
          <fgColor indexed="51"/>
          <bgColor indexed="50"/>
        </patternFill>
      </fill>
    </dxf>
    <dxf>
      <fill>
        <patternFill patternType="solid">
          <fgColor indexed="34"/>
          <bgColor indexed="13"/>
        </patternFill>
      </fill>
    </dxf>
    <dxf>
      <fill>
        <patternFill patternType="solid">
          <fgColor indexed="51"/>
          <bgColor indexed="50"/>
        </patternFill>
      </fill>
    </dxf>
    <dxf>
      <fill>
        <patternFill patternType="solid">
          <fgColor indexed="34"/>
          <bgColor indexed="13"/>
        </patternFill>
      </fill>
    </dxf>
    <dxf>
      <fill>
        <patternFill patternType="solid">
          <fgColor indexed="51"/>
          <bgColor indexed="50"/>
        </patternFill>
      </fill>
    </dxf>
    <dxf>
      <fill>
        <patternFill patternType="solid">
          <fgColor indexed="60"/>
          <bgColor indexed="10"/>
        </patternFill>
      </fill>
    </dxf>
    <dxf>
      <fill>
        <patternFill patternType="solid">
          <fgColor indexed="34"/>
          <bgColor indexed="13"/>
        </patternFill>
      </fill>
    </dxf>
    <dxf>
      <fill>
        <patternFill patternType="solid">
          <fgColor indexed="31"/>
          <bgColor indexed="22"/>
        </patternFill>
      </fill>
    </dxf>
    <dxf>
      <fill>
        <patternFill patternType="solid">
          <fgColor indexed="51"/>
          <bgColor indexed="50"/>
        </patternFill>
      </fill>
    </dxf>
    <dxf>
      <fill>
        <patternFill patternType="solid">
          <fgColor indexed="60"/>
          <bgColor indexed="10"/>
        </patternFill>
      </fill>
    </dxf>
    <dxf>
      <fill>
        <patternFill patternType="solid">
          <fgColor indexed="34"/>
          <bgColor indexed="13"/>
        </patternFill>
      </fill>
    </dxf>
    <dxf>
      <fill>
        <patternFill patternType="solid">
          <fgColor indexed="60"/>
          <bgColor indexed="10"/>
        </patternFill>
      </fill>
    </dxf>
    <dxf>
      <fill>
        <patternFill patternType="solid">
          <fgColor indexed="51"/>
          <bgColor indexed="50"/>
        </patternFill>
      </fill>
    </dxf>
    <dxf>
      <fill>
        <patternFill patternType="solid">
          <fgColor indexed="34"/>
          <bgColor indexed="13"/>
        </patternFill>
      </fill>
    </dxf>
    <dxf>
      <fill>
        <patternFill patternType="solid">
          <fgColor indexed="60"/>
          <bgColor indexed="10"/>
        </patternFill>
      </fill>
    </dxf>
    <dxf>
      <fill>
        <patternFill patternType="solid">
          <fgColor indexed="51"/>
          <bgColor indexed="50"/>
        </patternFill>
      </fill>
    </dxf>
    <dxf>
      <fill>
        <patternFill patternType="solid">
          <fgColor indexed="34"/>
          <bgColor indexed="13"/>
        </patternFill>
      </fill>
    </dxf>
    <dxf>
      <fill>
        <patternFill patternType="solid">
          <fgColor indexed="51"/>
          <bgColor indexed="50"/>
        </patternFill>
      </fill>
    </dxf>
    <dxf>
      <fill>
        <patternFill patternType="solid">
          <fgColor indexed="60"/>
          <bgColor indexed="10"/>
        </patternFill>
      </fill>
    </dxf>
    <dxf>
      <fill>
        <patternFill patternType="solid">
          <fgColor indexed="34"/>
          <bgColor indexed="13"/>
        </patternFill>
      </fill>
    </dxf>
    <dxf>
      <fill>
        <patternFill patternType="solid">
          <fgColor indexed="60"/>
          <bgColor indexed="10"/>
        </patternFill>
      </fill>
    </dxf>
    <dxf>
      <fill>
        <patternFill patternType="solid">
          <fgColor indexed="51"/>
          <bgColor indexed="50"/>
        </patternFill>
      </fill>
    </dxf>
    <dxf>
      <fill>
        <patternFill patternType="solid">
          <fgColor indexed="34"/>
          <bgColor indexed="13"/>
        </patternFill>
      </fill>
    </dxf>
    <dxf>
      <fill>
        <patternFill patternType="solid">
          <fgColor indexed="60"/>
          <bgColor indexed="10"/>
        </patternFill>
      </fill>
    </dxf>
    <dxf>
      <fill>
        <patternFill patternType="solid">
          <fgColor indexed="51"/>
          <bgColor indexed="50"/>
        </patternFill>
      </fill>
    </dxf>
    <dxf>
      <fill>
        <patternFill patternType="solid">
          <fgColor indexed="34"/>
          <bgColor indexed="13"/>
        </patternFill>
      </fill>
    </dxf>
    <dxf>
      <fill>
        <patternFill patternType="solid">
          <fgColor indexed="60"/>
          <bgColor indexed="10"/>
        </patternFill>
      </fill>
    </dxf>
    <dxf>
      <fill>
        <patternFill patternType="solid">
          <fgColor indexed="51"/>
          <bgColor indexed="50"/>
        </patternFill>
      </fill>
    </dxf>
    <dxf>
      <fill>
        <patternFill patternType="solid">
          <fgColor indexed="34"/>
          <bgColor indexed="13"/>
        </patternFill>
      </fill>
    </dxf>
    <dxf>
      <fill>
        <patternFill patternType="solid">
          <fgColor indexed="60"/>
          <bgColor indexed="10"/>
        </patternFill>
      </fill>
    </dxf>
    <dxf>
      <fill>
        <patternFill patternType="solid">
          <fgColor indexed="51"/>
          <bgColor indexed="50"/>
        </patternFill>
      </fill>
    </dxf>
    <dxf>
      <fill>
        <patternFill patternType="solid">
          <fgColor indexed="34"/>
          <bgColor indexed="13"/>
        </patternFill>
      </fill>
    </dxf>
    <dxf>
      <fill>
        <patternFill patternType="solid">
          <fgColor indexed="51"/>
          <bgColor indexed="50"/>
        </patternFill>
      </fill>
    </dxf>
    <dxf>
      <fill>
        <patternFill patternType="solid">
          <fgColor indexed="60"/>
          <bgColor indexed="10"/>
        </patternFill>
      </fill>
    </dxf>
    <dxf>
      <fill>
        <patternFill patternType="solid">
          <fgColor indexed="34"/>
          <bgColor indexed="13"/>
        </patternFill>
      </fill>
    </dxf>
    <dxf>
      <fill>
        <patternFill patternType="solid">
          <fgColor indexed="60"/>
          <bgColor indexed="10"/>
        </patternFill>
      </fill>
    </dxf>
    <dxf>
      <fill>
        <patternFill patternType="solid">
          <fgColor indexed="51"/>
          <bgColor indexed="50"/>
        </patternFill>
      </fill>
    </dxf>
    <dxf>
      <fill>
        <patternFill patternType="solid">
          <fgColor indexed="34"/>
          <bgColor indexed="1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70C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9D9D9"/>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10.xml.rels><?xml version="1.0" encoding="UTF-8" standalone="yes"?>
<Relationships xmlns="http://schemas.openxmlformats.org/package/2006/relationships"><Relationship Id="rId1" Type="http://schemas.openxmlformats.org/officeDocument/2006/relationships/image" Target="../media/image1.jpeg"/></Relationships>
</file>

<file path=xl/charts/_rels/chart1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1" Type="http://schemas.openxmlformats.org/officeDocument/2006/relationships/image" Target="../media/image1.jpeg"/></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_rels/chart7.xml.rels><?xml version="1.0" encoding="UTF-8" standalone="yes"?>
<Relationships xmlns="http://schemas.openxmlformats.org/package/2006/relationships"><Relationship Id="rId1" Type="http://schemas.openxmlformats.org/officeDocument/2006/relationships/image" Target="../media/image1.jpeg"/></Relationships>
</file>

<file path=xl/charts/_rels/chart8.xml.rels><?xml version="1.0" encoding="UTF-8" standalone="yes"?>
<Relationships xmlns="http://schemas.openxmlformats.org/package/2006/relationships"><Relationship Id="rId1" Type="http://schemas.openxmlformats.org/officeDocument/2006/relationships/image" Target="../media/image1.jpeg"/></Relationships>
</file>

<file path=xl/charts/_rels/chart9.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es-CR"/>
              <a:t>Movimiento del Circulante y Relación Salida/Entrada</a:t>
            </a:r>
          </a:p>
        </c:rich>
      </c:tx>
      <c:layout>
        <c:manualLayout>
          <c:xMode val="edge"/>
          <c:yMode val="edge"/>
          <c:x val="0.20419848087170922"/>
          <c:y val="3.4759405074365701E-2"/>
        </c:manualLayout>
      </c:layout>
      <c:overlay val="0"/>
      <c:spPr>
        <a:noFill/>
        <a:ln w="25400">
          <a:noFill/>
        </a:ln>
      </c:spPr>
    </c:title>
    <c:autoTitleDeleted val="0"/>
    <c:plotArea>
      <c:layout>
        <c:manualLayout>
          <c:layoutTarget val="inner"/>
          <c:xMode val="edge"/>
          <c:yMode val="edge"/>
          <c:x val="8.7786259541984726E-2"/>
          <c:y val="0.53208556149732622"/>
          <c:w val="0.5782442748091603"/>
          <c:h val="0.45187165775401067"/>
        </c:manualLayout>
      </c:layout>
      <c:barChart>
        <c:barDir val="col"/>
        <c:grouping val="clustered"/>
        <c:varyColors val="0"/>
        <c:dLbls>
          <c:showLegendKey val="0"/>
          <c:showVal val="0"/>
          <c:showCatName val="0"/>
          <c:showSerName val="0"/>
          <c:showPercent val="0"/>
          <c:showBubbleSize val="0"/>
        </c:dLbls>
        <c:gapWidth val="150"/>
        <c:axId val="481891632"/>
        <c:axId val="1"/>
      </c:barChart>
      <c:catAx>
        <c:axId val="481891632"/>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s-CR"/>
          </a:p>
        </c:txPr>
        <c:crossAx val="1"/>
        <c:crosses val="autoZero"/>
        <c:auto val="1"/>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s-CR"/>
          </a:p>
        </c:txPr>
        <c:crossAx val="481891632"/>
        <c:crosses val="autoZero"/>
        <c:crossBetween val="between"/>
      </c:valAx>
      <c:spPr>
        <a:solidFill>
          <a:srgbClr val="D9D9D9"/>
        </a:solidFill>
        <a:ln w="25400">
          <a:noFill/>
        </a:ln>
      </c:spPr>
    </c:plotArea>
    <c:plotVisOnly val="1"/>
    <c:dispBlanksAs val="gap"/>
    <c:showDLblsOverMax val="0"/>
  </c:chart>
  <c:spPr>
    <a:blipFill dpi="0" rotWithShape="0">
      <a:blip xmlns:r="http://schemas.openxmlformats.org/officeDocument/2006/relationships" r:embed="rId1"/>
      <a:srcRect/>
      <a:tile tx="0" ty="0" sx="100000" sy="100000" flip="none" algn="tl"/>
    </a:blipFill>
    <a:ln w="6350">
      <a:noFill/>
    </a:ln>
  </c:spPr>
  <c:txPr>
    <a:bodyPr/>
    <a:lstStyle/>
    <a:p>
      <a:pPr>
        <a:defRPr sz="1000" b="0" i="0" u="none" strike="noStrike" baseline="0">
          <a:solidFill>
            <a:srgbClr val="000000"/>
          </a:solidFill>
          <a:latin typeface="Verdana"/>
          <a:ea typeface="Verdana"/>
          <a:cs typeface="Verdana"/>
        </a:defRPr>
      </a:pPr>
      <a:endParaRPr lang="es-CR"/>
    </a:p>
  </c:txPr>
  <c:printSettings>
    <c:headerFooter alignWithMargins="0"/>
    <c:pageMargins b="1" l="0.75" r="0.75" t="1" header="0.51180555555555551" footer="0.51180555555555551"/>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Calibri"/>
                <a:ea typeface="Calibri"/>
                <a:cs typeface="Calibri"/>
              </a:defRPr>
            </a:pPr>
            <a:r>
              <a:rPr lang="es-CR"/>
              <a:t>Porcentaje de Rendimiento Global del Personal Técnico</a:t>
            </a:r>
          </a:p>
        </c:rich>
      </c:tx>
      <c:layout>
        <c:manualLayout>
          <c:xMode val="edge"/>
          <c:yMode val="edge"/>
          <c:x val="0.11655410523349011"/>
          <c:y val="4.6783620132589812E-2"/>
        </c:manualLayout>
      </c:layout>
      <c:overlay val="0"/>
      <c:spPr>
        <a:noFill/>
        <a:ln w="25400">
          <a:noFill/>
        </a:ln>
      </c:spPr>
    </c:title>
    <c:autoTitleDeleted val="0"/>
    <c:plotArea>
      <c:layout>
        <c:manualLayout>
          <c:layoutTarget val="inner"/>
          <c:xMode val="edge"/>
          <c:yMode val="edge"/>
          <c:x val="2.7027049318921328E-2"/>
          <c:y val="0.61988481098321846"/>
          <c:w val="0.60979780025816244"/>
          <c:h val="0.35672616481109742"/>
        </c:manualLayout>
      </c:layout>
      <c:barChart>
        <c:barDir val="col"/>
        <c:grouping val="clustered"/>
        <c:varyColors val="0"/>
        <c:dLbls>
          <c:showLegendKey val="0"/>
          <c:showVal val="0"/>
          <c:showCatName val="0"/>
          <c:showSerName val="0"/>
          <c:showPercent val="0"/>
          <c:showBubbleSize val="0"/>
        </c:dLbls>
        <c:gapWidth val="150"/>
        <c:axId val="481882568"/>
        <c:axId val="1"/>
      </c:barChart>
      <c:catAx>
        <c:axId val="481882568"/>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s-CR"/>
          </a:p>
        </c:txPr>
        <c:crossAx val="1"/>
        <c:crosses val="autoZero"/>
        <c:auto val="1"/>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s-CR"/>
          </a:p>
        </c:txPr>
        <c:crossAx val="481882568"/>
        <c:crosses val="autoZero"/>
        <c:crossBetween val="between"/>
      </c:valAx>
      <c:spPr>
        <a:solidFill>
          <a:srgbClr val="D9D9D9"/>
        </a:solidFill>
        <a:ln w="25400">
          <a:noFill/>
        </a:ln>
      </c:spPr>
    </c:plotArea>
    <c:plotVisOnly val="1"/>
    <c:dispBlanksAs val="gap"/>
    <c:showDLblsOverMax val="0"/>
  </c:chart>
  <c:spPr>
    <a:blipFill dpi="0" rotWithShape="0">
      <a:blip xmlns:r="http://schemas.openxmlformats.org/officeDocument/2006/relationships" r:embed="rId1"/>
      <a:srcRect/>
      <a:tile tx="0" ty="0" sx="100000" sy="100000" flip="none" algn="tl"/>
    </a:blipFill>
    <a:ln w="6350">
      <a:noFill/>
    </a:ln>
  </c:spPr>
  <c:txPr>
    <a:bodyPr/>
    <a:lstStyle/>
    <a:p>
      <a:pPr>
        <a:defRPr sz="1000" b="0" i="0" u="none" strike="noStrike" baseline="0">
          <a:solidFill>
            <a:srgbClr val="000000"/>
          </a:solidFill>
          <a:latin typeface="Verdana"/>
          <a:ea typeface="Verdana"/>
          <a:cs typeface="Verdana"/>
        </a:defRPr>
      </a:pPr>
      <a:endParaRPr lang="es-CR"/>
    </a:p>
  </c:txPr>
  <c:printSettings>
    <c:headerFooter alignWithMargins="0"/>
    <c:pageMargins b="1" l="0.75" r="0.75" t="1" header="0.51180555555555551" footer="0.51180555555555551"/>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Calibri"/>
                <a:ea typeface="Calibri"/>
                <a:cs typeface="Calibri"/>
              </a:defRPr>
            </a:pPr>
            <a:r>
              <a:rPr lang="es-CR"/>
              <a:t>Porcentaje de Rendimiento Global Personas Juzgadoras</a:t>
            </a:r>
          </a:p>
        </c:rich>
      </c:tx>
      <c:layout>
        <c:manualLayout>
          <c:xMode val="edge"/>
          <c:yMode val="edge"/>
          <c:x val="0.22972978952343601"/>
          <c:y val="4.705884241534028E-2"/>
        </c:manualLayout>
      </c:layout>
      <c:overlay val="0"/>
      <c:spPr>
        <a:noFill/>
        <a:ln w="25400">
          <a:noFill/>
        </a:ln>
      </c:spPr>
    </c:title>
    <c:autoTitleDeleted val="0"/>
    <c:plotArea>
      <c:layout>
        <c:manualLayout>
          <c:layoutTarget val="inner"/>
          <c:xMode val="edge"/>
          <c:yMode val="edge"/>
          <c:x val="3.0888030888030889E-2"/>
          <c:y val="0.50000071806169299"/>
          <c:w val="0.60810810810810811"/>
          <c:h val="0.48529481458929025"/>
        </c:manualLayout>
      </c:layout>
      <c:barChart>
        <c:barDir val="col"/>
        <c:grouping val="clustered"/>
        <c:varyColors val="0"/>
        <c:dLbls>
          <c:showLegendKey val="0"/>
          <c:showVal val="0"/>
          <c:showCatName val="0"/>
          <c:showSerName val="0"/>
          <c:showPercent val="0"/>
          <c:showBubbleSize val="0"/>
        </c:dLbls>
        <c:gapWidth val="150"/>
        <c:axId val="481878960"/>
        <c:axId val="1"/>
      </c:barChart>
      <c:catAx>
        <c:axId val="481878960"/>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s-CR"/>
          </a:p>
        </c:txPr>
        <c:crossAx val="1"/>
        <c:crosses val="autoZero"/>
        <c:auto val="1"/>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s-CR"/>
          </a:p>
        </c:txPr>
        <c:crossAx val="481878960"/>
        <c:crosses val="autoZero"/>
        <c:crossBetween val="between"/>
      </c:valAx>
      <c:spPr>
        <a:solidFill>
          <a:srgbClr val="D9D9D9"/>
        </a:solidFill>
        <a:ln w="25400">
          <a:noFill/>
        </a:ln>
      </c:spPr>
    </c:plotArea>
    <c:plotVisOnly val="1"/>
    <c:dispBlanksAs val="gap"/>
    <c:showDLblsOverMax val="0"/>
  </c:chart>
  <c:spPr>
    <a:blipFill dpi="0" rotWithShape="0">
      <a:blip xmlns:r="http://schemas.openxmlformats.org/officeDocument/2006/relationships" r:embed="rId1"/>
      <a:srcRect/>
      <a:tile tx="0" ty="0" sx="100000" sy="100000" flip="none" algn="tl"/>
    </a:blipFill>
    <a:ln w="6350">
      <a:noFill/>
    </a:ln>
  </c:spPr>
  <c:txPr>
    <a:bodyPr/>
    <a:lstStyle/>
    <a:p>
      <a:pPr>
        <a:defRPr sz="1000" b="0" i="0" u="none" strike="noStrike" baseline="0">
          <a:solidFill>
            <a:srgbClr val="000000"/>
          </a:solidFill>
          <a:latin typeface="Verdana"/>
          <a:ea typeface="Verdana"/>
          <a:cs typeface="Verdana"/>
        </a:defRPr>
      </a:pPr>
      <a:endParaRPr lang="es-CR"/>
    </a:p>
  </c:txPr>
  <c:printSettings>
    <c:headerFooter alignWithMargins="0"/>
    <c:pageMargins b="1" l="0.75" r="0.75" t="1"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R"/>
              <a:t>Plazo de espera de dictado de sentencia</a:t>
            </a:r>
          </a:p>
        </c:rich>
      </c:tx>
      <c:layout>
        <c:manualLayout>
          <c:xMode val="edge"/>
          <c:yMode val="edge"/>
          <c:x val="0.14189205376173616"/>
          <c:y val="5.0000080265196208E-2"/>
        </c:manualLayout>
      </c:layout>
      <c:overlay val="0"/>
      <c:spPr>
        <a:noFill/>
        <a:ln w="25400">
          <a:noFill/>
        </a:ln>
      </c:spPr>
    </c:title>
    <c:autoTitleDeleted val="0"/>
    <c:plotArea>
      <c:layout>
        <c:manualLayout>
          <c:layoutTarget val="inner"/>
          <c:xMode val="edge"/>
          <c:yMode val="edge"/>
          <c:x val="3.2094621066219076E-2"/>
          <c:y val="0.51764780222857631"/>
          <c:w val="0.67060866122573537"/>
          <c:h val="0.45882418833896532"/>
        </c:manualLayout>
      </c:layout>
      <c:barChart>
        <c:barDir val="col"/>
        <c:grouping val="clustered"/>
        <c:varyColors val="0"/>
        <c:dLbls>
          <c:showLegendKey val="0"/>
          <c:showVal val="0"/>
          <c:showCatName val="0"/>
          <c:showSerName val="0"/>
          <c:showPercent val="0"/>
          <c:showBubbleSize val="0"/>
        </c:dLbls>
        <c:gapWidth val="150"/>
        <c:axId val="481888680"/>
        <c:axId val="1"/>
      </c:barChart>
      <c:catAx>
        <c:axId val="481888680"/>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s-CR"/>
          </a:p>
        </c:txPr>
        <c:crossAx val="1"/>
        <c:crosses val="autoZero"/>
        <c:auto val="1"/>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s-CR"/>
          </a:p>
        </c:txPr>
        <c:crossAx val="481888680"/>
        <c:crosses val="autoZero"/>
        <c:crossBetween val="between"/>
      </c:valAx>
      <c:spPr>
        <a:solidFill>
          <a:srgbClr val="D9D9D9"/>
        </a:solidFill>
        <a:ln w="25400">
          <a:noFill/>
        </a:ln>
      </c:spPr>
    </c:plotArea>
    <c:plotVisOnly val="1"/>
    <c:dispBlanksAs val="gap"/>
    <c:showDLblsOverMax val="0"/>
  </c:chart>
  <c:spPr>
    <a:blipFill dpi="0" rotWithShape="0">
      <a:blip xmlns:r="http://schemas.openxmlformats.org/officeDocument/2006/relationships" r:embed="rId1"/>
      <a:srcRect/>
      <a:tile tx="0" ty="0" sx="100000" sy="100000" flip="none" algn="tl"/>
    </a:blipFill>
    <a:ln w="6350">
      <a:noFill/>
    </a:ln>
  </c:spPr>
  <c:txPr>
    <a:bodyPr/>
    <a:lstStyle/>
    <a:p>
      <a:pPr>
        <a:defRPr sz="1000" b="0" i="0" u="none" strike="noStrike" baseline="0">
          <a:solidFill>
            <a:srgbClr val="000000"/>
          </a:solidFill>
          <a:latin typeface="Verdana"/>
          <a:ea typeface="Verdana"/>
          <a:cs typeface="Verdana"/>
        </a:defRPr>
      </a:pPr>
      <a:endParaRPr lang="es-CR"/>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R"/>
              <a:t>Plazo de espera para la realización de audiencias</a:t>
            </a:r>
          </a:p>
        </c:rich>
      </c:tx>
      <c:layout>
        <c:manualLayout>
          <c:xMode val="edge"/>
          <c:yMode val="edge"/>
          <c:x val="0.26145033007237733"/>
          <c:y val="5.0000080265196208E-2"/>
        </c:manualLayout>
      </c:layout>
      <c:overlay val="0"/>
      <c:spPr>
        <a:noFill/>
        <a:ln w="25400">
          <a:noFill/>
        </a:ln>
      </c:spPr>
    </c:title>
    <c:autoTitleDeleted val="0"/>
    <c:plotArea>
      <c:layout>
        <c:manualLayout>
          <c:layoutTarget val="inner"/>
          <c:xMode val="edge"/>
          <c:yMode val="edge"/>
          <c:x val="2.6717557251908396E-2"/>
          <c:y val="0.53529488639545952"/>
          <c:w val="0.62977099236641221"/>
          <c:h val="0.45000064625552366"/>
        </c:manualLayout>
      </c:layout>
      <c:barChart>
        <c:barDir val="col"/>
        <c:grouping val="clustered"/>
        <c:varyColors val="0"/>
        <c:dLbls>
          <c:showLegendKey val="0"/>
          <c:showVal val="0"/>
          <c:showCatName val="0"/>
          <c:showSerName val="0"/>
          <c:showPercent val="0"/>
          <c:showBubbleSize val="0"/>
        </c:dLbls>
        <c:gapWidth val="150"/>
        <c:axId val="481891960"/>
        <c:axId val="1"/>
      </c:barChart>
      <c:catAx>
        <c:axId val="481891960"/>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s-CR"/>
          </a:p>
        </c:txPr>
        <c:crossAx val="1"/>
        <c:crosses val="autoZero"/>
        <c:auto val="1"/>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s-CR"/>
          </a:p>
        </c:txPr>
        <c:crossAx val="481891960"/>
        <c:crosses val="autoZero"/>
        <c:crossBetween val="between"/>
      </c:valAx>
      <c:spPr>
        <a:solidFill>
          <a:srgbClr val="D9D9D9"/>
        </a:solidFill>
        <a:ln w="25400">
          <a:noFill/>
        </a:ln>
      </c:spPr>
    </c:plotArea>
    <c:plotVisOnly val="1"/>
    <c:dispBlanksAs val="gap"/>
    <c:showDLblsOverMax val="0"/>
  </c:chart>
  <c:spPr>
    <a:blipFill dpi="0" rotWithShape="0">
      <a:blip xmlns:r="http://schemas.openxmlformats.org/officeDocument/2006/relationships" r:embed="rId1"/>
      <a:srcRect/>
      <a:tile tx="0" ty="0" sx="100000" sy="100000" flip="none" algn="tl"/>
    </a:blipFill>
    <a:ln w="6350">
      <a:noFill/>
    </a:ln>
  </c:spPr>
  <c:txPr>
    <a:bodyPr/>
    <a:lstStyle/>
    <a:p>
      <a:pPr>
        <a:defRPr sz="1000" b="0" i="0" u="none" strike="noStrike" baseline="0">
          <a:solidFill>
            <a:srgbClr val="000000"/>
          </a:solidFill>
          <a:latin typeface="Verdana"/>
          <a:ea typeface="Verdana"/>
          <a:cs typeface="Verdana"/>
        </a:defRPr>
      </a:pPr>
      <a:endParaRPr lang="es-CR"/>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R"/>
              <a:t>Plazo para resolver demandas nuevas</a:t>
            </a:r>
          </a:p>
        </c:rich>
      </c:tx>
      <c:layout>
        <c:manualLayout>
          <c:xMode val="edge"/>
          <c:yMode val="edge"/>
          <c:x val="0.15033803660448483"/>
          <c:y val="0.05"/>
        </c:manualLayout>
      </c:layout>
      <c:overlay val="0"/>
      <c:spPr>
        <a:noFill/>
        <a:ln w="25400">
          <a:noFill/>
        </a:ln>
      </c:spPr>
    </c:title>
    <c:autoTitleDeleted val="0"/>
    <c:plotArea>
      <c:layout>
        <c:manualLayout>
          <c:layoutTarget val="inner"/>
          <c:xMode val="edge"/>
          <c:yMode val="edge"/>
          <c:x val="2.5337858736488743E-2"/>
          <c:y val="0.39117703236591272"/>
          <c:w val="0.65878432714870738"/>
          <c:h val="0.59411850028507052"/>
        </c:manualLayout>
      </c:layout>
      <c:barChart>
        <c:barDir val="col"/>
        <c:grouping val="clustered"/>
        <c:varyColors val="0"/>
        <c:dLbls>
          <c:showLegendKey val="0"/>
          <c:showVal val="0"/>
          <c:showCatName val="0"/>
          <c:showSerName val="0"/>
          <c:showPercent val="0"/>
          <c:showBubbleSize val="0"/>
        </c:dLbls>
        <c:gapWidth val="150"/>
        <c:axId val="481894912"/>
        <c:axId val="1"/>
      </c:barChart>
      <c:catAx>
        <c:axId val="481894912"/>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s-CR"/>
          </a:p>
        </c:txPr>
        <c:crossAx val="1"/>
        <c:crosses val="autoZero"/>
        <c:auto val="1"/>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s-CR"/>
          </a:p>
        </c:txPr>
        <c:crossAx val="481894912"/>
        <c:crosses val="autoZero"/>
        <c:crossBetween val="between"/>
      </c:valAx>
      <c:spPr>
        <a:solidFill>
          <a:srgbClr val="D9D9D9"/>
        </a:solidFill>
        <a:ln w="25400">
          <a:noFill/>
        </a:ln>
      </c:spPr>
    </c:plotArea>
    <c:plotVisOnly val="1"/>
    <c:dispBlanksAs val="gap"/>
    <c:showDLblsOverMax val="0"/>
  </c:chart>
  <c:spPr>
    <a:blipFill dpi="0" rotWithShape="0">
      <a:blip xmlns:r="http://schemas.openxmlformats.org/officeDocument/2006/relationships" r:embed="rId1"/>
      <a:srcRect/>
      <a:tile tx="0" ty="0" sx="100000" sy="100000" flip="none" algn="tl"/>
    </a:blipFill>
    <a:ln w="6350">
      <a:noFill/>
    </a:ln>
  </c:spPr>
  <c:txPr>
    <a:bodyPr/>
    <a:lstStyle/>
    <a:p>
      <a:pPr>
        <a:defRPr sz="1000" b="0" i="0" u="none" strike="noStrike" baseline="0">
          <a:solidFill>
            <a:srgbClr val="000000"/>
          </a:solidFill>
          <a:latin typeface="Verdana"/>
          <a:ea typeface="Verdana"/>
          <a:cs typeface="Verdana"/>
        </a:defRPr>
      </a:pPr>
      <a:endParaRPr lang="es-CR"/>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Calibri"/>
                <a:ea typeface="Calibri"/>
                <a:cs typeface="Calibri"/>
              </a:defRPr>
            </a:pPr>
            <a:r>
              <a:rPr lang="es-CR"/>
              <a:t>Plazo para resolver escritos de expedientes en trámite</a:t>
            </a:r>
          </a:p>
        </c:rich>
      </c:tx>
      <c:layout>
        <c:manualLayout>
          <c:xMode val="edge"/>
          <c:yMode val="edge"/>
          <c:x val="0.16122844644419448"/>
          <c:y val="0.05"/>
        </c:manualLayout>
      </c:layout>
      <c:overlay val="0"/>
      <c:spPr>
        <a:noFill/>
        <a:ln w="25400">
          <a:noFill/>
        </a:ln>
      </c:spPr>
    </c:title>
    <c:autoTitleDeleted val="0"/>
    <c:plotArea>
      <c:layout>
        <c:manualLayout>
          <c:layoutTarget val="inner"/>
          <c:xMode val="edge"/>
          <c:yMode val="edge"/>
          <c:x val="3.0710172744721688E-2"/>
          <c:y val="0.63235384931331762"/>
          <c:w val="0.85796545105566224"/>
          <c:h val="0.34411814125422402"/>
        </c:manualLayout>
      </c:layout>
      <c:barChart>
        <c:barDir val="col"/>
        <c:grouping val="clustered"/>
        <c:varyColors val="0"/>
        <c:dLbls>
          <c:showLegendKey val="0"/>
          <c:showVal val="0"/>
          <c:showCatName val="0"/>
          <c:showSerName val="0"/>
          <c:showPercent val="0"/>
          <c:showBubbleSize val="0"/>
        </c:dLbls>
        <c:gapWidth val="150"/>
        <c:axId val="481835176"/>
        <c:axId val="1"/>
      </c:barChart>
      <c:catAx>
        <c:axId val="481835176"/>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s-CR"/>
          </a:p>
        </c:txPr>
        <c:crossAx val="1"/>
        <c:crosses val="autoZero"/>
        <c:auto val="1"/>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s-CR"/>
          </a:p>
        </c:txPr>
        <c:crossAx val="481835176"/>
        <c:crosses val="autoZero"/>
        <c:crossBetween val="between"/>
      </c:valAx>
      <c:spPr>
        <a:solidFill>
          <a:srgbClr val="D9D9D9"/>
        </a:solidFill>
        <a:ln w="25400">
          <a:noFill/>
        </a:ln>
      </c:spPr>
    </c:plotArea>
    <c:plotVisOnly val="1"/>
    <c:dispBlanksAs val="gap"/>
    <c:showDLblsOverMax val="0"/>
  </c:chart>
  <c:spPr>
    <a:blipFill dpi="0" rotWithShape="0">
      <a:blip xmlns:r="http://schemas.openxmlformats.org/officeDocument/2006/relationships" r:embed="rId1"/>
      <a:srcRect/>
      <a:tile tx="0" ty="0" sx="100000" sy="100000" flip="none" algn="tl"/>
    </a:blipFill>
    <a:ln w="6350">
      <a:noFill/>
    </a:ln>
  </c:spPr>
  <c:txPr>
    <a:bodyPr/>
    <a:lstStyle/>
    <a:p>
      <a:pPr>
        <a:defRPr sz="1000" b="0" i="0" u="none" strike="noStrike" baseline="0">
          <a:solidFill>
            <a:srgbClr val="000000"/>
          </a:solidFill>
          <a:latin typeface="Verdana"/>
          <a:ea typeface="Verdana"/>
          <a:cs typeface="Verdana"/>
        </a:defRPr>
      </a:pPr>
      <a:endParaRPr lang="es-CR"/>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R"/>
              <a:t>Porcentaje de Efectividad de las Audiencias</a:t>
            </a:r>
          </a:p>
        </c:rich>
      </c:tx>
      <c:layout>
        <c:manualLayout>
          <c:xMode val="edge"/>
          <c:yMode val="edge"/>
          <c:x val="0.10810812239074141"/>
          <c:y val="5.0000080265196208E-2"/>
        </c:manualLayout>
      </c:layout>
      <c:overlay val="0"/>
      <c:spPr>
        <a:noFill/>
        <a:ln w="25400">
          <a:noFill/>
        </a:ln>
      </c:spPr>
    </c:title>
    <c:autoTitleDeleted val="0"/>
    <c:plotArea>
      <c:layout>
        <c:manualLayout>
          <c:layoutTarget val="inner"/>
          <c:xMode val="edge"/>
          <c:yMode val="edge"/>
          <c:x val="2.7027049318921328E-2"/>
          <c:y val="0.51176544083961517"/>
          <c:w val="0.66047351773113994"/>
          <c:h val="0.46470654972792641"/>
        </c:manualLayout>
      </c:layout>
      <c:barChart>
        <c:barDir val="col"/>
        <c:grouping val="clustered"/>
        <c:varyColors val="0"/>
        <c:dLbls>
          <c:showLegendKey val="0"/>
          <c:showVal val="0"/>
          <c:showCatName val="0"/>
          <c:showSerName val="0"/>
          <c:showPercent val="0"/>
          <c:showBubbleSize val="0"/>
        </c:dLbls>
        <c:gapWidth val="150"/>
        <c:axId val="481835504"/>
        <c:axId val="1"/>
      </c:barChart>
      <c:catAx>
        <c:axId val="481835504"/>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s-CR"/>
          </a:p>
        </c:txPr>
        <c:crossAx val="1"/>
        <c:crosses val="autoZero"/>
        <c:auto val="1"/>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s-CR"/>
          </a:p>
        </c:txPr>
        <c:crossAx val="481835504"/>
        <c:crosses val="autoZero"/>
        <c:crossBetween val="between"/>
      </c:valAx>
      <c:spPr>
        <a:solidFill>
          <a:srgbClr val="D9D9D9"/>
        </a:solidFill>
        <a:ln w="25400">
          <a:noFill/>
        </a:ln>
      </c:spPr>
    </c:plotArea>
    <c:plotVisOnly val="1"/>
    <c:dispBlanksAs val="gap"/>
    <c:showDLblsOverMax val="0"/>
  </c:chart>
  <c:spPr>
    <a:blipFill dpi="0" rotWithShape="0">
      <a:blip xmlns:r="http://schemas.openxmlformats.org/officeDocument/2006/relationships" r:embed="rId1"/>
      <a:srcRect/>
      <a:tile tx="0" ty="0" sx="100000" sy="100000" flip="none" algn="tl"/>
    </a:blipFill>
    <a:ln w="6350">
      <a:noFill/>
    </a:ln>
  </c:spPr>
  <c:txPr>
    <a:bodyPr/>
    <a:lstStyle/>
    <a:p>
      <a:pPr>
        <a:defRPr sz="1000" b="0" i="0" u="none" strike="noStrike" baseline="0">
          <a:solidFill>
            <a:srgbClr val="000000"/>
          </a:solidFill>
          <a:latin typeface="Verdana"/>
          <a:ea typeface="Verdana"/>
          <a:cs typeface="Verdana"/>
        </a:defRPr>
      </a:pPr>
      <a:endParaRPr lang="es-CR"/>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R"/>
              <a:t>Cantidad de Audiencias Pendientes de Realizar</a:t>
            </a:r>
          </a:p>
        </c:rich>
      </c:tx>
      <c:layout>
        <c:manualLayout>
          <c:xMode val="edge"/>
          <c:yMode val="edge"/>
          <c:x val="0.21621624883096507"/>
          <c:y val="5.0000080265196208E-2"/>
        </c:manualLayout>
      </c:layout>
      <c:overlay val="0"/>
      <c:spPr>
        <a:noFill/>
        <a:ln w="25400">
          <a:noFill/>
        </a:ln>
      </c:spPr>
    </c:title>
    <c:autoTitleDeleted val="0"/>
    <c:plotArea>
      <c:layout>
        <c:manualLayout>
          <c:layoutTarget val="inner"/>
          <c:xMode val="edge"/>
          <c:yMode val="edge"/>
          <c:x val="3.8610038610038609E-2"/>
          <c:y val="0.62941266861883705"/>
          <c:w val="0.61196911196911197"/>
          <c:h val="0.34411814125422402"/>
        </c:manualLayout>
      </c:layout>
      <c:barChart>
        <c:barDir val="col"/>
        <c:grouping val="clustered"/>
        <c:varyColors val="0"/>
        <c:dLbls>
          <c:showLegendKey val="0"/>
          <c:showVal val="0"/>
          <c:showCatName val="0"/>
          <c:showSerName val="0"/>
          <c:showPercent val="0"/>
          <c:showBubbleSize val="0"/>
        </c:dLbls>
        <c:gapWidth val="150"/>
        <c:axId val="481833208"/>
        <c:axId val="1"/>
      </c:barChart>
      <c:catAx>
        <c:axId val="481833208"/>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s-CR"/>
          </a:p>
        </c:txPr>
        <c:crossAx val="1"/>
        <c:crosses val="autoZero"/>
        <c:auto val="1"/>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s-CR"/>
          </a:p>
        </c:txPr>
        <c:crossAx val="481833208"/>
        <c:crosses val="autoZero"/>
        <c:crossBetween val="between"/>
      </c:valAx>
      <c:spPr>
        <a:solidFill>
          <a:srgbClr val="D9D9D9"/>
        </a:solidFill>
        <a:ln w="25400">
          <a:noFill/>
        </a:ln>
      </c:spPr>
    </c:plotArea>
    <c:plotVisOnly val="1"/>
    <c:dispBlanksAs val="gap"/>
    <c:showDLblsOverMax val="0"/>
  </c:chart>
  <c:spPr>
    <a:blipFill dpi="0" rotWithShape="0">
      <a:blip xmlns:r="http://schemas.openxmlformats.org/officeDocument/2006/relationships" r:embed="rId1"/>
      <a:srcRect/>
      <a:tile tx="0" ty="0" sx="100000" sy="100000" flip="none" algn="tl"/>
    </a:blipFill>
    <a:ln w="6350">
      <a:noFill/>
    </a:ln>
  </c:spPr>
  <c:txPr>
    <a:bodyPr/>
    <a:lstStyle/>
    <a:p>
      <a:pPr>
        <a:defRPr sz="1000" b="0" i="0" u="none" strike="noStrike" baseline="0">
          <a:solidFill>
            <a:srgbClr val="000000"/>
          </a:solidFill>
          <a:latin typeface="Verdana"/>
          <a:ea typeface="Verdana"/>
          <a:cs typeface="Verdana"/>
        </a:defRPr>
      </a:pPr>
      <a:endParaRPr lang="es-CR"/>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R"/>
              <a:t>Cantidad de Expedientes pendientes de fallo</a:t>
            </a:r>
          </a:p>
        </c:rich>
      </c:tx>
      <c:layout>
        <c:manualLayout>
          <c:xMode val="edge"/>
          <c:yMode val="edge"/>
          <c:x val="0.10472987017562402"/>
          <c:y val="4.9707616335192141E-2"/>
        </c:manualLayout>
      </c:layout>
      <c:overlay val="0"/>
      <c:spPr>
        <a:noFill/>
        <a:ln w="25400">
          <a:noFill/>
        </a:ln>
      </c:spPr>
    </c:title>
    <c:autoTitleDeleted val="0"/>
    <c:plotArea>
      <c:layout>
        <c:manualLayout>
          <c:layoutTarget val="inner"/>
          <c:xMode val="edge"/>
          <c:yMode val="edge"/>
          <c:x val="2.5337858736488743E-2"/>
          <c:y val="0.51462135251437002"/>
          <c:w val="0.61655456258789276"/>
          <c:h val="0.46198962327994586"/>
        </c:manualLayout>
      </c:layout>
      <c:barChart>
        <c:barDir val="col"/>
        <c:grouping val="clustered"/>
        <c:varyColors val="0"/>
        <c:dLbls>
          <c:showLegendKey val="0"/>
          <c:showVal val="0"/>
          <c:showCatName val="0"/>
          <c:showSerName val="0"/>
          <c:showPercent val="0"/>
          <c:showBubbleSize val="0"/>
        </c:dLbls>
        <c:gapWidth val="150"/>
        <c:axId val="481830256"/>
        <c:axId val="1"/>
      </c:barChart>
      <c:catAx>
        <c:axId val="481830256"/>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s-CR"/>
          </a:p>
        </c:txPr>
        <c:crossAx val="1"/>
        <c:crosses val="autoZero"/>
        <c:auto val="1"/>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s-CR"/>
          </a:p>
        </c:txPr>
        <c:crossAx val="481830256"/>
        <c:crosses val="autoZero"/>
        <c:crossBetween val="between"/>
      </c:valAx>
      <c:spPr>
        <a:solidFill>
          <a:srgbClr val="D9D9D9"/>
        </a:solidFill>
        <a:ln w="25400">
          <a:noFill/>
        </a:ln>
      </c:spPr>
    </c:plotArea>
    <c:plotVisOnly val="1"/>
    <c:dispBlanksAs val="gap"/>
    <c:showDLblsOverMax val="0"/>
  </c:chart>
  <c:spPr>
    <a:blipFill dpi="0" rotWithShape="0">
      <a:blip xmlns:r="http://schemas.openxmlformats.org/officeDocument/2006/relationships" r:embed="rId1"/>
      <a:srcRect/>
      <a:tile tx="0" ty="0" sx="100000" sy="100000" flip="none" algn="tl"/>
    </a:blipFill>
    <a:ln w="6350">
      <a:noFill/>
    </a:ln>
  </c:spPr>
  <c:txPr>
    <a:bodyPr/>
    <a:lstStyle/>
    <a:p>
      <a:pPr>
        <a:defRPr sz="1000" b="0" i="0" u="none" strike="noStrike" baseline="0">
          <a:solidFill>
            <a:srgbClr val="000000"/>
          </a:solidFill>
          <a:latin typeface="Verdana"/>
          <a:ea typeface="Verdana"/>
          <a:cs typeface="Verdana"/>
        </a:defRPr>
      </a:pPr>
      <a:endParaRPr lang="es-CR"/>
    </a:p>
  </c:txPr>
  <c:printSettings>
    <c:headerFooter alignWithMargins="0"/>
    <c:pageMargins b="1" l="0.75" r="0.75" t="1" header="0.51180555555555551" footer="0.51180555555555551"/>
    <c:pageSetup firstPageNumber="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s-CR"/>
              <a:t>Cantidad de Sentencias Dictadas</a:t>
            </a:r>
          </a:p>
        </c:rich>
      </c:tx>
      <c:layout>
        <c:manualLayout>
          <c:xMode val="edge"/>
          <c:yMode val="edge"/>
          <c:x val="0.20270270813849417"/>
          <c:y val="5.0000080265196208E-2"/>
        </c:manualLayout>
      </c:layout>
      <c:overlay val="0"/>
      <c:spPr>
        <a:noFill/>
        <a:ln w="25400">
          <a:noFill/>
        </a:ln>
      </c:spPr>
    </c:title>
    <c:autoTitleDeleted val="0"/>
    <c:plotArea>
      <c:layout>
        <c:manualLayout>
          <c:layoutTarget val="inner"/>
          <c:xMode val="edge"/>
          <c:yMode val="edge"/>
          <c:x val="3.0888030888030889E-2"/>
          <c:y val="0.51176544083961517"/>
          <c:w val="0.67374517374517373"/>
          <c:h val="0.46176536903344589"/>
        </c:manualLayout>
      </c:layout>
      <c:barChart>
        <c:barDir val="col"/>
        <c:grouping val="clustered"/>
        <c:varyColors val="0"/>
        <c:dLbls>
          <c:showLegendKey val="0"/>
          <c:showVal val="0"/>
          <c:showCatName val="0"/>
          <c:showSerName val="0"/>
          <c:showPercent val="0"/>
          <c:showBubbleSize val="0"/>
        </c:dLbls>
        <c:gapWidth val="150"/>
        <c:axId val="481877320"/>
        <c:axId val="1"/>
      </c:barChart>
      <c:catAx>
        <c:axId val="481877320"/>
        <c:scaling>
          <c:orientation val="minMax"/>
        </c:scaling>
        <c:delete val="0"/>
        <c:axPos val="b"/>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s-CR"/>
          </a:p>
        </c:txPr>
        <c:crossAx val="1"/>
        <c:crosses val="autoZero"/>
        <c:auto val="1"/>
        <c:lblAlgn val="ctr"/>
        <c:lblOffset val="100"/>
        <c:tickMarkSkip val="1"/>
        <c:noMultiLvlLbl val="0"/>
      </c:catAx>
      <c:valAx>
        <c:axId val="1"/>
        <c:scaling>
          <c:orientation val="minMax"/>
        </c:scaling>
        <c:delete val="0"/>
        <c:axPos val="l"/>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Verdana"/>
                <a:ea typeface="Verdana"/>
                <a:cs typeface="Verdana"/>
              </a:defRPr>
            </a:pPr>
            <a:endParaRPr lang="es-CR"/>
          </a:p>
        </c:txPr>
        <c:crossAx val="481877320"/>
        <c:crosses val="autoZero"/>
        <c:crossBetween val="between"/>
      </c:valAx>
      <c:spPr>
        <a:solidFill>
          <a:srgbClr val="D9D9D9"/>
        </a:solidFill>
        <a:ln w="25400">
          <a:noFill/>
        </a:ln>
      </c:spPr>
    </c:plotArea>
    <c:plotVisOnly val="1"/>
    <c:dispBlanksAs val="gap"/>
    <c:showDLblsOverMax val="0"/>
  </c:chart>
  <c:spPr>
    <a:blipFill dpi="0" rotWithShape="0">
      <a:blip xmlns:r="http://schemas.openxmlformats.org/officeDocument/2006/relationships" r:embed="rId1"/>
      <a:srcRect/>
      <a:tile tx="0" ty="0" sx="100000" sy="100000" flip="none" algn="tl"/>
    </a:blipFill>
    <a:ln w="6350">
      <a:noFill/>
    </a:ln>
  </c:spPr>
  <c:txPr>
    <a:bodyPr/>
    <a:lstStyle/>
    <a:p>
      <a:pPr>
        <a:defRPr sz="1000" b="0" i="0" u="none" strike="noStrike" baseline="0">
          <a:solidFill>
            <a:srgbClr val="000000"/>
          </a:solidFill>
          <a:latin typeface="Verdana"/>
          <a:ea typeface="Verdana"/>
          <a:cs typeface="Verdana"/>
        </a:defRPr>
      </a:pPr>
      <a:endParaRPr lang="es-CR"/>
    </a:p>
  </c:txPr>
  <c:printSettings>
    <c:headerFooter alignWithMargins="0"/>
    <c:pageMargins b="1" l="0.75" r="0.75" t="1"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8</xdr:col>
      <xdr:colOff>0</xdr:colOff>
      <xdr:row>1</xdr:row>
      <xdr:rowOff>0</xdr:rowOff>
    </xdr:from>
    <xdr:to>
      <xdr:col>15</xdr:col>
      <xdr:colOff>57150</xdr:colOff>
      <xdr:row>23</xdr:row>
      <xdr:rowOff>0</xdr:rowOff>
    </xdr:to>
    <xdr:graphicFrame macro="">
      <xdr:nvGraphicFramePr>
        <xdr:cNvPr id="2214" name="Gráfico 1">
          <a:extLst>
            <a:ext uri="{FF2B5EF4-FFF2-40B4-BE49-F238E27FC236}">
              <a16:creationId xmlns:a16="http://schemas.microsoft.com/office/drawing/2014/main" id="{D6338BD5-C697-4D0D-887E-4C456E734F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0</xdr:rowOff>
    </xdr:from>
    <xdr:to>
      <xdr:col>8</xdr:col>
      <xdr:colOff>0</xdr:colOff>
      <xdr:row>43</xdr:row>
      <xdr:rowOff>0</xdr:rowOff>
    </xdr:to>
    <xdr:graphicFrame macro="">
      <xdr:nvGraphicFramePr>
        <xdr:cNvPr id="2215" name="Gráfico 2">
          <a:extLst>
            <a:ext uri="{FF2B5EF4-FFF2-40B4-BE49-F238E27FC236}">
              <a16:creationId xmlns:a16="http://schemas.microsoft.com/office/drawing/2014/main" id="{9A6DAD10-71D6-49A2-89CC-2F76C407C0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23</xdr:row>
      <xdr:rowOff>0</xdr:rowOff>
    </xdr:from>
    <xdr:to>
      <xdr:col>15</xdr:col>
      <xdr:colOff>57150</xdr:colOff>
      <xdr:row>43</xdr:row>
      <xdr:rowOff>0</xdr:rowOff>
    </xdr:to>
    <xdr:graphicFrame macro="">
      <xdr:nvGraphicFramePr>
        <xdr:cNvPr id="2216" name="Gráfico 3">
          <a:extLst>
            <a:ext uri="{FF2B5EF4-FFF2-40B4-BE49-F238E27FC236}">
              <a16:creationId xmlns:a16="http://schemas.microsoft.com/office/drawing/2014/main" id="{91CB4899-08EB-4DF3-B3C0-D9ED1351C5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43</xdr:row>
      <xdr:rowOff>0</xdr:rowOff>
    </xdr:from>
    <xdr:to>
      <xdr:col>8</xdr:col>
      <xdr:colOff>0</xdr:colOff>
      <xdr:row>63</xdr:row>
      <xdr:rowOff>0</xdr:rowOff>
    </xdr:to>
    <xdr:graphicFrame macro="">
      <xdr:nvGraphicFramePr>
        <xdr:cNvPr id="2217" name="Gráfico 4">
          <a:extLst>
            <a:ext uri="{FF2B5EF4-FFF2-40B4-BE49-F238E27FC236}">
              <a16:creationId xmlns:a16="http://schemas.microsoft.com/office/drawing/2014/main" id="{39AFB9F8-4CF5-4533-8A77-91DB662BF1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43</xdr:row>
      <xdr:rowOff>0</xdr:rowOff>
    </xdr:from>
    <xdr:to>
      <xdr:col>15</xdr:col>
      <xdr:colOff>28575</xdr:colOff>
      <xdr:row>63</xdr:row>
      <xdr:rowOff>0</xdr:rowOff>
    </xdr:to>
    <xdr:graphicFrame macro="">
      <xdr:nvGraphicFramePr>
        <xdr:cNvPr id="2218" name="Gráfico 5">
          <a:extLst>
            <a:ext uri="{FF2B5EF4-FFF2-40B4-BE49-F238E27FC236}">
              <a16:creationId xmlns:a16="http://schemas.microsoft.com/office/drawing/2014/main" id="{CF7E9D74-3F26-427A-BDC6-56C6B1375F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63</xdr:row>
      <xdr:rowOff>0</xdr:rowOff>
    </xdr:from>
    <xdr:to>
      <xdr:col>8</xdr:col>
      <xdr:colOff>0</xdr:colOff>
      <xdr:row>83</xdr:row>
      <xdr:rowOff>0</xdr:rowOff>
    </xdr:to>
    <xdr:graphicFrame macro="">
      <xdr:nvGraphicFramePr>
        <xdr:cNvPr id="2219" name="Gráfico 6">
          <a:extLst>
            <a:ext uri="{FF2B5EF4-FFF2-40B4-BE49-F238E27FC236}">
              <a16:creationId xmlns:a16="http://schemas.microsoft.com/office/drawing/2014/main" id="{0307A272-1044-4044-A088-14FDBEBC11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63</xdr:row>
      <xdr:rowOff>0</xdr:rowOff>
    </xdr:from>
    <xdr:to>
      <xdr:col>15</xdr:col>
      <xdr:colOff>0</xdr:colOff>
      <xdr:row>83</xdr:row>
      <xdr:rowOff>0</xdr:rowOff>
    </xdr:to>
    <xdr:graphicFrame macro="">
      <xdr:nvGraphicFramePr>
        <xdr:cNvPr id="2220" name="Gráfico 7">
          <a:extLst>
            <a:ext uri="{FF2B5EF4-FFF2-40B4-BE49-F238E27FC236}">
              <a16:creationId xmlns:a16="http://schemas.microsoft.com/office/drawing/2014/main" id="{443BD024-37E2-4A88-9530-D41ADAF7F6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83</xdr:row>
      <xdr:rowOff>0</xdr:rowOff>
    </xdr:from>
    <xdr:to>
      <xdr:col>8</xdr:col>
      <xdr:colOff>0</xdr:colOff>
      <xdr:row>103</xdr:row>
      <xdr:rowOff>19050</xdr:rowOff>
    </xdr:to>
    <xdr:graphicFrame macro="">
      <xdr:nvGraphicFramePr>
        <xdr:cNvPr id="2221" name="Gráfico 8">
          <a:extLst>
            <a:ext uri="{FF2B5EF4-FFF2-40B4-BE49-F238E27FC236}">
              <a16:creationId xmlns:a16="http://schemas.microsoft.com/office/drawing/2014/main" id="{326FEDEF-A61F-4695-9F4A-DE691E3FF2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83</xdr:row>
      <xdr:rowOff>0</xdr:rowOff>
    </xdr:from>
    <xdr:to>
      <xdr:col>15</xdr:col>
      <xdr:colOff>0</xdr:colOff>
      <xdr:row>103</xdr:row>
      <xdr:rowOff>0</xdr:rowOff>
    </xdr:to>
    <xdr:graphicFrame macro="">
      <xdr:nvGraphicFramePr>
        <xdr:cNvPr id="2222" name="Gráfico 9">
          <a:extLst>
            <a:ext uri="{FF2B5EF4-FFF2-40B4-BE49-F238E27FC236}">
              <a16:creationId xmlns:a16="http://schemas.microsoft.com/office/drawing/2014/main" id="{99D35863-BB0A-4F5F-A1A7-8CD93DB8EC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103</xdr:row>
      <xdr:rowOff>0</xdr:rowOff>
    </xdr:from>
    <xdr:to>
      <xdr:col>8</xdr:col>
      <xdr:colOff>0</xdr:colOff>
      <xdr:row>123</xdr:row>
      <xdr:rowOff>19050</xdr:rowOff>
    </xdr:to>
    <xdr:graphicFrame macro="">
      <xdr:nvGraphicFramePr>
        <xdr:cNvPr id="2223" name="Gráfico 10">
          <a:extLst>
            <a:ext uri="{FF2B5EF4-FFF2-40B4-BE49-F238E27FC236}">
              <a16:creationId xmlns:a16="http://schemas.microsoft.com/office/drawing/2014/main" id="{973B6847-6F7F-4B33-A944-B26D51D5C3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103</xdr:row>
      <xdr:rowOff>0</xdr:rowOff>
    </xdr:from>
    <xdr:to>
      <xdr:col>15</xdr:col>
      <xdr:colOff>0</xdr:colOff>
      <xdr:row>123</xdr:row>
      <xdr:rowOff>0</xdr:rowOff>
    </xdr:to>
    <xdr:graphicFrame macro="">
      <xdr:nvGraphicFramePr>
        <xdr:cNvPr id="2224" name="Gráfico 11">
          <a:extLst>
            <a:ext uri="{FF2B5EF4-FFF2-40B4-BE49-F238E27FC236}">
              <a16:creationId xmlns:a16="http://schemas.microsoft.com/office/drawing/2014/main" id="{95AD92E7-B9CA-4935-BB28-815DDEEE35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AX98"/>
  <sheetViews>
    <sheetView tabSelected="1" zoomScaleNormal="100" zoomScaleSheetLayoutView="85" workbookViewId="0">
      <pane xSplit="16" ySplit="1" topLeftCell="AK27" activePane="bottomRight" state="frozen"/>
      <selection pane="topRight" activeCell="AK1" sqref="AK1"/>
      <selection pane="bottomLeft" activeCell="A2" sqref="A2"/>
      <selection pane="bottomRight" activeCell="AL27" sqref="AL27"/>
    </sheetView>
  </sheetViews>
  <sheetFormatPr baseColWidth="10" defaultColWidth="8.5" defaultRowHeight="14.25" x14ac:dyDescent="0.2"/>
  <cols>
    <col min="1" max="1" width="4.125" style="1" customWidth="1"/>
    <col min="2" max="2" width="3.25" style="2" customWidth="1"/>
    <col min="3" max="3" width="20.375" style="3" customWidth="1"/>
    <col min="4" max="4" width="20.25" style="4" customWidth="1"/>
    <col min="5" max="5" width="9" style="5" customWidth="1"/>
    <col min="6" max="6" width="12.5" style="5" customWidth="1"/>
    <col min="7" max="7" width="18.625" style="5" customWidth="1"/>
    <col min="8" max="8" width="2.125" style="6" customWidth="1"/>
    <col min="9" max="9" width="6" style="5" customWidth="1"/>
    <col min="10" max="10" width="4.375" style="5" customWidth="1"/>
    <col min="11" max="13" width="3" style="5" customWidth="1"/>
    <col min="14" max="14" width="5" style="5" customWidth="1"/>
    <col min="15" max="15" width="2.5" style="5" customWidth="1"/>
    <col min="16" max="16" width="5.5" style="5" customWidth="1"/>
    <col min="17" max="17" width="10.75" style="7" customWidth="1"/>
    <col min="18" max="18" width="10.875" style="7" customWidth="1"/>
    <col min="19" max="19" width="10.375" style="7" customWidth="1"/>
    <col min="20" max="20" width="10.5" style="7" customWidth="1"/>
    <col min="21" max="21" width="9.375" style="7" customWidth="1"/>
    <col min="22" max="22" width="9.75" style="7" customWidth="1"/>
    <col min="23" max="23" width="10.75" style="7" customWidth="1"/>
    <col min="24" max="24" width="10.125" style="7" customWidth="1"/>
    <col min="25" max="25" width="10.5" style="7" customWidth="1"/>
    <col min="26" max="26" width="11.875" style="7" customWidth="1"/>
    <col min="27" max="27" width="9.375" style="7" customWidth="1"/>
    <col min="28" max="28" width="10.875" style="7" customWidth="1"/>
    <col min="29" max="29" width="10.25" style="7" customWidth="1"/>
    <col min="30" max="30" width="10" style="7" customWidth="1"/>
    <col min="31" max="31" width="10.375" style="7" customWidth="1"/>
    <col min="32" max="32" width="10.25" style="7" customWidth="1"/>
    <col min="33" max="33" width="10.875" style="7" customWidth="1"/>
    <col min="34" max="34" width="9.5" style="7" customWidth="1"/>
    <col min="35" max="36" width="10.125" style="7" customWidth="1"/>
    <col min="37" max="37" width="10.875" style="7" customWidth="1"/>
    <col min="38" max="38" width="11.5" style="7" customWidth="1"/>
    <col min="39" max="45" width="8.5" style="7"/>
    <col min="46" max="46" width="45.75" style="5" customWidth="1"/>
    <col min="47" max="48" width="8.5" style="5"/>
    <col min="49" max="49" width="11.5" style="5" customWidth="1"/>
    <col min="50" max="16384" width="8.5" style="5"/>
  </cols>
  <sheetData>
    <row r="1" spans="1:50" ht="72.75" customHeight="1" x14ac:dyDescent="0.2">
      <c r="A1" s="218" t="s">
        <v>0</v>
      </c>
      <c r="B1" s="218"/>
      <c r="C1" s="218"/>
      <c r="D1" s="218"/>
      <c r="E1" s="218"/>
      <c r="F1" s="218"/>
      <c r="G1" s="218"/>
      <c r="H1" s="218"/>
      <c r="I1" s="218"/>
      <c r="J1" s="218"/>
      <c r="K1" s="218"/>
      <c r="L1" s="218"/>
      <c r="M1" s="218"/>
      <c r="N1" s="218"/>
      <c r="O1" s="218"/>
      <c r="P1" s="218"/>
      <c r="Q1" s="8">
        <v>43374</v>
      </c>
      <c r="R1" s="8">
        <v>43405</v>
      </c>
      <c r="S1" s="8">
        <v>43435</v>
      </c>
      <c r="T1" s="8">
        <v>43466</v>
      </c>
      <c r="U1" s="8">
        <v>43497</v>
      </c>
      <c r="V1" s="8">
        <v>43525</v>
      </c>
      <c r="W1" s="8">
        <v>43556</v>
      </c>
      <c r="X1" s="8">
        <v>43586</v>
      </c>
      <c r="Y1" s="8">
        <v>43617</v>
      </c>
      <c r="Z1" s="8">
        <v>43647</v>
      </c>
      <c r="AA1" s="8">
        <v>43678</v>
      </c>
      <c r="AB1" s="8">
        <v>43709</v>
      </c>
      <c r="AC1" s="8">
        <v>43739</v>
      </c>
      <c r="AD1" s="8">
        <v>43770</v>
      </c>
      <c r="AE1" s="8">
        <v>43800</v>
      </c>
      <c r="AF1" s="8">
        <v>43831</v>
      </c>
      <c r="AG1" s="8">
        <v>43862</v>
      </c>
      <c r="AH1" s="8">
        <v>43891</v>
      </c>
      <c r="AI1" s="8">
        <v>43922</v>
      </c>
      <c r="AJ1" s="8">
        <v>43952</v>
      </c>
      <c r="AK1" s="8">
        <v>43983</v>
      </c>
      <c r="AL1" s="8">
        <v>44013</v>
      </c>
      <c r="AM1" s="8">
        <v>44044</v>
      </c>
      <c r="AN1" s="8">
        <v>44075</v>
      </c>
      <c r="AO1" s="8">
        <v>44105</v>
      </c>
      <c r="AP1" s="8">
        <v>44136</v>
      </c>
      <c r="AQ1" s="8">
        <v>44166</v>
      </c>
      <c r="AR1" s="8">
        <v>44197</v>
      </c>
      <c r="AS1" s="8">
        <v>44228</v>
      </c>
      <c r="AT1" s="9" t="s">
        <v>1</v>
      </c>
    </row>
    <row r="2" spans="1:50" ht="12.75" customHeight="1" x14ac:dyDescent="0.2">
      <c r="A2" s="219" t="s">
        <v>2</v>
      </c>
      <c r="B2" s="220" t="s">
        <v>3</v>
      </c>
      <c r="C2" s="220"/>
      <c r="D2" s="220"/>
      <c r="E2" s="220"/>
      <c r="F2" s="220"/>
      <c r="G2" s="220"/>
      <c r="H2" s="220"/>
      <c r="I2" s="220"/>
      <c r="J2" s="220"/>
      <c r="K2" s="220"/>
      <c r="L2" s="220"/>
      <c r="M2" s="220"/>
      <c r="N2" s="220"/>
      <c r="O2" s="220"/>
      <c r="P2" s="220"/>
      <c r="Q2" s="10">
        <v>15</v>
      </c>
      <c r="R2" s="10">
        <v>22</v>
      </c>
      <c r="S2" s="10">
        <v>20</v>
      </c>
      <c r="T2" s="10">
        <v>22</v>
      </c>
      <c r="U2" s="10">
        <v>20</v>
      </c>
      <c r="V2" s="10">
        <v>21</v>
      </c>
      <c r="W2" s="10">
        <v>16</v>
      </c>
      <c r="X2" s="10">
        <v>22</v>
      </c>
      <c r="Y2" s="10">
        <v>20</v>
      </c>
      <c r="Z2" s="10">
        <v>22</v>
      </c>
      <c r="AA2" s="10">
        <v>20</v>
      </c>
      <c r="AB2" s="10">
        <v>21</v>
      </c>
      <c r="AC2" s="10">
        <v>22</v>
      </c>
      <c r="AD2" s="10">
        <v>21</v>
      </c>
      <c r="AE2" s="10">
        <v>15</v>
      </c>
      <c r="AF2" s="10">
        <v>20</v>
      </c>
      <c r="AG2" s="10">
        <v>20</v>
      </c>
      <c r="AH2" s="10">
        <v>22</v>
      </c>
      <c r="AI2" s="10">
        <v>16</v>
      </c>
      <c r="AJ2" s="10">
        <v>21</v>
      </c>
      <c r="AK2" s="10">
        <v>22</v>
      </c>
      <c r="AL2" s="10">
        <v>22</v>
      </c>
      <c r="AM2" s="10"/>
      <c r="AN2" s="10"/>
      <c r="AO2" s="10"/>
      <c r="AP2" s="10"/>
      <c r="AQ2" s="10"/>
      <c r="AR2" s="10"/>
      <c r="AS2" s="10"/>
      <c r="AT2" s="11"/>
    </row>
    <row r="3" spans="1:50" s="19" customFormat="1" ht="66" customHeight="1" x14ac:dyDescent="0.2">
      <c r="A3" s="219"/>
      <c r="B3" s="192"/>
      <c r="C3" s="178" t="s">
        <v>4</v>
      </c>
      <c r="D3" s="180" t="s">
        <v>5</v>
      </c>
      <c r="E3" s="14" t="s">
        <v>6</v>
      </c>
      <c r="F3" s="14" t="s">
        <v>7</v>
      </c>
      <c r="G3" s="180" t="s">
        <v>8</v>
      </c>
      <c r="H3" s="216" t="s">
        <v>9</v>
      </c>
      <c r="I3" s="216"/>
      <c r="J3" s="216"/>
      <c r="K3" s="216"/>
      <c r="L3" s="15">
        <v>15</v>
      </c>
      <c r="M3" s="16"/>
      <c r="N3" s="217" t="s">
        <v>10</v>
      </c>
      <c r="O3" s="217"/>
      <c r="P3" s="217"/>
      <c r="Q3" s="17">
        <v>0</v>
      </c>
      <c r="R3" s="17">
        <v>0</v>
      </c>
      <c r="S3" s="17">
        <v>5</v>
      </c>
      <c r="T3" s="17">
        <v>3</v>
      </c>
      <c r="U3" s="17">
        <v>2</v>
      </c>
      <c r="V3" s="17">
        <v>15</v>
      </c>
      <c r="W3" s="17">
        <v>0</v>
      </c>
      <c r="X3" s="17">
        <v>2</v>
      </c>
      <c r="Y3" s="17">
        <v>10</v>
      </c>
      <c r="Z3" s="17">
        <v>1</v>
      </c>
      <c r="AA3" s="17">
        <v>0</v>
      </c>
      <c r="AB3" s="17">
        <v>0</v>
      </c>
      <c r="AC3" s="17">
        <v>1.8</v>
      </c>
      <c r="AD3" s="17">
        <v>0</v>
      </c>
      <c r="AE3" s="17">
        <v>1</v>
      </c>
      <c r="AF3" s="17">
        <v>1.9</v>
      </c>
      <c r="AG3" s="17">
        <v>0.2</v>
      </c>
      <c r="AH3" s="17">
        <v>0</v>
      </c>
      <c r="AI3" s="17">
        <v>0</v>
      </c>
      <c r="AJ3" s="17">
        <v>0</v>
      </c>
      <c r="AK3" s="17">
        <v>0</v>
      </c>
      <c r="AL3" s="17">
        <v>0</v>
      </c>
      <c r="AM3" s="17"/>
      <c r="AN3" s="17"/>
      <c r="AO3" s="17"/>
      <c r="AP3" s="17"/>
      <c r="AQ3" s="17"/>
      <c r="AR3" s="17"/>
      <c r="AS3" s="17"/>
      <c r="AT3" s="18" t="s">
        <v>11</v>
      </c>
      <c r="AW3" s="20" t="s">
        <v>12</v>
      </c>
      <c r="AX3" s="21">
        <v>7</v>
      </c>
    </row>
    <row r="4" spans="1:50" s="19" customFormat="1" ht="59.1" customHeight="1" x14ac:dyDescent="0.2">
      <c r="A4" s="219"/>
      <c r="B4" s="192"/>
      <c r="C4" s="178"/>
      <c r="D4" s="180"/>
      <c r="E4" s="22"/>
      <c r="F4" s="22"/>
      <c r="G4" s="180"/>
      <c r="H4" s="216" t="s">
        <v>9</v>
      </c>
      <c r="I4" s="216"/>
      <c r="J4" s="216"/>
      <c r="K4" s="216"/>
      <c r="L4" s="15">
        <v>15</v>
      </c>
      <c r="M4" s="16"/>
      <c r="N4" s="217" t="s">
        <v>13</v>
      </c>
      <c r="O4" s="217"/>
      <c r="P4" s="217"/>
      <c r="Q4" s="17">
        <v>1</v>
      </c>
      <c r="R4" s="17">
        <v>2</v>
      </c>
      <c r="S4" s="17">
        <v>5</v>
      </c>
      <c r="T4" s="17">
        <v>3</v>
      </c>
      <c r="U4" s="17">
        <v>1</v>
      </c>
      <c r="V4" s="17">
        <v>15</v>
      </c>
      <c r="W4" s="17">
        <v>2</v>
      </c>
      <c r="X4" s="17">
        <v>3</v>
      </c>
      <c r="Y4" s="17">
        <v>1</v>
      </c>
      <c r="Z4" s="17">
        <v>0</v>
      </c>
      <c r="AA4" s="17">
        <v>1</v>
      </c>
      <c r="AB4" s="17">
        <v>0</v>
      </c>
      <c r="AC4" s="17">
        <v>0.1</v>
      </c>
      <c r="AD4" s="17">
        <v>4.2</v>
      </c>
      <c r="AE4" s="17">
        <v>0</v>
      </c>
      <c r="AF4" s="17">
        <v>1.1000000000000001</v>
      </c>
      <c r="AG4" s="17">
        <v>0.30000000000000004</v>
      </c>
      <c r="AH4" s="17">
        <v>0</v>
      </c>
      <c r="AI4" s="17">
        <v>0</v>
      </c>
      <c r="AJ4" s="17">
        <v>8</v>
      </c>
      <c r="AK4" s="17">
        <v>1</v>
      </c>
      <c r="AL4" s="17">
        <v>1</v>
      </c>
      <c r="AM4" s="17"/>
      <c r="AN4" s="17"/>
      <c r="AO4" s="17"/>
      <c r="AP4" s="17"/>
      <c r="AQ4" s="17"/>
      <c r="AR4" s="17"/>
      <c r="AS4" s="17"/>
      <c r="AT4" s="18" t="s">
        <v>11</v>
      </c>
    </row>
    <row r="5" spans="1:50" ht="12.75" customHeight="1" x14ac:dyDescent="0.2">
      <c r="A5" s="219"/>
      <c r="B5" s="192"/>
      <c r="C5" s="178"/>
      <c r="D5" s="180"/>
      <c r="E5" s="23"/>
      <c r="F5" s="23"/>
      <c r="G5" s="180"/>
      <c r="H5" s="212" t="s">
        <v>9</v>
      </c>
      <c r="I5" s="212"/>
      <c r="J5" s="212"/>
      <c r="K5" s="212"/>
      <c r="L5" s="24">
        <v>15</v>
      </c>
      <c r="M5" s="25"/>
      <c r="N5" s="189" t="s">
        <v>14</v>
      </c>
      <c r="O5" s="189"/>
      <c r="P5" s="189"/>
      <c r="Q5" s="26">
        <v>0</v>
      </c>
      <c r="R5" s="26">
        <v>0</v>
      </c>
      <c r="S5" s="26">
        <v>5</v>
      </c>
      <c r="T5" s="26">
        <v>1</v>
      </c>
      <c r="U5" s="26">
        <v>2</v>
      </c>
      <c r="V5" s="26">
        <v>15</v>
      </c>
      <c r="W5" s="26">
        <v>0</v>
      </c>
      <c r="X5" s="26">
        <v>3</v>
      </c>
      <c r="Y5" s="26">
        <v>10</v>
      </c>
      <c r="Z5" s="26">
        <v>0</v>
      </c>
      <c r="AA5" s="26">
        <v>0</v>
      </c>
      <c r="AB5" s="26">
        <v>0</v>
      </c>
      <c r="AC5" s="26">
        <v>0</v>
      </c>
      <c r="AD5" s="26">
        <v>0</v>
      </c>
      <c r="AE5" s="26">
        <v>1</v>
      </c>
      <c r="AF5" s="26">
        <v>0</v>
      </c>
      <c r="AG5" s="26">
        <v>0</v>
      </c>
      <c r="AH5" s="26">
        <v>0</v>
      </c>
      <c r="AI5" s="26">
        <v>5</v>
      </c>
      <c r="AJ5" s="26">
        <v>8</v>
      </c>
      <c r="AK5" s="26">
        <v>0</v>
      </c>
      <c r="AL5" s="26">
        <v>0</v>
      </c>
      <c r="AM5" s="26"/>
      <c r="AN5" s="26"/>
      <c r="AO5" s="26"/>
      <c r="AP5" s="26"/>
      <c r="AQ5" s="26"/>
      <c r="AR5" s="26"/>
      <c r="AS5" s="26"/>
      <c r="AT5" s="27"/>
      <c r="AW5" s="28"/>
    </row>
    <row r="6" spans="1:50" ht="12.75" customHeight="1" x14ac:dyDescent="0.2">
      <c r="A6" s="219"/>
      <c r="B6" s="192"/>
      <c r="C6" s="178"/>
      <c r="D6" s="180"/>
      <c r="E6" s="23"/>
      <c r="F6" s="23"/>
      <c r="G6" s="180"/>
      <c r="H6" s="212" t="s">
        <v>9</v>
      </c>
      <c r="I6" s="212"/>
      <c r="J6" s="212"/>
      <c r="K6" s="212"/>
      <c r="L6" s="24">
        <v>15</v>
      </c>
      <c r="M6" s="25"/>
      <c r="N6" s="189" t="s">
        <v>15</v>
      </c>
      <c r="O6" s="189"/>
      <c r="P6" s="189"/>
      <c r="Q6" s="26">
        <v>0</v>
      </c>
      <c r="R6" s="26">
        <v>5</v>
      </c>
      <c r="S6" s="26">
        <v>1</v>
      </c>
      <c r="T6" s="26">
        <v>5</v>
      </c>
      <c r="U6" s="26">
        <v>2</v>
      </c>
      <c r="V6" s="26">
        <v>15</v>
      </c>
      <c r="W6" s="26">
        <v>1</v>
      </c>
      <c r="X6" s="26">
        <v>4</v>
      </c>
      <c r="Y6" s="26">
        <v>10</v>
      </c>
      <c r="Z6" s="26">
        <v>0</v>
      </c>
      <c r="AA6" s="26">
        <v>3</v>
      </c>
      <c r="AB6" s="26">
        <v>4</v>
      </c>
      <c r="AC6" s="26">
        <v>2</v>
      </c>
      <c r="AD6" s="26">
        <v>2.2999999999999998</v>
      </c>
      <c r="AE6" s="26">
        <v>1</v>
      </c>
      <c r="AF6" s="26">
        <v>1.1000000000000001</v>
      </c>
      <c r="AG6" s="26">
        <v>0</v>
      </c>
      <c r="AH6" s="26">
        <v>0</v>
      </c>
      <c r="AI6" s="26">
        <v>0</v>
      </c>
      <c r="AJ6" s="26">
        <v>0</v>
      </c>
      <c r="AK6" s="26">
        <v>0</v>
      </c>
      <c r="AL6" s="26">
        <v>3</v>
      </c>
      <c r="AM6" s="26"/>
      <c r="AN6" s="26"/>
      <c r="AO6" s="26"/>
      <c r="AP6" s="26"/>
      <c r="AQ6" s="26"/>
      <c r="AR6" s="26"/>
      <c r="AS6" s="26"/>
      <c r="AT6" s="29"/>
    </row>
    <row r="7" spans="1:50" s="19" customFormat="1" ht="60" customHeight="1" x14ac:dyDescent="0.2">
      <c r="A7" s="219"/>
      <c r="B7" s="192"/>
      <c r="C7" s="178"/>
      <c r="D7" s="180"/>
      <c r="E7" s="22"/>
      <c r="F7" s="22"/>
      <c r="G7" s="180"/>
      <c r="H7" s="216" t="s">
        <v>9</v>
      </c>
      <c r="I7" s="216"/>
      <c r="J7" s="216"/>
      <c r="K7" s="216"/>
      <c r="L7" s="15">
        <v>15</v>
      </c>
      <c r="M7" s="16"/>
      <c r="N7" s="217" t="s">
        <v>16</v>
      </c>
      <c r="O7" s="217"/>
      <c r="P7" s="217"/>
      <c r="Q7" s="17">
        <v>0</v>
      </c>
      <c r="R7" s="17">
        <v>0</v>
      </c>
      <c r="S7" s="17">
        <v>1</v>
      </c>
      <c r="T7" s="17">
        <v>3</v>
      </c>
      <c r="U7" s="17">
        <v>1</v>
      </c>
      <c r="V7" s="17">
        <v>15</v>
      </c>
      <c r="W7" s="17">
        <v>0</v>
      </c>
      <c r="X7" s="17">
        <v>2</v>
      </c>
      <c r="Y7" s="17">
        <v>10</v>
      </c>
      <c r="Z7" s="17">
        <v>1</v>
      </c>
      <c r="AA7" s="17">
        <v>1</v>
      </c>
      <c r="AB7" s="17">
        <v>0</v>
      </c>
      <c r="AC7" s="17">
        <v>1.2</v>
      </c>
      <c r="AD7" s="17">
        <v>0.7</v>
      </c>
      <c r="AE7" s="17">
        <v>0</v>
      </c>
      <c r="AF7" s="17">
        <v>1</v>
      </c>
      <c r="AG7" s="17">
        <v>0</v>
      </c>
      <c r="AH7" s="17">
        <v>0</v>
      </c>
      <c r="AI7" s="17">
        <v>0</v>
      </c>
      <c r="AJ7" s="17">
        <v>8</v>
      </c>
      <c r="AK7" s="17">
        <v>0</v>
      </c>
      <c r="AL7" s="17"/>
      <c r="AM7" s="17"/>
      <c r="AN7" s="17"/>
      <c r="AO7" s="17"/>
      <c r="AP7" s="17"/>
      <c r="AQ7" s="17"/>
      <c r="AR7" s="17"/>
      <c r="AS7" s="17"/>
      <c r="AT7" s="18" t="s">
        <v>11</v>
      </c>
    </row>
    <row r="8" spans="1:50" ht="12.75" customHeight="1" x14ac:dyDescent="0.2">
      <c r="A8" s="219"/>
      <c r="B8" s="192"/>
      <c r="C8" s="178"/>
      <c r="D8" s="180"/>
      <c r="E8" s="23"/>
      <c r="F8" s="23"/>
      <c r="G8" s="180"/>
      <c r="H8" s="212" t="s">
        <v>9</v>
      </c>
      <c r="I8" s="212"/>
      <c r="J8" s="212"/>
      <c r="K8" s="212"/>
      <c r="L8" s="24">
        <v>15</v>
      </c>
      <c r="M8" s="25"/>
      <c r="N8" s="189" t="s">
        <v>17</v>
      </c>
      <c r="O8" s="189"/>
      <c r="P8" s="189"/>
      <c r="Q8" s="26">
        <v>0</v>
      </c>
      <c r="R8" s="26">
        <v>0</v>
      </c>
      <c r="S8" s="26">
        <v>7</v>
      </c>
      <c r="T8" s="26">
        <v>3</v>
      </c>
      <c r="U8" s="26">
        <v>1</v>
      </c>
      <c r="V8" s="26">
        <v>15</v>
      </c>
      <c r="W8" s="26">
        <v>2</v>
      </c>
      <c r="X8" s="26">
        <v>2</v>
      </c>
      <c r="Y8" s="26">
        <v>12</v>
      </c>
      <c r="Z8" s="26">
        <v>0</v>
      </c>
      <c r="AA8" s="26">
        <v>1</v>
      </c>
      <c r="AB8" s="26">
        <v>0</v>
      </c>
      <c r="AC8" s="26">
        <v>2</v>
      </c>
      <c r="AD8" s="26">
        <v>2.6</v>
      </c>
      <c r="AE8" s="26">
        <v>0</v>
      </c>
      <c r="AF8" s="26">
        <v>1</v>
      </c>
      <c r="AG8" s="26">
        <v>0</v>
      </c>
      <c r="AH8" s="26">
        <v>1</v>
      </c>
      <c r="AI8" s="26">
        <v>0</v>
      </c>
      <c r="AJ8" s="26">
        <v>8</v>
      </c>
      <c r="AK8" s="26">
        <v>1</v>
      </c>
      <c r="AL8" s="26">
        <v>1</v>
      </c>
      <c r="AM8" s="26"/>
      <c r="AN8" s="26"/>
      <c r="AO8" s="26"/>
      <c r="AP8" s="26"/>
      <c r="AQ8" s="26"/>
      <c r="AR8" s="26"/>
      <c r="AS8" s="26"/>
      <c r="AT8" s="29"/>
    </row>
    <row r="9" spans="1:50" s="19" customFormat="1" ht="60" customHeight="1" x14ac:dyDescent="0.2">
      <c r="A9" s="219"/>
      <c r="B9" s="192"/>
      <c r="C9" s="178"/>
      <c r="D9" s="180"/>
      <c r="E9" s="22"/>
      <c r="F9" s="22"/>
      <c r="G9" s="180"/>
      <c r="H9" s="216" t="s">
        <v>9</v>
      </c>
      <c r="I9" s="216"/>
      <c r="J9" s="216"/>
      <c r="K9" s="216"/>
      <c r="L9" s="15">
        <v>15</v>
      </c>
      <c r="M9" s="16"/>
      <c r="N9" s="217" t="s">
        <v>18</v>
      </c>
      <c r="O9" s="217"/>
      <c r="P9" s="217"/>
      <c r="Q9" s="17">
        <v>0</v>
      </c>
      <c r="R9" s="17">
        <v>0</v>
      </c>
      <c r="S9" s="17">
        <v>5</v>
      </c>
      <c r="T9" s="17">
        <v>7</v>
      </c>
      <c r="U9" s="17">
        <v>2</v>
      </c>
      <c r="V9" s="17">
        <v>15</v>
      </c>
      <c r="W9" s="17">
        <v>2</v>
      </c>
      <c r="X9" s="17">
        <v>2</v>
      </c>
      <c r="Y9" s="17">
        <v>0</v>
      </c>
      <c r="Z9" s="17">
        <v>3</v>
      </c>
      <c r="AA9" s="17">
        <v>0</v>
      </c>
      <c r="AB9" s="17">
        <v>4</v>
      </c>
      <c r="AC9" s="17">
        <v>0</v>
      </c>
      <c r="AD9" s="17">
        <v>3</v>
      </c>
      <c r="AE9" s="17">
        <v>5</v>
      </c>
      <c r="AF9" s="17">
        <v>4</v>
      </c>
      <c r="AG9" s="17">
        <v>1</v>
      </c>
      <c r="AH9" s="17">
        <v>0</v>
      </c>
      <c r="AI9" s="17">
        <v>0</v>
      </c>
      <c r="AJ9" s="17">
        <v>8</v>
      </c>
      <c r="AK9" s="17">
        <v>0</v>
      </c>
      <c r="AL9" s="17">
        <v>0</v>
      </c>
      <c r="AM9" s="17"/>
      <c r="AN9" s="17"/>
      <c r="AO9" s="17"/>
      <c r="AP9" s="17"/>
      <c r="AQ9" s="17"/>
      <c r="AR9" s="17"/>
      <c r="AS9" s="17"/>
      <c r="AT9" s="18" t="s">
        <v>11</v>
      </c>
    </row>
    <row r="10" spans="1:50" ht="12.75" customHeight="1" x14ac:dyDescent="0.2">
      <c r="A10" s="219"/>
      <c r="B10" s="192"/>
      <c r="C10" s="178"/>
      <c r="D10" s="180"/>
      <c r="E10" s="23"/>
      <c r="F10" s="23"/>
      <c r="G10" s="180"/>
      <c r="H10" s="212" t="s">
        <v>9</v>
      </c>
      <c r="I10" s="212"/>
      <c r="J10" s="212"/>
      <c r="K10" s="212"/>
      <c r="L10" s="24">
        <v>15</v>
      </c>
      <c r="M10" s="25"/>
      <c r="N10" s="189" t="s">
        <v>19</v>
      </c>
      <c r="O10" s="189"/>
      <c r="P10" s="189"/>
      <c r="Q10" s="26">
        <v>0</v>
      </c>
      <c r="R10" s="26">
        <v>0</v>
      </c>
      <c r="S10" s="26">
        <v>5</v>
      </c>
      <c r="T10" s="26">
        <v>1</v>
      </c>
      <c r="U10" s="26">
        <v>1</v>
      </c>
      <c r="V10" s="26">
        <v>15</v>
      </c>
      <c r="W10" s="26">
        <v>0</v>
      </c>
      <c r="X10" s="26">
        <v>2</v>
      </c>
      <c r="Y10" s="26">
        <v>10</v>
      </c>
      <c r="Z10" s="26">
        <v>0</v>
      </c>
      <c r="AA10" s="26">
        <v>0</v>
      </c>
      <c r="AB10" s="26">
        <v>0</v>
      </c>
      <c r="AC10" s="26">
        <v>0.2</v>
      </c>
      <c r="AD10" s="26">
        <v>0.4</v>
      </c>
      <c r="AE10" s="26">
        <v>0</v>
      </c>
      <c r="AF10" s="26">
        <v>1.8</v>
      </c>
      <c r="AG10" s="26">
        <v>3</v>
      </c>
      <c r="AH10" s="26">
        <v>0</v>
      </c>
      <c r="AI10" s="26">
        <v>0</v>
      </c>
      <c r="AJ10" s="26">
        <v>3</v>
      </c>
      <c r="AK10" s="26">
        <v>2</v>
      </c>
      <c r="AL10" s="26">
        <v>0</v>
      </c>
      <c r="AM10" s="26"/>
      <c r="AN10" s="26"/>
      <c r="AO10" s="26"/>
      <c r="AP10" s="26"/>
      <c r="AQ10" s="26"/>
      <c r="AR10" s="26"/>
      <c r="AS10" s="26"/>
      <c r="AT10" s="29"/>
    </row>
    <row r="11" spans="1:50" ht="12.75" customHeight="1" x14ac:dyDescent="0.2">
      <c r="A11" s="219"/>
      <c r="B11" s="192"/>
      <c r="C11" s="178"/>
      <c r="D11" s="180"/>
      <c r="E11" s="23"/>
      <c r="F11" s="23"/>
      <c r="G11" s="180"/>
      <c r="H11" s="212" t="s">
        <v>9</v>
      </c>
      <c r="I11" s="212"/>
      <c r="J11" s="212"/>
      <c r="K11" s="212"/>
      <c r="L11" s="24">
        <v>15</v>
      </c>
      <c r="M11" s="25"/>
      <c r="N11" s="189" t="s">
        <v>20</v>
      </c>
      <c r="O11" s="189"/>
      <c r="P11" s="189"/>
      <c r="Q11" s="26">
        <v>1</v>
      </c>
      <c r="R11" s="26">
        <v>4</v>
      </c>
      <c r="S11" s="26">
        <v>4</v>
      </c>
      <c r="T11" s="26">
        <v>4</v>
      </c>
      <c r="U11" s="26">
        <v>1</v>
      </c>
      <c r="V11" s="26">
        <v>19</v>
      </c>
      <c r="W11" s="26">
        <v>0</v>
      </c>
      <c r="X11" s="26">
        <v>3</v>
      </c>
      <c r="Y11" s="26">
        <v>11</v>
      </c>
      <c r="Z11" s="26">
        <v>0</v>
      </c>
      <c r="AA11" s="26">
        <v>0</v>
      </c>
      <c r="AB11" s="26">
        <v>0</v>
      </c>
      <c r="AC11" s="26">
        <v>2</v>
      </c>
      <c r="AD11" s="26">
        <v>0.4</v>
      </c>
      <c r="AE11" s="26">
        <v>0</v>
      </c>
      <c r="AF11" s="26">
        <v>0</v>
      </c>
      <c r="AG11" s="26">
        <v>0</v>
      </c>
      <c r="AH11" s="26">
        <v>0</v>
      </c>
      <c r="AI11" s="26">
        <v>0</v>
      </c>
      <c r="AJ11" s="26">
        <v>8</v>
      </c>
      <c r="AK11" s="26">
        <v>0</v>
      </c>
      <c r="AL11" s="26">
        <v>0</v>
      </c>
      <c r="AM11" s="26"/>
      <c r="AN11" s="26"/>
      <c r="AO11" s="26"/>
      <c r="AP11" s="26"/>
      <c r="AQ11" s="26"/>
      <c r="AR11" s="26"/>
      <c r="AS11" s="26"/>
      <c r="AT11" s="29"/>
    </row>
    <row r="12" spans="1:50" ht="20.45" customHeight="1" x14ac:dyDescent="0.2">
      <c r="A12" s="219"/>
      <c r="B12" s="192"/>
      <c r="C12" s="178"/>
      <c r="D12" s="180"/>
      <c r="E12" s="23"/>
      <c r="F12" s="23"/>
      <c r="G12" s="180"/>
      <c r="H12" s="212" t="s">
        <v>9</v>
      </c>
      <c r="I12" s="212"/>
      <c r="J12" s="212"/>
      <c r="K12" s="212"/>
      <c r="L12" s="24">
        <v>1.19047619</v>
      </c>
      <c r="M12" s="25"/>
      <c r="N12" s="189" t="s">
        <v>21</v>
      </c>
      <c r="O12" s="189"/>
      <c r="P12" s="189"/>
      <c r="Q12" s="26">
        <v>0</v>
      </c>
      <c r="R12" s="26">
        <v>0</v>
      </c>
      <c r="S12" s="26">
        <v>5</v>
      </c>
      <c r="T12" s="26">
        <v>4</v>
      </c>
      <c r="U12" s="26">
        <v>2</v>
      </c>
      <c r="V12" s="26">
        <v>3</v>
      </c>
      <c r="W12" s="26">
        <v>1</v>
      </c>
      <c r="X12" s="26">
        <v>2</v>
      </c>
      <c r="Y12" s="26">
        <v>0</v>
      </c>
      <c r="Z12" s="26">
        <v>1</v>
      </c>
      <c r="AA12" s="26">
        <v>0</v>
      </c>
      <c r="AB12" s="26">
        <v>7</v>
      </c>
      <c r="AC12" s="26">
        <v>11</v>
      </c>
      <c r="AD12" s="26">
        <v>1</v>
      </c>
      <c r="AE12" s="26">
        <v>3</v>
      </c>
      <c r="AF12" s="26">
        <v>0</v>
      </c>
      <c r="AG12" s="26">
        <v>1</v>
      </c>
      <c r="AH12" s="26">
        <v>1</v>
      </c>
      <c r="AI12" s="26">
        <v>0</v>
      </c>
      <c r="AJ12" s="26">
        <v>0</v>
      </c>
      <c r="AK12" s="26">
        <v>0</v>
      </c>
      <c r="AL12" s="26">
        <v>1</v>
      </c>
      <c r="AM12" s="26"/>
      <c r="AN12" s="26"/>
      <c r="AO12" s="26"/>
      <c r="AP12" s="26"/>
      <c r="AQ12" s="26"/>
      <c r="AR12" s="26"/>
      <c r="AS12" s="26"/>
      <c r="AT12" s="29"/>
    </row>
    <row r="13" spans="1:50" ht="12.75" customHeight="1" x14ac:dyDescent="0.2">
      <c r="A13" s="219"/>
      <c r="B13" s="192"/>
      <c r="C13" s="178"/>
      <c r="D13" s="180"/>
      <c r="E13" s="23"/>
      <c r="F13" s="23"/>
      <c r="G13" s="180"/>
      <c r="H13" s="212" t="s">
        <v>9</v>
      </c>
      <c r="I13" s="212"/>
      <c r="J13" s="212"/>
      <c r="K13" s="212"/>
      <c r="L13" s="30">
        <v>0.47610000000000002</v>
      </c>
      <c r="M13" s="31"/>
      <c r="N13" s="189" t="s">
        <v>22</v>
      </c>
      <c r="O13" s="189"/>
      <c r="P13" s="189"/>
      <c r="Q13" s="26">
        <v>0</v>
      </c>
      <c r="R13" s="26">
        <v>0</v>
      </c>
      <c r="S13" s="26">
        <v>5</v>
      </c>
      <c r="T13" s="26">
        <v>3</v>
      </c>
      <c r="U13" s="26">
        <v>1</v>
      </c>
      <c r="V13" s="26">
        <v>0</v>
      </c>
      <c r="W13" s="26">
        <v>0</v>
      </c>
      <c r="X13" s="26">
        <v>0</v>
      </c>
      <c r="Y13" s="26">
        <v>0</v>
      </c>
      <c r="Z13" s="26">
        <v>3</v>
      </c>
      <c r="AA13" s="26">
        <v>0</v>
      </c>
      <c r="AB13" s="26">
        <v>0</v>
      </c>
      <c r="AC13" s="26">
        <v>14</v>
      </c>
      <c r="AD13" s="26">
        <v>8</v>
      </c>
      <c r="AE13" s="26">
        <v>0</v>
      </c>
      <c r="AF13" s="26">
        <v>0</v>
      </c>
      <c r="AG13" s="26">
        <v>0</v>
      </c>
      <c r="AH13" s="26">
        <v>0</v>
      </c>
      <c r="AI13" s="26">
        <v>0</v>
      </c>
      <c r="AJ13" s="26">
        <v>0</v>
      </c>
      <c r="AK13" s="26">
        <v>0</v>
      </c>
      <c r="AL13" s="26">
        <v>0</v>
      </c>
      <c r="AM13" s="26"/>
      <c r="AN13" s="26"/>
      <c r="AO13" s="26"/>
      <c r="AP13" s="26"/>
      <c r="AQ13" s="26"/>
      <c r="AR13" s="26"/>
      <c r="AS13" s="26"/>
      <c r="AT13" s="29"/>
    </row>
    <row r="14" spans="1:50" ht="12.75" customHeight="1" x14ac:dyDescent="0.2">
      <c r="A14" s="219"/>
      <c r="B14" s="192"/>
      <c r="C14" s="178"/>
      <c r="D14" s="180"/>
      <c r="E14" s="23"/>
      <c r="F14" s="23"/>
      <c r="G14" s="180"/>
      <c r="H14" s="212" t="s">
        <v>9</v>
      </c>
      <c r="I14" s="212"/>
      <c r="J14" s="212"/>
      <c r="K14" s="212"/>
      <c r="L14" s="30">
        <v>0.47610000000000002</v>
      </c>
      <c r="M14" s="31"/>
      <c r="N14" s="189" t="s">
        <v>23</v>
      </c>
      <c r="O14" s="189"/>
      <c r="P14" s="189"/>
      <c r="Q14" s="26">
        <v>0</v>
      </c>
      <c r="R14" s="26">
        <v>4</v>
      </c>
      <c r="S14" s="26">
        <v>5</v>
      </c>
      <c r="T14" s="26">
        <v>3</v>
      </c>
      <c r="U14" s="26">
        <v>7</v>
      </c>
      <c r="V14" s="26">
        <v>3</v>
      </c>
      <c r="W14" s="26">
        <v>3</v>
      </c>
      <c r="X14" s="26">
        <v>3</v>
      </c>
      <c r="Y14" s="26">
        <v>4</v>
      </c>
      <c r="Z14" s="26">
        <v>1</v>
      </c>
      <c r="AA14" s="26">
        <v>0</v>
      </c>
      <c r="AB14" s="26">
        <v>0</v>
      </c>
      <c r="AC14" s="26">
        <v>0</v>
      </c>
      <c r="AD14" s="26">
        <v>0</v>
      </c>
      <c r="AE14" s="26">
        <v>0</v>
      </c>
      <c r="AF14" s="26">
        <v>0</v>
      </c>
      <c r="AG14" s="26">
        <v>0</v>
      </c>
      <c r="AH14" s="26">
        <v>0</v>
      </c>
      <c r="AI14" s="26">
        <v>0</v>
      </c>
      <c r="AJ14" s="26">
        <v>0</v>
      </c>
      <c r="AK14" s="26">
        <v>0</v>
      </c>
      <c r="AL14" s="26">
        <v>0</v>
      </c>
      <c r="AM14" s="26"/>
      <c r="AN14" s="26"/>
      <c r="AO14" s="26"/>
      <c r="AP14" s="26"/>
      <c r="AQ14" s="26"/>
      <c r="AR14" s="26"/>
      <c r="AS14" s="26"/>
      <c r="AT14" s="29"/>
    </row>
    <row r="15" spans="1:50" ht="12.75" customHeight="1" x14ac:dyDescent="0.2">
      <c r="A15" s="219"/>
      <c r="B15" s="192"/>
      <c r="C15" s="178"/>
      <c r="D15" s="180"/>
      <c r="E15" s="23"/>
      <c r="F15" s="23"/>
      <c r="G15" s="180"/>
      <c r="H15" s="212" t="s">
        <v>9</v>
      </c>
      <c r="I15" s="212"/>
      <c r="J15" s="212"/>
      <c r="K15" s="212"/>
      <c r="L15" s="30">
        <v>0.47610000000000002</v>
      </c>
      <c r="M15" s="31"/>
      <c r="N15" s="189" t="s">
        <v>24</v>
      </c>
      <c r="O15" s="189"/>
      <c r="P15" s="189"/>
      <c r="Q15" s="26">
        <v>0</v>
      </c>
      <c r="R15" s="26">
        <v>0</v>
      </c>
      <c r="S15" s="26">
        <v>5</v>
      </c>
      <c r="T15" s="26">
        <v>3</v>
      </c>
      <c r="U15" s="26">
        <v>1</v>
      </c>
      <c r="V15" s="26">
        <v>0</v>
      </c>
      <c r="W15" s="26">
        <v>1</v>
      </c>
      <c r="X15" s="26">
        <v>0</v>
      </c>
      <c r="Y15" s="26">
        <v>0</v>
      </c>
      <c r="Z15" s="26">
        <v>0</v>
      </c>
      <c r="AA15" s="26">
        <v>0</v>
      </c>
      <c r="AB15" s="26">
        <v>0</v>
      </c>
      <c r="AC15" s="26">
        <v>1</v>
      </c>
      <c r="AD15" s="26">
        <v>3</v>
      </c>
      <c r="AE15" s="26">
        <v>0</v>
      </c>
      <c r="AF15" s="26">
        <v>0</v>
      </c>
      <c r="AG15" s="26">
        <v>0</v>
      </c>
      <c r="AH15" s="26">
        <v>0</v>
      </c>
      <c r="AI15" s="26">
        <v>0</v>
      </c>
      <c r="AJ15" s="26">
        <v>0</v>
      </c>
      <c r="AK15" s="26">
        <v>0</v>
      </c>
      <c r="AL15" s="26">
        <v>0</v>
      </c>
      <c r="AM15" s="26"/>
      <c r="AN15" s="26"/>
      <c r="AO15" s="26"/>
      <c r="AP15" s="26"/>
      <c r="AQ15" s="26"/>
      <c r="AR15" s="26"/>
      <c r="AS15" s="26"/>
      <c r="AT15" s="29"/>
    </row>
    <row r="16" spans="1:50" ht="12.75" x14ac:dyDescent="0.2">
      <c r="A16" s="32" t="s">
        <v>25</v>
      </c>
      <c r="B16" s="33" t="s">
        <v>26</v>
      </c>
      <c r="C16" s="33" t="s">
        <v>27</v>
      </c>
      <c r="D16" s="32" t="s">
        <v>28</v>
      </c>
      <c r="E16" s="32" t="s">
        <v>29</v>
      </c>
      <c r="F16" s="32" t="s">
        <v>30</v>
      </c>
      <c r="G16" s="32" t="s">
        <v>31</v>
      </c>
      <c r="H16" s="213" t="s">
        <v>32</v>
      </c>
      <c r="I16" s="213"/>
      <c r="J16" s="214" t="s">
        <v>33</v>
      </c>
      <c r="K16" s="214"/>
      <c r="L16" s="214"/>
      <c r="M16" s="214"/>
      <c r="N16" s="214"/>
      <c r="O16" s="215" t="s">
        <v>34</v>
      </c>
      <c r="P16" s="215"/>
      <c r="Q16" s="8">
        <v>43374</v>
      </c>
      <c r="R16" s="8">
        <v>43405</v>
      </c>
      <c r="S16" s="8">
        <v>43435</v>
      </c>
      <c r="T16" s="8">
        <v>43466</v>
      </c>
      <c r="U16" s="8">
        <v>43497</v>
      </c>
      <c r="V16" s="8">
        <v>43525</v>
      </c>
      <c r="W16" s="8">
        <v>43556</v>
      </c>
      <c r="X16" s="8">
        <v>43586</v>
      </c>
      <c r="Y16" s="8">
        <v>43617</v>
      </c>
      <c r="Z16" s="8">
        <v>43647</v>
      </c>
      <c r="AA16" s="8">
        <v>43678</v>
      </c>
      <c r="AB16" s="8">
        <v>43709</v>
      </c>
      <c r="AC16" s="8">
        <v>43739</v>
      </c>
      <c r="AD16" s="8">
        <v>43770</v>
      </c>
      <c r="AE16" s="8">
        <v>43800</v>
      </c>
      <c r="AF16" s="8">
        <v>43831</v>
      </c>
      <c r="AG16" s="8">
        <v>43862</v>
      </c>
      <c r="AH16" s="8">
        <v>43891</v>
      </c>
      <c r="AI16" s="8">
        <v>43922</v>
      </c>
      <c r="AJ16" s="8">
        <v>43952</v>
      </c>
      <c r="AK16" s="8">
        <v>43983</v>
      </c>
      <c r="AL16" s="8">
        <v>44013</v>
      </c>
      <c r="AM16" s="8">
        <v>44044</v>
      </c>
      <c r="AN16" s="8">
        <v>44075</v>
      </c>
      <c r="AO16" s="8">
        <v>44105</v>
      </c>
      <c r="AP16" s="8">
        <v>44136</v>
      </c>
      <c r="AQ16" s="8">
        <v>44166</v>
      </c>
      <c r="AR16" s="8">
        <v>44197</v>
      </c>
      <c r="AS16" s="8">
        <v>44228</v>
      </c>
      <c r="AT16" s="9" t="s">
        <v>1</v>
      </c>
    </row>
    <row r="17" spans="1:46" ht="29.1" customHeight="1" x14ac:dyDescent="0.2">
      <c r="A17" s="207" t="s">
        <v>35</v>
      </c>
      <c r="B17" s="208">
        <v>1</v>
      </c>
      <c r="C17" s="175" t="s">
        <v>36</v>
      </c>
      <c r="D17" s="34" t="s">
        <v>37</v>
      </c>
      <c r="E17" s="35" t="s">
        <v>6</v>
      </c>
      <c r="F17" s="36" t="s">
        <v>7</v>
      </c>
      <c r="G17" s="37" t="s">
        <v>38</v>
      </c>
      <c r="H17" s="38" t="s">
        <v>39</v>
      </c>
      <c r="I17" s="39">
        <v>100</v>
      </c>
      <c r="J17" s="40">
        <f>P17</f>
        <v>90</v>
      </c>
      <c r="K17" s="41" t="s">
        <v>40</v>
      </c>
      <c r="L17" s="41" t="s">
        <v>41</v>
      </c>
      <c r="M17" s="41" t="s">
        <v>40</v>
      </c>
      <c r="N17" s="40">
        <f>I17</f>
        <v>100</v>
      </c>
      <c r="O17" s="42" t="s">
        <v>42</v>
      </c>
      <c r="P17" s="43">
        <v>90</v>
      </c>
      <c r="Q17" s="44">
        <f t="shared" ref="Q17:AS17" si="0">Q18+Q19</f>
        <v>97</v>
      </c>
      <c r="R17" s="44">
        <f t="shared" si="0"/>
        <v>2012</v>
      </c>
      <c r="S17" s="44">
        <f t="shared" si="0"/>
        <v>93</v>
      </c>
      <c r="T17" s="44">
        <f t="shared" si="0"/>
        <v>108</v>
      </c>
      <c r="U17" s="44">
        <f t="shared" si="0"/>
        <v>118</v>
      </c>
      <c r="V17" s="44">
        <f t="shared" si="0"/>
        <v>110</v>
      </c>
      <c r="W17" s="44">
        <f t="shared" si="0"/>
        <v>107</v>
      </c>
      <c r="X17" s="44">
        <f t="shared" si="0"/>
        <v>120</v>
      </c>
      <c r="Y17" s="44">
        <f t="shared" si="0"/>
        <v>92</v>
      </c>
      <c r="Z17" s="44">
        <f t="shared" si="0"/>
        <v>119</v>
      </c>
      <c r="AA17" s="44">
        <f t="shared" si="0"/>
        <v>124</v>
      </c>
      <c r="AB17" s="44">
        <f t="shared" si="0"/>
        <v>121</v>
      </c>
      <c r="AC17" s="44">
        <f t="shared" si="0"/>
        <v>159</v>
      </c>
      <c r="AD17" s="44">
        <f t="shared" si="0"/>
        <v>181</v>
      </c>
      <c r="AE17" s="44">
        <f t="shared" si="0"/>
        <v>83</v>
      </c>
      <c r="AF17" s="44">
        <f t="shared" si="0"/>
        <v>94</v>
      </c>
      <c r="AG17" s="44">
        <f t="shared" si="0"/>
        <v>95</v>
      </c>
      <c r="AH17" s="44">
        <f t="shared" si="0"/>
        <v>107</v>
      </c>
      <c r="AI17" s="44">
        <f t="shared" si="0"/>
        <v>86</v>
      </c>
      <c r="AJ17" s="44">
        <f t="shared" si="0"/>
        <v>113</v>
      </c>
      <c r="AK17" s="44">
        <f t="shared" si="0"/>
        <v>147</v>
      </c>
      <c r="AL17" s="44">
        <f t="shared" si="0"/>
        <v>98</v>
      </c>
      <c r="AM17" s="44">
        <f t="shared" si="0"/>
        <v>0</v>
      </c>
      <c r="AN17" s="44">
        <f t="shared" si="0"/>
        <v>0</v>
      </c>
      <c r="AO17" s="44">
        <f t="shared" si="0"/>
        <v>0</v>
      </c>
      <c r="AP17" s="44">
        <f t="shared" si="0"/>
        <v>0</v>
      </c>
      <c r="AQ17" s="44">
        <f t="shared" si="0"/>
        <v>0</v>
      </c>
      <c r="AR17" s="44">
        <f t="shared" si="0"/>
        <v>0</v>
      </c>
      <c r="AS17" s="44">
        <f t="shared" si="0"/>
        <v>0</v>
      </c>
      <c r="AT17" s="45"/>
    </row>
    <row r="18" spans="1:46" ht="29.1" customHeight="1" x14ac:dyDescent="0.2">
      <c r="A18" s="207"/>
      <c r="B18" s="208"/>
      <c r="C18" s="175"/>
      <c r="D18" s="46" t="s">
        <v>43</v>
      </c>
      <c r="E18" s="46"/>
      <c r="F18" s="47"/>
      <c r="G18" s="48"/>
      <c r="H18" s="38" t="s">
        <v>39</v>
      </c>
      <c r="I18" s="39">
        <v>90</v>
      </c>
      <c r="J18" s="40">
        <f>P18</f>
        <v>80</v>
      </c>
      <c r="K18" s="41" t="s">
        <v>40</v>
      </c>
      <c r="L18" s="41" t="s">
        <v>41</v>
      </c>
      <c r="M18" s="41" t="s">
        <v>40</v>
      </c>
      <c r="N18" s="40">
        <f>I18</f>
        <v>90</v>
      </c>
      <c r="O18" s="42" t="s">
        <v>42</v>
      </c>
      <c r="P18" s="43">
        <v>80</v>
      </c>
      <c r="Q18" s="49">
        <v>85</v>
      </c>
      <c r="R18" s="49">
        <v>1751</v>
      </c>
      <c r="S18" s="49">
        <v>72</v>
      </c>
      <c r="T18" s="49">
        <v>75</v>
      </c>
      <c r="U18" s="49">
        <v>83</v>
      </c>
      <c r="V18" s="49">
        <v>89</v>
      </c>
      <c r="W18" s="49">
        <v>72</v>
      </c>
      <c r="X18" s="49">
        <v>100</v>
      </c>
      <c r="Y18" s="49">
        <v>77</v>
      </c>
      <c r="Z18" s="49">
        <v>96</v>
      </c>
      <c r="AA18" s="49">
        <v>95</v>
      </c>
      <c r="AB18" s="49">
        <v>102</v>
      </c>
      <c r="AC18" s="49">
        <v>104</v>
      </c>
      <c r="AD18" s="49">
        <v>92</v>
      </c>
      <c r="AE18" s="49">
        <v>55</v>
      </c>
      <c r="AF18" s="49">
        <v>69</v>
      </c>
      <c r="AG18" s="49">
        <v>78</v>
      </c>
      <c r="AH18" s="49">
        <v>68</v>
      </c>
      <c r="AI18" s="49">
        <v>65</v>
      </c>
      <c r="AJ18" s="49">
        <v>69</v>
      </c>
      <c r="AK18" s="49">
        <v>87</v>
      </c>
      <c r="AL18" s="49">
        <v>70</v>
      </c>
      <c r="AM18" s="49"/>
      <c r="AN18" s="49"/>
      <c r="AO18" s="49"/>
      <c r="AP18" s="49"/>
      <c r="AQ18" s="49"/>
      <c r="AR18" s="49"/>
      <c r="AS18" s="49"/>
      <c r="AT18" s="50"/>
    </row>
    <row r="19" spans="1:46" ht="29.1" customHeight="1" x14ac:dyDescent="0.2">
      <c r="A19" s="207"/>
      <c r="B19" s="208"/>
      <c r="C19" s="175"/>
      <c r="D19" s="46" t="s">
        <v>44</v>
      </c>
      <c r="E19" s="46"/>
      <c r="F19" s="47"/>
      <c r="G19" s="48"/>
      <c r="H19" s="38" t="s">
        <v>39</v>
      </c>
      <c r="I19" s="39">
        <v>124</v>
      </c>
      <c r="J19" s="40">
        <f>P19</f>
        <v>112</v>
      </c>
      <c r="K19" s="41" t="s">
        <v>40</v>
      </c>
      <c r="L19" s="41" t="s">
        <v>41</v>
      </c>
      <c r="M19" s="41" t="s">
        <v>40</v>
      </c>
      <c r="N19" s="40">
        <f>I19</f>
        <v>124</v>
      </c>
      <c r="O19" s="42" t="s">
        <v>42</v>
      </c>
      <c r="P19" s="43">
        <v>112</v>
      </c>
      <c r="Q19" s="49">
        <v>12</v>
      </c>
      <c r="R19" s="49">
        <v>261</v>
      </c>
      <c r="S19" s="49">
        <v>21</v>
      </c>
      <c r="T19" s="49">
        <v>33</v>
      </c>
      <c r="U19" s="49">
        <v>35</v>
      </c>
      <c r="V19" s="49">
        <v>21</v>
      </c>
      <c r="W19" s="49">
        <v>35</v>
      </c>
      <c r="X19" s="49">
        <v>20</v>
      </c>
      <c r="Y19" s="49">
        <v>15</v>
      </c>
      <c r="Z19" s="49">
        <v>23</v>
      </c>
      <c r="AA19" s="49">
        <v>29</v>
      </c>
      <c r="AB19" s="49">
        <v>19</v>
      </c>
      <c r="AC19" s="49">
        <v>55</v>
      </c>
      <c r="AD19" s="49">
        <v>89</v>
      </c>
      <c r="AE19" s="49">
        <v>28</v>
      </c>
      <c r="AF19" s="49">
        <v>25</v>
      </c>
      <c r="AG19" s="49">
        <v>17</v>
      </c>
      <c r="AH19" s="49">
        <v>39</v>
      </c>
      <c r="AI19" s="49">
        <v>21</v>
      </c>
      <c r="AJ19" s="49">
        <v>44</v>
      </c>
      <c r="AK19" s="49">
        <v>60</v>
      </c>
      <c r="AL19" s="49">
        <v>28</v>
      </c>
      <c r="AM19" s="49"/>
      <c r="AN19" s="49"/>
      <c r="AO19" s="49"/>
      <c r="AP19" s="49"/>
      <c r="AQ19" s="49"/>
      <c r="AR19" s="49"/>
      <c r="AS19" s="49"/>
      <c r="AT19" s="50"/>
    </row>
    <row r="20" spans="1:46" ht="29.1" customHeight="1" x14ac:dyDescent="0.2">
      <c r="A20" s="207"/>
      <c r="B20" s="181">
        <v>2</v>
      </c>
      <c r="C20" s="178" t="s">
        <v>45</v>
      </c>
      <c r="D20" s="52" t="s">
        <v>46</v>
      </c>
      <c r="E20" s="53" t="s">
        <v>6</v>
      </c>
      <c r="F20" s="13" t="s">
        <v>7</v>
      </c>
      <c r="G20" s="54" t="s">
        <v>38</v>
      </c>
      <c r="H20" s="38" t="s">
        <v>42</v>
      </c>
      <c r="I20" s="39">
        <v>90</v>
      </c>
      <c r="J20" s="40">
        <f>I20</f>
        <v>90</v>
      </c>
      <c r="K20" s="41" t="s">
        <v>40</v>
      </c>
      <c r="L20" s="41" t="s">
        <v>41</v>
      </c>
      <c r="M20" s="41" t="s">
        <v>40</v>
      </c>
      <c r="N20" s="40">
        <f>P20</f>
        <v>100</v>
      </c>
      <c r="O20" s="42" t="s">
        <v>39</v>
      </c>
      <c r="P20" s="43">
        <v>100</v>
      </c>
      <c r="Q20" s="55">
        <f t="shared" ref="Q20:AS20" si="1">Q21+Q22</f>
        <v>92</v>
      </c>
      <c r="R20" s="55">
        <f t="shared" si="1"/>
        <v>253</v>
      </c>
      <c r="S20" s="55">
        <f t="shared" si="1"/>
        <v>34</v>
      </c>
      <c r="T20" s="55">
        <f t="shared" si="1"/>
        <v>29</v>
      </c>
      <c r="U20" s="55">
        <f t="shared" si="1"/>
        <v>57</v>
      </c>
      <c r="V20" s="55">
        <f t="shared" si="1"/>
        <v>431</v>
      </c>
      <c r="W20" s="55">
        <f t="shared" si="1"/>
        <v>36</v>
      </c>
      <c r="X20" s="55">
        <f t="shared" si="1"/>
        <v>56</v>
      </c>
      <c r="Y20" s="55">
        <f t="shared" si="1"/>
        <v>135</v>
      </c>
      <c r="Z20" s="55">
        <f t="shared" si="1"/>
        <v>692</v>
      </c>
      <c r="AA20" s="55">
        <f t="shared" si="1"/>
        <v>74</v>
      </c>
      <c r="AB20" s="55">
        <f t="shared" si="1"/>
        <v>79</v>
      </c>
      <c r="AC20" s="55">
        <f t="shared" si="1"/>
        <v>83</v>
      </c>
      <c r="AD20" s="55">
        <f t="shared" si="1"/>
        <v>70</v>
      </c>
      <c r="AE20" s="55">
        <f t="shared" si="1"/>
        <v>20</v>
      </c>
      <c r="AF20" s="55">
        <f t="shared" si="1"/>
        <v>67</v>
      </c>
      <c r="AG20" s="55">
        <f t="shared" si="1"/>
        <v>72</v>
      </c>
      <c r="AH20" s="55">
        <f t="shared" si="1"/>
        <v>514</v>
      </c>
      <c r="AI20" s="55">
        <f t="shared" si="1"/>
        <v>85</v>
      </c>
      <c r="AJ20" s="55">
        <f t="shared" si="1"/>
        <v>261</v>
      </c>
      <c r="AK20" s="55">
        <f t="shared" si="1"/>
        <v>146</v>
      </c>
      <c r="AL20" s="55">
        <f t="shared" si="1"/>
        <v>88</v>
      </c>
      <c r="AM20" s="55">
        <f t="shared" si="1"/>
        <v>0</v>
      </c>
      <c r="AN20" s="55">
        <f t="shared" si="1"/>
        <v>0</v>
      </c>
      <c r="AO20" s="55">
        <f t="shared" si="1"/>
        <v>0</v>
      </c>
      <c r="AP20" s="55">
        <f t="shared" si="1"/>
        <v>0</v>
      </c>
      <c r="AQ20" s="55">
        <f t="shared" si="1"/>
        <v>0</v>
      </c>
      <c r="AR20" s="55">
        <f t="shared" si="1"/>
        <v>0</v>
      </c>
      <c r="AS20" s="55">
        <f t="shared" si="1"/>
        <v>0</v>
      </c>
      <c r="AT20" s="56"/>
    </row>
    <row r="21" spans="1:46" ht="29.1" customHeight="1" x14ac:dyDescent="0.2">
      <c r="A21" s="207"/>
      <c r="B21" s="181"/>
      <c r="C21" s="178"/>
      <c r="D21" s="53" t="s">
        <v>47</v>
      </c>
      <c r="E21" s="53"/>
      <c r="F21" s="13"/>
      <c r="G21" s="54"/>
      <c r="H21" s="38" t="s">
        <v>42</v>
      </c>
      <c r="I21" s="39">
        <v>97</v>
      </c>
      <c r="J21" s="40">
        <f>I21</f>
        <v>97</v>
      </c>
      <c r="K21" s="41" t="s">
        <v>40</v>
      </c>
      <c r="L21" s="41" t="s">
        <v>41</v>
      </c>
      <c r="M21" s="41" t="s">
        <v>40</v>
      </c>
      <c r="N21" s="40">
        <f>P21</f>
        <v>102</v>
      </c>
      <c r="O21" s="42" t="s">
        <v>39</v>
      </c>
      <c r="P21" s="43">
        <v>102</v>
      </c>
      <c r="Q21" s="57">
        <v>92</v>
      </c>
      <c r="R21" s="57">
        <v>253</v>
      </c>
      <c r="S21" s="57">
        <v>34</v>
      </c>
      <c r="T21" s="57">
        <v>29</v>
      </c>
      <c r="U21" s="57">
        <v>57</v>
      </c>
      <c r="V21" s="57">
        <v>108</v>
      </c>
      <c r="W21" s="57">
        <v>36</v>
      </c>
      <c r="X21" s="57">
        <v>56</v>
      </c>
      <c r="Y21" s="57">
        <v>135</v>
      </c>
      <c r="Z21" s="57">
        <v>89</v>
      </c>
      <c r="AA21" s="57">
        <v>74</v>
      </c>
      <c r="AB21" s="57">
        <v>65</v>
      </c>
      <c r="AC21" s="57">
        <v>80</v>
      </c>
      <c r="AD21" s="57">
        <v>60</v>
      </c>
      <c r="AE21" s="57">
        <v>20</v>
      </c>
      <c r="AF21" s="57">
        <v>56</v>
      </c>
      <c r="AG21" s="57">
        <v>67</v>
      </c>
      <c r="AH21" s="57">
        <v>164</v>
      </c>
      <c r="AI21" s="57">
        <v>76</v>
      </c>
      <c r="AJ21" s="57">
        <v>187</v>
      </c>
      <c r="AK21" s="57">
        <v>105</v>
      </c>
      <c r="AL21" s="57">
        <v>67</v>
      </c>
      <c r="AM21" s="57"/>
      <c r="AN21" s="57"/>
      <c r="AO21" s="57"/>
      <c r="AP21" s="57"/>
      <c r="AQ21" s="57"/>
      <c r="AR21" s="57"/>
      <c r="AS21" s="57"/>
      <c r="AT21" s="56"/>
    </row>
    <row r="22" spans="1:46" ht="29.1" customHeight="1" x14ac:dyDescent="0.2">
      <c r="A22" s="207"/>
      <c r="B22" s="181"/>
      <c r="C22" s="178"/>
      <c r="D22" s="53" t="s">
        <v>48</v>
      </c>
      <c r="E22" s="53"/>
      <c r="F22" s="13"/>
      <c r="G22" s="54"/>
      <c r="H22" s="38" t="s">
        <v>42</v>
      </c>
      <c r="I22" s="39">
        <v>0</v>
      </c>
      <c r="J22" s="40">
        <v>0</v>
      </c>
      <c r="K22" s="41" t="s">
        <v>40</v>
      </c>
      <c r="L22" s="41" t="s">
        <v>41</v>
      </c>
      <c r="M22" s="41" t="s">
        <v>40</v>
      </c>
      <c r="N22" s="40">
        <v>0</v>
      </c>
      <c r="O22" s="42" t="s">
        <v>39</v>
      </c>
      <c r="P22" s="43">
        <v>0</v>
      </c>
      <c r="Q22" s="57">
        <v>0</v>
      </c>
      <c r="R22" s="57">
        <v>0</v>
      </c>
      <c r="S22" s="57">
        <v>0</v>
      </c>
      <c r="T22" s="57">
        <v>0</v>
      </c>
      <c r="U22" s="57">
        <v>0</v>
      </c>
      <c r="V22" s="57">
        <v>323</v>
      </c>
      <c r="W22" s="57">
        <v>0</v>
      </c>
      <c r="X22" s="57">
        <v>0</v>
      </c>
      <c r="Y22" s="57">
        <v>0</v>
      </c>
      <c r="Z22" s="57">
        <v>603</v>
      </c>
      <c r="AA22" s="57">
        <v>0</v>
      </c>
      <c r="AB22" s="57">
        <v>14</v>
      </c>
      <c r="AC22" s="57">
        <v>3</v>
      </c>
      <c r="AD22" s="57">
        <v>10</v>
      </c>
      <c r="AE22" s="57">
        <v>0</v>
      </c>
      <c r="AF22" s="57">
        <v>11</v>
      </c>
      <c r="AG22" s="57">
        <v>5</v>
      </c>
      <c r="AH22" s="57">
        <v>350</v>
      </c>
      <c r="AI22" s="57">
        <v>9</v>
      </c>
      <c r="AJ22" s="57">
        <v>74</v>
      </c>
      <c r="AK22" s="57">
        <v>41</v>
      </c>
      <c r="AL22" s="57">
        <v>21</v>
      </c>
      <c r="AM22" s="57"/>
      <c r="AN22" s="57"/>
      <c r="AO22" s="57"/>
      <c r="AP22" s="57"/>
      <c r="AQ22" s="57"/>
      <c r="AR22" s="57"/>
      <c r="AS22" s="57"/>
      <c r="AT22" s="56"/>
    </row>
    <row r="23" spans="1:46" ht="36.75" customHeight="1" x14ac:dyDescent="0.2">
      <c r="A23" s="207"/>
      <c r="B23" s="51">
        <v>3</v>
      </c>
      <c r="C23" s="12" t="s">
        <v>49</v>
      </c>
      <c r="D23" s="53" t="s">
        <v>50</v>
      </c>
      <c r="E23" s="53" t="s">
        <v>6</v>
      </c>
      <c r="F23" s="13" t="s">
        <v>7</v>
      </c>
      <c r="G23" s="54" t="s">
        <v>51</v>
      </c>
      <c r="H23" s="38" t="s">
        <v>39</v>
      </c>
      <c r="I23" s="39">
        <v>3580</v>
      </c>
      <c r="J23" s="40">
        <f>P23</f>
        <v>3240</v>
      </c>
      <c r="K23" s="41" t="s">
        <v>40</v>
      </c>
      <c r="L23" s="41" t="s">
        <v>41</v>
      </c>
      <c r="M23" s="41" t="s">
        <v>40</v>
      </c>
      <c r="N23" s="40">
        <f>I23</f>
        <v>3580</v>
      </c>
      <c r="O23" s="58" t="s">
        <v>42</v>
      </c>
      <c r="P23" s="43">
        <v>3240</v>
      </c>
      <c r="Q23" s="57">
        <v>3403</v>
      </c>
      <c r="R23" s="57">
        <v>5170</v>
      </c>
      <c r="S23" s="57">
        <v>3373</v>
      </c>
      <c r="T23" s="57">
        <v>3513</v>
      </c>
      <c r="U23" s="57">
        <v>3574</v>
      </c>
      <c r="V23" s="57">
        <v>2129</v>
      </c>
      <c r="W23" s="57">
        <v>2536</v>
      </c>
      <c r="X23" s="57">
        <v>2599</v>
      </c>
      <c r="Y23" s="57">
        <v>2556</v>
      </c>
      <c r="Z23" s="57">
        <v>1977</v>
      </c>
      <c r="AA23" s="57">
        <v>2028</v>
      </c>
      <c r="AB23" s="57">
        <v>2087</v>
      </c>
      <c r="AC23" s="57">
        <v>2163</v>
      </c>
      <c r="AD23" s="57">
        <v>2274</v>
      </c>
      <c r="AE23" s="57">
        <v>2337</v>
      </c>
      <c r="AF23" s="57">
        <v>2379</v>
      </c>
      <c r="AG23" s="57">
        <v>2402</v>
      </c>
      <c r="AH23" s="57">
        <v>1995</v>
      </c>
      <c r="AI23" s="57">
        <v>1996</v>
      </c>
      <c r="AJ23" s="57">
        <v>1847</v>
      </c>
      <c r="AK23" s="57">
        <v>1846</v>
      </c>
      <c r="AL23" s="57">
        <v>1856</v>
      </c>
      <c r="AM23" s="57"/>
      <c r="AN23" s="57"/>
      <c r="AO23" s="57"/>
      <c r="AP23" s="57"/>
      <c r="AQ23" s="57"/>
      <c r="AR23" s="57"/>
      <c r="AS23" s="57"/>
      <c r="AT23" s="56"/>
    </row>
    <row r="24" spans="1:46" ht="29.1" customHeight="1" x14ac:dyDescent="0.2">
      <c r="A24" s="207"/>
      <c r="B24" s="59">
        <v>4</v>
      </c>
      <c r="C24" s="60" t="s">
        <v>52</v>
      </c>
      <c r="D24" s="61" t="s">
        <v>53</v>
      </c>
      <c r="E24" s="61" t="s">
        <v>6</v>
      </c>
      <c r="F24" s="62" t="s">
        <v>7</v>
      </c>
      <c r="G24" s="63" t="s">
        <v>54</v>
      </c>
      <c r="H24" s="64" t="s">
        <v>42</v>
      </c>
      <c r="I24" s="65">
        <v>0.9</v>
      </c>
      <c r="J24" s="66">
        <f>I24</f>
        <v>0.9</v>
      </c>
      <c r="K24" s="67" t="s">
        <v>40</v>
      </c>
      <c r="L24" s="67" t="s">
        <v>41</v>
      </c>
      <c r="M24" s="67" t="s">
        <v>40</v>
      </c>
      <c r="N24" s="66">
        <f>P24</f>
        <v>1</v>
      </c>
      <c r="O24" s="68" t="s">
        <v>39</v>
      </c>
      <c r="P24" s="69">
        <v>1</v>
      </c>
      <c r="Q24" s="70">
        <f t="shared" ref="Q24:AS24" si="2">Q20/Q17</f>
        <v>0.94845360824742264</v>
      </c>
      <c r="R24" s="70">
        <f t="shared" si="2"/>
        <v>0.1257455268389662</v>
      </c>
      <c r="S24" s="70">
        <f t="shared" si="2"/>
        <v>0.36559139784946237</v>
      </c>
      <c r="T24" s="70">
        <f t="shared" si="2"/>
        <v>0.26851851851851855</v>
      </c>
      <c r="U24" s="70">
        <f t="shared" si="2"/>
        <v>0.48305084745762711</v>
      </c>
      <c r="V24" s="70">
        <f t="shared" si="2"/>
        <v>3.918181818181818</v>
      </c>
      <c r="W24" s="70">
        <f t="shared" si="2"/>
        <v>0.3364485981308411</v>
      </c>
      <c r="X24" s="70">
        <f t="shared" si="2"/>
        <v>0.46666666666666667</v>
      </c>
      <c r="Y24" s="70">
        <f t="shared" si="2"/>
        <v>1.4673913043478262</v>
      </c>
      <c r="Z24" s="70">
        <f t="shared" si="2"/>
        <v>5.8151260504201678</v>
      </c>
      <c r="AA24" s="70">
        <f t="shared" si="2"/>
        <v>0.59677419354838712</v>
      </c>
      <c r="AB24" s="70">
        <f t="shared" si="2"/>
        <v>0.65289256198347112</v>
      </c>
      <c r="AC24" s="70">
        <f t="shared" si="2"/>
        <v>0.5220125786163522</v>
      </c>
      <c r="AD24" s="70">
        <f t="shared" si="2"/>
        <v>0.38674033149171272</v>
      </c>
      <c r="AE24" s="70">
        <f t="shared" si="2"/>
        <v>0.24096385542168675</v>
      </c>
      <c r="AF24" s="70">
        <f t="shared" si="2"/>
        <v>0.71276595744680848</v>
      </c>
      <c r="AG24" s="70">
        <f t="shared" si="2"/>
        <v>0.75789473684210529</v>
      </c>
      <c r="AH24" s="70">
        <f t="shared" si="2"/>
        <v>4.8037383177570092</v>
      </c>
      <c r="AI24" s="70">
        <f t="shared" si="2"/>
        <v>0.98837209302325579</v>
      </c>
      <c r="AJ24" s="70">
        <f t="shared" si="2"/>
        <v>2.3097345132743361</v>
      </c>
      <c r="AK24" s="70">
        <f t="shared" si="2"/>
        <v>0.99319727891156462</v>
      </c>
      <c r="AL24" s="70">
        <f t="shared" si="2"/>
        <v>0.89795918367346939</v>
      </c>
      <c r="AM24" s="70" t="e">
        <f t="shared" si="2"/>
        <v>#DIV/0!</v>
      </c>
      <c r="AN24" s="70" t="e">
        <f t="shared" si="2"/>
        <v>#DIV/0!</v>
      </c>
      <c r="AO24" s="70" t="e">
        <f t="shared" si="2"/>
        <v>#DIV/0!</v>
      </c>
      <c r="AP24" s="70" t="e">
        <f t="shared" si="2"/>
        <v>#DIV/0!</v>
      </c>
      <c r="AQ24" s="70" t="e">
        <f t="shared" si="2"/>
        <v>#DIV/0!</v>
      </c>
      <c r="AR24" s="70" t="e">
        <f t="shared" si="2"/>
        <v>#DIV/0!</v>
      </c>
      <c r="AS24" s="70" t="e">
        <f t="shared" si="2"/>
        <v>#DIV/0!</v>
      </c>
      <c r="AT24" s="71"/>
    </row>
    <row r="25" spans="1:46" s="75" customFormat="1" ht="12.75" customHeight="1" x14ac:dyDescent="0.2">
      <c r="A25" s="209" t="s">
        <v>55</v>
      </c>
      <c r="B25" s="210" t="s">
        <v>56</v>
      </c>
      <c r="C25" s="210"/>
      <c r="D25" s="210"/>
      <c r="E25" s="210"/>
      <c r="F25" s="210"/>
      <c r="G25" s="210"/>
      <c r="H25" s="206" t="s">
        <v>57</v>
      </c>
      <c r="I25" s="206"/>
      <c r="J25" s="206"/>
      <c r="K25" s="206"/>
      <c r="L25" s="206"/>
      <c r="M25" s="206"/>
      <c r="N25" s="206"/>
      <c r="O25" s="206"/>
      <c r="P25" s="206"/>
      <c r="Q25" s="72">
        <v>43423</v>
      </c>
      <c r="R25" s="72">
        <v>43452</v>
      </c>
      <c r="S25" s="73">
        <v>43482</v>
      </c>
      <c r="T25" s="73">
        <v>43507</v>
      </c>
      <c r="U25" s="73">
        <v>43537</v>
      </c>
      <c r="V25" s="73">
        <v>43579</v>
      </c>
      <c r="W25" s="73">
        <v>43601</v>
      </c>
      <c r="X25" s="73">
        <v>43634</v>
      </c>
      <c r="Y25" s="73">
        <v>43664</v>
      </c>
      <c r="Z25" s="73">
        <v>43699</v>
      </c>
      <c r="AA25" s="73">
        <v>43726</v>
      </c>
      <c r="AB25" s="73">
        <v>43760</v>
      </c>
      <c r="AC25" s="73">
        <v>43787</v>
      </c>
      <c r="AD25" s="73">
        <v>43818</v>
      </c>
      <c r="AE25" s="73">
        <v>43854</v>
      </c>
      <c r="AF25" s="73">
        <v>43879</v>
      </c>
      <c r="AG25" s="73">
        <v>43910</v>
      </c>
      <c r="AH25" s="73">
        <v>43944</v>
      </c>
      <c r="AI25" s="73">
        <v>43973</v>
      </c>
      <c r="AJ25" s="73">
        <v>44001</v>
      </c>
      <c r="AK25" s="73">
        <v>44034</v>
      </c>
      <c r="AL25" s="73">
        <v>44063</v>
      </c>
      <c r="AM25" s="73"/>
      <c r="AN25" s="73"/>
      <c r="AO25" s="73"/>
      <c r="AP25" s="73"/>
      <c r="AQ25" s="73"/>
      <c r="AR25" s="73"/>
      <c r="AS25" s="73"/>
      <c r="AT25" s="74"/>
    </row>
    <row r="26" spans="1:46" ht="17.45" customHeight="1" x14ac:dyDescent="0.2">
      <c r="A26" s="209"/>
      <c r="B26" s="181">
        <v>5</v>
      </c>
      <c r="C26" s="178" t="s">
        <v>58</v>
      </c>
      <c r="D26" s="201" t="s">
        <v>59</v>
      </c>
      <c r="E26" s="201" t="s">
        <v>6</v>
      </c>
      <c r="F26" s="180" t="s">
        <v>7</v>
      </c>
      <c r="G26" s="202" t="s">
        <v>60</v>
      </c>
      <c r="H26" s="38" t="s">
        <v>39</v>
      </c>
      <c r="I26" s="76">
        <v>45</v>
      </c>
      <c r="J26" s="40">
        <f>P26</f>
        <v>30</v>
      </c>
      <c r="K26" s="41" t="s">
        <v>40</v>
      </c>
      <c r="L26" s="41" t="s">
        <v>41</v>
      </c>
      <c r="M26" s="41" t="s">
        <v>40</v>
      </c>
      <c r="N26" s="40">
        <f>I26</f>
        <v>45</v>
      </c>
      <c r="O26" s="58" t="s">
        <v>42</v>
      </c>
      <c r="P26" s="77">
        <v>30</v>
      </c>
      <c r="Q26" s="78">
        <f t="shared" ref="Q26:AS26" si="3">IF(Q27&lt;&gt;""&amp;Q25&lt;&gt;"",Q25-Q27,"")</f>
        <v>31</v>
      </c>
      <c r="R26" s="78">
        <f t="shared" si="3"/>
        <v>57</v>
      </c>
      <c r="S26" s="78">
        <f t="shared" si="3"/>
        <v>84</v>
      </c>
      <c r="T26" s="78">
        <f t="shared" si="3"/>
        <v>91</v>
      </c>
      <c r="U26" s="78">
        <f t="shared" si="3"/>
        <v>111</v>
      </c>
      <c r="V26" s="78">
        <f t="shared" si="3"/>
        <v>153</v>
      </c>
      <c r="W26" s="78">
        <f t="shared" si="3"/>
        <v>164</v>
      </c>
      <c r="X26" s="78">
        <f t="shared" si="3"/>
        <v>196</v>
      </c>
      <c r="Y26" s="78">
        <f t="shared" si="3"/>
        <v>219</v>
      </c>
      <c r="Z26" s="78">
        <f t="shared" si="3"/>
        <v>254</v>
      </c>
      <c r="AA26" s="78">
        <f t="shared" si="3"/>
        <v>244</v>
      </c>
      <c r="AB26" s="78">
        <f t="shared" si="3"/>
        <v>278</v>
      </c>
      <c r="AC26" s="78">
        <f t="shared" si="3"/>
        <v>305</v>
      </c>
      <c r="AD26" s="78">
        <f t="shared" si="3"/>
        <v>191</v>
      </c>
      <c r="AE26" s="78">
        <f t="shared" si="3"/>
        <v>204</v>
      </c>
      <c r="AF26" s="78">
        <f t="shared" si="3"/>
        <v>216</v>
      </c>
      <c r="AG26" s="78">
        <f t="shared" si="3"/>
        <v>200</v>
      </c>
      <c r="AH26" s="78">
        <f t="shared" si="3"/>
        <v>182</v>
      </c>
      <c r="AI26" s="78">
        <f t="shared" si="3"/>
        <v>86</v>
      </c>
      <c r="AJ26" s="78">
        <f t="shared" si="3"/>
        <v>114</v>
      </c>
      <c r="AK26" s="78">
        <f t="shared" si="3"/>
        <v>72</v>
      </c>
      <c r="AL26" s="78">
        <f t="shared" si="3"/>
        <v>91</v>
      </c>
      <c r="AM26" s="78">
        <f t="shared" si="3"/>
        <v>0</v>
      </c>
      <c r="AN26" s="78">
        <f t="shared" si="3"/>
        <v>0</v>
      </c>
      <c r="AO26" s="78">
        <f t="shared" si="3"/>
        <v>0</v>
      </c>
      <c r="AP26" s="78">
        <f t="shared" si="3"/>
        <v>0</v>
      </c>
      <c r="AQ26" s="78">
        <f t="shared" si="3"/>
        <v>0</v>
      </c>
      <c r="AR26" s="78">
        <f t="shared" si="3"/>
        <v>0</v>
      </c>
      <c r="AS26" s="78">
        <f t="shared" si="3"/>
        <v>0</v>
      </c>
      <c r="AT26" s="170"/>
    </row>
    <row r="27" spans="1:46" ht="23.85" customHeight="1" x14ac:dyDescent="0.2">
      <c r="A27" s="209"/>
      <c r="B27" s="181"/>
      <c r="C27" s="178"/>
      <c r="D27" s="201"/>
      <c r="E27" s="201"/>
      <c r="F27" s="180"/>
      <c r="G27" s="202"/>
      <c r="H27" s="203" t="s">
        <v>61</v>
      </c>
      <c r="I27" s="203"/>
      <c r="J27" s="203"/>
      <c r="K27" s="203"/>
      <c r="L27" s="203"/>
      <c r="M27" s="203"/>
      <c r="N27" s="203"/>
      <c r="O27" s="203"/>
      <c r="P27" s="203"/>
      <c r="Q27" s="80">
        <v>43392</v>
      </c>
      <c r="R27" s="80">
        <v>43395</v>
      </c>
      <c r="S27" s="80">
        <v>43398</v>
      </c>
      <c r="T27" s="80">
        <v>43416</v>
      </c>
      <c r="U27" s="80">
        <v>43426</v>
      </c>
      <c r="V27" s="80">
        <v>43426</v>
      </c>
      <c r="W27" s="80">
        <v>43437</v>
      </c>
      <c r="X27" s="80">
        <v>43438</v>
      </c>
      <c r="Y27" s="80">
        <v>43445</v>
      </c>
      <c r="Z27" s="80">
        <v>43445</v>
      </c>
      <c r="AA27" s="80">
        <v>43482</v>
      </c>
      <c r="AB27" s="80">
        <v>43482</v>
      </c>
      <c r="AC27" s="80">
        <v>43482</v>
      </c>
      <c r="AD27" s="80">
        <v>43627</v>
      </c>
      <c r="AE27" s="80">
        <v>43650</v>
      </c>
      <c r="AF27" s="80">
        <v>43663</v>
      </c>
      <c r="AG27" s="80">
        <v>43710</v>
      </c>
      <c r="AH27" s="80">
        <v>43762</v>
      </c>
      <c r="AI27" s="80">
        <v>43887</v>
      </c>
      <c r="AJ27" s="80">
        <v>43887</v>
      </c>
      <c r="AK27" s="80">
        <v>43962</v>
      </c>
      <c r="AL27" s="80">
        <v>43972</v>
      </c>
      <c r="AM27" s="80"/>
      <c r="AN27" s="80"/>
      <c r="AO27" s="80"/>
      <c r="AP27" s="80"/>
      <c r="AQ27" s="80"/>
      <c r="AR27" s="80"/>
      <c r="AS27" s="80"/>
      <c r="AT27" s="170"/>
    </row>
    <row r="28" spans="1:46" ht="14.45" customHeight="1" x14ac:dyDescent="0.2">
      <c r="A28" s="209"/>
      <c r="B28" s="181">
        <v>6</v>
      </c>
      <c r="C28" s="178" t="s">
        <v>62</v>
      </c>
      <c r="D28" s="180" t="s">
        <v>63</v>
      </c>
      <c r="E28" s="201" t="s">
        <v>6</v>
      </c>
      <c r="F28" s="180" t="s">
        <v>7</v>
      </c>
      <c r="G28" s="202" t="s">
        <v>64</v>
      </c>
      <c r="H28" s="38" t="s">
        <v>39</v>
      </c>
      <c r="I28" s="76">
        <v>90</v>
      </c>
      <c r="J28" s="40">
        <f>P28</f>
        <v>120</v>
      </c>
      <c r="K28" s="41" t="s">
        <v>40</v>
      </c>
      <c r="L28" s="41" t="s">
        <v>41</v>
      </c>
      <c r="M28" s="41" t="s">
        <v>40</v>
      </c>
      <c r="N28" s="40">
        <f>I28</f>
        <v>90</v>
      </c>
      <c r="O28" s="58" t="s">
        <v>42</v>
      </c>
      <c r="P28" s="77">
        <v>120</v>
      </c>
      <c r="Q28" s="78">
        <f t="shared" ref="Q28:AS28" si="4">IF(Q29&lt;&gt;""&amp;Q25&lt;&gt;"",Q29-Q25,"")</f>
        <v>56</v>
      </c>
      <c r="R28" s="78">
        <f t="shared" si="4"/>
        <v>62</v>
      </c>
      <c r="S28" s="78">
        <f t="shared" si="4"/>
        <v>63</v>
      </c>
      <c r="T28" s="78">
        <f t="shared" si="4"/>
        <v>51</v>
      </c>
      <c r="U28" s="78">
        <f t="shared" si="4"/>
        <v>48</v>
      </c>
      <c r="V28" s="78">
        <f t="shared" si="4"/>
        <v>34</v>
      </c>
      <c r="W28" s="78">
        <f t="shared" si="4"/>
        <v>62</v>
      </c>
      <c r="X28" s="78">
        <f t="shared" si="4"/>
        <v>112</v>
      </c>
      <c r="Y28" s="78">
        <f t="shared" si="4"/>
        <v>82</v>
      </c>
      <c r="Z28" s="78">
        <f t="shared" si="4"/>
        <v>53</v>
      </c>
      <c r="AA28" s="78">
        <f t="shared" si="4"/>
        <v>35</v>
      </c>
      <c r="AB28" s="78">
        <f t="shared" si="4"/>
        <v>50</v>
      </c>
      <c r="AC28" s="78">
        <f t="shared" si="4"/>
        <v>101</v>
      </c>
      <c r="AD28" s="78">
        <f t="shared" si="4"/>
        <v>76</v>
      </c>
      <c r="AE28" s="78">
        <f t="shared" si="4"/>
        <v>47</v>
      </c>
      <c r="AF28" s="78">
        <f t="shared" si="4"/>
        <v>35</v>
      </c>
      <c r="AG28" s="78">
        <f t="shared" si="4"/>
        <v>62</v>
      </c>
      <c r="AH28" s="78">
        <f t="shared" si="4"/>
        <v>46</v>
      </c>
      <c r="AI28" s="78">
        <f t="shared" si="4"/>
        <v>68</v>
      </c>
      <c r="AJ28" s="78">
        <f t="shared" si="4"/>
        <v>73</v>
      </c>
      <c r="AK28" s="78">
        <f t="shared" si="4"/>
        <v>97</v>
      </c>
      <c r="AL28" s="78">
        <f t="shared" si="4"/>
        <v>77</v>
      </c>
      <c r="AM28" s="78">
        <f t="shared" si="4"/>
        <v>0</v>
      </c>
      <c r="AN28" s="78">
        <f t="shared" si="4"/>
        <v>0</v>
      </c>
      <c r="AO28" s="78">
        <f t="shared" si="4"/>
        <v>0</v>
      </c>
      <c r="AP28" s="78">
        <f t="shared" si="4"/>
        <v>0</v>
      </c>
      <c r="AQ28" s="78">
        <f t="shared" si="4"/>
        <v>0</v>
      </c>
      <c r="AR28" s="78">
        <f t="shared" si="4"/>
        <v>0</v>
      </c>
      <c r="AS28" s="78">
        <f t="shared" si="4"/>
        <v>0</v>
      </c>
      <c r="AT28" s="170"/>
    </row>
    <row r="29" spans="1:46" ht="18.2" customHeight="1" x14ac:dyDescent="0.2">
      <c r="A29" s="209"/>
      <c r="B29" s="181"/>
      <c r="C29" s="178"/>
      <c r="D29" s="180"/>
      <c r="E29" s="201"/>
      <c r="F29" s="180"/>
      <c r="G29" s="202"/>
      <c r="H29" s="203" t="s">
        <v>65</v>
      </c>
      <c r="I29" s="203"/>
      <c r="J29" s="203"/>
      <c r="K29" s="203"/>
      <c r="L29" s="203"/>
      <c r="M29" s="203"/>
      <c r="N29" s="203"/>
      <c r="O29" s="203"/>
      <c r="P29" s="203"/>
      <c r="Q29" s="72">
        <v>43479</v>
      </c>
      <c r="R29" s="80">
        <v>43514</v>
      </c>
      <c r="S29" s="80">
        <v>43545</v>
      </c>
      <c r="T29" s="80">
        <v>43558</v>
      </c>
      <c r="U29" s="80">
        <v>43585</v>
      </c>
      <c r="V29" s="80">
        <v>43613</v>
      </c>
      <c r="W29" s="80">
        <v>43663</v>
      </c>
      <c r="X29" s="80">
        <v>43746</v>
      </c>
      <c r="Y29" s="80">
        <v>43746</v>
      </c>
      <c r="Z29" s="80">
        <v>43752</v>
      </c>
      <c r="AA29" s="80">
        <v>43761</v>
      </c>
      <c r="AB29" s="80">
        <v>43810</v>
      </c>
      <c r="AC29" s="80">
        <v>43888</v>
      </c>
      <c r="AD29" s="80">
        <v>43894</v>
      </c>
      <c r="AE29" s="80">
        <v>43901</v>
      </c>
      <c r="AF29" s="80">
        <v>43914</v>
      </c>
      <c r="AG29" s="80">
        <v>43972</v>
      </c>
      <c r="AH29" s="80">
        <v>43990</v>
      </c>
      <c r="AI29" s="80">
        <v>44041</v>
      </c>
      <c r="AJ29" s="80">
        <v>44074</v>
      </c>
      <c r="AK29" s="80">
        <v>44131</v>
      </c>
      <c r="AL29" s="80">
        <v>44140</v>
      </c>
      <c r="AM29" s="80"/>
      <c r="AN29" s="80"/>
      <c r="AO29" s="80"/>
      <c r="AP29" s="80"/>
      <c r="AQ29" s="80"/>
      <c r="AR29" s="80"/>
      <c r="AS29" s="80"/>
      <c r="AT29" s="170"/>
    </row>
    <row r="30" spans="1:46" ht="22.5" customHeight="1" x14ac:dyDescent="0.2">
      <c r="A30" s="209"/>
      <c r="B30" s="181">
        <v>7</v>
      </c>
      <c r="C30" s="178" t="s">
        <v>66</v>
      </c>
      <c r="D30" s="211" t="s">
        <v>67</v>
      </c>
      <c r="E30" s="201" t="s">
        <v>6</v>
      </c>
      <c r="F30" s="180" t="s">
        <v>7</v>
      </c>
      <c r="G30" s="202" t="s">
        <v>68</v>
      </c>
      <c r="H30" s="38" t="s">
        <v>39</v>
      </c>
      <c r="I30" s="76">
        <v>7</v>
      </c>
      <c r="J30" s="40">
        <f>P30</f>
        <v>5</v>
      </c>
      <c r="K30" s="41" t="s">
        <v>40</v>
      </c>
      <c r="L30" s="41" t="s">
        <v>41</v>
      </c>
      <c r="M30" s="41" t="s">
        <v>40</v>
      </c>
      <c r="N30" s="40">
        <f>I30</f>
        <v>7</v>
      </c>
      <c r="O30" s="58" t="s">
        <v>42</v>
      </c>
      <c r="P30" s="77">
        <v>5</v>
      </c>
      <c r="Q30" s="78">
        <f t="shared" ref="Q30:AS30" si="5">IF(Q31&lt;&gt;""&amp;Q25&lt;&gt;"",Q25-Q31,"")</f>
        <v>66</v>
      </c>
      <c r="R30" s="78">
        <f t="shared" si="5"/>
        <v>13</v>
      </c>
      <c r="S30" s="78">
        <f t="shared" si="5"/>
        <v>6</v>
      </c>
      <c r="T30" s="78">
        <f t="shared" si="5"/>
        <v>20</v>
      </c>
      <c r="U30" s="78">
        <f t="shared" si="5"/>
        <v>6</v>
      </c>
      <c r="V30" s="78">
        <f t="shared" si="5"/>
        <v>0</v>
      </c>
      <c r="W30" s="78">
        <f t="shared" si="5"/>
        <v>6</v>
      </c>
      <c r="X30" s="78">
        <f t="shared" si="5"/>
        <v>0</v>
      </c>
      <c r="Y30" s="78">
        <f t="shared" si="5"/>
        <v>0</v>
      </c>
      <c r="Z30" s="78">
        <f t="shared" si="5"/>
        <v>2</v>
      </c>
      <c r="AA30" s="78">
        <f t="shared" si="5"/>
        <v>2</v>
      </c>
      <c r="AB30" s="78">
        <f t="shared" si="5"/>
        <v>1</v>
      </c>
      <c r="AC30" s="78">
        <f t="shared" si="5"/>
        <v>4</v>
      </c>
      <c r="AD30" s="78">
        <f t="shared" si="5"/>
        <v>7</v>
      </c>
      <c r="AE30" s="78">
        <f t="shared" si="5"/>
        <v>3</v>
      </c>
      <c r="AF30" s="78">
        <f t="shared" si="5"/>
        <v>7</v>
      </c>
      <c r="AG30" s="78">
        <f t="shared" si="5"/>
        <v>9</v>
      </c>
      <c r="AH30" s="78">
        <f t="shared" si="5"/>
        <v>6</v>
      </c>
      <c r="AI30" s="78">
        <f t="shared" si="5"/>
        <v>2</v>
      </c>
      <c r="AJ30" s="78">
        <f t="shared" si="5"/>
        <v>2</v>
      </c>
      <c r="AK30" s="78">
        <f t="shared" si="5"/>
        <v>1</v>
      </c>
      <c r="AL30" s="78">
        <f t="shared" si="5"/>
        <v>10</v>
      </c>
      <c r="AM30" s="78">
        <f t="shared" si="5"/>
        <v>0</v>
      </c>
      <c r="AN30" s="78">
        <f t="shared" si="5"/>
        <v>0</v>
      </c>
      <c r="AO30" s="78">
        <f t="shared" si="5"/>
        <v>0</v>
      </c>
      <c r="AP30" s="78">
        <f t="shared" si="5"/>
        <v>0</v>
      </c>
      <c r="AQ30" s="78">
        <f t="shared" si="5"/>
        <v>0</v>
      </c>
      <c r="AR30" s="78">
        <f t="shared" si="5"/>
        <v>0</v>
      </c>
      <c r="AS30" s="78">
        <f t="shared" si="5"/>
        <v>0</v>
      </c>
      <c r="AT30" s="170"/>
    </row>
    <row r="31" spans="1:46" ht="24.6" customHeight="1" x14ac:dyDescent="0.2">
      <c r="A31" s="209"/>
      <c r="B31" s="181"/>
      <c r="C31" s="178"/>
      <c r="D31" s="211"/>
      <c r="E31" s="201"/>
      <c r="F31" s="180"/>
      <c r="G31" s="202"/>
      <c r="H31" s="203" t="s">
        <v>69</v>
      </c>
      <c r="I31" s="203"/>
      <c r="J31" s="203"/>
      <c r="K31" s="203"/>
      <c r="L31" s="203"/>
      <c r="M31" s="203"/>
      <c r="N31" s="203"/>
      <c r="O31" s="203"/>
      <c r="P31" s="203"/>
      <c r="Q31" s="72">
        <v>43357</v>
      </c>
      <c r="R31" s="80">
        <v>43439</v>
      </c>
      <c r="S31" s="80">
        <v>43476</v>
      </c>
      <c r="T31" s="80">
        <v>43487</v>
      </c>
      <c r="U31" s="80">
        <v>43531</v>
      </c>
      <c r="V31" s="80">
        <v>43579</v>
      </c>
      <c r="W31" s="80">
        <v>43595</v>
      </c>
      <c r="X31" s="80">
        <v>43634</v>
      </c>
      <c r="Y31" s="80">
        <v>43664</v>
      </c>
      <c r="Z31" s="80">
        <v>43697</v>
      </c>
      <c r="AA31" s="80">
        <v>43724</v>
      </c>
      <c r="AB31" s="80">
        <v>43759</v>
      </c>
      <c r="AC31" s="80">
        <v>43783</v>
      </c>
      <c r="AD31" s="80">
        <v>43811</v>
      </c>
      <c r="AE31" s="80">
        <v>43851</v>
      </c>
      <c r="AF31" s="80">
        <v>43872</v>
      </c>
      <c r="AG31" s="80">
        <v>43901</v>
      </c>
      <c r="AH31" s="80">
        <v>43938</v>
      </c>
      <c r="AI31" s="80">
        <v>43971</v>
      </c>
      <c r="AJ31" s="80">
        <v>43999</v>
      </c>
      <c r="AK31" s="80">
        <v>44033</v>
      </c>
      <c r="AL31" s="80">
        <v>44053</v>
      </c>
      <c r="AM31" s="80"/>
      <c r="AN31" s="80"/>
      <c r="AO31" s="80"/>
      <c r="AP31" s="80"/>
      <c r="AQ31" s="80"/>
      <c r="AR31" s="80"/>
      <c r="AS31" s="80"/>
      <c r="AT31" s="170"/>
    </row>
    <row r="32" spans="1:46" ht="33" customHeight="1" x14ac:dyDescent="0.2">
      <c r="A32" s="209"/>
      <c r="B32" s="204">
        <v>8</v>
      </c>
      <c r="C32" s="205" t="s">
        <v>70</v>
      </c>
      <c r="D32" s="197" t="s">
        <v>71</v>
      </c>
      <c r="E32" s="198" t="s">
        <v>6</v>
      </c>
      <c r="F32" s="199" t="s">
        <v>7</v>
      </c>
      <c r="G32" s="194" t="s">
        <v>68</v>
      </c>
      <c r="H32" s="38" t="s">
        <v>39</v>
      </c>
      <c r="I32" s="76">
        <v>30</v>
      </c>
      <c r="J32" s="40">
        <v>25</v>
      </c>
      <c r="K32" s="41" t="s">
        <v>40</v>
      </c>
      <c r="L32" s="41" t="s">
        <v>41</v>
      </c>
      <c r="M32" s="41" t="s">
        <v>40</v>
      </c>
      <c r="N32" s="40">
        <v>30</v>
      </c>
      <c r="O32" s="58" t="s">
        <v>42</v>
      </c>
      <c r="P32" s="77">
        <v>25</v>
      </c>
      <c r="Q32" s="78">
        <f t="shared" ref="Q32:AS32" si="6">IF(Q33&lt;&gt;""&amp;Q25&lt;&gt;"",Q25-Q33,"")</f>
        <v>354</v>
      </c>
      <c r="R32" s="78">
        <f t="shared" si="6"/>
        <v>320</v>
      </c>
      <c r="S32" s="78">
        <f t="shared" si="6"/>
        <v>272</v>
      </c>
      <c r="T32" s="78">
        <f t="shared" si="6"/>
        <v>231</v>
      </c>
      <c r="U32" s="78">
        <f t="shared" si="6"/>
        <v>468</v>
      </c>
      <c r="V32" s="78">
        <f t="shared" si="6"/>
        <v>369</v>
      </c>
      <c r="W32" s="78">
        <f t="shared" si="6"/>
        <v>391</v>
      </c>
      <c r="X32" s="78">
        <f t="shared" si="6"/>
        <v>424</v>
      </c>
      <c r="Y32" s="78">
        <f t="shared" si="6"/>
        <v>454</v>
      </c>
      <c r="Z32" s="78">
        <f t="shared" si="6"/>
        <v>489</v>
      </c>
      <c r="AA32" s="78">
        <f t="shared" si="6"/>
        <v>516</v>
      </c>
      <c r="AB32" s="78">
        <f t="shared" si="6"/>
        <v>550</v>
      </c>
      <c r="AC32" s="78">
        <f t="shared" si="6"/>
        <v>577</v>
      </c>
      <c r="AD32" s="78">
        <f t="shared" si="6"/>
        <v>608</v>
      </c>
      <c r="AE32" s="78">
        <f t="shared" si="6"/>
        <v>644</v>
      </c>
      <c r="AF32" s="78">
        <f t="shared" si="6"/>
        <v>669</v>
      </c>
      <c r="AG32" s="78">
        <f t="shared" si="6"/>
        <v>700</v>
      </c>
      <c r="AH32" s="78">
        <f t="shared" si="6"/>
        <v>734</v>
      </c>
      <c r="AI32" s="78">
        <f t="shared" si="6"/>
        <v>763</v>
      </c>
      <c r="AJ32" s="78">
        <f t="shared" si="6"/>
        <v>584</v>
      </c>
      <c r="AK32" s="78">
        <f t="shared" si="6"/>
        <v>582</v>
      </c>
      <c r="AL32" s="78">
        <f t="shared" si="6"/>
        <v>374</v>
      </c>
      <c r="AM32" s="78">
        <f t="shared" si="6"/>
        <v>0</v>
      </c>
      <c r="AN32" s="78">
        <f t="shared" si="6"/>
        <v>0</v>
      </c>
      <c r="AO32" s="78">
        <f t="shared" si="6"/>
        <v>0</v>
      </c>
      <c r="AP32" s="78">
        <f t="shared" si="6"/>
        <v>0</v>
      </c>
      <c r="AQ32" s="78">
        <f t="shared" si="6"/>
        <v>0</v>
      </c>
      <c r="AR32" s="78">
        <f t="shared" si="6"/>
        <v>0</v>
      </c>
      <c r="AS32" s="78">
        <f t="shared" si="6"/>
        <v>0</v>
      </c>
      <c r="AT32" s="195"/>
    </row>
    <row r="33" spans="1:46" ht="45.6" customHeight="1" x14ac:dyDescent="0.2">
      <c r="A33" s="209"/>
      <c r="B33" s="204"/>
      <c r="C33" s="205"/>
      <c r="D33" s="197"/>
      <c r="E33" s="198"/>
      <c r="F33" s="199"/>
      <c r="G33" s="194"/>
      <c r="H33" s="196" t="s">
        <v>72</v>
      </c>
      <c r="I33" s="196"/>
      <c r="J33" s="196"/>
      <c r="K33" s="196"/>
      <c r="L33" s="196"/>
      <c r="M33" s="196"/>
      <c r="N33" s="196"/>
      <c r="O33" s="196"/>
      <c r="P33" s="196"/>
      <c r="Q33" s="72">
        <v>43069</v>
      </c>
      <c r="R33" s="82">
        <v>43132</v>
      </c>
      <c r="S33" s="82">
        <v>43210</v>
      </c>
      <c r="T33" s="82">
        <v>43276</v>
      </c>
      <c r="U33" s="82">
        <v>43069</v>
      </c>
      <c r="V33" s="82">
        <v>43210</v>
      </c>
      <c r="W33" s="82">
        <v>43210</v>
      </c>
      <c r="X33" s="82">
        <v>43210</v>
      </c>
      <c r="Y33" s="82">
        <v>43210</v>
      </c>
      <c r="Z33" s="82">
        <v>43210</v>
      </c>
      <c r="AA33" s="82">
        <v>43210</v>
      </c>
      <c r="AB33" s="82">
        <v>43210</v>
      </c>
      <c r="AC33" s="82">
        <v>43210</v>
      </c>
      <c r="AD33" s="82">
        <v>43210</v>
      </c>
      <c r="AE33" s="82">
        <v>43210</v>
      </c>
      <c r="AF33" s="82">
        <v>43210</v>
      </c>
      <c r="AG33" s="82">
        <v>43210</v>
      </c>
      <c r="AH33" s="82">
        <v>43210</v>
      </c>
      <c r="AI33" s="82">
        <v>43210</v>
      </c>
      <c r="AJ33" s="82">
        <v>43417</v>
      </c>
      <c r="AK33" s="82">
        <v>43452</v>
      </c>
      <c r="AL33" s="82">
        <v>43689</v>
      </c>
      <c r="AM33" s="82"/>
      <c r="AN33" s="82"/>
      <c r="AO33" s="82"/>
      <c r="AP33" s="82"/>
      <c r="AQ33" s="82"/>
      <c r="AR33" s="82"/>
      <c r="AS33" s="82"/>
      <c r="AT33" s="195"/>
    </row>
    <row r="34" spans="1:46" ht="19.5" customHeight="1" x14ac:dyDescent="0.2">
      <c r="A34" s="209"/>
      <c r="B34" s="204"/>
      <c r="C34" s="205"/>
      <c r="D34" s="197" t="s">
        <v>73</v>
      </c>
      <c r="E34" s="198" t="s">
        <v>6</v>
      </c>
      <c r="F34" s="199" t="s">
        <v>7</v>
      </c>
      <c r="G34" s="194" t="s">
        <v>68</v>
      </c>
      <c r="H34" s="38" t="s">
        <v>39</v>
      </c>
      <c r="I34" s="76">
        <v>15</v>
      </c>
      <c r="J34" s="40">
        <f>P34</f>
        <v>10</v>
      </c>
      <c r="K34" s="41" t="s">
        <v>40</v>
      </c>
      <c r="L34" s="41" t="s">
        <v>41</v>
      </c>
      <c r="M34" s="41" t="s">
        <v>40</v>
      </c>
      <c r="N34" s="40">
        <f>I34</f>
        <v>15</v>
      </c>
      <c r="O34" s="58" t="s">
        <v>42</v>
      </c>
      <c r="P34" s="77">
        <v>10</v>
      </c>
      <c r="Q34" s="78">
        <f t="shared" ref="Q34:AS34" si="7">IF(Q35&lt;&gt;""&amp;Q25&lt;&gt;"",Q25-Q35,"")</f>
        <v>349</v>
      </c>
      <c r="R34" s="78">
        <f t="shared" si="7"/>
        <v>132</v>
      </c>
      <c r="S34" s="78">
        <f t="shared" si="7"/>
        <v>35</v>
      </c>
      <c r="T34" s="78">
        <f t="shared" si="7"/>
        <v>34</v>
      </c>
      <c r="U34" s="78">
        <f t="shared" si="7"/>
        <v>19</v>
      </c>
      <c r="V34" s="78">
        <f t="shared" si="7"/>
        <v>15</v>
      </c>
      <c r="W34" s="78">
        <f t="shared" si="7"/>
        <v>14</v>
      </c>
      <c r="X34" s="78">
        <f t="shared" si="7"/>
        <v>15</v>
      </c>
      <c r="Y34" s="78">
        <f t="shared" si="7"/>
        <v>10</v>
      </c>
      <c r="Z34" s="78">
        <f t="shared" si="7"/>
        <v>8</v>
      </c>
      <c r="AA34" s="78">
        <f t="shared" si="7"/>
        <v>15</v>
      </c>
      <c r="AB34" s="78">
        <f t="shared" si="7"/>
        <v>14</v>
      </c>
      <c r="AC34" s="78">
        <f t="shared" si="7"/>
        <v>11</v>
      </c>
      <c r="AD34" s="78">
        <f t="shared" si="7"/>
        <v>14</v>
      </c>
      <c r="AE34" s="78">
        <f t="shared" si="7"/>
        <v>11</v>
      </c>
      <c r="AF34" s="78">
        <f t="shared" si="7"/>
        <v>14</v>
      </c>
      <c r="AG34" s="78">
        <f t="shared" si="7"/>
        <v>9</v>
      </c>
      <c r="AH34" s="78">
        <f t="shared" si="7"/>
        <v>78</v>
      </c>
      <c r="AI34" s="78">
        <f t="shared" si="7"/>
        <v>28</v>
      </c>
      <c r="AJ34" s="78">
        <f t="shared" si="7"/>
        <v>215</v>
      </c>
      <c r="AK34" s="78">
        <f t="shared" si="7"/>
        <v>14</v>
      </c>
      <c r="AL34" s="78">
        <f t="shared" si="7"/>
        <v>13</v>
      </c>
      <c r="AM34" s="78">
        <f t="shared" si="7"/>
        <v>0</v>
      </c>
      <c r="AN34" s="78">
        <f t="shared" si="7"/>
        <v>0</v>
      </c>
      <c r="AO34" s="78">
        <f t="shared" si="7"/>
        <v>0</v>
      </c>
      <c r="AP34" s="78">
        <f t="shared" si="7"/>
        <v>0</v>
      </c>
      <c r="AQ34" s="78">
        <f t="shared" si="7"/>
        <v>0</v>
      </c>
      <c r="AR34" s="78">
        <f t="shared" si="7"/>
        <v>0</v>
      </c>
      <c r="AS34" s="78">
        <f t="shared" si="7"/>
        <v>0</v>
      </c>
      <c r="AT34" s="195"/>
    </row>
    <row r="35" spans="1:46" ht="29.25" customHeight="1" x14ac:dyDescent="0.2">
      <c r="A35" s="209"/>
      <c r="B35" s="204"/>
      <c r="C35" s="205"/>
      <c r="D35" s="197"/>
      <c r="E35" s="198"/>
      <c r="F35" s="199"/>
      <c r="G35" s="194"/>
      <c r="H35" s="200" t="s">
        <v>74</v>
      </c>
      <c r="I35" s="200"/>
      <c r="J35" s="200"/>
      <c r="K35" s="200"/>
      <c r="L35" s="200"/>
      <c r="M35" s="200"/>
      <c r="N35" s="200"/>
      <c r="O35" s="200"/>
      <c r="P35" s="200"/>
      <c r="Q35" s="72">
        <v>43074</v>
      </c>
      <c r="R35" s="82">
        <v>43320</v>
      </c>
      <c r="S35" s="82">
        <v>43447</v>
      </c>
      <c r="T35" s="82">
        <v>43473</v>
      </c>
      <c r="U35" s="82">
        <v>43518</v>
      </c>
      <c r="V35" s="82">
        <v>43564</v>
      </c>
      <c r="W35" s="82">
        <v>43587</v>
      </c>
      <c r="X35" s="82">
        <v>43619</v>
      </c>
      <c r="Y35" s="82">
        <v>43654</v>
      </c>
      <c r="Z35" s="82">
        <v>43691</v>
      </c>
      <c r="AA35" s="82">
        <v>43711</v>
      </c>
      <c r="AB35" s="82">
        <v>43746</v>
      </c>
      <c r="AC35" s="82">
        <v>43776</v>
      </c>
      <c r="AD35" s="82">
        <v>43804</v>
      </c>
      <c r="AE35" s="82">
        <v>43843</v>
      </c>
      <c r="AF35" s="82">
        <v>43865</v>
      </c>
      <c r="AG35" s="82">
        <v>43901</v>
      </c>
      <c r="AH35" s="82">
        <v>43866</v>
      </c>
      <c r="AI35" s="82">
        <v>43945</v>
      </c>
      <c r="AJ35" s="82">
        <v>43786</v>
      </c>
      <c r="AK35" s="82">
        <v>44020</v>
      </c>
      <c r="AL35" s="82">
        <v>44050</v>
      </c>
      <c r="AM35" s="82"/>
      <c r="AN35" s="82"/>
      <c r="AO35" s="82"/>
      <c r="AP35" s="82"/>
      <c r="AQ35" s="82"/>
      <c r="AR35" s="82"/>
      <c r="AS35" s="82"/>
      <c r="AT35" s="195"/>
    </row>
    <row r="36" spans="1:46" ht="12.75" customHeight="1" x14ac:dyDescent="0.2">
      <c r="A36" s="173" t="s">
        <v>75</v>
      </c>
      <c r="B36" s="174">
        <v>9</v>
      </c>
      <c r="C36" s="175" t="s">
        <v>76</v>
      </c>
      <c r="D36" s="176" t="s">
        <v>77</v>
      </c>
      <c r="E36" s="176" t="s">
        <v>6</v>
      </c>
      <c r="F36" s="176" t="s">
        <v>7</v>
      </c>
      <c r="G36" s="176" t="s">
        <v>64</v>
      </c>
      <c r="H36" s="83" t="s">
        <v>42</v>
      </c>
      <c r="I36" s="84">
        <v>0.37</v>
      </c>
      <c r="J36" s="85">
        <v>0.37</v>
      </c>
      <c r="K36" s="86" t="s">
        <v>40</v>
      </c>
      <c r="L36" s="86" t="s">
        <v>41</v>
      </c>
      <c r="M36" s="86" t="s">
        <v>40</v>
      </c>
      <c r="N36" s="85">
        <v>0.41</v>
      </c>
      <c r="O36" s="87" t="s">
        <v>39</v>
      </c>
      <c r="P36" s="88">
        <v>0.41</v>
      </c>
      <c r="Q36" s="89" t="e">
        <f t="shared" ref="Q36:AS36" si="8">Q38/Q37</f>
        <v>#DIV/0!</v>
      </c>
      <c r="R36" s="89">
        <f t="shared" si="8"/>
        <v>0.1875</v>
      </c>
      <c r="S36" s="89">
        <f t="shared" si="8"/>
        <v>0.72727272727272729</v>
      </c>
      <c r="T36" s="89">
        <f t="shared" si="8"/>
        <v>0.6875</v>
      </c>
      <c r="U36" s="89">
        <f t="shared" si="8"/>
        <v>0.63157894736842102</v>
      </c>
      <c r="V36" s="89">
        <f t="shared" si="8"/>
        <v>0.66666666666666663</v>
      </c>
      <c r="W36" s="89">
        <f t="shared" si="8"/>
        <v>0.54545454545454541</v>
      </c>
      <c r="X36" s="89">
        <f t="shared" si="8"/>
        <v>0.8</v>
      </c>
      <c r="Y36" s="89">
        <f t="shared" si="8"/>
        <v>0.6</v>
      </c>
      <c r="Z36" s="89">
        <f t="shared" si="8"/>
        <v>0.69230769230769229</v>
      </c>
      <c r="AA36" s="89">
        <f t="shared" si="8"/>
        <v>0.66666666666666663</v>
      </c>
      <c r="AB36" s="89">
        <f t="shared" si="8"/>
        <v>0.8</v>
      </c>
      <c r="AC36" s="89">
        <f t="shared" si="8"/>
        <v>0.7857142857142857</v>
      </c>
      <c r="AD36" s="89">
        <f t="shared" si="8"/>
        <v>0.70588235294117652</v>
      </c>
      <c r="AE36" s="89">
        <f t="shared" si="8"/>
        <v>0.6875</v>
      </c>
      <c r="AF36" s="89">
        <f t="shared" si="8"/>
        <v>0.66666666666666663</v>
      </c>
      <c r="AG36" s="89">
        <f t="shared" si="8"/>
        <v>0.83333333333333337</v>
      </c>
      <c r="AH36" s="89">
        <f t="shared" si="8"/>
        <v>0.25</v>
      </c>
      <c r="AI36" s="89">
        <f t="shared" si="8"/>
        <v>0</v>
      </c>
      <c r="AJ36" s="89">
        <f t="shared" si="8"/>
        <v>0</v>
      </c>
      <c r="AK36" s="89">
        <f t="shared" si="8"/>
        <v>0.35714285714285715</v>
      </c>
      <c r="AL36" s="89">
        <f t="shared" si="8"/>
        <v>0.21052631578947367</v>
      </c>
      <c r="AM36" s="89" t="e">
        <f t="shared" si="8"/>
        <v>#DIV/0!</v>
      </c>
      <c r="AN36" s="89" t="e">
        <f t="shared" si="8"/>
        <v>#DIV/0!</v>
      </c>
      <c r="AO36" s="89" t="e">
        <f t="shared" si="8"/>
        <v>#DIV/0!</v>
      </c>
      <c r="AP36" s="89" t="e">
        <f t="shared" si="8"/>
        <v>#DIV/0!</v>
      </c>
      <c r="AQ36" s="89" t="e">
        <f t="shared" si="8"/>
        <v>#DIV/0!</v>
      </c>
      <c r="AR36" s="89" t="e">
        <f t="shared" si="8"/>
        <v>#DIV/0!</v>
      </c>
      <c r="AS36" s="89" t="e">
        <f t="shared" si="8"/>
        <v>#DIV/0!</v>
      </c>
      <c r="AT36" s="90"/>
    </row>
    <row r="37" spans="1:46" ht="12.75" customHeight="1" x14ac:dyDescent="0.2">
      <c r="A37" s="173"/>
      <c r="B37" s="174"/>
      <c r="C37" s="175"/>
      <c r="D37" s="176"/>
      <c r="E37" s="176"/>
      <c r="F37" s="176"/>
      <c r="G37" s="176"/>
      <c r="H37" s="191" t="s">
        <v>78</v>
      </c>
      <c r="I37" s="191"/>
      <c r="J37" s="191"/>
      <c r="K37" s="191"/>
      <c r="L37" s="191"/>
      <c r="M37" s="191"/>
      <c r="N37" s="191"/>
      <c r="O37" s="191"/>
      <c r="P37" s="191"/>
      <c r="Q37" s="91">
        <v>0</v>
      </c>
      <c r="R37" s="91">
        <v>16</v>
      </c>
      <c r="S37" s="91">
        <v>11</v>
      </c>
      <c r="T37" s="91">
        <v>16</v>
      </c>
      <c r="U37" s="91">
        <v>19</v>
      </c>
      <c r="V37" s="91">
        <v>15</v>
      </c>
      <c r="W37" s="91">
        <v>11</v>
      </c>
      <c r="X37" s="91">
        <v>15</v>
      </c>
      <c r="Y37" s="91">
        <v>15</v>
      </c>
      <c r="Z37" s="91">
        <v>13</v>
      </c>
      <c r="AA37" s="91">
        <v>15</v>
      </c>
      <c r="AB37" s="91">
        <v>15</v>
      </c>
      <c r="AC37" s="91">
        <v>14</v>
      </c>
      <c r="AD37" s="91">
        <v>17</v>
      </c>
      <c r="AE37" s="91">
        <v>16</v>
      </c>
      <c r="AF37" s="91">
        <v>12</v>
      </c>
      <c r="AG37" s="91">
        <v>12</v>
      </c>
      <c r="AH37" s="91">
        <v>16</v>
      </c>
      <c r="AI37" s="91">
        <v>7</v>
      </c>
      <c r="AJ37" s="91">
        <v>15</v>
      </c>
      <c r="AK37" s="91">
        <v>14</v>
      </c>
      <c r="AL37" s="91">
        <v>19</v>
      </c>
      <c r="AM37" s="91"/>
      <c r="AN37" s="91"/>
      <c r="AO37" s="91"/>
      <c r="AP37" s="91"/>
      <c r="AQ37" s="91"/>
      <c r="AR37" s="91"/>
      <c r="AS37" s="91"/>
      <c r="AT37" s="79"/>
    </row>
    <row r="38" spans="1:46" ht="16.5" customHeight="1" x14ac:dyDescent="0.2">
      <c r="A38" s="173"/>
      <c r="B38" s="174"/>
      <c r="C38" s="175"/>
      <c r="D38" s="176"/>
      <c r="E38" s="176"/>
      <c r="F38" s="176"/>
      <c r="G38" s="176"/>
      <c r="H38" s="191" t="s">
        <v>79</v>
      </c>
      <c r="I38" s="191"/>
      <c r="J38" s="191"/>
      <c r="K38" s="191"/>
      <c r="L38" s="191"/>
      <c r="M38" s="191"/>
      <c r="N38" s="191"/>
      <c r="O38" s="191"/>
      <c r="P38" s="191"/>
      <c r="Q38" s="91">
        <v>0</v>
      </c>
      <c r="R38" s="91">
        <v>3</v>
      </c>
      <c r="S38" s="91">
        <v>8</v>
      </c>
      <c r="T38" s="91">
        <v>11</v>
      </c>
      <c r="U38" s="91">
        <v>12</v>
      </c>
      <c r="V38" s="91">
        <v>10</v>
      </c>
      <c r="W38" s="91">
        <v>6</v>
      </c>
      <c r="X38" s="91">
        <v>12</v>
      </c>
      <c r="Y38" s="91">
        <v>9</v>
      </c>
      <c r="Z38" s="91">
        <v>9</v>
      </c>
      <c r="AA38" s="91">
        <v>10</v>
      </c>
      <c r="AB38" s="91">
        <v>12</v>
      </c>
      <c r="AC38" s="91">
        <v>11</v>
      </c>
      <c r="AD38" s="91">
        <v>12</v>
      </c>
      <c r="AE38" s="91">
        <v>11</v>
      </c>
      <c r="AF38" s="91">
        <v>8</v>
      </c>
      <c r="AG38" s="91">
        <v>10</v>
      </c>
      <c r="AH38" s="91">
        <v>4</v>
      </c>
      <c r="AI38" s="91">
        <v>0</v>
      </c>
      <c r="AJ38" s="91">
        <v>0</v>
      </c>
      <c r="AK38" s="91">
        <v>5</v>
      </c>
      <c r="AL38" s="91">
        <v>4</v>
      </c>
      <c r="AM38" s="91"/>
      <c r="AN38" s="91"/>
      <c r="AO38" s="91"/>
      <c r="AP38" s="91"/>
      <c r="AQ38" s="91"/>
      <c r="AR38" s="91"/>
      <c r="AS38" s="91"/>
      <c r="AT38" s="79"/>
    </row>
    <row r="39" spans="1:46" ht="42" customHeight="1" x14ac:dyDescent="0.2">
      <c r="A39" s="173"/>
      <c r="B39" s="51">
        <v>10</v>
      </c>
      <c r="C39" s="12" t="s">
        <v>80</v>
      </c>
      <c r="D39" s="53" t="s">
        <v>81</v>
      </c>
      <c r="E39" s="53" t="s">
        <v>6</v>
      </c>
      <c r="F39" s="13" t="s">
        <v>7</v>
      </c>
      <c r="G39" s="54" t="s">
        <v>82</v>
      </c>
      <c r="H39" s="38" t="s">
        <v>39</v>
      </c>
      <c r="I39" s="76">
        <v>72</v>
      </c>
      <c r="J39" s="40">
        <v>60</v>
      </c>
      <c r="K39" s="40">
        <v>72</v>
      </c>
      <c r="L39" s="41" t="s">
        <v>41</v>
      </c>
      <c r="M39" s="41" t="s">
        <v>40</v>
      </c>
      <c r="N39" s="40">
        <v>72</v>
      </c>
      <c r="O39" s="58" t="s">
        <v>42</v>
      </c>
      <c r="P39" s="77">
        <v>60</v>
      </c>
      <c r="Q39" s="91">
        <v>30</v>
      </c>
      <c r="R39" s="91">
        <v>20</v>
      </c>
      <c r="S39" s="91">
        <v>33</v>
      </c>
      <c r="T39" s="91">
        <v>29</v>
      </c>
      <c r="U39" s="91">
        <v>19</v>
      </c>
      <c r="V39" s="91">
        <v>19</v>
      </c>
      <c r="W39" s="91">
        <v>20</v>
      </c>
      <c r="X39" s="91">
        <v>26</v>
      </c>
      <c r="Y39" s="91">
        <v>24</v>
      </c>
      <c r="Z39" s="91">
        <v>22</v>
      </c>
      <c r="AA39" s="91">
        <v>14</v>
      </c>
      <c r="AB39" s="91">
        <v>23</v>
      </c>
      <c r="AC39" s="91">
        <v>29</v>
      </c>
      <c r="AD39" s="91">
        <v>27</v>
      </c>
      <c r="AE39" s="91">
        <v>22</v>
      </c>
      <c r="AF39" s="91">
        <v>18</v>
      </c>
      <c r="AG39" s="91">
        <v>23</v>
      </c>
      <c r="AH39" s="91">
        <v>26</v>
      </c>
      <c r="AI39" s="91">
        <v>28</v>
      </c>
      <c r="AJ39" s="91">
        <v>34</v>
      </c>
      <c r="AK39" s="91">
        <v>38</v>
      </c>
      <c r="AL39" s="91">
        <v>40</v>
      </c>
      <c r="AM39" s="91"/>
      <c r="AN39" s="91"/>
      <c r="AO39" s="91"/>
      <c r="AP39" s="91"/>
      <c r="AQ39" s="91"/>
      <c r="AR39" s="91"/>
      <c r="AS39" s="91"/>
      <c r="AT39" s="79"/>
    </row>
    <row r="40" spans="1:46" ht="38.25" x14ac:dyDescent="0.2">
      <c r="A40" s="173"/>
      <c r="B40" s="51">
        <v>11</v>
      </c>
      <c r="C40" s="12" t="s">
        <v>83</v>
      </c>
      <c r="D40" s="53" t="s">
        <v>84</v>
      </c>
      <c r="E40" s="53" t="s">
        <v>6</v>
      </c>
      <c r="F40" s="13" t="s">
        <v>7</v>
      </c>
      <c r="G40" s="54" t="s">
        <v>60</v>
      </c>
      <c r="H40" s="38" t="s">
        <v>39</v>
      </c>
      <c r="I40" s="76">
        <v>30</v>
      </c>
      <c r="J40" s="40">
        <v>28</v>
      </c>
      <c r="K40" s="41" t="s">
        <v>40</v>
      </c>
      <c r="L40" s="41" t="s">
        <v>41</v>
      </c>
      <c r="M40" s="41" t="s">
        <v>40</v>
      </c>
      <c r="N40" s="40">
        <f>I40</f>
        <v>30</v>
      </c>
      <c r="O40" s="58" t="s">
        <v>42</v>
      </c>
      <c r="P40" s="77">
        <v>28</v>
      </c>
      <c r="Q40" s="91">
        <v>20</v>
      </c>
      <c r="R40" s="91">
        <v>25</v>
      </c>
      <c r="S40" s="91">
        <v>23</v>
      </c>
      <c r="T40" s="91">
        <v>34</v>
      </c>
      <c r="U40" s="91">
        <v>39</v>
      </c>
      <c r="V40" s="91">
        <v>51</v>
      </c>
      <c r="W40" s="91">
        <v>55</v>
      </c>
      <c r="X40" s="91">
        <v>82</v>
      </c>
      <c r="Y40" s="91">
        <v>85</v>
      </c>
      <c r="Z40" s="91">
        <v>88</v>
      </c>
      <c r="AA40" s="91">
        <v>77</v>
      </c>
      <c r="AB40" s="91">
        <v>81</v>
      </c>
      <c r="AC40" s="91">
        <v>79</v>
      </c>
      <c r="AD40" s="91">
        <v>65</v>
      </c>
      <c r="AE40" s="91">
        <v>61</v>
      </c>
      <c r="AF40" s="91">
        <v>59</v>
      </c>
      <c r="AG40" s="91">
        <v>64</v>
      </c>
      <c r="AH40" s="91">
        <v>27</v>
      </c>
      <c r="AI40" s="91">
        <v>25</v>
      </c>
      <c r="AJ40" s="91">
        <v>29</v>
      </c>
      <c r="AK40" s="91">
        <v>33</v>
      </c>
      <c r="AL40" s="91">
        <v>29</v>
      </c>
      <c r="AM40" s="91"/>
      <c r="AN40" s="91"/>
      <c r="AO40" s="91"/>
      <c r="AP40" s="91"/>
      <c r="AQ40" s="91"/>
      <c r="AR40" s="91"/>
      <c r="AS40" s="91"/>
      <c r="AT40" s="79"/>
    </row>
    <row r="41" spans="1:46" ht="15.75" customHeight="1" x14ac:dyDescent="0.2">
      <c r="A41" s="173"/>
      <c r="B41" s="192">
        <v>12</v>
      </c>
      <c r="C41" s="178" t="s">
        <v>85</v>
      </c>
      <c r="D41" s="180" t="s">
        <v>86</v>
      </c>
      <c r="E41" s="180" t="s">
        <v>6</v>
      </c>
      <c r="F41" s="180" t="s">
        <v>7</v>
      </c>
      <c r="G41" s="180" t="s">
        <v>8</v>
      </c>
      <c r="H41" s="189" t="s">
        <v>10</v>
      </c>
      <c r="I41" s="189"/>
      <c r="J41" s="189"/>
      <c r="K41" s="189"/>
      <c r="L41" s="189"/>
      <c r="M41" s="189"/>
      <c r="N41" s="189"/>
      <c r="O41" s="189"/>
      <c r="P41" s="189"/>
      <c r="Q41" s="92">
        <v>60</v>
      </c>
      <c r="R41" s="92">
        <v>68</v>
      </c>
      <c r="S41" s="92">
        <v>66</v>
      </c>
      <c r="T41" s="92">
        <v>94</v>
      </c>
      <c r="U41" s="92">
        <v>93</v>
      </c>
      <c r="V41" s="92">
        <v>30</v>
      </c>
      <c r="W41" s="92">
        <v>73</v>
      </c>
      <c r="X41" s="92">
        <v>107</v>
      </c>
      <c r="Y41" s="92">
        <v>46</v>
      </c>
      <c r="Z41" s="92">
        <v>86</v>
      </c>
      <c r="AA41" s="92">
        <v>87</v>
      </c>
      <c r="AB41" s="92">
        <v>81</v>
      </c>
      <c r="AC41" s="92">
        <v>108</v>
      </c>
      <c r="AD41" s="92">
        <v>106</v>
      </c>
      <c r="AE41" s="92">
        <v>53</v>
      </c>
      <c r="AF41" s="92">
        <v>76</v>
      </c>
      <c r="AG41" s="92">
        <v>86</v>
      </c>
      <c r="AH41" s="92">
        <v>104</v>
      </c>
      <c r="AI41" s="92">
        <v>110</v>
      </c>
      <c r="AJ41" s="92">
        <v>169</v>
      </c>
      <c r="AK41" s="92">
        <v>112</v>
      </c>
      <c r="AL41" s="7">
        <v>118</v>
      </c>
      <c r="AM41" s="92"/>
      <c r="AN41" s="92"/>
      <c r="AO41" s="92"/>
      <c r="AP41" s="92"/>
      <c r="AQ41" s="92"/>
      <c r="AR41" s="92"/>
      <c r="AS41" s="92"/>
      <c r="AT41" s="170"/>
    </row>
    <row r="42" spans="1:46" ht="15.75" customHeight="1" x14ac:dyDescent="0.2">
      <c r="A42" s="173"/>
      <c r="B42" s="192"/>
      <c r="C42" s="178"/>
      <c r="D42" s="180"/>
      <c r="E42" s="180"/>
      <c r="F42" s="180"/>
      <c r="G42" s="180"/>
      <c r="H42" s="189" t="s">
        <v>13</v>
      </c>
      <c r="I42" s="189"/>
      <c r="J42" s="189"/>
      <c r="K42" s="189"/>
      <c r="L42" s="189"/>
      <c r="M42" s="189"/>
      <c r="N42" s="189"/>
      <c r="O42" s="189"/>
      <c r="P42" s="189"/>
      <c r="Q42" s="92">
        <v>90</v>
      </c>
      <c r="R42" s="92">
        <v>124</v>
      </c>
      <c r="S42" s="92">
        <v>69</v>
      </c>
      <c r="T42" s="92">
        <v>72</v>
      </c>
      <c r="U42" s="93">
        <v>68</v>
      </c>
      <c r="V42" s="93">
        <v>68</v>
      </c>
      <c r="W42" s="92">
        <v>59</v>
      </c>
      <c r="X42" s="93">
        <v>88</v>
      </c>
      <c r="Y42" s="93">
        <v>214</v>
      </c>
      <c r="Z42" s="92">
        <v>60</v>
      </c>
      <c r="AA42" s="93">
        <v>65</v>
      </c>
      <c r="AB42" s="93">
        <v>59</v>
      </c>
      <c r="AC42" s="92">
        <v>91</v>
      </c>
      <c r="AD42" s="93">
        <v>82</v>
      </c>
      <c r="AE42" s="93">
        <v>95</v>
      </c>
      <c r="AF42" s="92">
        <v>60</v>
      </c>
      <c r="AG42" s="93">
        <v>50</v>
      </c>
      <c r="AH42" s="93">
        <v>72</v>
      </c>
      <c r="AI42" s="93">
        <v>87</v>
      </c>
      <c r="AJ42" s="92">
        <v>64</v>
      </c>
      <c r="AK42" s="93">
        <v>100</v>
      </c>
      <c r="AL42" s="7">
        <v>84</v>
      </c>
      <c r="AM42" s="93"/>
      <c r="AN42" s="93"/>
      <c r="AO42" s="93"/>
      <c r="AP42" s="93"/>
      <c r="AQ42" s="92"/>
      <c r="AR42" s="93"/>
      <c r="AS42" s="93"/>
      <c r="AT42" s="170"/>
    </row>
    <row r="43" spans="1:46" ht="15.75" customHeight="1" x14ac:dyDescent="0.2">
      <c r="A43" s="173"/>
      <c r="B43" s="192"/>
      <c r="C43" s="178"/>
      <c r="D43" s="180"/>
      <c r="E43" s="180"/>
      <c r="F43" s="180"/>
      <c r="G43" s="180"/>
      <c r="H43" s="189" t="s">
        <v>14</v>
      </c>
      <c r="I43" s="189"/>
      <c r="J43" s="189"/>
      <c r="K43" s="189"/>
      <c r="L43" s="189"/>
      <c r="M43" s="189"/>
      <c r="N43" s="189"/>
      <c r="O43" s="189"/>
      <c r="P43" s="189"/>
      <c r="Q43" s="92">
        <v>21</v>
      </c>
      <c r="R43" s="92">
        <v>65</v>
      </c>
      <c r="S43" s="92">
        <v>51</v>
      </c>
      <c r="T43" s="92">
        <v>92</v>
      </c>
      <c r="U43" s="93">
        <v>91</v>
      </c>
      <c r="V43" s="93">
        <v>38</v>
      </c>
      <c r="W43" s="92">
        <v>65</v>
      </c>
      <c r="X43" s="93">
        <v>71</v>
      </c>
      <c r="Y43" s="93">
        <v>35</v>
      </c>
      <c r="Z43" s="92">
        <v>58</v>
      </c>
      <c r="AA43" s="93">
        <v>64</v>
      </c>
      <c r="AB43" s="93">
        <v>61</v>
      </c>
      <c r="AC43" s="92">
        <v>68</v>
      </c>
      <c r="AD43" s="93">
        <v>68</v>
      </c>
      <c r="AE43" s="93">
        <v>48</v>
      </c>
      <c r="AF43" s="92">
        <v>52</v>
      </c>
      <c r="AG43" s="93">
        <v>49</v>
      </c>
      <c r="AH43" s="93">
        <v>66</v>
      </c>
      <c r="AI43" s="93">
        <v>23</v>
      </c>
      <c r="AJ43" s="92">
        <v>57</v>
      </c>
      <c r="AK43" s="93">
        <v>63</v>
      </c>
      <c r="AL43" s="92">
        <v>83</v>
      </c>
      <c r="AM43" s="93"/>
      <c r="AN43" s="93"/>
      <c r="AO43" s="93"/>
      <c r="AP43" s="93"/>
      <c r="AQ43" s="92"/>
      <c r="AR43" s="93"/>
      <c r="AS43" s="93"/>
      <c r="AT43" s="170"/>
    </row>
    <row r="44" spans="1:46" ht="15.75" customHeight="1" x14ac:dyDescent="0.2">
      <c r="A44" s="173"/>
      <c r="B44" s="192"/>
      <c r="C44" s="178"/>
      <c r="D44" s="180"/>
      <c r="E44" s="180"/>
      <c r="F44" s="180"/>
      <c r="G44" s="180"/>
      <c r="H44" s="189" t="s">
        <v>15</v>
      </c>
      <c r="I44" s="189"/>
      <c r="J44" s="189"/>
      <c r="K44" s="189"/>
      <c r="L44" s="189"/>
      <c r="M44" s="189"/>
      <c r="N44" s="189"/>
      <c r="O44" s="189"/>
      <c r="P44" s="189"/>
      <c r="Q44" s="92">
        <v>50</v>
      </c>
      <c r="R44" s="92">
        <v>56</v>
      </c>
      <c r="S44" s="92">
        <v>78</v>
      </c>
      <c r="T44" s="92">
        <v>95</v>
      </c>
      <c r="U44" s="93">
        <v>83</v>
      </c>
      <c r="V44" s="93">
        <v>65</v>
      </c>
      <c r="W44" s="92">
        <v>63</v>
      </c>
      <c r="X44" s="93">
        <v>68</v>
      </c>
      <c r="Y44" s="93">
        <v>56</v>
      </c>
      <c r="Z44" s="92">
        <v>95</v>
      </c>
      <c r="AA44" s="93">
        <v>70</v>
      </c>
      <c r="AB44" s="93">
        <v>96</v>
      </c>
      <c r="AC44" s="92">
        <v>74</v>
      </c>
      <c r="AD44" s="93">
        <v>109</v>
      </c>
      <c r="AE44" s="93">
        <v>54</v>
      </c>
      <c r="AF44" s="92">
        <v>54</v>
      </c>
      <c r="AG44" s="93">
        <v>68</v>
      </c>
      <c r="AH44" s="93">
        <v>66</v>
      </c>
      <c r="AI44" s="93">
        <v>61</v>
      </c>
      <c r="AJ44" s="92">
        <v>106</v>
      </c>
      <c r="AK44" s="93">
        <v>79</v>
      </c>
      <c r="AL44" s="92">
        <v>80</v>
      </c>
      <c r="AM44" s="93"/>
      <c r="AN44" s="93"/>
      <c r="AO44" s="93"/>
      <c r="AP44" s="93"/>
      <c r="AQ44" s="92"/>
      <c r="AR44" s="93"/>
      <c r="AS44" s="93"/>
      <c r="AT44" s="79"/>
    </row>
    <row r="45" spans="1:46" ht="15.75" customHeight="1" x14ac:dyDescent="0.2">
      <c r="A45" s="173"/>
      <c r="B45" s="192"/>
      <c r="C45" s="178"/>
      <c r="D45" s="180"/>
      <c r="E45" s="180"/>
      <c r="F45" s="180"/>
      <c r="G45" s="180"/>
      <c r="H45" s="189" t="s">
        <v>16</v>
      </c>
      <c r="I45" s="189"/>
      <c r="J45" s="189"/>
      <c r="K45" s="189"/>
      <c r="L45" s="189"/>
      <c r="M45" s="189"/>
      <c r="N45" s="189"/>
      <c r="O45" s="189"/>
      <c r="P45" s="189"/>
      <c r="Q45" s="92">
        <v>24</v>
      </c>
      <c r="R45" s="92">
        <v>53</v>
      </c>
      <c r="S45" s="92">
        <v>65</v>
      </c>
      <c r="T45" s="92">
        <v>101</v>
      </c>
      <c r="U45" s="93">
        <v>86</v>
      </c>
      <c r="V45" s="93">
        <v>54</v>
      </c>
      <c r="W45" s="92">
        <v>61</v>
      </c>
      <c r="X45" s="93">
        <v>94</v>
      </c>
      <c r="Y45" s="93">
        <v>48</v>
      </c>
      <c r="Z45" s="92">
        <v>69</v>
      </c>
      <c r="AA45" s="93">
        <v>89</v>
      </c>
      <c r="AB45" s="93">
        <v>81</v>
      </c>
      <c r="AC45" s="92">
        <v>83</v>
      </c>
      <c r="AD45" s="93">
        <v>75</v>
      </c>
      <c r="AE45" s="93">
        <v>89</v>
      </c>
      <c r="AF45" s="92">
        <v>96</v>
      </c>
      <c r="AG45" s="93">
        <v>75</v>
      </c>
      <c r="AH45" s="93">
        <v>100</v>
      </c>
      <c r="AI45" s="93">
        <v>68</v>
      </c>
      <c r="AJ45" s="92">
        <v>73</v>
      </c>
      <c r="AK45" s="93">
        <v>112</v>
      </c>
      <c r="AL45" s="92">
        <v>67</v>
      </c>
      <c r="AM45" s="93"/>
      <c r="AN45" s="93"/>
      <c r="AO45" s="93"/>
      <c r="AP45" s="93"/>
      <c r="AQ45" s="92"/>
      <c r="AR45" s="93"/>
      <c r="AS45" s="93"/>
      <c r="AT45" s="79"/>
    </row>
    <row r="46" spans="1:46" ht="15.75" customHeight="1" x14ac:dyDescent="0.2">
      <c r="A46" s="173"/>
      <c r="B46" s="192"/>
      <c r="C46" s="178"/>
      <c r="D46" s="180"/>
      <c r="E46" s="180"/>
      <c r="F46" s="180"/>
      <c r="G46" s="180"/>
      <c r="H46" s="189" t="s">
        <v>17</v>
      </c>
      <c r="I46" s="189"/>
      <c r="J46" s="189"/>
      <c r="K46" s="189"/>
      <c r="L46" s="189"/>
      <c r="M46" s="189"/>
      <c r="N46" s="189"/>
      <c r="O46" s="189"/>
      <c r="P46" s="189"/>
      <c r="Q46" s="92">
        <v>26</v>
      </c>
      <c r="R46" s="92">
        <v>81</v>
      </c>
      <c r="S46" s="92">
        <v>50</v>
      </c>
      <c r="T46" s="92">
        <v>97</v>
      </c>
      <c r="U46" s="93">
        <v>73</v>
      </c>
      <c r="V46" s="93">
        <v>68</v>
      </c>
      <c r="W46" s="92">
        <v>58</v>
      </c>
      <c r="X46" s="93">
        <v>81</v>
      </c>
      <c r="Y46" s="93">
        <v>60</v>
      </c>
      <c r="Z46" s="92">
        <v>95</v>
      </c>
      <c r="AA46" s="93">
        <v>67</v>
      </c>
      <c r="AB46" s="93">
        <v>91</v>
      </c>
      <c r="AC46" s="92">
        <v>89</v>
      </c>
      <c r="AD46" s="93">
        <v>145</v>
      </c>
      <c r="AE46" s="93">
        <v>54</v>
      </c>
      <c r="AF46" s="92">
        <v>67</v>
      </c>
      <c r="AG46" s="93">
        <v>86</v>
      </c>
      <c r="AH46" s="93">
        <v>83</v>
      </c>
      <c r="AI46" s="93">
        <v>64</v>
      </c>
      <c r="AJ46" s="92">
        <v>69</v>
      </c>
      <c r="AK46" s="93">
        <v>107</v>
      </c>
      <c r="AL46" s="92">
        <v>105</v>
      </c>
      <c r="AM46" s="93"/>
      <c r="AN46" s="93"/>
      <c r="AO46" s="93"/>
      <c r="AP46" s="93"/>
      <c r="AQ46" s="92"/>
      <c r="AR46" s="93"/>
      <c r="AS46" s="93"/>
      <c r="AT46" s="79"/>
    </row>
    <row r="47" spans="1:46" ht="15.75" customHeight="1" x14ac:dyDescent="0.2">
      <c r="A47" s="173"/>
      <c r="B47" s="192"/>
      <c r="C47" s="178"/>
      <c r="D47" s="180"/>
      <c r="E47" s="180"/>
      <c r="F47" s="180"/>
      <c r="G47" s="180"/>
      <c r="H47" s="189" t="s">
        <v>18</v>
      </c>
      <c r="I47" s="189"/>
      <c r="J47" s="189"/>
      <c r="K47" s="189"/>
      <c r="L47" s="189"/>
      <c r="M47" s="189"/>
      <c r="N47" s="189"/>
      <c r="O47" s="189"/>
      <c r="P47" s="189"/>
      <c r="Q47" s="92">
        <v>67</v>
      </c>
      <c r="R47" s="92">
        <v>130</v>
      </c>
      <c r="S47" s="92">
        <v>67</v>
      </c>
      <c r="T47" s="92">
        <v>66</v>
      </c>
      <c r="U47" s="93">
        <v>54</v>
      </c>
      <c r="V47" s="93">
        <v>38</v>
      </c>
      <c r="W47" s="92">
        <v>53</v>
      </c>
      <c r="X47" s="93">
        <v>59</v>
      </c>
      <c r="Y47" s="93">
        <v>115</v>
      </c>
      <c r="Z47" s="92">
        <v>55</v>
      </c>
      <c r="AA47" s="93">
        <v>50</v>
      </c>
      <c r="AB47" s="93">
        <v>52</v>
      </c>
      <c r="AC47" s="92">
        <v>49</v>
      </c>
      <c r="AD47" s="93">
        <v>42</v>
      </c>
      <c r="AE47" s="93">
        <v>41</v>
      </c>
      <c r="AF47" s="92">
        <v>57</v>
      </c>
      <c r="AG47" s="93">
        <v>91</v>
      </c>
      <c r="AH47" s="93">
        <v>75</v>
      </c>
      <c r="AI47" s="93">
        <v>71</v>
      </c>
      <c r="AJ47" s="92">
        <v>41</v>
      </c>
      <c r="AK47" s="93">
        <v>67</v>
      </c>
      <c r="AL47" s="92">
        <v>75</v>
      </c>
      <c r="AM47" s="93"/>
      <c r="AN47" s="93"/>
      <c r="AO47" s="93"/>
      <c r="AP47" s="93"/>
      <c r="AQ47" s="92"/>
      <c r="AR47" s="93"/>
      <c r="AS47" s="93"/>
      <c r="AT47" s="79"/>
    </row>
    <row r="48" spans="1:46" ht="15.75" customHeight="1" x14ac:dyDescent="0.2">
      <c r="A48" s="173"/>
      <c r="B48" s="192"/>
      <c r="C48" s="178"/>
      <c r="D48" s="180"/>
      <c r="E48" s="180"/>
      <c r="F48" s="180"/>
      <c r="G48" s="180"/>
      <c r="H48" s="189" t="s">
        <v>19</v>
      </c>
      <c r="I48" s="189"/>
      <c r="J48" s="189"/>
      <c r="K48" s="189"/>
      <c r="L48" s="189"/>
      <c r="M48" s="189"/>
      <c r="N48" s="189"/>
      <c r="O48" s="189"/>
      <c r="P48" s="189"/>
      <c r="Q48" s="92">
        <v>18</v>
      </c>
      <c r="R48" s="92">
        <v>56</v>
      </c>
      <c r="S48" s="92">
        <v>46</v>
      </c>
      <c r="T48" s="92">
        <v>96</v>
      </c>
      <c r="U48" s="93">
        <v>93</v>
      </c>
      <c r="V48" s="93">
        <v>47</v>
      </c>
      <c r="W48" s="92">
        <v>72</v>
      </c>
      <c r="X48" s="93">
        <v>66</v>
      </c>
      <c r="Y48" s="93">
        <v>51</v>
      </c>
      <c r="Z48" s="92">
        <v>95</v>
      </c>
      <c r="AA48" s="93">
        <v>37</v>
      </c>
      <c r="AB48" s="93">
        <v>75</v>
      </c>
      <c r="AC48" s="92">
        <v>87</v>
      </c>
      <c r="AD48" s="93">
        <v>108</v>
      </c>
      <c r="AE48" s="93">
        <v>70</v>
      </c>
      <c r="AF48" s="92">
        <v>67</v>
      </c>
      <c r="AG48" s="93">
        <v>93</v>
      </c>
      <c r="AH48" s="93">
        <v>79</v>
      </c>
      <c r="AI48" s="93">
        <v>80</v>
      </c>
      <c r="AJ48" s="92">
        <v>121</v>
      </c>
      <c r="AK48" s="93">
        <v>103</v>
      </c>
      <c r="AL48" s="92">
        <v>95</v>
      </c>
      <c r="AM48" s="93"/>
      <c r="AN48" s="93"/>
      <c r="AO48" s="93"/>
      <c r="AP48" s="93"/>
      <c r="AQ48" s="92"/>
      <c r="AR48" s="93"/>
      <c r="AS48" s="93"/>
      <c r="AT48" s="79"/>
    </row>
    <row r="49" spans="1:46" ht="15.75" customHeight="1" x14ac:dyDescent="0.2">
      <c r="A49" s="173"/>
      <c r="B49" s="192"/>
      <c r="C49" s="178"/>
      <c r="D49" s="180"/>
      <c r="E49" s="180"/>
      <c r="F49" s="180"/>
      <c r="G49" s="180"/>
      <c r="H49" s="189" t="s">
        <v>20</v>
      </c>
      <c r="I49" s="189"/>
      <c r="J49" s="189"/>
      <c r="K49" s="189"/>
      <c r="L49" s="189"/>
      <c r="M49" s="189"/>
      <c r="N49" s="189"/>
      <c r="O49" s="189"/>
      <c r="P49" s="189"/>
      <c r="Q49" s="92">
        <v>11</v>
      </c>
      <c r="R49" s="92">
        <v>38</v>
      </c>
      <c r="S49" s="92">
        <v>55</v>
      </c>
      <c r="T49" s="92">
        <v>60</v>
      </c>
      <c r="U49" s="93">
        <v>65</v>
      </c>
      <c r="V49" s="93">
        <v>52</v>
      </c>
      <c r="W49" s="92">
        <v>64</v>
      </c>
      <c r="X49" s="93">
        <v>62</v>
      </c>
      <c r="Y49" s="93">
        <v>34</v>
      </c>
      <c r="Z49" s="92">
        <v>68</v>
      </c>
      <c r="AA49" s="93">
        <v>43</v>
      </c>
      <c r="AB49" s="93">
        <v>57</v>
      </c>
      <c r="AC49" s="92">
        <v>57</v>
      </c>
      <c r="AD49" s="93">
        <v>98</v>
      </c>
      <c r="AE49" s="93">
        <v>50</v>
      </c>
      <c r="AF49" s="92">
        <v>62</v>
      </c>
      <c r="AG49" s="93">
        <v>80</v>
      </c>
      <c r="AH49" s="93">
        <v>67</v>
      </c>
      <c r="AI49" s="93">
        <v>82</v>
      </c>
      <c r="AJ49" s="92">
        <v>53</v>
      </c>
      <c r="AK49" s="93">
        <v>85</v>
      </c>
      <c r="AL49" s="92">
        <v>71</v>
      </c>
      <c r="AM49" s="93"/>
      <c r="AN49" s="93"/>
      <c r="AO49" s="93"/>
      <c r="AP49" s="93"/>
      <c r="AQ49" s="92"/>
      <c r="AR49" s="93"/>
      <c r="AS49" s="93"/>
      <c r="AT49" s="79"/>
    </row>
    <row r="50" spans="1:46" ht="15.75" customHeight="1" x14ac:dyDescent="0.2">
      <c r="A50" s="173"/>
      <c r="B50" s="192"/>
      <c r="C50" s="178"/>
      <c r="D50" s="180"/>
      <c r="E50" s="180"/>
      <c r="F50" s="180"/>
      <c r="G50" s="180"/>
      <c r="H50" s="189" t="s">
        <v>87</v>
      </c>
      <c r="I50" s="189"/>
      <c r="J50" s="189"/>
      <c r="K50" s="189"/>
      <c r="L50" s="189"/>
      <c r="M50" s="189"/>
      <c r="N50" s="189"/>
      <c r="O50" s="189"/>
      <c r="P50" s="189"/>
      <c r="Q50" s="92"/>
      <c r="R50" s="92"/>
      <c r="S50" s="92"/>
      <c r="T50" s="92"/>
      <c r="U50" s="93"/>
      <c r="V50" s="93"/>
      <c r="W50" s="92"/>
      <c r="X50" s="93"/>
      <c r="Y50" s="93"/>
      <c r="Z50" s="92"/>
      <c r="AA50" s="93"/>
      <c r="AB50" s="93"/>
      <c r="AC50" s="92"/>
      <c r="AD50" s="93"/>
      <c r="AE50" s="93"/>
      <c r="AF50" s="92"/>
      <c r="AG50" s="93"/>
      <c r="AH50" s="93"/>
      <c r="AI50" s="93"/>
      <c r="AJ50" s="92"/>
      <c r="AK50" s="93"/>
      <c r="AL50" s="92"/>
      <c r="AM50" s="93"/>
      <c r="AN50" s="93"/>
      <c r="AO50" s="93"/>
      <c r="AP50" s="93"/>
      <c r="AQ50" s="92"/>
      <c r="AR50" s="93"/>
      <c r="AS50" s="93"/>
      <c r="AT50" s="79"/>
    </row>
    <row r="51" spans="1:46" ht="15.75" customHeight="1" x14ac:dyDescent="0.2">
      <c r="A51" s="173"/>
      <c r="B51" s="192"/>
      <c r="C51" s="178"/>
      <c r="D51" s="180"/>
      <c r="E51" s="180"/>
      <c r="F51" s="180"/>
      <c r="G51" s="180"/>
      <c r="H51" s="189" t="s">
        <v>88</v>
      </c>
      <c r="I51" s="189"/>
      <c r="J51" s="189"/>
      <c r="K51" s="189"/>
      <c r="L51" s="189"/>
      <c r="M51" s="189"/>
      <c r="N51" s="189"/>
      <c r="O51" s="189"/>
      <c r="P51" s="189"/>
      <c r="Q51" s="92"/>
      <c r="R51" s="92"/>
      <c r="S51" s="92"/>
      <c r="T51" s="92"/>
      <c r="U51" s="93"/>
      <c r="V51" s="93"/>
      <c r="W51" s="92"/>
      <c r="X51" s="93"/>
      <c r="Y51" s="93"/>
      <c r="Z51" s="92"/>
      <c r="AA51" s="93"/>
      <c r="AB51" s="93"/>
      <c r="AC51" s="92"/>
      <c r="AD51" s="93"/>
      <c r="AE51" s="93"/>
      <c r="AF51" s="92"/>
      <c r="AG51" s="93"/>
      <c r="AH51" s="93"/>
      <c r="AI51" s="93"/>
      <c r="AJ51" s="92"/>
      <c r="AK51" s="93"/>
      <c r="AL51" s="92"/>
      <c r="AM51" s="93"/>
      <c r="AN51" s="93"/>
      <c r="AO51" s="93"/>
      <c r="AP51" s="93"/>
      <c r="AQ51" s="92"/>
      <c r="AR51" s="93"/>
      <c r="AS51" s="93"/>
      <c r="AT51" s="79"/>
    </row>
    <row r="52" spans="1:46" ht="15.75" customHeight="1" x14ac:dyDescent="0.2">
      <c r="A52" s="173"/>
      <c r="B52" s="192"/>
      <c r="C52" s="178"/>
      <c r="D52" s="180"/>
      <c r="E52" s="180"/>
      <c r="F52" s="180"/>
      <c r="G52" s="180"/>
      <c r="H52" s="189" t="s">
        <v>89</v>
      </c>
      <c r="I52" s="189"/>
      <c r="J52" s="189"/>
      <c r="K52" s="189"/>
      <c r="L52" s="189"/>
      <c r="M52" s="189"/>
      <c r="N52" s="189"/>
      <c r="O52" s="189"/>
      <c r="P52" s="189"/>
      <c r="Q52" s="92"/>
      <c r="R52" s="92"/>
      <c r="S52" s="92"/>
      <c r="T52" s="92"/>
      <c r="U52" s="93"/>
      <c r="V52" s="93"/>
      <c r="W52" s="92"/>
      <c r="X52" s="93"/>
      <c r="Y52" s="93"/>
      <c r="Z52" s="92"/>
      <c r="AA52" s="93"/>
      <c r="AB52" s="93"/>
      <c r="AC52" s="92"/>
      <c r="AD52" s="93"/>
      <c r="AE52" s="93"/>
      <c r="AF52" s="92"/>
      <c r="AG52" s="93"/>
      <c r="AH52" s="93"/>
      <c r="AI52" s="93"/>
      <c r="AJ52" s="92"/>
      <c r="AK52" s="93"/>
      <c r="AL52" s="92"/>
      <c r="AM52" s="93"/>
      <c r="AN52" s="93"/>
      <c r="AO52" s="93"/>
      <c r="AP52" s="93"/>
      <c r="AQ52" s="92"/>
      <c r="AR52" s="93"/>
      <c r="AS52" s="93"/>
      <c r="AT52" s="79"/>
    </row>
    <row r="53" spans="1:46" ht="32.25" customHeight="1" x14ac:dyDescent="0.2">
      <c r="A53" s="173"/>
      <c r="B53" s="193">
        <v>13</v>
      </c>
      <c r="C53" s="178" t="s">
        <v>90</v>
      </c>
      <c r="D53" s="179" t="s">
        <v>91</v>
      </c>
      <c r="E53" s="180" t="s">
        <v>6</v>
      </c>
      <c r="F53" s="180" t="s">
        <v>7</v>
      </c>
      <c r="G53" s="180" t="s">
        <v>68</v>
      </c>
      <c r="H53" s="38" t="s">
        <v>42</v>
      </c>
      <c r="I53" s="94">
        <v>0.95</v>
      </c>
      <c r="J53" s="95">
        <f>I53</f>
        <v>0.95</v>
      </c>
      <c r="K53" s="41" t="s">
        <v>40</v>
      </c>
      <c r="L53" s="41" t="s">
        <v>41</v>
      </c>
      <c r="M53" s="41" t="s">
        <v>40</v>
      </c>
      <c r="N53" s="95">
        <f>P53</f>
        <v>1</v>
      </c>
      <c r="O53" s="42" t="s">
        <v>39</v>
      </c>
      <c r="P53" s="96">
        <v>1</v>
      </c>
      <c r="Q53" s="97">
        <f t="shared" ref="Q53:AS53" si="9">AVERAGEIF(Q54:Q62,"&lt;&gt;0",Q54:Q62)</f>
        <v>0.18479717813051147</v>
      </c>
      <c r="R53" s="97">
        <f t="shared" si="9"/>
        <v>0.23848990999317798</v>
      </c>
      <c r="S53" s="97">
        <f t="shared" si="9"/>
        <v>0.25735779977008044</v>
      </c>
      <c r="T53" s="97">
        <f t="shared" si="9"/>
        <v>0.30690255049388182</v>
      </c>
      <c r="U53" s="97">
        <f t="shared" si="9"/>
        <v>0.28219623131903826</v>
      </c>
      <c r="V53" s="97">
        <f t="shared" si="9"/>
        <v>0.6962962962962963</v>
      </c>
      <c r="W53" s="97">
        <f t="shared" si="9"/>
        <v>0.27615079365079365</v>
      </c>
      <c r="X53" s="97">
        <f t="shared" si="9"/>
        <v>0.2648841238899719</v>
      </c>
      <c r="Y53" s="97">
        <f t="shared" si="9"/>
        <v>0.38437730127788611</v>
      </c>
      <c r="Z53" s="97">
        <f t="shared" si="9"/>
        <v>0.23470207505295221</v>
      </c>
      <c r="AA53" s="97">
        <f t="shared" si="9"/>
        <v>0.22073500745327373</v>
      </c>
      <c r="AB53" s="97">
        <f t="shared" si="9"/>
        <v>0.24261852889303862</v>
      </c>
      <c r="AC53" s="97">
        <f t="shared" si="9"/>
        <v>0.25037909567894578</v>
      </c>
      <c r="AD53" s="97">
        <f t="shared" si="9"/>
        <v>0.31780661532403304</v>
      </c>
      <c r="AE53" s="97">
        <f t="shared" si="9"/>
        <v>0.28917107583774254</v>
      </c>
      <c r="AF53" s="97">
        <f t="shared" si="9"/>
        <v>0.23521042303044501</v>
      </c>
      <c r="AG53" s="97">
        <f t="shared" si="9"/>
        <v>0.25956716539947283</v>
      </c>
      <c r="AH53" s="97">
        <f t="shared" si="9"/>
        <v>0.24106140772807441</v>
      </c>
      <c r="AI53" s="97">
        <f t="shared" si="9"/>
        <v>0.30391414141414141</v>
      </c>
      <c r="AJ53" s="97">
        <f t="shared" si="9"/>
        <v>0.35021480577036135</v>
      </c>
      <c r="AK53" s="97">
        <f t="shared" si="9"/>
        <v>0.28557479557479559</v>
      </c>
      <c r="AL53" s="97">
        <f t="shared" si="9"/>
        <v>0.26923622186780083</v>
      </c>
      <c r="AM53" s="97" t="e">
        <f t="shared" si="9"/>
        <v>#DIV/0!</v>
      </c>
      <c r="AN53" s="97" t="e">
        <f t="shared" si="9"/>
        <v>#DIV/0!</v>
      </c>
      <c r="AO53" s="97" t="e">
        <f t="shared" si="9"/>
        <v>#DIV/0!</v>
      </c>
      <c r="AP53" s="97" t="e">
        <f t="shared" si="9"/>
        <v>#DIV/0!</v>
      </c>
      <c r="AQ53" s="97" t="e">
        <f t="shared" si="9"/>
        <v>#DIV/0!</v>
      </c>
      <c r="AR53" s="97" t="e">
        <f t="shared" si="9"/>
        <v>#DIV/0!</v>
      </c>
      <c r="AS53" s="97" t="e">
        <f t="shared" si="9"/>
        <v>#DIV/0!</v>
      </c>
      <c r="AT53" s="170"/>
    </row>
    <row r="54" spans="1:46" ht="14.25" customHeight="1" x14ac:dyDescent="0.2">
      <c r="A54" s="173"/>
      <c r="B54" s="193"/>
      <c r="C54" s="178"/>
      <c r="D54" s="179"/>
      <c r="E54" s="180"/>
      <c r="F54" s="180"/>
      <c r="G54" s="180"/>
      <c r="H54" s="190" t="s">
        <v>10</v>
      </c>
      <c r="I54" s="190"/>
      <c r="J54" s="190"/>
      <c r="K54" s="190"/>
      <c r="L54" s="190"/>
      <c r="M54" s="190"/>
      <c r="N54" s="190"/>
      <c r="O54" s="190"/>
      <c r="P54" s="190"/>
      <c r="Q54" s="97">
        <f t="shared" ref="Q54:AL54" si="10">(Q41/((Q2-Q3)*$L$3))</f>
        <v>0.26666666666666666</v>
      </c>
      <c r="R54" s="97">
        <f t="shared" si="10"/>
        <v>0.20606060606060606</v>
      </c>
      <c r="S54" s="97">
        <f t="shared" si="10"/>
        <v>0.29333333333333333</v>
      </c>
      <c r="T54" s="97">
        <f t="shared" si="10"/>
        <v>0.3298245614035088</v>
      </c>
      <c r="U54" s="97">
        <f t="shared" si="10"/>
        <v>0.34444444444444444</v>
      </c>
      <c r="V54" s="97">
        <f t="shared" si="10"/>
        <v>0.33333333333333331</v>
      </c>
      <c r="W54" s="97">
        <f t="shared" si="10"/>
        <v>0.30416666666666664</v>
      </c>
      <c r="X54" s="97">
        <f t="shared" si="10"/>
        <v>0.35666666666666669</v>
      </c>
      <c r="Y54" s="97">
        <f t="shared" si="10"/>
        <v>0.30666666666666664</v>
      </c>
      <c r="Z54" s="97">
        <f t="shared" si="10"/>
        <v>0.27301587301587299</v>
      </c>
      <c r="AA54" s="97">
        <f t="shared" si="10"/>
        <v>0.28999999999999998</v>
      </c>
      <c r="AB54" s="97">
        <f t="shared" si="10"/>
        <v>0.25714285714285712</v>
      </c>
      <c r="AC54" s="97">
        <f t="shared" si="10"/>
        <v>0.35643564356435642</v>
      </c>
      <c r="AD54" s="97">
        <f t="shared" si="10"/>
        <v>0.33650793650793653</v>
      </c>
      <c r="AE54" s="97">
        <f t="shared" si="10"/>
        <v>0.25238095238095237</v>
      </c>
      <c r="AF54" s="97">
        <f t="shared" si="10"/>
        <v>0.27992633517495397</v>
      </c>
      <c r="AG54" s="97">
        <f t="shared" si="10"/>
        <v>0.28956228956228958</v>
      </c>
      <c r="AH54" s="97">
        <f t="shared" si="10"/>
        <v>0.31515151515151513</v>
      </c>
      <c r="AI54" s="97">
        <f t="shared" si="10"/>
        <v>0.45833333333333331</v>
      </c>
      <c r="AJ54" s="97">
        <f t="shared" si="10"/>
        <v>0.53650793650793649</v>
      </c>
      <c r="AK54" s="97">
        <f t="shared" si="10"/>
        <v>0.33939393939393941</v>
      </c>
      <c r="AL54" s="97">
        <f t="shared" si="10"/>
        <v>0.3575757575757576</v>
      </c>
      <c r="AM54" s="97" t="e">
        <f t="shared" ref="AM54:AS54" si="11">(AM41/((AM2-AM3)*$AX$3))</f>
        <v>#DIV/0!</v>
      </c>
      <c r="AN54" s="97" t="e">
        <f t="shared" si="11"/>
        <v>#DIV/0!</v>
      </c>
      <c r="AO54" s="97" t="e">
        <f t="shared" si="11"/>
        <v>#DIV/0!</v>
      </c>
      <c r="AP54" s="97" t="e">
        <f t="shared" si="11"/>
        <v>#DIV/0!</v>
      </c>
      <c r="AQ54" s="97" t="e">
        <f t="shared" si="11"/>
        <v>#DIV/0!</v>
      </c>
      <c r="AR54" s="97" t="e">
        <f t="shared" si="11"/>
        <v>#DIV/0!</v>
      </c>
      <c r="AS54" s="97" t="e">
        <f t="shared" si="11"/>
        <v>#DIV/0!</v>
      </c>
      <c r="AT54" s="170"/>
    </row>
    <row r="55" spans="1:46" ht="14.25" customHeight="1" x14ac:dyDescent="0.2">
      <c r="A55" s="173"/>
      <c r="B55" s="193"/>
      <c r="C55" s="178"/>
      <c r="D55" s="179"/>
      <c r="E55" s="180"/>
      <c r="F55" s="180"/>
      <c r="G55" s="180"/>
      <c r="H55" s="190" t="s">
        <v>13</v>
      </c>
      <c r="I55" s="190"/>
      <c r="J55" s="190"/>
      <c r="K55" s="190"/>
      <c r="L55" s="190"/>
      <c r="M55" s="190"/>
      <c r="N55" s="190"/>
      <c r="O55" s="190"/>
      <c r="P55" s="190"/>
      <c r="Q55" s="97">
        <f t="shared" ref="Q55:AL55" si="12">(Q42/((Q2-Q4)*$L$4))</f>
        <v>0.42857142857142855</v>
      </c>
      <c r="R55" s="97">
        <f t="shared" si="12"/>
        <v>0.41333333333333333</v>
      </c>
      <c r="S55" s="97">
        <f t="shared" si="12"/>
        <v>0.30666666666666664</v>
      </c>
      <c r="T55" s="97">
        <f t="shared" si="12"/>
        <v>0.25263157894736843</v>
      </c>
      <c r="U55" s="97">
        <f t="shared" si="12"/>
        <v>0.23859649122807017</v>
      </c>
      <c r="V55" s="97">
        <f t="shared" si="12"/>
        <v>0.75555555555555554</v>
      </c>
      <c r="W55" s="97">
        <f t="shared" si="12"/>
        <v>0.28095238095238095</v>
      </c>
      <c r="X55" s="97">
        <f t="shared" si="12"/>
        <v>0.30877192982456142</v>
      </c>
      <c r="Y55" s="97">
        <f t="shared" si="12"/>
        <v>0.75087719298245614</v>
      </c>
      <c r="Z55" s="97">
        <f t="shared" si="12"/>
        <v>0.18181818181818182</v>
      </c>
      <c r="AA55" s="97">
        <f t="shared" si="12"/>
        <v>0.22807017543859648</v>
      </c>
      <c r="AB55" s="97">
        <f t="shared" si="12"/>
        <v>0.1873015873015873</v>
      </c>
      <c r="AC55" s="97">
        <f t="shared" si="12"/>
        <v>0.27701674277016741</v>
      </c>
      <c r="AD55" s="97">
        <f t="shared" si="12"/>
        <v>0.32539682539682541</v>
      </c>
      <c r="AE55" s="97">
        <f t="shared" si="12"/>
        <v>0.42222222222222222</v>
      </c>
      <c r="AF55" s="97">
        <f t="shared" si="12"/>
        <v>0.21164021164021163</v>
      </c>
      <c r="AG55" s="97">
        <f t="shared" si="12"/>
        <v>0.16920473773265651</v>
      </c>
      <c r="AH55" s="97">
        <f t="shared" si="12"/>
        <v>0.21818181818181817</v>
      </c>
      <c r="AI55" s="97">
        <f t="shared" si="12"/>
        <v>0.36249999999999999</v>
      </c>
      <c r="AJ55" s="97">
        <f t="shared" si="12"/>
        <v>0.3282051282051282</v>
      </c>
      <c r="AK55" s="97">
        <f t="shared" si="12"/>
        <v>0.31746031746031744</v>
      </c>
      <c r="AL55" s="97">
        <f t="shared" si="12"/>
        <v>0.26666666666666666</v>
      </c>
      <c r="AM55" s="97" t="e">
        <f t="shared" ref="AM55:AS55" si="13">(AM42/((AM2-AM4)*$AX$3))</f>
        <v>#DIV/0!</v>
      </c>
      <c r="AN55" s="97" t="e">
        <f t="shared" si="13"/>
        <v>#DIV/0!</v>
      </c>
      <c r="AO55" s="97" t="e">
        <f t="shared" si="13"/>
        <v>#DIV/0!</v>
      </c>
      <c r="AP55" s="97" t="e">
        <f t="shared" si="13"/>
        <v>#DIV/0!</v>
      </c>
      <c r="AQ55" s="97" t="e">
        <f t="shared" si="13"/>
        <v>#DIV/0!</v>
      </c>
      <c r="AR55" s="97" t="e">
        <f t="shared" si="13"/>
        <v>#DIV/0!</v>
      </c>
      <c r="AS55" s="97" t="e">
        <f t="shared" si="13"/>
        <v>#DIV/0!</v>
      </c>
      <c r="AT55" s="170"/>
    </row>
    <row r="56" spans="1:46" ht="14.25" customHeight="1" x14ac:dyDescent="0.2">
      <c r="A56" s="173"/>
      <c r="B56" s="193"/>
      <c r="C56" s="178"/>
      <c r="D56" s="179"/>
      <c r="E56" s="180"/>
      <c r="F56" s="180"/>
      <c r="G56" s="180"/>
      <c r="H56" s="171" t="s">
        <v>14</v>
      </c>
      <c r="I56" s="171"/>
      <c r="J56" s="171"/>
      <c r="K56" s="171"/>
      <c r="L56" s="171"/>
      <c r="M56" s="171"/>
      <c r="N56" s="171"/>
      <c r="O56" s="171"/>
      <c r="P56" s="171"/>
      <c r="Q56" s="97">
        <f t="shared" ref="Q56:AS56" si="14">(Q43/((Q2-Q5)*$L$5))</f>
        <v>9.3333333333333338E-2</v>
      </c>
      <c r="R56" s="97">
        <f t="shared" si="14"/>
        <v>0.19696969696969696</v>
      </c>
      <c r="S56" s="97">
        <f t="shared" si="14"/>
        <v>0.22666666666666666</v>
      </c>
      <c r="T56" s="97">
        <f t="shared" si="14"/>
        <v>0.29206349206349208</v>
      </c>
      <c r="U56" s="97">
        <f t="shared" si="14"/>
        <v>0.33703703703703702</v>
      </c>
      <c r="V56" s="97">
        <f t="shared" si="14"/>
        <v>0.42222222222222222</v>
      </c>
      <c r="W56" s="97">
        <f t="shared" si="14"/>
        <v>0.27083333333333331</v>
      </c>
      <c r="X56" s="97">
        <f t="shared" si="14"/>
        <v>0.24912280701754386</v>
      </c>
      <c r="Y56" s="97">
        <f t="shared" si="14"/>
        <v>0.23333333333333334</v>
      </c>
      <c r="Z56" s="97">
        <f t="shared" si="14"/>
        <v>0.17575757575757575</v>
      </c>
      <c r="AA56" s="97">
        <f t="shared" si="14"/>
        <v>0.21333333333333335</v>
      </c>
      <c r="AB56" s="97">
        <f t="shared" si="14"/>
        <v>0.19365079365079366</v>
      </c>
      <c r="AC56" s="97">
        <f t="shared" si="14"/>
        <v>0.20606060606060606</v>
      </c>
      <c r="AD56" s="97">
        <f t="shared" si="14"/>
        <v>0.21587301587301588</v>
      </c>
      <c r="AE56" s="97">
        <f t="shared" si="14"/>
        <v>0.22857142857142856</v>
      </c>
      <c r="AF56" s="97">
        <f t="shared" si="14"/>
        <v>0.17333333333333334</v>
      </c>
      <c r="AG56" s="97">
        <f t="shared" si="14"/>
        <v>0.16333333333333333</v>
      </c>
      <c r="AH56" s="97">
        <f t="shared" si="14"/>
        <v>0.2</v>
      </c>
      <c r="AI56" s="97">
        <f t="shared" si="14"/>
        <v>0.1393939393939394</v>
      </c>
      <c r="AJ56" s="97">
        <f t="shared" si="14"/>
        <v>0.29230769230769232</v>
      </c>
      <c r="AK56" s="97">
        <f t="shared" si="14"/>
        <v>0.19090909090909092</v>
      </c>
      <c r="AL56" s="97">
        <f t="shared" si="14"/>
        <v>0.25151515151515152</v>
      </c>
      <c r="AM56" s="97" t="e">
        <f t="shared" si="14"/>
        <v>#DIV/0!</v>
      </c>
      <c r="AN56" s="97" t="e">
        <f t="shared" si="14"/>
        <v>#DIV/0!</v>
      </c>
      <c r="AO56" s="97" t="e">
        <f t="shared" si="14"/>
        <v>#DIV/0!</v>
      </c>
      <c r="AP56" s="97" t="e">
        <f t="shared" si="14"/>
        <v>#DIV/0!</v>
      </c>
      <c r="AQ56" s="97" t="e">
        <f t="shared" si="14"/>
        <v>#DIV/0!</v>
      </c>
      <c r="AR56" s="97" t="e">
        <f t="shared" si="14"/>
        <v>#DIV/0!</v>
      </c>
      <c r="AS56" s="97" t="e">
        <f t="shared" si="14"/>
        <v>#DIV/0!</v>
      </c>
      <c r="AT56" s="170"/>
    </row>
    <row r="57" spans="1:46" ht="14.25" customHeight="1" x14ac:dyDescent="0.2">
      <c r="A57" s="173"/>
      <c r="B57" s="193"/>
      <c r="C57" s="178"/>
      <c r="D57" s="179"/>
      <c r="E57" s="180"/>
      <c r="F57" s="180"/>
      <c r="G57" s="180"/>
      <c r="H57" s="171" t="s">
        <v>15</v>
      </c>
      <c r="I57" s="171"/>
      <c r="J57" s="171"/>
      <c r="K57" s="171"/>
      <c r="L57" s="171"/>
      <c r="M57" s="171"/>
      <c r="N57" s="171"/>
      <c r="O57" s="171"/>
      <c r="P57" s="171"/>
      <c r="Q57" s="97">
        <f t="shared" ref="Q57:AS57" si="15">(Q44/((Q2-Q6)*$L$6))</f>
        <v>0.22222222222222221</v>
      </c>
      <c r="R57" s="97">
        <f t="shared" si="15"/>
        <v>0.2196078431372549</v>
      </c>
      <c r="S57" s="97">
        <f t="shared" si="15"/>
        <v>0.27368421052631581</v>
      </c>
      <c r="T57" s="97">
        <f t="shared" si="15"/>
        <v>0.37254901960784315</v>
      </c>
      <c r="U57" s="97">
        <f t="shared" si="15"/>
        <v>0.30740740740740741</v>
      </c>
      <c r="V57" s="97">
        <f t="shared" si="15"/>
        <v>0.72222222222222221</v>
      </c>
      <c r="W57" s="97">
        <f t="shared" si="15"/>
        <v>0.28000000000000003</v>
      </c>
      <c r="X57" s="97">
        <f t="shared" si="15"/>
        <v>0.25185185185185183</v>
      </c>
      <c r="Y57" s="97">
        <f t="shared" si="15"/>
        <v>0.37333333333333335</v>
      </c>
      <c r="Z57" s="97">
        <f t="shared" si="15"/>
        <v>0.2878787878787879</v>
      </c>
      <c r="AA57" s="97">
        <f t="shared" si="15"/>
        <v>0.27450980392156865</v>
      </c>
      <c r="AB57" s="97">
        <f t="shared" si="15"/>
        <v>0.37647058823529411</v>
      </c>
      <c r="AC57" s="97">
        <f t="shared" si="15"/>
        <v>0.24666666666666667</v>
      </c>
      <c r="AD57" s="97">
        <f t="shared" si="15"/>
        <v>0.38859180035650626</v>
      </c>
      <c r="AE57" s="97">
        <f t="shared" si="15"/>
        <v>0.25714285714285712</v>
      </c>
      <c r="AF57" s="97">
        <f t="shared" si="15"/>
        <v>0.19047619047619047</v>
      </c>
      <c r="AG57" s="97">
        <f t="shared" si="15"/>
        <v>0.22666666666666666</v>
      </c>
      <c r="AH57" s="97">
        <f t="shared" si="15"/>
        <v>0.2</v>
      </c>
      <c r="AI57" s="97">
        <f t="shared" si="15"/>
        <v>0.25416666666666665</v>
      </c>
      <c r="AJ57" s="97">
        <f t="shared" si="15"/>
        <v>0.33650793650793653</v>
      </c>
      <c r="AK57" s="97">
        <f t="shared" si="15"/>
        <v>0.23939393939393938</v>
      </c>
      <c r="AL57" s="97">
        <f t="shared" si="15"/>
        <v>0.2807017543859649</v>
      </c>
      <c r="AM57" s="97" t="e">
        <f t="shared" si="15"/>
        <v>#DIV/0!</v>
      </c>
      <c r="AN57" s="97" t="e">
        <f t="shared" si="15"/>
        <v>#DIV/0!</v>
      </c>
      <c r="AO57" s="97" t="e">
        <f t="shared" si="15"/>
        <v>#DIV/0!</v>
      </c>
      <c r="AP57" s="97" t="e">
        <f t="shared" si="15"/>
        <v>#DIV/0!</v>
      </c>
      <c r="AQ57" s="97" t="e">
        <f t="shared" si="15"/>
        <v>#DIV/0!</v>
      </c>
      <c r="AR57" s="97" t="e">
        <f t="shared" si="15"/>
        <v>#DIV/0!</v>
      </c>
      <c r="AS57" s="97" t="e">
        <f t="shared" si="15"/>
        <v>#DIV/0!</v>
      </c>
      <c r="AT57" s="170"/>
    </row>
    <row r="58" spans="1:46" ht="14.25" customHeight="1" x14ac:dyDescent="0.2">
      <c r="A58" s="173"/>
      <c r="B58" s="193"/>
      <c r="C58" s="178"/>
      <c r="D58" s="179"/>
      <c r="E58" s="180"/>
      <c r="F58" s="180"/>
      <c r="G58" s="180"/>
      <c r="H58" s="190" t="s">
        <v>16</v>
      </c>
      <c r="I58" s="190"/>
      <c r="J58" s="190"/>
      <c r="K58" s="190"/>
      <c r="L58" s="190"/>
      <c r="M58" s="190"/>
      <c r="N58" s="190"/>
      <c r="O58" s="190"/>
      <c r="P58" s="190"/>
      <c r="Q58" s="97">
        <f t="shared" ref="Q58:AL58" si="16">(Q45/((Q2-Q7)*$L$7))</f>
        <v>0.10666666666666667</v>
      </c>
      <c r="R58" s="97">
        <f t="shared" si="16"/>
        <v>0.16060606060606061</v>
      </c>
      <c r="S58" s="97">
        <f t="shared" si="16"/>
        <v>0.22807017543859648</v>
      </c>
      <c r="T58" s="97">
        <f t="shared" si="16"/>
        <v>0.35438596491228069</v>
      </c>
      <c r="U58" s="97">
        <f t="shared" si="16"/>
        <v>0.30175438596491228</v>
      </c>
      <c r="V58" s="97">
        <f t="shared" si="16"/>
        <v>0.6</v>
      </c>
      <c r="W58" s="97">
        <f t="shared" si="16"/>
        <v>0.25416666666666665</v>
      </c>
      <c r="X58" s="97">
        <f t="shared" si="16"/>
        <v>0.31333333333333335</v>
      </c>
      <c r="Y58" s="97">
        <f t="shared" si="16"/>
        <v>0.32</v>
      </c>
      <c r="Z58" s="97">
        <f t="shared" si="16"/>
        <v>0.21904761904761905</v>
      </c>
      <c r="AA58" s="97">
        <f t="shared" si="16"/>
        <v>0.31228070175438599</v>
      </c>
      <c r="AB58" s="97">
        <f t="shared" si="16"/>
        <v>0.25714285714285712</v>
      </c>
      <c r="AC58" s="97">
        <f t="shared" si="16"/>
        <v>0.26602564102564102</v>
      </c>
      <c r="AD58" s="97">
        <f t="shared" si="16"/>
        <v>0.24630541871921183</v>
      </c>
      <c r="AE58" s="97">
        <f t="shared" si="16"/>
        <v>0.39555555555555555</v>
      </c>
      <c r="AF58" s="97">
        <f t="shared" si="16"/>
        <v>0.33684210526315789</v>
      </c>
      <c r="AG58" s="97">
        <f t="shared" si="16"/>
        <v>0.25</v>
      </c>
      <c r="AH58" s="97">
        <f t="shared" si="16"/>
        <v>0.30303030303030304</v>
      </c>
      <c r="AI58" s="97">
        <f t="shared" si="16"/>
        <v>0.28333333333333333</v>
      </c>
      <c r="AJ58" s="97">
        <f t="shared" si="16"/>
        <v>0.37435897435897436</v>
      </c>
      <c r="AK58" s="97">
        <f t="shared" si="16"/>
        <v>0.33939393939393941</v>
      </c>
      <c r="AL58" s="97">
        <f t="shared" si="16"/>
        <v>0.20303030303030303</v>
      </c>
      <c r="AM58" s="97" t="e">
        <f t="shared" ref="AM58:AS58" si="17">(AM45/((AM2-AM7)*$AX$3))</f>
        <v>#DIV/0!</v>
      </c>
      <c r="AN58" s="97" t="e">
        <f t="shared" si="17"/>
        <v>#DIV/0!</v>
      </c>
      <c r="AO58" s="97" t="e">
        <f t="shared" si="17"/>
        <v>#DIV/0!</v>
      </c>
      <c r="AP58" s="97" t="e">
        <f t="shared" si="17"/>
        <v>#DIV/0!</v>
      </c>
      <c r="AQ58" s="97" t="e">
        <f t="shared" si="17"/>
        <v>#DIV/0!</v>
      </c>
      <c r="AR58" s="97" t="e">
        <f t="shared" si="17"/>
        <v>#DIV/0!</v>
      </c>
      <c r="AS58" s="97" t="e">
        <f t="shared" si="17"/>
        <v>#DIV/0!</v>
      </c>
      <c r="AT58" s="170"/>
    </row>
    <row r="59" spans="1:46" ht="14.25" customHeight="1" x14ac:dyDescent="0.2">
      <c r="A59" s="173"/>
      <c r="B59" s="193"/>
      <c r="C59" s="178"/>
      <c r="D59" s="179"/>
      <c r="E59" s="180"/>
      <c r="F59" s="180"/>
      <c r="G59" s="180"/>
      <c r="H59" s="171" t="s">
        <v>17</v>
      </c>
      <c r="I59" s="171"/>
      <c r="J59" s="171"/>
      <c r="K59" s="171"/>
      <c r="L59" s="171"/>
      <c r="M59" s="171"/>
      <c r="N59" s="171"/>
      <c r="O59" s="171"/>
      <c r="P59" s="171"/>
      <c r="Q59" s="97">
        <f t="shared" ref="Q59:AS59" si="18">(Q46/((Q2-Q8)*$L$8))</f>
        <v>0.11555555555555555</v>
      </c>
      <c r="R59" s="97">
        <f t="shared" si="18"/>
        <v>0.24545454545454545</v>
      </c>
      <c r="S59" s="97">
        <f t="shared" si="18"/>
        <v>0.25641025641025639</v>
      </c>
      <c r="T59" s="97">
        <f t="shared" si="18"/>
        <v>0.34035087719298246</v>
      </c>
      <c r="U59" s="97">
        <f t="shared" si="18"/>
        <v>0.256140350877193</v>
      </c>
      <c r="V59" s="97">
        <f t="shared" si="18"/>
        <v>0.75555555555555554</v>
      </c>
      <c r="W59" s="97">
        <f t="shared" si="18"/>
        <v>0.27619047619047621</v>
      </c>
      <c r="X59" s="97">
        <f t="shared" si="18"/>
        <v>0.27</v>
      </c>
      <c r="Y59" s="97">
        <f t="shared" si="18"/>
        <v>0.5</v>
      </c>
      <c r="Z59" s="97">
        <f t="shared" si="18"/>
        <v>0.2878787878787879</v>
      </c>
      <c r="AA59" s="97">
        <f t="shared" si="18"/>
        <v>0.23508771929824562</v>
      </c>
      <c r="AB59" s="97">
        <f t="shared" si="18"/>
        <v>0.28888888888888886</v>
      </c>
      <c r="AC59" s="97">
        <f t="shared" si="18"/>
        <v>0.29666666666666669</v>
      </c>
      <c r="AD59" s="97">
        <f t="shared" si="18"/>
        <v>0.52536231884057971</v>
      </c>
      <c r="AE59" s="97">
        <f t="shared" si="18"/>
        <v>0.24</v>
      </c>
      <c r="AF59" s="97">
        <f t="shared" si="18"/>
        <v>0.23508771929824562</v>
      </c>
      <c r="AG59" s="97">
        <f t="shared" si="18"/>
        <v>0.28666666666666668</v>
      </c>
      <c r="AH59" s="97">
        <f t="shared" si="18"/>
        <v>0.2634920634920635</v>
      </c>
      <c r="AI59" s="97">
        <f t="shared" si="18"/>
        <v>0.26666666666666666</v>
      </c>
      <c r="AJ59" s="97">
        <f t="shared" si="18"/>
        <v>0.35384615384615387</v>
      </c>
      <c r="AK59" s="97">
        <f t="shared" si="18"/>
        <v>0.3396825396825397</v>
      </c>
      <c r="AL59" s="97">
        <f t="shared" si="18"/>
        <v>0.33333333333333331</v>
      </c>
      <c r="AM59" s="97" t="e">
        <f t="shared" si="18"/>
        <v>#DIV/0!</v>
      </c>
      <c r="AN59" s="97" t="e">
        <f t="shared" si="18"/>
        <v>#DIV/0!</v>
      </c>
      <c r="AO59" s="97" t="e">
        <f t="shared" si="18"/>
        <v>#DIV/0!</v>
      </c>
      <c r="AP59" s="97" t="e">
        <f t="shared" si="18"/>
        <v>#DIV/0!</v>
      </c>
      <c r="AQ59" s="97" t="e">
        <f t="shared" si="18"/>
        <v>#DIV/0!</v>
      </c>
      <c r="AR59" s="97" t="e">
        <f t="shared" si="18"/>
        <v>#DIV/0!</v>
      </c>
      <c r="AS59" s="97" t="e">
        <f t="shared" si="18"/>
        <v>#DIV/0!</v>
      </c>
      <c r="AT59" s="170"/>
    </row>
    <row r="60" spans="1:46" ht="14.25" customHeight="1" x14ac:dyDescent="0.2">
      <c r="A60" s="173"/>
      <c r="B60" s="193"/>
      <c r="C60" s="178"/>
      <c r="D60" s="179"/>
      <c r="E60" s="13"/>
      <c r="F60" s="13"/>
      <c r="G60" s="180"/>
      <c r="H60" s="190" t="s">
        <v>18</v>
      </c>
      <c r="I60" s="190"/>
      <c r="J60" s="190"/>
      <c r="K60" s="190"/>
      <c r="L60" s="190"/>
      <c r="M60" s="190"/>
      <c r="N60" s="190"/>
      <c r="O60" s="190"/>
      <c r="P60" s="190"/>
      <c r="Q60" s="97">
        <f t="shared" ref="Q60:AL60" si="19">(Q47/((Q2-Q9)*$L$9))</f>
        <v>0.29777777777777775</v>
      </c>
      <c r="R60" s="97">
        <f t="shared" si="19"/>
        <v>0.39393939393939392</v>
      </c>
      <c r="S60" s="97">
        <f t="shared" si="19"/>
        <v>0.29777777777777775</v>
      </c>
      <c r="T60" s="97">
        <f t="shared" si="19"/>
        <v>0.29333333333333333</v>
      </c>
      <c r="U60" s="97">
        <f t="shared" si="19"/>
        <v>0.2</v>
      </c>
      <c r="V60" s="97">
        <f t="shared" si="19"/>
        <v>0.42222222222222222</v>
      </c>
      <c r="W60" s="97">
        <f t="shared" si="19"/>
        <v>0.25238095238095237</v>
      </c>
      <c r="X60" s="97">
        <f t="shared" si="19"/>
        <v>0.19666666666666666</v>
      </c>
      <c r="Y60" s="97">
        <f t="shared" si="19"/>
        <v>0.38333333333333336</v>
      </c>
      <c r="Z60" s="97">
        <f t="shared" si="19"/>
        <v>0.19298245614035087</v>
      </c>
      <c r="AA60" s="97">
        <f t="shared" si="19"/>
        <v>0.16666666666666666</v>
      </c>
      <c r="AB60" s="97">
        <f t="shared" si="19"/>
        <v>0.20392156862745098</v>
      </c>
      <c r="AC60" s="97">
        <f t="shared" si="19"/>
        <v>0.1484848484848485</v>
      </c>
      <c r="AD60" s="97">
        <f t="shared" si="19"/>
        <v>0.15555555555555556</v>
      </c>
      <c r="AE60" s="97">
        <f t="shared" si="19"/>
        <v>0.27333333333333332</v>
      </c>
      <c r="AF60" s="97">
        <f t="shared" si="19"/>
        <v>0.23749999999999999</v>
      </c>
      <c r="AG60" s="97">
        <f t="shared" si="19"/>
        <v>0.31929824561403508</v>
      </c>
      <c r="AH60" s="97">
        <f t="shared" si="19"/>
        <v>0.22727272727272727</v>
      </c>
      <c r="AI60" s="97">
        <f t="shared" si="19"/>
        <v>0.29583333333333334</v>
      </c>
      <c r="AJ60" s="97">
        <f t="shared" si="19"/>
        <v>0.21025641025641026</v>
      </c>
      <c r="AK60" s="97">
        <f t="shared" si="19"/>
        <v>0.20303030303030303</v>
      </c>
      <c r="AL60" s="97">
        <f t="shared" si="19"/>
        <v>0.22727272727272727</v>
      </c>
      <c r="AM60" s="97" t="e">
        <f t="shared" ref="AM60:AS60" si="20">(AM47/((AM2-AM9)*$AX$3))</f>
        <v>#DIV/0!</v>
      </c>
      <c r="AN60" s="97" t="e">
        <f t="shared" si="20"/>
        <v>#DIV/0!</v>
      </c>
      <c r="AO60" s="97" t="e">
        <f t="shared" si="20"/>
        <v>#DIV/0!</v>
      </c>
      <c r="AP60" s="97" t="e">
        <f t="shared" si="20"/>
        <v>#DIV/0!</v>
      </c>
      <c r="AQ60" s="97" t="e">
        <f t="shared" si="20"/>
        <v>#DIV/0!</v>
      </c>
      <c r="AR60" s="97" t="e">
        <f t="shared" si="20"/>
        <v>#DIV/0!</v>
      </c>
      <c r="AS60" s="97" t="e">
        <f t="shared" si="20"/>
        <v>#DIV/0!</v>
      </c>
      <c r="AT60" s="79"/>
    </row>
    <row r="61" spans="1:46" ht="14.25" customHeight="1" x14ac:dyDescent="0.2">
      <c r="A61" s="173"/>
      <c r="B61" s="193"/>
      <c r="C61" s="178"/>
      <c r="D61" s="179"/>
      <c r="E61" s="13"/>
      <c r="F61" s="13"/>
      <c r="G61" s="180"/>
      <c r="H61" s="171" t="s">
        <v>19</v>
      </c>
      <c r="I61" s="171"/>
      <c r="J61" s="171"/>
      <c r="K61" s="171"/>
      <c r="L61" s="171"/>
      <c r="M61" s="171"/>
      <c r="N61" s="171"/>
      <c r="O61" s="171"/>
      <c r="P61" s="171"/>
      <c r="Q61" s="97">
        <f t="shared" ref="Q61:AS61" si="21">(Q48/((Q2-Q10)*$L$10))</f>
        <v>0.08</v>
      </c>
      <c r="R61" s="97">
        <f t="shared" si="21"/>
        <v>0.16969696969696971</v>
      </c>
      <c r="S61" s="97">
        <f t="shared" si="21"/>
        <v>0.20444444444444446</v>
      </c>
      <c r="T61" s="97">
        <f t="shared" si="21"/>
        <v>0.30476190476190479</v>
      </c>
      <c r="U61" s="97">
        <f t="shared" si="21"/>
        <v>0.32631578947368423</v>
      </c>
      <c r="V61" s="97">
        <f t="shared" si="21"/>
        <v>0.52222222222222225</v>
      </c>
      <c r="W61" s="97">
        <f t="shared" si="21"/>
        <v>0.3</v>
      </c>
      <c r="X61" s="97">
        <f t="shared" si="21"/>
        <v>0.22</v>
      </c>
      <c r="Y61" s="97">
        <f t="shared" si="21"/>
        <v>0.34</v>
      </c>
      <c r="Z61" s="97">
        <f t="shared" si="21"/>
        <v>0.2878787878787879</v>
      </c>
      <c r="AA61" s="97">
        <f t="shared" si="21"/>
        <v>0.12333333333333334</v>
      </c>
      <c r="AB61" s="97">
        <f t="shared" si="21"/>
        <v>0.23809523809523808</v>
      </c>
      <c r="AC61" s="97">
        <f t="shared" si="21"/>
        <v>0.26605504587155965</v>
      </c>
      <c r="AD61" s="97">
        <f t="shared" si="21"/>
        <v>0.34951456310679613</v>
      </c>
      <c r="AE61" s="97">
        <f t="shared" si="21"/>
        <v>0.31111111111111112</v>
      </c>
      <c r="AF61" s="97">
        <f t="shared" si="21"/>
        <v>0.24542124542124541</v>
      </c>
      <c r="AG61" s="97">
        <f t="shared" si="21"/>
        <v>0.36470588235294116</v>
      </c>
      <c r="AH61" s="97">
        <f t="shared" si="21"/>
        <v>0.23939393939393938</v>
      </c>
      <c r="AI61" s="97">
        <f t="shared" si="21"/>
        <v>0.33333333333333331</v>
      </c>
      <c r="AJ61" s="97">
        <f t="shared" si="21"/>
        <v>0.44814814814814813</v>
      </c>
      <c r="AK61" s="97">
        <f t="shared" si="21"/>
        <v>0.34333333333333332</v>
      </c>
      <c r="AL61" s="97">
        <f t="shared" si="21"/>
        <v>0.2878787878787879</v>
      </c>
      <c r="AM61" s="97" t="e">
        <f t="shared" si="21"/>
        <v>#DIV/0!</v>
      </c>
      <c r="AN61" s="97" t="e">
        <f t="shared" si="21"/>
        <v>#DIV/0!</v>
      </c>
      <c r="AO61" s="97" t="e">
        <f t="shared" si="21"/>
        <v>#DIV/0!</v>
      </c>
      <c r="AP61" s="97" t="e">
        <f t="shared" si="21"/>
        <v>#DIV/0!</v>
      </c>
      <c r="AQ61" s="97" t="e">
        <f t="shared" si="21"/>
        <v>#DIV/0!</v>
      </c>
      <c r="AR61" s="97" t="e">
        <f t="shared" si="21"/>
        <v>#DIV/0!</v>
      </c>
      <c r="AS61" s="97" t="e">
        <f t="shared" si="21"/>
        <v>#DIV/0!</v>
      </c>
      <c r="AT61" s="79"/>
    </row>
    <row r="62" spans="1:46" ht="14.25" customHeight="1" x14ac:dyDescent="0.2">
      <c r="A62" s="173"/>
      <c r="B62" s="193"/>
      <c r="C62" s="178"/>
      <c r="D62" s="179"/>
      <c r="E62" s="13"/>
      <c r="F62" s="13"/>
      <c r="G62" s="180"/>
      <c r="H62" s="171" t="s">
        <v>20</v>
      </c>
      <c r="I62" s="171"/>
      <c r="J62" s="171"/>
      <c r="K62" s="171"/>
      <c r="L62" s="171"/>
      <c r="M62" s="171"/>
      <c r="N62" s="171"/>
      <c r="O62" s="171"/>
      <c r="P62" s="171"/>
      <c r="Q62" s="97">
        <f t="shared" ref="Q62:AS62" si="22">(Q49/((Q2-Q11)*$L$11))</f>
        <v>5.2380952380952382E-2</v>
      </c>
      <c r="R62" s="97">
        <f t="shared" si="22"/>
        <v>0.14074074074074075</v>
      </c>
      <c r="S62" s="97">
        <f t="shared" si="22"/>
        <v>0.22916666666666666</v>
      </c>
      <c r="T62" s="97">
        <f t="shared" si="22"/>
        <v>0.22222222222222221</v>
      </c>
      <c r="U62" s="97">
        <f t="shared" si="22"/>
        <v>0.22807017543859648</v>
      </c>
      <c r="V62" s="97">
        <f t="shared" si="22"/>
        <v>1.7333333333333334</v>
      </c>
      <c r="W62" s="97">
        <f t="shared" si="22"/>
        <v>0.26666666666666666</v>
      </c>
      <c r="X62" s="97">
        <f t="shared" si="22"/>
        <v>0.21754385964912282</v>
      </c>
      <c r="Y62" s="97">
        <f t="shared" si="22"/>
        <v>0.25185185185185183</v>
      </c>
      <c r="Z62" s="97">
        <f t="shared" si="22"/>
        <v>0.20606060606060606</v>
      </c>
      <c r="AA62" s="97">
        <f t="shared" si="22"/>
        <v>0.14333333333333334</v>
      </c>
      <c r="AB62" s="97">
        <f t="shared" si="22"/>
        <v>0.18095238095238095</v>
      </c>
      <c r="AC62" s="97">
        <f t="shared" si="22"/>
        <v>0.19</v>
      </c>
      <c r="AD62" s="97">
        <f t="shared" si="22"/>
        <v>0.31715210355987056</v>
      </c>
      <c r="AE62" s="97">
        <f t="shared" si="22"/>
        <v>0.22222222222222221</v>
      </c>
      <c r="AF62" s="97">
        <f t="shared" si="22"/>
        <v>0.20666666666666667</v>
      </c>
      <c r="AG62" s="97">
        <f t="shared" si="22"/>
        <v>0.26666666666666666</v>
      </c>
      <c r="AH62" s="97">
        <f t="shared" si="22"/>
        <v>0.20303030303030303</v>
      </c>
      <c r="AI62" s="97">
        <f t="shared" si="22"/>
        <v>0.34166666666666667</v>
      </c>
      <c r="AJ62" s="97">
        <f t="shared" si="22"/>
        <v>0.27179487179487177</v>
      </c>
      <c r="AK62" s="97">
        <f t="shared" si="22"/>
        <v>0.25757575757575757</v>
      </c>
      <c r="AL62" s="97">
        <f t="shared" si="22"/>
        <v>0.21515151515151515</v>
      </c>
      <c r="AM62" s="97" t="e">
        <f t="shared" si="22"/>
        <v>#DIV/0!</v>
      </c>
      <c r="AN62" s="97" t="e">
        <f t="shared" si="22"/>
        <v>#DIV/0!</v>
      </c>
      <c r="AO62" s="97" t="e">
        <f t="shared" si="22"/>
        <v>#DIV/0!</v>
      </c>
      <c r="AP62" s="97" t="e">
        <f t="shared" si="22"/>
        <v>#DIV/0!</v>
      </c>
      <c r="AQ62" s="97" t="e">
        <f t="shared" si="22"/>
        <v>#DIV/0!</v>
      </c>
      <c r="AR62" s="97" t="e">
        <f t="shared" si="22"/>
        <v>#DIV/0!</v>
      </c>
      <c r="AS62" s="97" t="e">
        <f t="shared" si="22"/>
        <v>#DIV/0!</v>
      </c>
      <c r="AT62" s="79"/>
    </row>
    <row r="63" spans="1:46" ht="14.25" customHeight="1" x14ac:dyDescent="0.2">
      <c r="A63" s="173"/>
      <c r="B63" s="193"/>
      <c r="C63" s="178"/>
      <c r="D63" s="179"/>
      <c r="E63" s="13"/>
      <c r="F63" s="13"/>
      <c r="G63" s="180"/>
      <c r="H63" s="171" t="s">
        <v>87</v>
      </c>
      <c r="I63" s="171"/>
      <c r="J63" s="171"/>
      <c r="K63" s="171"/>
      <c r="L63" s="171"/>
      <c r="M63" s="171"/>
      <c r="N63" s="171"/>
      <c r="O63" s="171"/>
      <c r="P63" s="171"/>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79"/>
    </row>
    <row r="64" spans="1:46" ht="14.25" customHeight="1" x14ac:dyDescent="0.2">
      <c r="A64" s="173"/>
      <c r="B64" s="193"/>
      <c r="C64" s="178"/>
      <c r="D64" s="179"/>
      <c r="E64" s="13"/>
      <c r="F64" s="13"/>
      <c r="G64" s="180"/>
      <c r="H64" s="171" t="s">
        <v>88</v>
      </c>
      <c r="I64" s="171"/>
      <c r="J64" s="171"/>
      <c r="K64" s="171"/>
      <c r="L64" s="171"/>
      <c r="M64" s="171"/>
      <c r="N64" s="171"/>
      <c r="O64" s="171"/>
      <c r="P64" s="171"/>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79"/>
    </row>
    <row r="65" spans="1:46" ht="52.5" customHeight="1" x14ac:dyDescent="0.2">
      <c r="A65" s="173"/>
      <c r="B65" s="98">
        <v>14</v>
      </c>
      <c r="C65" s="99" t="s">
        <v>92</v>
      </c>
      <c r="D65" s="100" t="s">
        <v>93</v>
      </c>
      <c r="E65" s="13"/>
      <c r="F65" s="13"/>
      <c r="G65" s="13"/>
      <c r="H65" s="189" t="s">
        <v>94</v>
      </c>
      <c r="I65" s="189"/>
      <c r="J65" s="189"/>
      <c r="K65" s="189"/>
      <c r="L65" s="189"/>
      <c r="M65" s="189"/>
      <c r="N65" s="189"/>
      <c r="O65" s="189"/>
      <c r="P65" s="189"/>
      <c r="Q65" s="92">
        <v>20</v>
      </c>
      <c r="R65" s="92">
        <v>18</v>
      </c>
      <c r="S65" s="92">
        <v>26</v>
      </c>
      <c r="T65" s="92">
        <v>25</v>
      </c>
      <c r="U65" s="93">
        <v>38</v>
      </c>
      <c r="V65" s="93">
        <v>31</v>
      </c>
      <c r="W65" s="92">
        <v>30</v>
      </c>
      <c r="X65" s="93">
        <v>35</v>
      </c>
      <c r="Y65" s="93">
        <v>40</v>
      </c>
      <c r="Z65" s="92">
        <v>36</v>
      </c>
      <c r="AA65" s="93">
        <v>41</v>
      </c>
      <c r="AB65" s="93">
        <v>32</v>
      </c>
      <c r="AC65" s="92">
        <v>59</v>
      </c>
      <c r="AD65" s="93">
        <v>74</v>
      </c>
      <c r="AE65" s="93">
        <v>38</v>
      </c>
      <c r="AF65" s="92">
        <v>29</v>
      </c>
      <c r="AG65" s="93">
        <v>29</v>
      </c>
      <c r="AH65" s="93">
        <v>101</v>
      </c>
      <c r="AI65" s="93">
        <v>37</v>
      </c>
      <c r="AJ65" s="92">
        <v>52</v>
      </c>
      <c r="AK65" s="93">
        <v>46</v>
      </c>
      <c r="AL65" s="92">
        <v>32</v>
      </c>
      <c r="AM65" s="93"/>
      <c r="AN65" s="93"/>
      <c r="AO65" s="93"/>
      <c r="AP65" s="93"/>
      <c r="AQ65" s="92"/>
      <c r="AR65" s="93"/>
      <c r="AS65" s="93"/>
      <c r="AT65" s="79"/>
    </row>
    <row r="66" spans="1:46" ht="52.35" customHeight="1" x14ac:dyDescent="0.2">
      <c r="A66" s="173"/>
      <c r="B66" s="98">
        <v>15</v>
      </c>
      <c r="C66" s="99" t="s">
        <v>95</v>
      </c>
      <c r="D66" s="100" t="s">
        <v>96</v>
      </c>
      <c r="E66" s="13"/>
      <c r="F66" s="13"/>
      <c r="G66" s="13"/>
      <c r="H66" s="38" t="s">
        <v>42</v>
      </c>
      <c r="I66" s="94">
        <v>0.95</v>
      </c>
      <c r="J66" s="95">
        <f>I66</f>
        <v>0.95</v>
      </c>
      <c r="K66" s="41" t="s">
        <v>40</v>
      </c>
      <c r="L66" s="41" t="s">
        <v>41</v>
      </c>
      <c r="M66" s="41" t="s">
        <v>40</v>
      </c>
      <c r="N66" s="95">
        <f>P66</f>
        <v>1</v>
      </c>
      <c r="O66" s="42" t="s">
        <v>39</v>
      </c>
      <c r="P66" s="96">
        <v>1</v>
      </c>
      <c r="Q66" s="97">
        <f t="shared" ref="Q66:AS66" si="23">(Q65/((Q2-Q12)*$L$12))</f>
        <v>1.1200000004479997</v>
      </c>
      <c r="R66" s="97">
        <f t="shared" si="23"/>
        <v>0.68727272754763635</v>
      </c>
      <c r="S66" s="97">
        <f t="shared" si="23"/>
        <v>1.4560000005823999</v>
      </c>
      <c r="T66" s="97">
        <f t="shared" si="23"/>
        <v>1.1666666671333332</v>
      </c>
      <c r="U66" s="97">
        <f t="shared" si="23"/>
        <v>1.7733333340426667</v>
      </c>
      <c r="V66" s="97">
        <f t="shared" si="23"/>
        <v>1.4466666672453332</v>
      </c>
      <c r="W66" s="97">
        <f t="shared" si="23"/>
        <v>1.6800000006719997</v>
      </c>
      <c r="X66" s="97">
        <f t="shared" si="23"/>
        <v>1.4700000005879998</v>
      </c>
      <c r="Y66" s="97">
        <f t="shared" si="23"/>
        <v>1.6800000006719999</v>
      </c>
      <c r="Z66" s="97">
        <f t="shared" si="23"/>
        <v>1.4400000005760001</v>
      </c>
      <c r="AA66" s="97">
        <f t="shared" si="23"/>
        <v>1.7220000006887999</v>
      </c>
      <c r="AB66" s="97">
        <f t="shared" si="23"/>
        <v>1.920000000768</v>
      </c>
      <c r="AC66" s="97">
        <f t="shared" si="23"/>
        <v>4.5054545472567273</v>
      </c>
      <c r="AD66" s="97">
        <f t="shared" si="23"/>
        <v>3.1080000012431999</v>
      </c>
      <c r="AE66" s="97">
        <f t="shared" si="23"/>
        <v>2.6600000010639997</v>
      </c>
      <c r="AF66" s="97">
        <f t="shared" si="23"/>
        <v>1.2180000004872</v>
      </c>
      <c r="AG66" s="97">
        <f t="shared" si="23"/>
        <v>1.2821052636707366</v>
      </c>
      <c r="AH66" s="97">
        <f t="shared" si="23"/>
        <v>4.0400000016159998</v>
      </c>
      <c r="AI66" s="97">
        <f t="shared" si="23"/>
        <v>1.9425000007769999</v>
      </c>
      <c r="AJ66" s="97">
        <f t="shared" si="23"/>
        <v>2.0800000008319999</v>
      </c>
      <c r="AK66" s="97">
        <f t="shared" si="23"/>
        <v>1.7563636370661817</v>
      </c>
      <c r="AL66" s="97">
        <f t="shared" si="23"/>
        <v>1.280000000512</v>
      </c>
      <c r="AM66" s="97" t="e">
        <f t="shared" si="23"/>
        <v>#DIV/0!</v>
      </c>
      <c r="AN66" s="97" t="e">
        <f t="shared" si="23"/>
        <v>#DIV/0!</v>
      </c>
      <c r="AO66" s="97" t="e">
        <f t="shared" si="23"/>
        <v>#DIV/0!</v>
      </c>
      <c r="AP66" s="97" t="e">
        <f t="shared" si="23"/>
        <v>#DIV/0!</v>
      </c>
      <c r="AQ66" s="97" t="e">
        <f t="shared" si="23"/>
        <v>#DIV/0!</v>
      </c>
      <c r="AR66" s="97" t="e">
        <f t="shared" si="23"/>
        <v>#DIV/0!</v>
      </c>
      <c r="AS66" s="97" t="e">
        <f t="shared" si="23"/>
        <v>#DIV/0!</v>
      </c>
      <c r="AT66" s="79"/>
    </row>
    <row r="67" spans="1:46" ht="24.75" customHeight="1" x14ac:dyDescent="0.2">
      <c r="A67" s="173"/>
      <c r="B67" s="181">
        <v>16</v>
      </c>
      <c r="C67" s="99" t="s">
        <v>97</v>
      </c>
      <c r="D67" s="100">
        <v>3</v>
      </c>
      <c r="E67" s="13"/>
      <c r="F67" s="13"/>
      <c r="G67" s="13"/>
      <c r="H67" s="38" t="s">
        <v>42</v>
      </c>
      <c r="I67" s="39">
        <f>I68*D67</f>
        <v>30</v>
      </c>
      <c r="J67" s="101">
        <f>I67</f>
        <v>30</v>
      </c>
      <c r="K67" s="41" t="s">
        <v>40</v>
      </c>
      <c r="L67" s="41" t="s">
        <v>41</v>
      </c>
      <c r="M67" s="41" t="s">
        <v>40</v>
      </c>
      <c r="N67" s="101">
        <f>P67</f>
        <v>36</v>
      </c>
      <c r="O67" s="42" t="s">
        <v>39</v>
      </c>
      <c r="P67" s="43">
        <f>P68*D67</f>
        <v>36</v>
      </c>
      <c r="Q67" s="187">
        <f t="shared" ref="Q67:AS67" si="24">Q69+Q72+Q75+Q81</f>
        <v>0</v>
      </c>
      <c r="R67" s="187">
        <f t="shared" si="24"/>
        <v>12</v>
      </c>
      <c r="S67" s="187">
        <f t="shared" si="24"/>
        <v>11</v>
      </c>
      <c r="T67" s="187">
        <f t="shared" si="24"/>
        <v>9</v>
      </c>
      <c r="U67" s="187">
        <f t="shared" si="24"/>
        <v>10</v>
      </c>
      <c r="V67" s="187">
        <f t="shared" si="24"/>
        <v>65</v>
      </c>
      <c r="W67" s="187">
        <f t="shared" si="24"/>
        <v>70</v>
      </c>
      <c r="X67" s="187">
        <f t="shared" si="24"/>
        <v>77</v>
      </c>
      <c r="Y67" s="187">
        <f t="shared" si="24"/>
        <v>97</v>
      </c>
      <c r="Z67" s="187">
        <f t="shared" si="24"/>
        <v>123</v>
      </c>
      <c r="AA67" s="187">
        <f t="shared" si="24"/>
        <v>62</v>
      </c>
      <c r="AB67" s="187">
        <f t="shared" si="24"/>
        <v>97</v>
      </c>
      <c r="AC67" s="187">
        <f t="shared" si="24"/>
        <v>99</v>
      </c>
      <c r="AD67" s="187">
        <f t="shared" si="24"/>
        <v>75</v>
      </c>
      <c r="AE67" s="187">
        <f t="shared" si="24"/>
        <v>97</v>
      </c>
      <c r="AF67" s="187">
        <f t="shared" si="24"/>
        <v>102</v>
      </c>
      <c r="AG67" s="187">
        <f t="shared" si="24"/>
        <v>77</v>
      </c>
      <c r="AH67" s="187">
        <f t="shared" si="24"/>
        <v>94</v>
      </c>
      <c r="AI67" s="187">
        <f t="shared" si="24"/>
        <v>99</v>
      </c>
      <c r="AJ67" s="187">
        <f t="shared" si="24"/>
        <v>95</v>
      </c>
      <c r="AK67" s="187">
        <f t="shared" si="24"/>
        <v>25</v>
      </c>
      <c r="AL67" s="187">
        <f t="shared" si="24"/>
        <v>34</v>
      </c>
      <c r="AM67" s="187">
        <f t="shared" si="24"/>
        <v>0</v>
      </c>
      <c r="AN67" s="187">
        <f t="shared" si="24"/>
        <v>0</v>
      </c>
      <c r="AO67" s="187">
        <f t="shared" si="24"/>
        <v>0</v>
      </c>
      <c r="AP67" s="187">
        <f t="shared" si="24"/>
        <v>0</v>
      </c>
      <c r="AQ67" s="187">
        <f t="shared" si="24"/>
        <v>0</v>
      </c>
      <c r="AR67" s="187">
        <f t="shared" si="24"/>
        <v>0</v>
      </c>
      <c r="AS67" s="187">
        <f t="shared" si="24"/>
        <v>0</v>
      </c>
      <c r="AT67" s="79"/>
    </row>
    <row r="68" spans="1:46" ht="32.25" customHeight="1" x14ac:dyDescent="0.2">
      <c r="A68" s="173"/>
      <c r="B68" s="181"/>
      <c r="C68" s="188" t="s">
        <v>98</v>
      </c>
      <c r="D68" s="102" t="s">
        <v>99</v>
      </c>
      <c r="E68" s="103" t="s">
        <v>6</v>
      </c>
      <c r="F68" s="103" t="s">
        <v>7</v>
      </c>
      <c r="G68" s="103" t="s">
        <v>100</v>
      </c>
      <c r="H68" s="104" t="s">
        <v>42</v>
      </c>
      <c r="I68" s="105">
        <f>SUM(I70:I71)</f>
        <v>10</v>
      </c>
      <c r="J68" s="101">
        <f>I68</f>
        <v>10</v>
      </c>
      <c r="K68" s="106" t="s">
        <v>40</v>
      </c>
      <c r="L68" s="106" t="s">
        <v>41</v>
      </c>
      <c r="M68" s="106" t="s">
        <v>40</v>
      </c>
      <c r="N68" s="101">
        <f>P68</f>
        <v>12</v>
      </c>
      <c r="O68" s="107" t="s">
        <v>39</v>
      </c>
      <c r="P68" s="108">
        <f>SUM(P70:P71)</f>
        <v>12</v>
      </c>
      <c r="Q68" s="187"/>
      <c r="R68" s="187"/>
      <c r="S68" s="187"/>
      <c r="T68" s="187"/>
      <c r="U68" s="187"/>
      <c r="V68" s="187"/>
      <c r="W68" s="187"/>
      <c r="X68" s="187"/>
      <c r="Y68" s="187"/>
      <c r="Z68" s="187"/>
      <c r="AA68" s="187"/>
      <c r="AB68" s="187"/>
      <c r="AC68" s="187"/>
      <c r="AD68" s="187"/>
      <c r="AE68" s="187"/>
      <c r="AF68" s="187"/>
      <c r="AG68" s="187"/>
      <c r="AH68" s="187"/>
      <c r="AI68" s="187"/>
      <c r="AJ68" s="187"/>
      <c r="AK68" s="187"/>
      <c r="AL68" s="187"/>
      <c r="AM68" s="187"/>
      <c r="AN68" s="187"/>
      <c r="AO68" s="187"/>
      <c r="AP68" s="187"/>
      <c r="AQ68" s="187"/>
      <c r="AR68" s="187"/>
      <c r="AS68" s="187"/>
      <c r="AT68" s="170"/>
    </row>
    <row r="69" spans="1:46" ht="14.25" customHeight="1" x14ac:dyDescent="0.2">
      <c r="A69" s="173"/>
      <c r="B69" s="181"/>
      <c r="C69" s="188"/>
      <c r="D69" s="109" t="s">
        <v>101</v>
      </c>
      <c r="E69" s="110"/>
      <c r="F69" s="110"/>
      <c r="G69" s="110"/>
      <c r="H69" s="183" t="s">
        <v>22</v>
      </c>
      <c r="I69" s="183"/>
      <c r="J69" s="183"/>
      <c r="K69" s="183"/>
      <c r="L69" s="183"/>
      <c r="M69" s="183"/>
      <c r="N69" s="183"/>
      <c r="O69" s="183"/>
      <c r="P69" s="183"/>
      <c r="Q69" s="111">
        <f t="shared" ref="Q69:AS69" si="25">Q70+Q71</f>
        <v>0</v>
      </c>
      <c r="R69" s="112">
        <f t="shared" si="25"/>
        <v>10</v>
      </c>
      <c r="S69" s="112">
        <f t="shared" si="25"/>
        <v>9</v>
      </c>
      <c r="T69" s="78">
        <f t="shared" si="25"/>
        <v>3</v>
      </c>
      <c r="U69" s="112">
        <f t="shared" si="25"/>
        <v>6</v>
      </c>
      <c r="V69" s="112">
        <f t="shared" si="25"/>
        <v>22</v>
      </c>
      <c r="W69" s="78">
        <f t="shared" si="25"/>
        <v>18</v>
      </c>
      <c r="X69" s="112">
        <f t="shared" si="25"/>
        <v>26</v>
      </c>
      <c r="Y69" s="112">
        <f t="shared" si="25"/>
        <v>46</v>
      </c>
      <c r="Z69" s="78">
        <f t="shared" si="25"/>
        <v>29</v>
      </c>
      <c r="AA69" s="112">
        <f t="shared" si="25"/>
        <v>26</v>
      </c>
      <c r="AB69" s="112">
        <f t="shared" si="25"/>
        <v>18</v>
      </c>
      <c r="AC69" s="78">
        <f t="shared" si="25"/>
        <v>39</v>
      </c>
      <c r="AD69" s="112">
        <f t="shared" si="25"/>
        <v>29</v>
      </c>
      <c r="AE69" s="112">
        <f t="shared" si="25"/>
        <v>43</v>
      </c>
      <c r="AF69" s="78">
        <f t="shared" si="25"/>
        <v>30</v>
      </c>
      <c r="AG69" s="112">
        <f t="shared" si="25"/>
        <v>18</v>
      </c>
      <c r="AH69" s="112">
        <f t="shared" si="25"/>
        <v>28</v>
      </c>
      <c r="AI69" s="112">
        <f t="shared" si="25"/>
        <v>36</v>
      </c>
      <c r="AJ69" s="78">
        <f t="shared" si="25"/>
        <v>40</v>
      </c>
      <c r="AK69" s="112">
        <f t="shared" si="25"/>
        <v>3</v>
      </c>
      <c r="AL69" s="78">
        <f t="shared" si="25"/>
        <v>14</v>
      </c>
      <c r="AM69" s="112">
        <f t="shared" si="25"/>
        <v>0</v>
      </c>
      <c r="AN69" s="112">
        <f t="shared" si="25"/>
        <v>0</v>
      </c>
      <c r="AO69" s="112">
        <f t="shared" si="25"/>
        <v>0</v>
      </c>
      <c r="AP69" s="112">
        <f t="shared" si="25"/>
        <v>0</v>
      </c>
      <c r="AQ69" s="78">
        <f t="shared" si="25"/>
        <v>0</v>
      </c>
      <c r="AR69" s="112">
        <f t="shared" si="25"/>
        <v>0</v>
      </c>
      <c r="AS69" s="112">
        <f t="shared" si="25"/>
        <v>0</v>
      </c>
      <c r="AT69" s="170"/>
    </row>
    <row r="70" spans="1:46" ht="20.85" customHeight="1" x14ac:dyDescent="0.2">
      <c r="A70" s="173"/>
      <c r="B70" s="181"/>
      <c r="C70" s="188"/>
      <c r="D70" s="113" t="s">
        <v>102</v>
      </c>
      <c r="E70" s="23"/>
      <c r="F70" s="23"/>
      <c r="G70" s="23"/>
      <c r="H70" s="38" t="s">
        <v>42</v>
      </c>
      <c r="I70" s="39">
        <v>3</v>
      </c>
      <c r="J70" s="40">
        <f>I70</f>
        <v>3</v>
      </c>
      <c r="K70" s="41" t="s">
        <v>40</v>
      </c>
      <c r="L70" s="41" t="s">
        <v>41</v>
      </c>
      <c r="M70" s="41" t="s">
        <v>40</v>
      </c>
      <c r="N70" s="40">
        <v>3</v>
      </c>
      <c r="O70" s="42" t="s">
        <v>39</v>
      </c>
      <c r="P70" s="114">
        <v>4</v>
      </c>
      <c r="Q70" s="115">
        <v>0</v>
      </c>
      <c r="R70" s="91">
        <v>4</v>
      </c>
      <c r="S70" s="91">
        <v>3</v>
      </c>
      <c r="T70" s="93">
        <v>1</v>
      </c>
      <c r="U70" s="91">
        <v>2</v>
      </c>
      <c r="V70" s="91">
        <v>5</v>
      </c>
      <c r="W70" s="93">
        <v>1</v>
      </c>
      <c r="X70" s="91">
        <v>6</v>
      </c>
      <c r="Y70" s="91">
        <v>1</v>
      </c>
      <c r="Z70" s="93">
        <v>3</v>
      </c>
      <c r="AA70" s="91">
        <v>3</v>
      </c>
      <c r="AB70" s="91">
        <v>5</v>
      </c>
      <c r="AC70" s="93">
        <v>6</v>
      </c>
      <c r="AD70" s="91">
        <v>4</v>
      </c>
      <c r="AE70" s="91">
        <v>3</v>
      </c>
      <c r="AF70" s="93">
        <v>5</v>
      </c>
      <c r="AG70" s="91">
        <v>2</v>
      </c>
      <c r="AH70" s="91">
        <v>2</v>
      </c>
      <c r="AI70" s="91">
        <v>12</v>
      </c>
      <c r="AJ70" s="93">
        <v>4</v>
      </c>
      <c r="AK70" s="91">
        <v>1</v>
      </c>
      <c r="AL70" s="93">
        <v>9</v>
      </c>
      <c r="AM70" s="91"/>
      <c r="AN70" s="91"/>
      <c r="AO70" s="91"/>
      <c r="AP70" s="91"/>
      <c r="AQ70" s="93"/>
      <c r="AR70" s="91"/>
      <c r="AS70" s="91"/>
      <c r="AT70" s="170"/>
    </row>
    <row r="71" spans="1:46" ht="28.5" x14ac:dyDescent="0.2">
      <c r="A71" s="173"/>
      <c r="B71" s="181"/>
      <c r="C71" s="188"/>
      <c r="D71" s="116" t="s">
        <v>103</v>
      </c>
      <c r="E71" s="117"/>
      <c r="F71" s="117"/>
      <c r="G71" s="117"/>
      <c r="H71" s="64" t="s">
        <v>42</v>
      </c>
      <c r="I71" s="118">
        <v>7</v>
      </c>
      <c r="J71" s="119">
        <f>I71</f>
        <v>7</v>
      </c>
      <c r="K71" s="67" t="s">
        <v>40</v>
      </c>
      <c r="L71" s="67" t="s">
        <v>41</v>
      </c>
      <c r="M71" s="67" t="s">
        <v>40</v>
      </c>
      <c r="N71" s="119">
        <v>7</v>
      </c>
      <c r="O71" s="68" t="s">
        <v>39</v>
      </c>
      <c r="P71" s="120">
        <v>8</v>
      </c>
      <c r="Q71" s="115">
        <v>0</v>
      </c>
      <c r="R71" s="121">
        <v>6</v>
      </c>
      <c r="S71" s="121">
        <v>6</v>
      </c>
      <c r="T71" s="93">
        <v>2</v>
      </c>
      <c r="U71" s="91">
        <v>4</v>
      </c>
      <c r="V71" s="91">
        <v>17</v>
      </c>
      <c r="W71" s="93">
        <v>17</v>
      </c>
      <c r="X71" s="91">
        <v>20</v>
      </c>
      <c r="Y71" s="91">
        <v>45</v>
      </c>
      <c r="Z71" s="93">
        <v>26</v>
      </c>
      <c r="AA71" s="91">
        <v>23</v>
      </c>
      <c r="AB71" s="91">
        <v>13</v>
      </c>
      <c r="AC71" s="93">
        <v>33</v>
      </c>
      <c r="AD71" s="91">
        <v>25</v>
      </c>
      <c r="AE71" s="91">
        <v>40</v>
      </c>
      <c r="AF71" s="93">
        <v>25</v>
      </c>
      <c r="AG71" s="91">
        <v>16</v>
      </c>
      <c r="AH71" s="91">
        <v>26</v>
      </c>
      <c r="AI71" s="91">
        <v>24</v>
      </c>
      <c r="AJ71" s="93">
        <v>36</v>
      </c>
      <c r="AK71" s="91">
        <v>2</v>
      </c>
      <c r="AL71" s="93">
        <v>5</v>
      </c>
      <c r="AM71" s="91"/>
      <c r="AN71" s="91"/>
      <c r="AO71" s="91"/>
      <c r="AP71" s="91"/>
      <c r="AQ71" s="93"/>
      <c r="AR71" s="91"/>
      <c r="AS71" s="91"/>
      <c r="AT71" s="170"/>
    </row>
    <row r="72" spans="1:46" ht="14.25" customHeight="1" x14ac:dyDescent="0.2">
      <c r="A72" s="173"/>
      <c r="B72" s="181"/>
      <c r="C72" s="188"/>
      <c r="D72" s="109" t="s">
        <v>101</v>
      </c>
      <c r="E72" s="110"/>
      <c r="F72" s="110"/>
      <c r="G72" s="110"/>
      <c r="H72" s="183" t="s">
        <v>23</v>
      </c>
      <c r="I72" s="183"/>
      <c r="J72" s="183"/>
      <c r="K72" s="183"/>
      <c r="L72" s="183"/>
      <c r="M72" s="183"/>
      <c r="N72" s="183"/>
      <c r="O72" s="183"/>
      <c r="P72" s="183"/>
      <c r="Q72" s="111">
        <f t="shared" ref="Q72:AS72" si="26">Q73+Q74</f>
        <v>0</v>
      </c>
      <c r="R72" s="112">
        <f t="shared" si="26"/>
        <v>1</v>
      </c>
      <c r="S72" s="112">
        <f t="shared" si="26"/>
        <v>1</v>
      </c>
      <c r="T72" s="78">
        <f t="shared" si="26"/>
        <v>4</v>
      </c>
      <c r="U72" s="112">
        <f t="shared" si="26"/>
        <v>1</v>
      </c>
      <c r="V72" s="112">
        <f t="shared" si="26"/>
        <v>20</v>
      </c>
      <c r="W72" s="78">
        <f t="shared" si="26"/>
        <v>28</v>
      </c>
      <c r="X72" s="112">
        <f t="shared" si="26"/>
        <v>30</v>
      </c>
      <c r="Y72" s="112">
        <f t="shared" si="26"/>
        <v>24</v>
      </c>
      <c r="Z72" s="78">
        <f t="shared" si="26"/>
        <v>45</v>
      </c>
      <c r="AA72" s="112">
        <f t="shared" si="26"/>
        <v>15</v>
      </c>
      <c r="AB72" s="112">
        <f t="shared" si="26"/>
        <v>50</v>
      </c>
      <c r="AC72" s="78">
        <f t="shared" si="26"/>
        <v>37</v>
      </c>
      <c r="AD72" s="112">
        <f t="shared" si="26"/>
        <v>21</v>
      </c>
      <c r="AE72" s="112">
        <f t="shared" si="26"/>
        <v>38</v>
      </c>
      <c r="AF72" s="78">
        <f t="shared" si="26"/>
        <v>44</v>
      </c>
      <c r="AG72" s="112">
        <f t="shared" si="26"/>
        <v>39</v>
      </c>
      <c r="AH72" s="112">
        <f t="shared" si="26"/>
        <v>36</v>
      </c>
      <c r="AI72" s="112">
        <f t="shared" si="26"/>
        <v>28</v>
      </c>
      <c r="AJ72" s="78">
        <f t="shared" si="26"/>
        <v>29</v>
      </c>
      <c r="AK72" s="112">
        <f t="shared" si="26"/>
        <v>13</v>
      </c>
      <c r="AL72" s="78">
        <f t="shared" si="26"/>
        <v>11</v>
      </c>
      <c r="AM72" s="112">
        <f t="shared" si="26"/>
        <v>0</v>
      </c>
      <c r="AN72" s="112">
        <f t="shared" si="26"/>
        <v>0</v>
      </c>
      <c r="AO72" s="112">
        <f t="shared" si="26"/>
        <v>0</v>
      </c>
      <c r="AP72" s="112">
        <f t="shared" si="26"/>
        <v>0</v>
      </c>
      <c r="AQ72" s="78">
        <f t="shared" si="26"/>
        <v>0</v>
      </c>
      <c r="AR72" s="112">
        <f t="shared" si="26"/>
        <v>0</v>
      </c>
      <c r="AS72" s="112">
        <f t="shared" si="26"/>
        <v>0</v>
      </c>
      <c r="AT72" s="170"/>
    </row>
    <row r="73" spans="1:46" ht="20.100000000000001" customHeight="1" x14ac:dyDescent="0.2">
      <c r="A73" s="173"/>
      <c r="B73" s="181"/>
      <c r="C73" s="188"/>
      <c r="D73" s="113" t="s">
        <v>102</v>
      </c>
      <c r="E73" s="122"/>
      <c r="F73" s="122"/>
      <c r="G73" s="122"/>
      <c r="H73" s="38" t="s">
        <v>42</v>
      </c>
      <c r="I73" s="39">
        <v>3</v>
      </c>
      <c r="J73" s="40">
        <f>I73</f>
        <v>3</v>
      </c>
      <c r="K73" s="41" t="s">
        <v>40</v>
      </c>
      <c r="L73" s="41" t="s">
        <v>41</v>
      </c>
      <c r="M73" s="41" t="s">
        <v>40</v>
      </c>
      <c r="N73" s="40">
        <v>3</v>
      </c>
      <c r="O73" s="42" t="s">
        <v>39</v>
      </c>
      <c r="P73" s="114">
        <v>4</v>
      </c>
      <c r="Q73" s="115">
        <v>0</v>
      </c>
      <c r="R73" s="121">
        <v>1</v>
      </c>
      <c r="S73" s="121">
        <v>0</v>
      </c>
      <c r="T73" s="93">
        <v>3</v>
      </c>
      <c r="U73" s="91">
        <v>0</v>
      </c>
      <c r="V73" s="91">
        <v>0</v>
      </c>
      <c r="W73" s="93">
        <v>2</v>
      </c>
      <c r="X73" s="91">
        <v>3</v>
      </c>
      <c r="Y73" s="91">
        <v>2</v>
      </c>
      <c r="Z73" s="93">
        <v>2</v>
      </c>
      <c r="AA73" s="91">
        <v>2</v>
      </c>
      <c r="AB73" s="91">
        <v>12</v>
      </c>
      <c r="AC73" s="93">
        <v>1</v>
      </c>
      <c r="AD73" s="91">
        <v>7</v>
      </c>
      <c r="AE73" s="91">
        <v>1</v>
      </c>
      <c r="AF73" s="93">
        <v>3</v>
      </c>
      <c r="AG73" s="91">
        <v>13</v>
      </c>
      <c r="AH73" s="91">
        <v>9</v>
      </c>
      <c r="AI73" s="91">
        <v>7</v>
      </c>
      <c r="AJ73" s="93">
        <v>6</v>
      </c>
      <c r="AK73" s="91">
        <v>6</v>
      </c>
      <c r="AL73" s="93">
        <v>9</v>
      </c>
      <c r="AM73" s="91"/>
      <c r="AN73" s="91"/>
      <c r="AO73" s="91"/>
      <c r="AP73" s="91"/>
      <c r="AQ73" s="93"/>
      <c r="AR73" s="91"/>
      <c r="AS73" s="91"/>
      <c r="AT73" s="170"/>
    </row>
    <row r="74" spans="1:46" ht="28.5" x14ac:dyDescent="0.2">
      <c r="A74" s="173"/>
      <c r="B74" s="181"/>
      <c r="C74" s="188"/>
      <c r="D74" s="116" t="s">
        <v>103</v>
      </c>
      <c r="E74" s="81"/>
      <c r="F74" s="81"/>
      <c r="G74" s="81"/>
      <c r="H74" s="64" t="s">
        <v>42</v>
      </c>
      <c r="I74" s="118">
        <v>7</v>
      </c>
      <c r="J74" s="119">
        <f>I74</f>
        <v>7</v>
      </c>
      <c r="K74" s="67" t="s">
        <v>40</v>
      </c>
      <c r="L74" s="67" t="s">
        <v>41</v>
      </c>
      <c r="M74" s="67" t="s">
        <v>40</v>
      </c>
      <c r="N74" s="119">
        <v>7</v>
      </c>
      <c r="O74" s="68" t="s">
        <v>39</v>
      </c>
      <c r="P74" s="120">
        <v>8</v>
      </c>
      <c r="Q74" s="115">
        <v>0</v>
      </c>
      <c r="R74" s="121">
        <v>0</v>
      </c>
      <c r="S74" s="121">
        <v>1</v>
      </c>
      <c r="T74" s="93">
        <v>1</v>
      </c>
      <c r="U74" s="91">
        <v>1</v>
      </c>
      <c r="V74" s="91">
        <v>20</v>
      </c>
      <c r="W74" s="93">
        <v>26</v>
      </c>
      <c r="X74" s="91">
        <v>27</v>
      </c>
      <c r="Y74" s="91">
        <v>22</v>
      </c>
      <c r="Z74" s="93">
        <v>43</v>
      </c>
      <c r="AA74" s="91">
        <v>13</v>
      </c>
      <c r="AB74" s="91">
        <v>38</v>
      </c>
      <c r="AC74" s="93">
        <v>36</v>
      </c>
      <c r="AD74" s="91">
        <v>14</v>
      </c>
      <c r="AE74" s="91">
        <v>37</v>
      </c>
      <c r="AF74" s="93">
        <v>41</v>
      </c>
      <c r="AG74" s="91">
        <v>26</v>
      </c>
      <c r="AH74" s="91">
        <v>27</v>
      </c>
      <c r="AI74" s="91">
        <v>21</v>
      </c>
      <c r="AJ74" s="93">
        <v>23</v>
      </c>
      <c r="AK74" s="91">
        <v>7</v>
      </c>
      <c r="AL74" s="93">
        <v>2</v>
      </c>
      <c r="AM74" s="91"/>
      <c r="AN74" s="91"/>
      <c r="AO74" s="91"/>
      <c r="AP74" s="91"/>
      <c r="AQ74" s="93"/>
      <c r="AR74" s="91"/>
      <c r="AS74" s="91"/>
      <c r="AT74" s="79"/>
    </row>
    <row r="75" spans="1:46" ht="14.25" customHeight="1" x14ac:dyDescent="0.2">
      <c r="A75" s="173"/>
      <c r="B75" s="181"/>
      <c r="C75" s="188"/>
      <c r="D75" s="109" t="s">
        <v>101</v>
      </c>
      <c r="E75" s="123"/>
      <c r="F75" s="123"/>
      <c r="G75" s="123"/>
      <c r="H75" s="183" t="s">
        <v>24</v>
      </c>
      <c r="I75" s="183"/>
      <c r="J75" s="183"/>
      <c r="K75" s="183"/>
      <c r="L75" s="183"/>
      <c r="M75" s="183"/>
      <c r="N75" s="183"/>
      <c r="O75" s="183"/>
      <c r="P75" s="183"/>
      <c r="Q75" s="111">
        <f t="shared" ref="Q75:AS75" si="27">Q76+Q77</f>
        <v>0</v>
      </c>
      <c r="R75" s="112">
        <f t="shared" si="27"/>
        <v>1</v>
      </c>
      <c r="S75" s="112">
        <f t="shared" si="27"/>
        <v>1</v>
      </c>
      <c r="T75" s="78">
        <f t="shared" si="27"/>
        <v>2</v>
      </c>
      <c r="U75" s="112">
        <f t="shared" si="27"/>
        <v>3</v>
      </c>
      <c r="V75" s="112">
        <f t="shared" si="27"/>
        <v>23</v>
      </c>
      <c r="W75" s="78">
        <f t="shared" si="27"/>
        <v>24</v>
      </c>
      <c r="X75" s="112">
        <f t="shared" si="27"/>
        <v>21</v>
      </c>
      <c r="Y75" s="112">
        <f t="shared" si="27"/>
        <v>27</v>
      </c>
      <c r="Z75" s="78">
        <f t="shared" si="27"/>
        <v>49</v>
      </c>
      <c r="AA75" s="112">
        <f t="shared" si="27"/>
        <v>21</v>
      </c>
      <c r="AB75" s="112">
        <f t="shared" si="27"/>
        <v>29</v>
      </c>
      <c r="AC75" s="78">
        <f t="shared" si="27"/>
        <v>23</v>
      </c>
      <c r="AD75" s="112">
        <f t="shared" si="27"/>
        <v>25</v>
      </c>
      <c r="AE75" s="112">
        <f t="shared" si="27"/>
        <v>16</v>
      </c>
      <c r="AF75" s="78">
        <f t="shared" si="27"/>
        <v>28</v>
      </c>
      <c r="AG75" s="112">
        <f t="shared" si="27"/>
        <v>20</v>
      </c>
      <c r="AH75" s="112">
        <f t="shared" si="27"/>
        <v>30</v>
      </c>
      <c r="AI75" s="112">
        <f t="shared" si="27"/>
        <v>35</v>
      </c>
      <c r="AJ75" s="78">
        <f t="shared" si="27"/>
        <v>26</v>
      </c>
      <c r="AK75" s="112">
        <f t="shared" si="27"/>
        <v>9</v>
      </c>
      <c r="AL75" s="78">
        <f t="shared" si="27"/>
        <v>9</v>
      </c>
      <c r="AM75" s="112">
        <f t="shared" si="27"/>
        <v>0</v>
      </c>
      <c r="AN75" s="112">
        <f t="shared" si="27"/>
        <v>0</v>
      </c>
      <c r="AO75" s="112">
        <f t="shared" si="27"/>
        <v>0</v>
      </c>
      <c r="AP75" s="112">
        <f t="shared" si="27"/>
        <v>0</v>
      </c>
      <c r="AQ75" s="78">
        <f t="shared" si="27"/>
        <v>0</v>
      </c>
      <c r="AR75" s="112">
        <f t="shared" si="27"/>
        <v>0</v>
      </c>
      <c r="AS75" s="112">
        <f t="shared" si="27"/>
        <v>0</v>
      </c>
      <c r="AT75" s="79"/>
    </row>
    <row r="76" spans="1:46" ht="21.6" customHeight="1" x14ac:dyDescent="0.2">
      <c r="A76" s="173"/>
      <c r="B76" s="181"/>
      <c r="C76" s="188"/>
      <c r="D76" s="113" t="s">
        <v>102</v>
      </c>
      <c r="E76" s="13"/>
      <c r="F76" s="13"/>
      <c r="G76" s="13"/>
      <c r="H76" s="38" t="s">
        <v>42</v>
      </c>
      <c r="I76" s="39">
        <v>3</v>
      </c>
      <c r="J76" s="40">
        <f>I76</f>
        <v>3</v>
      </c>
      <c r="K76" s="41" t="s">
        <v>40</v>
      </c>
      <c r="L76" s="41" t="s">
        <v>41</v>
      </c>
      <c r="M76" s="41" t="s">
        <v>40</v>
      </c>
      <c r="N76" s="40">
        <v>3</v>
      </c>
      <c r="O76" s="42" t="s">
        <v>39</v>
      </c>
      <c r="P76" s="114">
        <v>4</v>
      </c>
      <c r="Q76" s="115">
        <v>0</v>
      </c>
      <c r="R76" s="121">
        <v>0</v>
      </c>
      <c r="S76" s="121">
        <v>1</v>
      </c>
      <c r="T76" s="93">
        <v>1</v>
      </c>
      <c r="U76" s="91">
        <v>2</v>
      </c>
      <c r="V76" s="91">
        <v>3</v>
      </c>
      <c r="W76" s="93">
        <v>0</v>
      </c>
      <c r="X76" s="91">
        <v>1</v>
      </c>
      <c r="Y76" s="91">
        <v>2</v>
      </c>
      <c r="Z76" s="93">
        <v>1</v>
      </c>
      <c r="AA76" s="91">
        <v>1</v>
      </c>
      <c r="AB76" s="91">
        <v>1</v>
      </c>
      <c r="AC76" s="93">
        <v>0</v>
      </c>
      <c r="AD76" s="91">
        <v>5</v>
      </c>
      <c r="AE76" s="91">
        <v>2</v>
      </c>
      <c r="AF76" s="93">
        <v>7</v>
      </c>
      <c r="AG76" s="91">
        <v>0</v>
      </c>
      <c r="AH76" s="91">
        <v>2</v>
      </c>
      <c r="AI76" s="91">
        <v>3</v>
      </c>
      <c r="AJ76" s="93">
        <v>5</v>
      </c>
      <c r="AK76" s="91">
        <v>7</v>
      </c>
      <c r="AL76" s="93">
        <v>7</v>
      </c>
      <c r="AM76" s="91"/>
      <c r="AN76" s="91"/>
      <c r="AO76" s="91"/>
      <c r="AP76" s="91"/>
      <c r="AQ76" s="93"/>
      <c r="AR76" s="91"/>
      <c r="AS76" s="91"/>
      <c r="AT76" s="79"/>
    </row>
    <row r="77" spans="1:46" ht="28.5" x14ac:dyDescent="0.2">
      <c r="A77" s="173"/>
      <c r="B77" s="181"/>
      <c r="C77" s="188"/>
      <c r="D77" s="116" t="s">
        <v>103</v>
      </c>
      <c r="E77" s="81"/>
      <c r="F77" s="81"/>
      <c r="G77" s="81"/>
      <c r="H77" s="64" t="s">
        <v>42</v>
      </c>
      <c r="I77" s="118">
        <v>7</v>
      </c>
      <c r="J77" s="119">
        <f>I77</f>
        <v>7</v>
      </c>
      <c r="K77" s="67" t="s">
        <v>40</v>
      </c>
      <c r="L77" s="67" t="s">
        <v>41</v>
      </c>
      <c r="M77" s="67" t="s">
        <v>40</v>
      </c>
      <c r="N77" s="119">
        <v>7</v>
      </c>
      <c r="O77" s="68" t="s">
        <v>39</v>
      </c>
      <c r="P77" s="120">
        <v>8</v>
      </c>
      <c r="Q77" s="115">
        <v>0</v>
      </c>
      <c r="R77" s="121">
        <v>1</v>
      </c>
      <c r="S77" s="121">
        <v>0</v>
      </c>
      <c r="T77" s="93">
        <v>1</v>
      </c>
      <c r="U77" s="91">
        <v>1</v>
      </c>
      <c r="V77" s="91">
        <v>20</v>
      </c>
      <c r="W77" s="93">
        <v>24</v>
      </c>
      <c r="X77" s="91">
        <v>20</v>
      </c>
      <c r="Y77" s="91">
        <v>25</v>
      </c>
      <c r="Z77" s="93">
        <v>48</v>
      </c>
      <c r="AA77" s="91">
        <v>20</v>
      </c>
      <c r="AB77" s="91">
        <v>28</v>
      </c>
      <c r="AC77" s="93">
        <v>23</v>
      </c>
      <c r="AD77" s="91">
        <v>20</v>
      </c>
      <c r="AE77" s="91">
        <v>14</v>
      </c>
      <c r="AF77" s="93">
        <v>21</v>
      </c>
      <c r="AG77" s="91">
        <v>20</v>
      </c>
      <c r="AH77" s="91">
        <v>28</v>
      </c>
      <c r="AI77" s="91">
        <v>32</v>
      </c>
      <c r="AJ77" s="93">
        <v>21</v>
      </c>
      <c r="AK77" s="91">
        <v>2</v>
      </c>
      <c r="AL77" s="93">
        <v>2</v>
      </c>
      <c r="AM77" s="91"/>
      <c r="AN77" s="91"/>
      <c r="AO77" s="91"/>
      <c r="AP77" s="91"/>
      <c r="AQ77" s="93"/>
      <c r="AR77" s="91"/>
      <c r="AS77" s="91"/>
      <c r="AT77" s="79"/>
    </row>
    <row r="78" spans="1:46" ht="14.25" customHeight="1" x14ac:dyDescent="0.2">
      <c r="A78" s="173"/>
      <c r="B78" s="181"/>
      <c r="C78" s="188"/>
      <c r="D78" s="109" t="s">
        <v>101</v>
      </c>
      <c r="E78" s="123"/>
      <c r="F78" s="123"/>
      <c r="G78" s="123"/>
      <c r="H78" s="183" t="s">
        <v>104</v>
      </c>
      <c r="I78" s="183"/>
      <c r="J78" s="183"/>
      <c r="K78" s="183"/>
      <c r="L78" s="183"/>
      <c r="M78" s="183"/>
      <c r="N78" s="183"/>
      <c r="O78" s="183"/>
      <c r="P78" s="183"/>
      <c r="Q78" s="111">
        <f t="shared" ref="Q78:AS78" si="28">Q79+Q80</f>
        <v>0</v>
      </c>
      <c r="R78" s="111">
        <f t="shared" si="28"/>
        <v>0</v>
      </c>
      <c r="S78" s="111">
        <f t="shared" si="28"/>
        <v>0</v>
      </c>
      <c r="T78" s="111">
        <f t="shared" si="28"/>
        <v>0</v>
      </c>
      <c r="U78" s="111">
        <f t="shared" si="28"/>
        <v>0</v>
      </c>
      <c r="V78" s="111">
        <f t="shared" si="28"/>
        <v>0</v>
      </c>
      <c r="W78" s="111">
        <f t="shared" si="28"/>
        <v>0</v>
      </c>
      <c r="X78" s="111">
        <f t="shared" si="28"/>
        <v>0</v>
      </c>
      <c r="Y78" s="111">
        <f t="shared" si="28"/>
        <v>0</v>
      </c>
      <c r="Z78" s="111">
        <f t="shared" si="28"/>
        <v>0</v>
      </c>
      <c r="AA78" s="111">
        <f t="shared" si="28"/>
        <v>0</v>
      </c>
      <c r="AB78" s="111">
        <f t="shared" si="28"/>
        <v>0</v>
      </c>
      <c r="AC78" s="111">
        <f t="shared" si="28"/>
        <v>0</v>
      </c>
      <c r="AD78" s="111">
        <f t="shared" si="28"/>
        <v>0</v>
      </c>
      <c r="AE78" s="111">
        <f t="shared" si="28"/>
        <v>0</v>
      </c>
      <c r="AF78" s="111">
        <f t="shared" si="28"/>
        <v>0</v>
      </c>
      <c r="AG78" s="111">
        <f t="shared" si="28"/>
        <v>0</v>
      </c>
      <c r="AH78" s="111">
        <f t="shared" si="28"/>
        <v>0</v>
      </c>
      <c r="AI78" s="111">
        <f t="shared" si="28"/>
        <v>0</v>
      </c>
      <c r="AJ78" s="111">
        <f t="shared" si="28"/>
        <v>0</v>
      </c>
      <c r="AK78" s="111">
        <f t="shared" si="28"/>
        <v>0</v>
      </c>
      <c r="AL78" s="111">
        <f t="shared" si="28"/>
        <v>0</v>
      </c>
      <c r="AM78" s="111">
        <f t="shared" si="28"/>
        <v>0</v>
      </c>
      <c r="AN78" s="111">
        <f t="shared" si="28"/>
        <v>0</v>
      </c>
      <c r="AO78" s="111">
        <f t="shared" si="28"/>
        <v>0</v>
      </c>
      <c r="AP78" s="111">
        <f t="shared" si="28"/>
        <v>0</v>
      </c>
      <c r="AQ78" s="111">
        <f t="shared" si="28"/>
        <v>0</v>
      </c>
      <c r="AR78" s="111">
        <f t="shared" si="28"/>
        <v>0</v>
      </c>
      <c r="AS78" s="111">
        <f t="shared" si="28"/>
        <v>0</v>
      </c>
      <c r="AT78" s="79"/>
    </row>
    <row r="79" spans="1:46" ht="14.25" customHeight="1" x14ac:dyDescent="0.2">
      <c r="A79" s="173"/>
      <c r="B79" s="181"/>
      <c r="C79" s="188"/>
      <c r="D79" s="113" t="s">
        <v>105</v>
      </c>
      <c r="E79" s="13"/>
      <c r="F79" s="13"/>
      <c r="G79" s="13"/>
      <c r="H79" s="38" t="s">
        <v>42</v>
      </c>
      <c r="I79" s="39">
        <v>0</v>
      </c>
      <c r="J79" s="40">
        <f>I79</f>
        <v>0</v>
      </c>
      <c r="K79" s="41" t="s">
        <v>40</v>
      </c>
      <c r="L79" s="41" t="s">
        <v>41</v>
      </c>
      <c r="M79" s="41" t="s">
        <v>40</v>
      </c>
      <c r="N79" s="40">
        <v>0</v>
      </c>
      <c r="O79" s="42" t="s">
        <v>39</v>
      </c>
      <c r="P79" s="114">
        <v>0</v>
      </c>
      <c r="Q79" s="115"/>
      <c r="R79" s="121"/>
      <c r="S79" s="121"/>
      <c r="T79" s="93"/>
      <c r="U79" s="91"/>
      <c r="V79" s="91"/>
      <c r="W79" s="93"/>
      <c r="X79" s="91"/>
      <c r="Y79" s="91"/>
      <c r="Z79" s="93"/>
      <c r="AA79" s="91"/>
      <c r="AB79" s="91"/>
      <c r="AC79" s="93"/>
      <c r="AD79" s="91"/>
      <c r="AE79" s="91"/>
      <c r="AF79" s="93"/>
      <c r="AG79" s="91"/>
      <c r="AH79" s="91"/>
      <c r="AI79" s="91"/>
      <c r="AJ79" s="93"/>
      <c r="AK79" s="91"/>
      <c r="AL79" s="93"/>
      <c r="AM79" s="91"/>
      <c r="AN79" s="91"/>
      <c r="AO79" s="91"/>
      <c r="AP79" s="91"/>
      <c r="AQ79" s="93"/>
      <c r="AR79" s="91"/>
      <c r="AS79" s="91"/>
      <c r="AT79" s="79"/>
    </row>
    <row r="80" spans="1:46" ht="18.600000000000001" customHeight="1" x14ac:dyDescent="0.2">
      <c r="A80" s="173"/>
      <c r="B80" s="181"/>
      <c r="C80" s="188"/>
      <c r="D80" s="116" t="s">
        <v>106</v>
      </c>
      <c r="E80" s="81"/>
      <c r="F80" s="81"/>
      <c r="G80" s="81"/>
      <c r="H80" s="64" t="s">
        <v>42</v>
      </c>
      <c r="I80" s="118">
        <v>0</v>
      </c>
      <c r="J80" s="119">
        <f>I80</f>
        <v>0</v>
      </c>
      <c r="K80" s="67" t="s">
        <v>40</v>
      </c>
      <c r="L80" s="67" t="s">
        <v>41</v>
      </c>
      <c r="M80" s="67" t="s">
        <v>40</v>
      </c>
      <c r="N80" s="119">
        <v>0</v>
      </c>
      <c r="O80" s="68" t="s">
        <v>39</v>
      </c>
      <c r="P80" s="120">
        <v>0</v>
      </c>
      <c r="Q80" s="115"/>
      <c r="R80" s="121"/>
      <c r="S80" s="121"/>
      <c r="T80" s="93"/>
      <c r="U80" s="91"/>
      <c r="V80" s="91"/>
      <c r="W80" s="93"/>
      <c r="X80" s="91"/>
      <c r="Y80" s="91"/>
      <c r="Z80" s="93"/>
      <c r="AA80" s="91"/>
      <c r="AB80" s="91"/>
      <c r="AC80" s="93"/>
      <c r="AD80" s="91"/>
      <c r="AE80" s="91"/>
      <c r="AF80" s="93"/>
      <c r="AG80" s="91"/>
      <c r="AH80" s="91"/>
      <c r="AI80" s="91"/>
      <c r="AJ80" s="93"/>
      <c r="AK80" s="91"/>
      <c r="AL80" s="93"/>
      <c r="AM80" s="91"/>
      <c r="AN80" s="91"/>
      <c r="AO80" s="91"/>
      <c r="AP80" s="91"/>
      <c r="AQ80" s="93"/>
      <c r="AR80" s="91"/>
      <c r="AS80" s="91"/>
      <c r="AT80" s="79"/>
    </row>
    <row r="81" spans="1:46" ht="14.25" customHeight="1" x14ac:dyDescent="0.2">
      <c r="A81" s="173"/>
      <c r="B81" s="181"/>
      <c r="C81" s="188"/>
      <c r="D81" s="109" t="s">
        <v>101</v>
      </c>
      <c r="E81" s="123"/>
      <c r="F81" s="123"/>
      <c r="G81" s="123"/>
      <c r="H81" s="183" t="s">
        <v>107</v>
      </c>
      <c r="I81" s="183"/>
      <c r="J81" s="183"/>
      <c r="K81" s="183"/>
      <c r="L81" s="183"/>
      <c r="M81" s="183"/>
      <c r="N81" s="183"/>
      <c r="O81" s="183"/>
      <c r="P81" s="183"/>
      <c r="Q81" s="111">
        <f t="shared" ref="Q81:AS81" si="29">Q82+Q83</f>
        <v>0</v>
      </c>
      <c r="R81" s="112">
        <f t="shared" si="29"/>
        <v>0</v>
      </c>
      <c r="S81" s="112">
        <f t="shared" si="29"/>
        <v>0</v>
      </c>
      <c r="T81" s="78">
        <f t="shared" si="29"/>
        <v>0</v>
      </c>
      <c r="U81" s="112">
        <f t="shared" si="29"/>
        <v>0</v>
      </c>
      <c r="V81" s="112">
        <f t="shared" si="29"/>
        <v>0</v>
      </c>
      <c r="W81" s="78">
        <f t="shared" si="29"/>
        <v>0</v>
      </c>
      <c r="X81" s="112">
        <f t="shared" si="29"/>
        <v>0</v>
      </c>
      <c r="Y81" s="112">
        <f t="shared" si="29"/>
        <v>0</v>
      </c>
      <c r="Z81" s="78">
        <f t="shared" si="29"/>
        <v>0</v>
      </c>
      <c r="AA81" s="112">
        <f t="shared" si="29"/>
        <v>0</v>
      </c>
      <c r="AB81" s="112">
        <f t="shared" si="29"/>
        <v>0</v>
      </c>
      <c r="AC81" s="78">
        <f t="shared" si="29"/>
        <v>0</v>
      </c>
      <c r="AD81" s="112">
        <f t="shared" si="29"/>
        <v>0</v>
      </c>
      <c r="AE81" s="112">
        <f t="shared" si="29"/>
        <v>0</v>
      </c>
      <c r="AF81" s="78">
        <f t="shared" si="29"/>
        <v>0</v>
      </c>
      <c r="AG81" s="112">
        <f t="shared" si="29"/>
        <v>0</v>
      </c>
      <c r="AH81" s="112">
        <f t="shared" si="29"/>
        <v>0</v>
      </c>
      <c r="AI81" s="112">
        <f t="shared" si="29"/>
        <v>0</v>
      </c>
      <c r="AJ81" s="78">
        <f t="shared" si="29"/>
        <v>0</v>
      </c>
      <c r="AK81" s="112">
        <f t="shared" si="29"/>
        <v>0</v>
      </c>
      <c r="AL81" s="78">
        <f t="shared" si="29"/>
        <v>0</v>
      </c>
      <c r="AM81" s="112">
        <f t="shared" si="29"/>
        <v>0</v>
      </c>
      <c r="AN81" s="112">
        <f t="shared" si="29"/>
        <v>0</v>
      </c>
      <c r="AO81" s="112">
        <f t="shared" si="29"/>
        <v>0</v>
      </c>
      <c r="AP81" s="112">
        <f t="shared" si="29"/>
        <v>0</v>
      </c>
      <c r="AQ81" s="78">
        <f t="shared" si="29"/>
        <v>0</v>
      </c>
      <c r="AR81" s="112">
        <f t="shared" si="29"/>
        <v>0</v>
      </c>
      <c r="AS81" s="112">
        <f t="shared" si="29"/>
        <v>0</v>
      </c>
      <c r="AT81" s="79"/>
    </row>
    <row r="82" spans="1:46" ht="13.5" customHeight="1" x14ac:dyDescent="0.2">
      <c r="A82" s="173"/>
      <c r="B82" s="181"/>
      <c r="C82" s="188"/>
      <c r="D82" s="113" t="s">
        <v>105</v>
      </c>
      <c r="E82" s="13"/>
      <c r="F82" s="13"/>
      <c r="G82" s="13"/>
      <c r="H82" s="38" t="s">
        <v>42</v>
      </c>
      <c r="I82" s="39">
        <v>0</v>
      </c>
      <c r="J82" s="40">
        <f>I82</f>
        <v>0</v>
      </c>
      <c r="K82" s="41" t="s">
        <v>40</v>
      </c>
      <c r="L82" s="41" t="s">
        <v>41</v>
      </c>
      <c r="M82" s="41" t="s">
        <v>40</v>
      </c>
      <c r="N82" s="40">
        <v>0</v>
      </c>
      <c r="O82" s="42" t="s">
        <v>39</v>
      </c>
      <c r="P82" s="114">
        <v>0</v>
      </c>
      <c r="Q82" s="115"/>
      <c r="R82" s="121"/>
      <c r="S82" s="121"/>
      <c r="T82" s="93"/>
      <c r="U82" s="91"/>
      <c r="V82" s="91"/>
      <c r="W82" s="93"/>
      <c r="X82" s="91"/>
      <c r="Y82" s="91"/>
      <c r="Z82" s="93"/>
      <c r="AA82" s="91"/>
      <c r="AB82" s="91"/>
      <c r="AC82" s="93"/>
      <c r="AD82" s="91"/>
      <c r="AE82" s="91"/>
      <c r="AF82" s="93"/>
      <c r="AG82" s="91"/>
      <c r="AH82" s="91"/>
      <c r="AI82" s="91"/>
      <c r="AJ82" s="93"/>
      <c r="AK82" s="91"/>
      <c r="AL82" s="93"/>
      <c r="AM82" s="91"/>
      <c r="AN82" s="91"/>
      <c r="AO82" s="91"/>
      <c r="AP82" s="91"/>
      <c r="AQ82" s="93"/>
      <c r="AR82" s="91"/>
      <c r="AS82" s="91"/>
      <c r="AT82" s="79"/>
    </row>
    <row r="83" spans="1:46" ht="14.25" customHeight="1" x14ac:dyDescent="0.2">
      <c r="A83" s="173"/>
      <c r="B83" s="181"/>
      <c r="C83" s="188"/>
      <c r="D83" s="116" t="s">
        <v>106</v>
      </c>
      <c r="E83" s="81"/>
      <c r="F83" s="81"/>
      <c r="G83" s="81"/>
      <c r="H83" s="64" t="s">
        <v>42</v>
      </c>
      <c r="I83" s="118">
        <v>0</v>
      </c>
      <c r="J83" s="119">
        <f>I83</f>
        <v>0</v>
      </c>
      <c r="K83" s="67" t="s">
        <v>40</v>
      </c>
      <c r="L83" s="67" t="s">
        <v>41</v>
      </c>
      <c r="M83" s="67" t="s">
        <v>40</v>
      </c>
      <c r="N83" s="119">
        <v>0</v>
      </c>
      <c r="O83" s="68" t="s">
        <v>39</v>
      </c>
      <c r="P83" s="120">
        <v>0</v>
      </c>
      <c r="Q83" s="115"/>
      <c r="R83" s="121"/>
      <c r="S83" s="121"/>
      <c r="T83" s="93"/>
      <c r="U83" s="91"/>
      <c r="V83" s="91"/>
      <c r="W83" s="93"/>
      <c r="X83" s="91"/>
      <c r="Y83" s="91"/>
      <c r="Z83" s="93"/>
      <c r="AA83" s="91"/>
      <c r="AB83" s="91"/>
      <c r="AC83" s="93"/>
      <c r="AD83" s="91"/>
      <c r="AE83" s="91"/>
      <c r="AF83" s="93"/>
      <c r="AG83" s="91"/>
      <c r="AH83" s="91"/>
      <c r="AI83" s="91"/>
      <c r="AJ83" s="93"/>
      <c r="AK83" s="91"/>
      <c r="AL83" s="93"/>
      <c r="AM83" s="91"/>
      <c r="AN83" s="91"/>
      <c r="AO83" s="91"/>
      <c r="AP83" s="91"/>
      <c r="AQ83" s="93"/>
      <c r="AR83" s="91"/>
      <c r="AS83" s="91"/>
      <c r="AT83" s="79"/>
    </row>
    <row r="84" spans="1:46" ht="28.5" customHeight="1" x14ac:dyDescent="0.2">
      <c r="A84" s="173"/>
      <c r="B84" s="181">
        <v>17</v>
      </c>
      <c r="C84" s="182" t="s">
        <v>108</v>
      </c>
      <c r="D84" s="109" t="s">
        <v>101</v>
      </c>
      <c r="E84" s="123"/>
      <c r="F84" s="123"/>
      <c r="G84" s="123"/>
      <c r="H84" s="183" t="s">
        <v>109</v>
      </c>
      <c r="I84" s="183"/>
      <c r="J84" s="183"/>
      <c r="K84" s="183"/>
      <c r="L84" s="183"/>
      <c r="M84" s="183"/>
      <c r="N84" s="183"/>
      <c r="O84" s="183"/>
      <c r="P84" s="183"/>
      <c r="Q84" s="124">
        <f t="shared" ref="Q84:AS84" si="30">Q85+Q86</f>
        <v>0</v>
      </c>
      <c r="R84" s="125">
        <f t="shared" si="30"/>
        <v>0</v>
      </c>
      <c r="S84" s="125">
        <f t="shared" si="30"/>
        <v>0</v>
      </c>
      <c r="T84" s="126">
        <f t="shared" si="30"/>
        <v>0</v>
      </c>
      <c r="U84" s="125">
        <f t="shared" si="30"/>
        <v>0</v>
      </c>
      <c r="V84" s="125">
        <f t="shared" si="30"/>
        <v>0</v>
      </c>
      <c r="W84" s="126">
        <f t="shared" si="30"/>
        <v>0</v>
      </c>
      <c r="X84" s="125">
        <f t="shared" si="30"/>
        <v>0</v>
      </c>
      <c r="Y84" s="125">
        <f t="shared" si="30"/>
        <v>0</v>
      </c>
      <c r="Z84" s="126">
        <f t="shared" si="30"/>
        <v>0</v>
      </c>
      <c r="AA84" s="125">
        <f t="shared" si="30"/>
        <v>0</v>
      </c>
      <c r="AB84" s="125">
        <f t="shared" si="30"/>
        <v>0</v>
      </c>
      <c r="AC84" s="126">
        <f t="shared" si="30"/>
        <v>0</v>
      </c>
      <c r="AD84" s="125">
        <f t="shared" si="30"/>
        <v>0</v>
      </c>
      <c r="AE84" s="125">
        <f t="shared" si="30"/>
        <v>0</v>
      </c>
      <c r="AF84" s="126">
        <f t="shared" si="30"/>
        <v>0</v>
      </c>
      <c r="AG84" s="125">
        <f t="shared" si="30"/>
        <v>0</v>
      </c>
      <c r="AH84" s="125">
        <f t="shared" si="30"/>
        <v>0</v>
      </c>
      <c r="AI84" s="125">
        <f t="shared" si="30"/>
        <v>0</v>
      </c>
      <c r="AJ84" s="126">
        <f t="shared" si="30"/>
        <v>0</v>
      </c>
      <c r="AK84" s="125">
        <f t="shared" si="30"/>
        <v>0</v>
      </c>
      <c r="AL84" s="126">
        <f t="shared" si="30"/>
        <v>0</v>
      </c>
      <c r="AM84" s="125">
        <f t="shared" si="30"/>
        <v>0</v>
      </c>
      <c r="AN84" s="125">
        <f t="shared" si="30"/>
        <v>0</v>
      </c>
      <c r="AO84" s="125">
        <f t="shared" si="30"/>
        <v>0</v>
      </c>
      <c r="AP84" s="125">
        <f t="shared" si="30"/>
        <v>0</v>
      </c>
      <c r="AQ84" s="126">
        <f t="shared" si="30"/>
        <v>0</v>
      </c>
      <c r="AR84" s="125">
        <f t="shared" si="30"/>
        <v>0</v>
      </c>
      <c r="AS84" s="125">
        <f t="shared" si="30"/>
        <v>0</v>
      </c>
      <c r="AT84" s="79"/>
    </row>
    <row r="85" spans="1:46" ht="30" customHeight="1" x14ac:dyDescent="0.2">
      <c r="A85" s="173"/>
      <c r="B85" s="181"/>
      <c r="C85" s="182"/>
      <c r="D85" s="184" t="s">
        <v>102</v>
      </c>
      <c r="E85" s="184"/>
      <c r="F85" s="184"/>
      <c r="G85" s="184"/>
      <c r="H85" s="184"/>
      <c r="I85" s="184"/>
      <c r="J85" s="184"/>
      <c r="K85" s="184"/>
      <c r="L85" s="184"/>
      <c r="M85" s="184"/>
      <c r="N85" s="184"/>
      <c r="O85" s="184"/>
      <c r="P85" s="184"/>
      <c r="Q85" s="124"/>
      <c r="R85" s="125"/>
      <c r="S85" s="125"/>
      <c r="T85" s="126"/>
      <c r="U85" s="125"/>
      <c r="V85" s="125"/>
      <c r="W85" s="126"/>
      <c r="X85" s="125"/>
      <c r="Y85" s="125"/>
      <c r="Z85" s="126"/>
      <c r="AA85" s="125"/>
      <c r="AB85" s="125"/>
      <c r="AC85" s="126"/>
      <c r="AD85" s="125"/>
      <c r="AE85" s="125"/>
      <c r="AF85" s="126"/>
      <c r="AG85" s="125"/>
      <c r="AH85" s="125"/>
      <c r="AI85" s="125"/>
      <c r="AJ85" s="126"/>
      <c r="AK85" s="125"/>
      <c r="AL85" s="126"/>
      <c r="AM85" s="125"/>
      <c r="AN85" s="125"/>
      <c r="AO85" s="125"/>
      <c r="AP85" s="125"/>
      <c r="AQ85" s="126"/>
      <c r="AR85" s="125"/>
      <c r="AS85" s="125"/>
      <c r="AT85" s="79"/>
    </row>
    <row r="86" spans="1:46" ht="30" customHeight="1" x14ac:dyDescent="0.2">
      <c r="A86" s="173"/>
      <c r="B86" s="181"/>
      <c r="C86" s="182"/>
      <c r="D86" s="185" t="s">
        <v>103</v>
      </c>
      <c r="E86" s="185"/>
      <c r="F86" s="185"/>
      <c r="G86" s="185"/>
      <c r="H86" s="185"/>
      <c r="I86" s="185"/>
      <c r="J86" s="185"/>
      <c r="K86" s="185"/>
      <c r="L86" s="185"/>
      <c r="M86" s="185"/>
      <c r="N86" s="185"/>
      <c r="O86" s="185"/>
      <c r="P86" s="185"/>
      <c r="Q86" s="124"/>
      <c r="R86" s="125"/>
      <c r="S86" s="125"/>
      <c r="T86" s="126"/>
      <c r="U86" s="125"/>
      <c r="V86" s="125"/>
      <c r="W86" s="126"/>
      <c r="X86" s="125"/>
      <c r="Y86" s="125"/>
      <c r="Z86" s="126"/>
      <c r="AA86" s="125"/>
      <c r="AB86" s="125"/>
      <c r="AC86" s="126"/>
      <c r="AD86" s="125"/>
      <c r="AE86" s="125"/>
      <c r="AF86" s="126"/>
      <c r="AG86" s="125"/>
      <c r="AH86" s="125"/>
      <c r="AI86" s="125"/>
      <c r="AJ86" s="126"/>
      <c r="AK86" s="125"/>
      <c r="AL86" s="126"/>
      <c r="AM86" s="125"/>
      <c r="AN86" s="125"/>
      <c r="AO86" s="125"/>
      <c r="AP86" s="125"/>
      <c r="AQ86" s="126"/>
      <c r="AR86" s="125"/>
      <c r="AS86" s="125"/>
      <c r="AT86" s="79"/>
    </row>
    <row r="87" spans="1:46" ht="24" customHeight="1" x14ac:dyDescent="0.2">
      <c r="A87" s="173"/>
      <c r="B87" s="177">
        <v>17</v>
      </c>
      <c r="C87" s="178" t="s">
        <v>110</v>
      </c>
      <c r="D87" s="186" t="s">
        <v>111</v>
      </c>
      <c r="E87" s="176" t="s">
        <v>6</v>
      </c>
      <c r="F87" s="176" t="s">
        <v>7</v>
      </c>
      <c r="G87" s="176" t="s">
        <v>68</v>
      </c>
      <c r="H87" s="127" t="s">
        <v>42</v>
      </c>
      <c r="I87" s="128">
        <v>0.95</v>
      </c>
      <c r="J87" s="129">
        <f>I87</f>
        <v>0.95</v>
      </c>
      <c r="K87" s="130" t="s">
        <v>40</v>
      </c>
      <c r="L87" s="130" t="s">
        <v>41</v>
      </c>
      <c r="M87" s="130" t="s">
        <v>40</v>
      </c>
      <c r="N87" s="129">
        <f>P87</f>
        <v>1</v>
      </c>
      <c r="O87" s="131" t="s">
        <v>39</v>
      </c>
      <c r="P87" s="132">
        <v>1</v>
      </c>
      <c r="Q87" s="97">
        <f t="shared" ref="Q87:AS87" si="31">AVERAGE(Q88:Q90)</f>
        <v>0</v>
      </c>
      <c r="R87" s="97">
        <f t="shared" si="31"/>
        <v>0.38896279181933457</v>
      </c>
      <c r="S87" s="97">
        <f t="shared" si="31"/>
        <v>0.51343088520152158</v>
      </c>
      <c r="T87" s="97">
        <f t="shared" si="31"/>
        <v>0.33164195934069579</v>
      </c>
      <c r="U87" s="97">
        <f t="shared" si="31"/>
        <v>0.38549834590029591</v>
      </c>
      <c r="V87" s="97">
        <f t="shared" si="31"/>
        <v>2.2782106377989595</v>
      </c>
      <c r="W87" s="97">
        <f t="shared" si="31"/>
        <v>3.415841317542641</v>
      </c>
      <c r="X87" s="97">
        <f t="shared" si="31"/>
        <v>2.6012119336166695</v>
      </c>
      <c r="Y87" s="97">
        <f t="shared" si="31"/>
        <v>3.6056850801652316</v>
      </c>
      <c r="Z87" s="97">
        <f t="shared" si="31"/>
        <v>4.128296338026713</v>
      </c>
      <c r="AA87" s="97">
        <f t="shared" si="31"/>
        <v>2.1704123783518869</v>
      </c>
      <c r="AB87" s="97">
        <f t="shared" si="31"/>
        <v>3.2339477834121815</v>
      </c>
      <c r="AC87" s="97">
        <f t="shared" si="31"/>
        <v>5.3574573108284511</v>
      </c>
      <c r="AD87" s="97">
        <f t="shared" si="31"/>
        <v>3.2343752150515432</v>
      </c>
      <c r="AE87" s="97">
        <f t="shared" si="31"/>
        <v>4.5275268967770534</v>
      </c>
      <c r="AF87" s="97">
        <f t="shared" si="31"/>
        <v>3.5706784289014912</v>
      </c>
      <c r="AG87" s="97">
        <f t="shared" si="31"/>
        <v>2.6955121473079884</v>
      </c>
      <c r="AH87" s="97">
        <f t="shared" si="31"/>
        <v>2.9914774716287003</v>
      </c>
      <c r="AI87" s="97">
        <f t="shared" si="31"/>
        <v>4.3320730938878382</v>
      </c>
      <c r="AJ87" s="97">
        <f t="shared" si="31"/>
        <v>3.1672684476717241</v>
      </c>
      <c r="AK87" s="97">
        <f t="shared" si="31"/>
        <v>0.79560571053954787</v>
      </c>
      <c r="AL87" s="97">
        <f t="shared" si="31"/>
        <v>1.0820237663337853</v>
      </c>
      <c r="AM87" s="97" t="e">
        <f t="shared" si="31"/>
        <v>#DIV/0!</v>
      </c>
      <c r="AN87" s="97" t="e">
        <f t="shared" si="31"/>
        <v>#DIV/0!</v>
      </c>
      <c r="AO87" s="97" t="e">
        <f t="shared" si="31"/>
        <v>#DIV/0!</v>
      </c>
      <c r="AP87" s="97" t="e">
        <f t="shared" si="31"/>
        <v>#DIV/0!</v>
      </c>
      <c r="AQ87" s="97" t="e">
        <f t="shared" si="31"/>
        <v>#DIV/0!</v>
      </c>
      <c r="AR87" s="97" t="e">
        <f t="shared" si="31"/>
        <v>#DIV/0!</v>
      </c>
      <c r="AS87" s="97" t="e">
        <f t="shared" si="31"/>
        <v>#DIV/0!</v>
      </c>
      <c r="AT87" s="170"/>
    </row>
    <row r="88" spans="1:46" ht="14.25" customHeight="1" x14ac:dyDescent="0.2">
      <c r="A88" s="173"/>
      <c r="B88" s="177"/>
      <c r="C88" s="178"/>
      <c r="D88" s="186"/>
      <c r="E88" s="176"/>
      <c r="F88" s="176"/>
      <c r="G88" s="176"/>
      <c r="H88" s="133"/>
      <c r="I88" s="171" t="s">
        <v>22</v>
      </c>
      <c r="J88" s="171"/>
      <c r="K88" s="171"/>
      <c r="L88" s="171"/>
      <c r="M88" s="171"/>
      <c r="N88" s="171"/>
      <c r="O88" s="171"/>
      <c r="P88" s="171"/>
      <c r="Q88" s="97">
        <f t="shared" ref="Q88:AS88" si="32">(Q69/($L$13*(Q2-Q13)))</f>
        <v>0</v>
      </c>
      <c r="R88" s="97">
        <f t="shared" si="32"/>
        <v>0.9547268526474576</v>
      </c>
      <c r="S88" s="97">
        <f t="shared" si="32"/>
        <v>1.260239445494644</v>
      </c>
      <c r="T88" s="97">
        <f t="shared" si="32"/>
        <v>0.33164195934069579</v>
      </c>
      <c r="U88" s="97">
        <f t="shared" si="32"/>
        <v>0.66328391868139158</v>
      </c>
      <c r="V88" s="97">
        <f t="shared" si="32"/>
        <v>2.2004180794350923</v>
      </c>
      <c r="W88" s="97">
        <f t="shared" si="32"/>
        <v>2.3629489603024574</v>
      </c>
      <c r="X88" s="97">
        <f t="shared" si="32"/>
        <v>2.4822898168833896</v>
      </c>
      <c r="Y88" s="97">
        <f t="shared" si="32"/>
        <v>4.8309178743961354</v>
      </c>
      <c r="Z88" s="97">
        <f t="shared" si="32"/>
        <v>3.205872273626726</v>
      </c>
      <c r="AA88" s="97">
        <f t="shared" si="32"/>
        <v>2.7305187985717287</v>
      </c>
      <c r="AB88" s="97">
        <f t="shared" si="32"/>
        <v>1.8003420649923483</v>
      </c>
      <c r="AC88" s="97">
        <f t="shared" si="32"/>
        <v>10.239445494643983</v>
      </c>
      <c r="AD88" s="97">
        <f t="shared" si="32"/>
        <v>4.6855056306852143</v>
      </c>
      <c r="AE88" s="97">
        <f t="shared" si="32"/>
        <v>6.0211440173632989</v>
      </c>
      <c r="AF88" s="97">
        <f t="shared" si="32"/>
        <v>3.15059861373661</v>
      </c>
      <c r="AG88" s="97">
        <f t="shared" si="32"/>
        <v>1.8903591682419658</v>
      </c>
      <c r="AH88" s="97">
        <f t="shared" si="32"/>
        <v>2.6732351874128812</v>
      </c>
      <c r="AI88" s="97">
        <f t="shared" si="32"/>
        <v>4.7258979206049148</v>
      </c>
      <c r="AJ88" s="97">
        <f t="shared" si="32"/>
        <v>4.0007601444274412</v>
      </c>
      <c r="AK88" s="97">
        <f t="shared" si="32"/>
        <v>0.28641805579423729</v>
      </c>
      <c r="AL88" s="97">
        <f t="shared" si="32"/>
        <v>1.3366175937064406</v>
      </c>
      <c r="AM88" s="97" t="e">
        <f t="shared" si="32"/>
        <v>#DIV/0!</v>
      </c>
      <c r="AN88" s="97" t="e">
        <f t="shared" si="32"/>
        <v>#DIV/0!</v>
      </c>
      <c r="AO88" s="97" t="e">
        <f t="shared" si="32"/>
        <v>#DIV/0!</v>
      </c>
      <c r="AP88" s="97" t="e">
        <f t="shared" si="32"/>
        <v>#DIV/0!</v>
      </c>
      <c r="AQ88" s="97" t="e">
        <f t="shared" si="32"/>
        <v>#DIV/0!</v>
      </c>
      <c r="AR88" s="97" t="e">
        <f t="shared" si="32"/>
        <v>#DIV/0!</v>
      </c>
      <c r="AS88" s="97" t="e">
        <f t="shared" si="32"/>
        <v>#DIV/0!</v>
      </c>
      <c r="AT88" s="170"/>
    </row>
    <row r="89" spans="1:46" ht="14.25" customHeight="1" x14ac:dyDescent="0.2">
      <c r="A89" s="173"/>
      <c r="B89" s="177"/>
      <c r="C89" s="178"/>
      <c r="D89" s="186"/>
      <c r="E89" s="176"/>
      <c r="F89" s="176"/>
      <c r="G89" s="176"/>
      <c r="H89" s="133"/>
      <c r="I89" s="171" t="s">
        <v>23</v>
      </c>
      <c r="J89" s="171"/>
      <c r="K89" s="171"/>
      <c r="L89" s="171"/>
      <c r="M89" s="171"/>
      <c r="N89" s="171"/>
      <c r="O89" s="171"/>
      <c r="P89" s="171"/>
      <c r="Q89" s="97">
        <f t="shared" ref="Q89:AS89" si="33">(Q72/($L$14*(Q2-Q14)))</f>
        <v>0</v>
      </c>
      <c r="R89" s="97">
        <f t="shared" si="33"/>
        <v>0.11668883754580035</v>
      </c>
      <c r="S89" s="97">
        <f t="shared" si="33"/>
        <v>0.14002660505496042</v>
      </c>
      <c r="T89" s="97">
        <f t="shared" si="33"/>
        <v>0.44218927912092776</v>
      </c>
      <c r="U89" s="97">
        <f t="shared" si="33"/>
        <v>0.16156915967880051</v>
      </c>
      <c r="V89" s="97">
        <f t="shared" si="33"/>
        <v>2.333776750916007</v>
      </c>
      <c r="W89" s="97">
        <f t="shared" si="33"/>
        <v>4.5239364710064143</v>
      </c>
      <c r="X89" s="97">
        <f t="shared" si="33"/>
        <v>3.316419593406958</v>
      </c>
      <c r="Y89" s="97">
        <f t="shared" si="33"/>
        <v>3.15059861373661</v>
      </c>
      <c r="Z89" s="97">
        <f t="shared" si="33"/>
        <v>4.500855162480871</v>
      </c>
      <c r="AA89" s="97">
        <f t="shared" si="33"/>
        <v>1.575299306868305</v>
      </c>
      <c r="AB89" s="97">
        <f t="shared" si="33"/>
        <v>5.0009501805343008</v>
      </c>
      <c r="AC89" s="97">
        <f t="shared" si="33"/>
        <v>3.5324893547955929</v>
      </c>
      <c r="AD89" s="97">
        <f t="shared" si="33"/>
        <v>2.1003990758244067</v>
      </c>
      <c r="AE89" s="97">
        <f t="shared" si="33"/>
        <v>5.321010992088496</v>
      </c>
      <c r="AF89" s="97">
        <f t="shared" si="33"/>
        <v>4.6208779668136941</v>
      </c>
      <c r="AG89" s="97">
        <f t="shared" si="33"/>
        <v>4.0957781978575927</v>
      </c>
      <c r="AH89" s="97">
        <f t="shared" si="33"/>
        <v>3.4370166695308475</v>
      </c>
      <c r="AI89" s="97">
        <f t="shared" si="33"/>
        <v>3.6756983826927114</v>
      </c>
      <c r="AJ89" s="97">
        <f t="shared" si="33"/>
        <v>2.9005511047098946</v>
      </c>
      <c r="AK89" s="97">
        <f t="shared" si="33"/>
        <v>1.2411449084416948</v>
      </c>
      <c r="AL89" s="97">
        <f t="shared" si="33"/>
        <v>1.0501995379122033</v>
      </c>
      <c r="AM89" s="97" t="e">
        <f t="shared" si="33"/>
        <v>#DIV/0!</v>
      </c>
      <c r="AN89" s="97" t="e">
        <f t="shared" si="33"/>
        <v>#DIV/0!</v>
      </c>
      <c r="AO89" s="97" t="e">
        <f t="shared" si="33"/>
        <v>#DIV/0!</v>
      </c>
      <c r="AP89" s="97" t="e">
        <f t="shared" si="33"/>
        <v>#DIV/0!</v>
      </c>
      <c r="AQ89" s="97" t="e">
        <f t="shared" si="33"/>
        <v>#DIV/0!</v>
      </c>
      <c r="AR89" s="97" t="e">
        <f t="shared" si="33"/>
        <v>#DIV/0!</v>
      </c>
      <c r="AS89" s="97" t="e">
        <f t="shared" si="33"/>
        <v>#DIV/0!</v>
      </c>
      <c r="AT89" s="170"/>
    </row>
    <row r="90" spans="1:46" ht="14.25" customHeight="1" x14ac:dyDescent="0.2">
      <c r="A90" s="173"/>
      <c r="B90" s="177"/>
      <c r="C90" s="178"/>
      <c r="D90" s="186"/>
      <c r="E90" s="176"/>
      <c r="F90" s="176"/>
      <c r="G90" s="176"/>
      <c r="H90" s="133"/>
      <c r="I90" s="171" t="s">
        <v>24</v>
      </c>
      <c r="J90" s="171"/>
      <c r="K90" s="171"/>
      <c r="L90" s="171"/>
      <c r="M90" s="171"/>
      <c r="N90" s="171"/>
      <c r="O90" s="171"/>
      <c r="P90" s="171"/>
      <c r="Q90" s="97">
        <f t="shared" ref="Q90:AS90" si="34">(Q75/($L$15*(Q2-Q15)))</f>
        <v>0</v>
      </c>
      <c r="R90" s="97">
        <f t="shared" si="34"/>
        <v>9.5472685264745755E-2</v>
      </c>
      <c r="S90" s="97">
        <f t="shared" si="34"/>
        <v>0.14002660505496042</v>
      </c>
      <c r="T90" s="97">
        <f t="shared" si="34"/>
        <v>0.22109463956046388</v>
      </c>
      <c r="U90" s="97">
        <f t="shared" si="34"/>
        <v>0.33164195934069579</v>
      </c>
      <c r="V90" s="97">
        <f t="shared" si="34"/>
        <v>2.3004370830457783</v>
      </c>
      <c r="W90" s="97">
        <f t="shared" si="34"/>
        <v>3.3606385213190504</v>
      </c>
      <c r="X90" s="97">
        <f t="shared" si="34"/>
        <v>2.0049263905596608</v>
      </c>
      <c r="Y90" s="97">
        <f t="shared" si="34"/>
        <v>2.8355387523629489</v>
      </c>
      <c r="Z90" s="97">
        <f t="shared" si="34"/>
        <v>4.6781615779725421</v>
      </c>
      <c r="AA90" s="97">
        <f t="shared" si="34"/>
        <v>2.2054190296156269</v>
      </c>
      <c r="AB90" s="97">
        <f t="shared" si="34"/>
        <v>2.9005511047098946</v>
      </c>
      <c r="AC90" s="97">
        <f t="shared" si="34"/>
        <v>2.3004370830457783</v>
      </c>
      <c r="AD90" s="97">
        <f t="shared" si="34"/>
        <v>2.9172209386450088</v>
      </c>
      <c r="AE90" s="97">
        <f t="shared" si="34"/>
        <v>2.2404256808793668</v>
      </c>
      <c r="AF90" s="97">
        <f t="shared" si="34"/>
        <v>2.9405587061541691</v>
      </c>
      <c r="AG90" s="97">
        <f t="shared" si="34"/>
        <v>2.1003990758244067</v>
      </c>
      <c r="AH90" s="97">
        <f t="shared" si="34"/>
        <v>2.8641805579423729</v>
      </c>
      <c r="AI90" s="97">
        <f t="shared" si="34"/>
        <v>4.594622978365889</v>
      </c>
      <c r="AJ90" s="97">
        <f t="shared" si="34"/>
        <v>2.6004940938778365</v>
      </c>
      <c r="AK90" s="97">
        <f t="shared" si="34"/>
        <v>0.85925416738271188</v>
      </c>
      <c r="AL90" s="97">
        <f t="shared" si="34"/>
        <v>0.85925416738271188</v>
      </c>
      <c r="AM90" s="97" t="e">
        <f t="shared" si="34"/>
        <v>#DIV/0!</v>
      </c>
      <c r="AN90" s="97" t="e">
        <f t="shared" si="34"/>
        <v>#DIV/0!</v>
      </c>
      <c r="AO90" s="97" t="e">
        <f t="shared" si="34"/>
        <v>#DIV/0!</v>
      </c>
      <c r="AP90" s="97" t="e">
        <f t="shared" si="34"/>
        <v>#DIV/0!</v>
      </c>
      <c r="AQ90" s="97" t="e">
        <f t="shared" si="34"/>
        <v>#DIV/0!</v>
      </c>
      <c r="AR90" s="97" t="e">
        <f t="shared" si="34"/>
        <v>#DIV/0!</v>
      </c>
      <c r="AS90" s="97" t="e">
        <f t="shared" si="34"/>
        <v>#DIV/0!</v>
      </c>
      <c r="AT90" s="170"/>
    </row>
    <row r="91" spans="1:46" ht="14.25" customHeight="1" x14ac:dyDescent="0.2">
      <c r="A91" s="173"/>
      <c r="B91" s="177"/>
      <c r="C91" s="178"/>
      <c r="D91" s="186"/>
      <c r="E91" s="13"/>
      <c r="F91" s="13"/>
      <c r="G91" s="13"/>
      <c r="H91" s="133"/>
      <c r="I91" s="171" t="s">
        <v>104</v>
      </c>
      <c r="J91" s="171"/>
      <c r="K91" s="171"/>
      <c r="L91" s="171"/>
      <c r="M91" s="171"/>
      <c r="N91" s="171"/>
      <c r="O91" s="171"/>
      <c r="P91" s="171"/>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79"/>
    </row>
    <row r="92" spans="1:46" ht="14.25" customHeight="1" x14ac:dyDescent="0.2">
      <c r="A92" s="173"/>
      <c r="B92" s="177"/>
      <c r="C92" s="178"/>
      <c r="D92" s="186"/>
      <c r="E92" s="13"/>
      <c r="F92" s="13"/>
      <c r="G92" s="13"/>
      <c r="H92" s="133"/>
      <c r="I92" s="171" t="s">
        <v>107</v>
      </c>
      <c r="J92" s="171"/>
      <c r="K92" s="171"/>
      <c r="L92" s="171"/>
      <c r="M92" s="171"/>
      <c r="N92" s="171"/>
      <c r="O92" s="171"/>
      <c r="P92" s="171"/>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79"/>
    </row>
    <row r="93" spans="1:46" ht="24" customHeight="1" x14ac:dyDescent="0.2">
      <c r="A93" s="173"/>
      <c r="B93" s="177">
        <v>18</v>
      </c>
      <c r="C93" s="178" t="s">
        <v>112</v>
      </c>
      <c r="D93" s="179" t="s">
        <v>112</v>
      </c>
      <c r="E93" s="180" t="s">
        <v>6</v>
      </c>
      <c r="F93" s="180" t="s">
        <v>7</v>
      </c>
      <c r="G93" s="180" t="s">
        <v>68</v>
      </c>
      <c r="H93" s="127" t="s">
        <v>42</v>
      </c>
      <c r="I93" s="134">
        <v>1</v>
      </c>
      <c r="J93" s="135">
        <f>I93</f>
        <v>1</v>
      </c>
      <c r="K93" s="130" t="s">
        <v>40</v>
      </c>
      <c r="L93" s="130" t="s">
        <v>41</v>
      </c>
      <c r="M93" s="130" t="s">
        <v>40</v>
      </c>
      <c r="N93" s="135">
        <v>1</v>
      </c>
      <c r="O93" s="131" t="s">
        <v>39</v>
      </c>
      <c r="P93" s="136">
        <v>1</v>
      </c>
      <c r="Q93" s="78">
        <f t="shared" ref="Q93:AS93" si="35">SUM(Q94:Q97)</f>
        <v>215</v>
      </c>
      <c r="R93" s="78">
        <f t="shared" si="35"/>
        <v>656</v>
      </c>
      <c r="S93" s="78">
        <f t="shared" si="35"/>
        <v>384</v>
      </c>
      <c r="T93" s="78">
        <f t="shared" si="35"/>
        <v>729</v>
      </c>
      <c r="U93" s="78">
        <f t="shared" si="35"/>
        <v>607</v>
      </c>
      <c r="V93" s="78">
        <f t="shared" si="35"/>
        <v>588</v>
      </c>
      <c r="W93" s="78">
        <f t="shared" si="35"/>
        <v>613</v>
      </c>
      <c r="X93" s="78">
        <f t="shared" si="35"/>
        <v>625</v>
      </c>
      <c r="Y93" s="78">
        <f t="shared" si="35"/>
        <v>662</v>
      </c>
      <c r="Z93" s="78">
        <f t="shared" si="35"/>
        <v>716</v>
      </c>
      <c r="AA93" s="78">
        <f t="shared" si="35"/>
        <v>808</v>
      </c>
      <c r="AB93" s="78">
        <f t="shared" si="35"/>
        <v>729</v>
      </c>
      <c r="AC93" s="78">
        <f t="shared" si="35"/>
        <v>762</v>
      </c>
      <c r="AD93" s="78">
        <f t="shared" si="35"/>
        <v>732</v>
      </c>
      <c r="AE93" s="78">
        <f t="shared" si="35"/>
        <v>653</v>
      </c>
      <c r="AF93" s="78">
        <f t="shared" si="35"/>
        <v>570</v>
      </c>
      <c r="AG93" s="78">
        <f t="shared" si="35"/>
        <v>698</v>
      </c>
      <c r="AH93" s="78">
        <f t="shared" si="35"/>
        <v>802</v>
      </c>
      <c r="AI93" s="78">
        <f t="shared" si="35"/>
        <v>675</v>
      </c>
      <c r="AJ93" s="78">
        <f t="shared" si="35"/>
        <v>798</v>
      </c>
      <c r="AK93" s="78">
        <f t="shared" si="35"/>
        <v>691</v>
      </c>
      <c r="AL93" s="78">
        <f t="shared" si="35"/>
        <v>693</v>
      </c>
      <c r="AM93" s="78">
        <f t="shared" si="35"/>
        <v>0</v>
      </c>
      <c r="AN93" s="78">
        <f t="shared" si="35"/>
        <v>0</v>
      </c>
      <c r="AO93" s="78">
        <f t="shared" si="35"/>
        <v>0</v>
      </c>
      <c r="AP93" s="78">
        <f t="shared" si="35"/>
        <v>0</v>
      </c>
      <c r="AQ93" s="78">
        <f t="shared" si="35"/>
        <v>0</v>
      </c>
      <c r="AR93" s="78">
        <f t="shared" si="35"/>
        <v>0</v>
      </c>
      <c r="AS93" s="78">
        <f t="shared" si="35"/>
        <v>0</v>
      </c>
      <c r="AT93" s="170"/>
    </row>
    <row r="94" spans="1:46" ht="14.25" customHeight="1" x14ac:dyDescent="0.2">
      <c r="A94" s="173"/>
      <c r="B94" s="177"/>
      <c r="C94" s="178"/>
      <c r="D94" s="179"/>
      <c r="E94" s="180"/>
      <c r="F94" s="180"/>
      <c r="G94" s="180"/>
      <c r="H94" s="133"/>
      <c r="I94" s="171" t="s">
        <v>22</v>
      </c>
      <c r="J94" s="171"/>
      <c r="K94" s="171"/>
      <c r="L94" s="171"/>
      <c r="M94" s="171"/>
      <c r="N94" s="171"/>
      <c r="O94" s="171"/>
      <c r="P94" s="171"/>
      <c r="Q94" s="93">
        <v>118</v>
      </c>
      <c r="R94" s="93">
        <v>298</v>
      </c>
      <c r="S94" s="93">
        <v>167</v>
      </c>
      <c r="T94" s="93">
        <v>281</v>
      </c>
      <c r="U94" s="93">
        <v>252</v>
      </c>
      <c r="V94" s="93">
        <v>176</v>
      </c>
      <c r="W94" s="93">
        <v>210</v>
      </c>
      <c r="X94" s="93">
        <v>261</v>
      </c>
      <c r="Y94" s="93">
        <v>300</v>
      </c>
      <c r="Z94" s="93">
        <v>231</v>
      </c>
      <c r="AA94" s="93">
        <v>280</v>
      </c>
      <c r="AB94" s="93">
        <v>215</v>
      </c>
      <c r="AC94" s="93">
        <v>285</v>
      </c>
      <c r="AD94" s="93">
        <v>261</v>
      </c>
      <c r="AE94" s="93">
        <v>213</v>
      </c>
      <c r="AF94" s="93">
        <v>130</v>
      </c>
      <c r="AG94" s="93">
        <v>246</v>
      </c>
      <c r="AH94" s="93">
        <v>281</v>
      </c>
      <c r="AI94" s="93">
        <v>208</v>
      </c>
      <c r="AJ94" s="93">
        <v>295</v>
      </c>
      <c r="AK94" s="93">
        <v>124</v>
      </c>
      <c r="AL94" s="93">
        <v>244</v>
      </c>
      <c r="AM94" s="93"/>
      <c r="AN94" s="93"/>
      <c r="AO94" s="93"/>
      <c r="AP94" s="93"/>
      <c r="AQ94" s="93"/>
      <c r="AR94" s="93"/>
      <c r="AS94" s="93"/>
      <c r="AT94" s="170"/>
    </row>
    <row r="95" spans="1:46" ht="14.25" customHeight="1" x14ac:dyDescent="0.2">
      <c r="A95" s="173"/>
      <c r="B95" s="177"/>
      <c r="C95" s="178"/>
      <c r="D95" s="179"/>
      <c r="E95" s="180"/>
      <c r="F95" s="180"/>
      <c r="G95" s="180"/>
      <c r="H95" s="133"/>
      <c r="I95" s="171" t="s">
        <v>23</v>
      </c>
      <c r="J95" s="171"/>
      <c r="K95" s="171"/>
      <c r="L95" s="171"/>
      <c r="M95" s="171"/>
      <c r="N95" s="171"/>
      <c r="O95" s="171"/>
      <c r="P95" s="171"/>
      <c r="Q95" s="93">
        <v>50</v>
      </c>
      <c r="R95" s="93">
        <v>134</v>
      </c>
      <c r="S95" s="93">
        <v>122</v>
      </c>
      <c r="T95" s="93">
        <v>313</v>
      </c>
      <c r="U95" s="93">
        <v>191</v>
      </c>
      <c r="V95" s="93">
        <v>247</v>
      </c>
      <c r="W95" s="93">
        <v>263</v>
      </c>
      <c r="X95" s="93">
        <v>186</v>
      </c>
      <c r="Y95" s="93">
        <v>202</v>
      </c>
      <c r="Z95" s="93">
        <v>277</v>
      </c>
      <c r="AA95" s="93">
        <v>299</v>
      </c>
      <c r="AB95" s="93">
        <v>295</v>
      </c>
      <c r="AC95" s="93">
        <v>259</v>
      </c>
      <c r="AD95" s="93">
        <v>332</v>
      </c>
      <c r="AE95" s="93">
        <v>190</v>
      </c>
      <c r="AF95" s="93">
        <v>226</v>
      </c>
      <c r="AG95" s="93">
        <v>199</v>
      </c>
      <c r="AH95" s="93">
        <v>281</v>
      </c>
      <c r="AI95" s="93">
        <v>193</v>
      </c>
      <c r="AJ95" s="93">
        <v>255</v>
      </c>
      <c r="AK95" s="93">
        <v>304</v>
      </c>
      <c r="AL95" s="93">
        <v>241</v>
      </c>
      <c r="AM95" s="93"/>
      <c r="AN95" s="93"/>
      <c r="AO95" s="93"/>
      <c r="AP95" s="93"/>
      <c r="AQ95" s="93"/>
      <c r="AR95" s="93"/>
      <c r="AS95" s="93"/>
      <c r="AT95" s="170"/>
    </row>
    <row r="96" spans="1:46" ht="14.25" customHeight="1" x14ac:dyDescent="0.2">
      <c r="A96" s="173"/>
      <c r="B96" s="177"/>
      <c r="C96" s="178"/>
      <c r="D96" s="179"/>
      <c r="E96" s="180"/>
      <c r="F96" s="180"/>
      <c r="G96" s="180"/>
      <c r="H96" s="133"/>
      <c r="I96" s="171" t="s">
        <v>24</v>
      </c>
      <c r="J96" s="171"/>
      <c r="K96" s="171"/>
      <c r="L96" s="171"/>
      <c r="M96" s="171"/>
      <c r="N96" s="171"/>
      <c r="O96" s="171"/>
      <c r="P96" s="171"/>
      <c r="Q96" s="93">
        <v>47</v>
      </c>
      <c r="R96" s="93">
        <v>224</v>
      </c>
      <c r="S96" s="93">
        <v>95</v>
      </c>
      <c r="T96" s="93">
        <v>135</v>
      </c>
      <c r="U96" s="93">
        <v>164</v>
      </c>
      <c r="V96" s="93">
        <v>165</v>
      </c>
      <c r="W96" s="93">
        <v>140</v>
      </c>
      <c r="X96" s="93">
        <v>178</v>
      </c>
      <c r="Y96" s="93">
        <v>160</v>
      </c>
      <c r="Z96" s="93">
        <v>208</v>
      </c>
      <c r="AA96" s="93">
        <v>229</v>
      </c>
      <c r="AB96" s="93">
        <v>219</v>
      </c>
      <c r="AC96" s="93">
        <v>218</v>
      </c>
      <c r="AD96" s="93">
        <v>139</v>
      </c>
      <c r="AE96" s="93">
        <v>250</v>
      </c>
      <c r="AF96" s="93">
        <v>214</v>
      </c>
      <c r="AG96" s="93">
        <v>253</v>
      </c>
      <c r="AH96" s="93">
        <v>240</v>
      </c>
      <c r="AI96" s="93">
        <v>274</v>
      </c>
      <c r="AJ96" s="93">
        <v>248</v>
      </c>
      <c r="AK96" s="93">
        <v>263</v>
      </c>
      <c r="AL96" s="93">
        <v>208</v>
      </c>
      <c r="AM96" s="93"/>
      <c r="AN96" s="93"/>
      <c r="AO96" s="93"/>
      <c r="AP96" s="93"/>
      <c r="AQ96" s="93"/>
      <c r="AR96" s="93"/>
      <c r="AS96" s="93"/>
      <c r="AT96" s="170"/>
    </row>
    <row r="97" spans="1:46" ht="14.25" customHeight="1" x14ac:dyDescent="0.2">
      <c r="A97" s="173"/>
      <c r="B97" s="177"/>
      <c r="C97" s="178"/>
      <c r="D97" s="179"/>
      <c r="E97" s="13"/>
      <c r="F97" s="13"/>
      <c r="G97" s="13"/>
      <c r="H97" s="133"/>
      <c r="I97" s="171" t="s">
        <v>104</v>
      </c>
      <c r="J97" s="171"/>
      <c r="K97" s="171"/>
      <c r="L97" s="171"/>
      <c r="M97" s="171"/>
      <c r="N97" s="171"/>
      <c r="O97" s="171"/>
      <c r="P97" s="171"/>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79"/>
    </row>
    <row r="98" spans="1:46" ht="14.25" customHeight="1" x14ac:dyDescent="0.2">
      <c r="A98" s="172" t="s">
        <v>113</v>
      </c>
      <c r="B98" s="172"/>
      <c r="C98" s="172"/>
      <c r="D98" s="172"/>
      <c r="E98" s="172"/>
      <c r="F98" s="172"/>
      <c r="G98" s="172"/>
      <c r="H98" s="172"/>
      <c r="I98" s="172"/>
      <c r="J98" s="172"/>
      <c r="K98" s="172"/>
      <c r="L98" s="172"/>
      <c r="M98" s="172"/>
      <c r="N98" s="172"/>
      <c r="O98" s="172"/>
      <c r="P98" s="172"/>
      <c r="Q98" s="172"/>
      <c r="R98" s="172"/>
      <c r="S98" s="172"/>
      <c r="T98" s="172"/>
      <c r="U98" s="172"/>
      <c r="V98" s="172"/>
      <c r="W98" s="172"/>
      <c r="X98" s="172"/>
      <c r="Y98" s="172"/>
      <c r="Z98" s="172"/>
      <c r="AA98" s="172"/>
      <c r="AB98" s="172"/>
      <c r="AC98" s="172"/>
      <c r="AD98" s="172"/>
      <c r="AE98" s="172"/>
      <c r="AF98" s="172"/>
      <c r="AG98" s="172"/>
      <c r="AH98" s="172"/>
      <c r="AI98" s="172"/>
      <c r="AJ98" s="172"/>
      <c r="AK98" s="172"/>
      <c r="AL98" s="172"/>
      <c r="AM98" s="172"/>
      <c r="AN98" s="172"/>
      <c r="AO98" s="172"/>
      <c r="AP98" s="172"/>
      <c r="AQ98" s="172"/>
      <c r="AR98" s="172"/>
      <c r="AS98" s="172"/>
      <c r="AT98" s="172"/>
    </row>
  </sheetData>
  <sheetProtection selectLockedCells="1" selectUnlockedCells="1"/>
  <mergeCells count="195">
    <mergeCell ref="A1:P1"/>
    <mergeCell ref="A2:A15"/>
    <mergeCell ref="B2:P2"/>
    <mergeCell ref="B3:B15"/>
    <mergeCell ref="C3:C15"/>
    <mergeCell ref="D3:D15"/>
    <mergeCell ref="G3:G15"/>
    <mergeCell ref="H3:K3"/>
    <mergeCell ref="N3:P3"/>
    <mergeCell ref="H4:K4"/>
    <mergeCell ref="H8:K8"/>
    <mergeCell ref="N8:P8"/>
    <mergeCell ref="H9:K9"/>
    <mergeCell ref="N9:P9"/>
    <mergeCell ref="H10:K10"/>
    <mergeCell ref="N10:P10"/>
    <mergeCell ref="N4:P4"/>
    <mergeCell ref="H5:K5"/>
    <mergeCell ref="N5:P5"/>
    <mergeCell ref="H6:K6"/>
    <mergeCell ref="N6:P6"/>
    <mergeCell ref="H7:K7"/>
    <mergeCell ref="N7:P7"/>
    <mergeCell ref="H14:K14"/>
    <mergeCell ref="N14:P14"/>
    <mergeCell ref="H15:K15"/>
    <mergeCell ref="N15:P15"/>
    <mergeCell ref="H16:I16"/>
    <mergeCell ref="J16:N16"/>
    <mergeCell ref="O16:P16"/>
    <mergeCell ref="H11:K11"/>
    <mergeCell ref="N11:P11"/>
    <mergeCell ref="H12:K12"/>
    <mergeCell ref="N12:P12"/>
    <mergeCell ref="H13:K13"/>
    <mergeCell ref="N13:P13"/>
    <mergeCell ref="H25:P25"/>
    <mergeCell ref="B26:B27"/>
    <mergeCell ref="C26:C27"/>
    <mergeCell ref="D26:D27"/>
    <mergeCell ref="E26:E27"/>
    <mergeCell ref="F26:F27"/>
    <mergeCell ref="G26:G27"/>
    <mergeCell ref="A17:A24"/>
    <mergeCell ref="B17:B19"/>
    <mergeCell ref="C17:C19"/>
    <mergeCell ref="B20:B22"/>
    <mergeCell ref="C20:C22"/>
    <mergeCell ref="A25:A35"/>
    <mergeCell ref="B25:G25"/>
    <mergeCell ref="B30:B31"/>
    <mergeCell ref="C30:C31"/>
    <mergeCell ref="D30:D31"/>
    <mergeCell ref="AT26:AT27"/>
    <mergeCell ref="H27:P27"/>
    <mergeCell ref="B28:B29"/>
    <mergeCell ref="C28:C29"/>
    <mergeCell ref="D28:D29"/>
    <mergeCell ref="E28:E29"/>
    <mergeCell ref="F28:F29"/>
    <mergeCell ref="G28:G29"/>
    <mergeCell ref="AT28:AT29"/>
    <mergeCell ref="H29:P29"/>
    <mergeCell ref="E30:E31"/>
    <mergeCell ref="F30:F31"/>
    <mergeCell ref="G30:G31"/>
    <mergeCell ref="AT30:AT31"/>
    <mergeCell ref="H31:P31"/>
    <mergeCell ref="B32:B35"/>
    <mergeCell ref="C32:C35"/>
    <mergeCell ref="D32:D33"/>
    <mergeCell ref="E32:E33"/>
    <mergeCell ref="F32:F33"/>
    <mergeCell ref="G32:G33"/>
    <mergeCell ref="AT32:AT33"/>
    <mergeCell ref="H33:P33"/>
    <mergeCell ref="D34:D35"/>
    <mergeCell ref="E34:E35"/>
    <mergeCell ref="F34:F35"/>
    <mergeCell ref="G34:G35"/>
    <mergeCell ref="AT34:AT35"/>
    <mergeCell ref="H35:P35"/>
    <mergeCell ref="G36:G38"/>
    <mergeCell ref="H37:P37"/>
    <mergeCell ref="H38:P38"/>
    <mergeCell ref="B41:B52"/>
    <mergeCell ref="C41:C52"/>
    <mergeCell ref="D41:D52"/>
    <mergeCell ref="E41:E52"/>
    <mergeCell ref="F41:F52"/>
    <mergeCell ref="G41:G52"/>
    <mergeCell ref="H41:P41"/>
    <mergeCell ref="E36:E38"/>
    <mergeCell ref="F36:F38"/>
    <mergeCell ref="H47:P47"/>
    <mergeCell ref="H48:P48"/>
    <mergeCell ref="H49:P49"/>
    <mergeCell ref="H50:P50"/>
    <mergeCell ref="H51:P51"/>
    <mergeCell ref="H52:P52"/>
    <mergeCell ref="AT41:AT43"/>
    <mergeCell ref="H42:P42"/>
    <mergeCell ref="H43:P43"/>
    <mergeCell ref="H44:P44"/>
    <mergeCell ref="H45:P45"/>
    <mergeCell ref="H46:P46"/>
    <mergeCell ref="H62:P62"/>
    <mergeCell ref="H63:P63"/>
    <mergeCell ref="H64:P64"/>
    <mergeCell ref="H65:P65"/>
    <mergeCell ref="B67:B83"/>
    <mergeCell ref="Q67:Q68"/>
    <mergeCell ref="G53:G64"/>
    <mergeCell ref="AT53:AT59"/>
    <mergeCell ref="H54:P54"/>
    <mergeCell ref="H55:P55"/>
    <mergeCell ref="H56:P56"/>
    <mergeCell ref="H57:P57"/>
    <mergeCell ref="H58:P58"/>
    <mergeCell ref="H59:P59"/>
    <mergeCell ref="H60:P60"/>
    <mergeCell ref="H61:P61"/>
    <mergeCell ref="B53:B64"/>
    <mergeCell ref="C53:C64"/>
    <mergeCell ref="D53:D64"/>
    <mergeCell ref="E53:E59"/>
    <mergeCell ref="F53:F59"/>
    <mergeCell ref="C68:C83"/>
    <mergeCell ref="AI67:AI68"/>
    <mergeCell ref="AJ67:AJ68"/>
    <mergeCell ref="AK67:AK68"/>
    <mergeCell ref="AL67:AL68"/>
    <mergeCell ref="AM67:AM68"/>
    <mergeCell ref="AN67:AN68"/>
    <mergeCell ref="AC67:AC68"/>
    <mergeCell ref="AD67:AD68"/>
    <mergeCell ref="AF67:AF68"/>
    <mergeCell ref="AG67:AG68"/>
    <mergeCell ref="AH67:AH68"/>
    <mergeCell ref="W67:W68"/>
    <mergeCell ref="X67:X68"/>
    <mergeCell ref="Y67:Y68"/>
    <mergeCell ref="Z67:Z68"/>
    <mergeCell ref="AA67:AA68"/>
    <mergeCell ref="AB67:AB68"/>
    <mergeCell ref="R67:R68"/>
    <mergeCell ref="S67:S68"/>
    <mergeCell ref="T67:T68"/>
    <mergeCell ref="U67:U68"/>
    <mergeCell ref="V67:V68"/>
    <mergeCell ref="AE67:AE68"/>
    <mergeCell ref="AT68:AT73"/>
    <mergeCell ref="H69:P69"/>
    <mergeCell ref="H72:P72"/>
    <mergeCell ref="H75:P75"/>
    <mergeCell ref="H78:P78"/>
    <mergeCell ref="H81:P81"/>
    <mergeCell ref="AO67:AO68"/>
    <mergeCell ref="AP67:AP68"/>
    <mergeCell ref="AQ67:AQ68"/>
    <mergeCell ref="AR67:AR68"/>
    <mergeCell ref="AS67:AS68"/>
    <mergeCell ref="C84:C86"/>
    <mergeCell ref="H84:P84"/>
    <mergeCell ref="D85:P85"/>
    <mergeCell ref="D86:P86"/>
    <mergeCell ref="B87:B92"/>
    <mergeCell ref="C87:C92"/>
    <mergeCell ref="D87:D92"/>
    <mergeCell ref="E87:E90"/>
    <mergeCell ref="F87:F90"/>
    <mergeCell ref="AT93:AT96"/>
    <mergeCell ref="I94:P94"/>
    <mergeCell ref="I95:P95"/>
    <mergeCell ref="I96:P96"/>
    <mergeCell ref="I97:P97"/>
    <mergeCell ref="A98:AT98"/>
    <mergeCell ref="A36:A97"/>
    <mergeCell ref="B36:B38"/>
    <mergeCell ref="C36:C38"/>
    <mergeCell ref="D36:D38"/>
    <mergeCell ref="I92:P92"/>
    <mergeCell ref="B93:B97"/>
    <mergeCell ref="C93:C97"/>
    <mergeCell ref="D93:D97"/>
    <mergeCell ref="E93:E96"/>
    <mergeCell ref="F93:F96"/>
    <mergeCell ref="G93:G96"/>
    <mergeCell ref="G87:G90"/>
    <mergeCell ref="AT87:AT90"/>
    <mergeCell ref="I88:P88"/>
    <mergeCell ref="I89:P89"/>
    <mergeCell ref="I90:P90"/>
    <mergeCell ref="I91:P91"/>
    <mergeCell ref="B84:B86"/>
  </mergeCells>
  <conditionalFormatting sqref="Q23:AS23">
    <cfRule type="cellIs" dxfId="98" priority="1" stopIfTrue="1" operator="between">
      <formula>$J$23</formula>
      <formula>$N$23</formula>
    </cfRule>
    <cfRule type="cellIs" dxfId="97" priority="2" stopIfTrue="1" operator="lessThan">
      <formula>$P$23</formula>
    </cfRule>
    <cfRule type="cellIs" dxfId="96" priority="3" stopIfTrue="1" operator="greaterThan">
      <formula>$I$23</formula>
    </cfRule>
  </conditionalFormatting>
  <conditionalFormatting sqref="Q24:AS24">
    <cfRule type="cellIs" dxfId="95" priority="4" stopIfTrue="1" operator="between">
      <formula>$J$24</formula>
      <formula>$N$24</formula>
    </cfRule>
    <cfRule type="cellIs" dxfId="94" priority="5" stopIfTrue="1" operator="lessThan">
      <formula>$I$24</formula>
    </cfRule>
    <cfRule type="cellIs" dxfId="93" priority="6" stopIfTrue="1" operator="greaterThan">
      <formula>$P$24</formula>
    </cfRule>
  </conditionalFormatting>
  <conditionalFormatting sqref="Q26:AS26">
    <cfRule type="cellIs" dxfId="92" priority="7" stopIfTrue="1" operator="between">
      <formula>$P$26</formula>
      <formula>$I$26</formula>
    </cfRule>
    <cfRule type="cellIs" dxfId="91" priority="8" stopIfTrue="1" operator="lessThan">
      <formula>$P$26</formula>
    </cfRule>
    <cfRule type="cellIs" dxfId="90" priority="9" stopIfTrue="1" operator="greaterThan">
      <formula>$I$26</formula>
    </cfRule>
  </conditionalFormatting>
  <conditionalFormatting sqref="Q28:AS28 R32:AS32 R30:AS30">
    <cfRule type="cellIs" dxfId="89" priority="10" stopIfTrue="1" operator="between">
      <formula>$P$28</formula>
      <formula>$I$28</formula>
    </cfRule>
    <cfRule type="cellIs" dxfId="88" priority="11" stopIfTrue="1" operator="lessThan">
      <formula>$P$28</formula>
    </cfRule>
    <cfRule type="cellIs" dxfId="87" priority="12" stopIfTrue="1" operator="greaterThan">
      <formula>$I$28</formula>
    </cfRule>
  </conditionalFormatting>
  <conditionalFormatting sqref="Q30:AS30">
    <cfRule type="cellIs" dxfId="86" priority="13" stopIfTrue="1" operator="between">
      <formula>$P$30</formula>
      <formula>$I$30</formula>
    </cfRule>
    <cfRule type="cellIs" dxfId="85" priority="14" stopIfTrue="1" operator="lessThan">
      <formula>$P$30</formula>
    </cfRule>
    <cfRule type="cellIs" dxfId="84" priority="15" stopIfTrue="1" operator="greaterThan">
      <formula>$I$30</formula>
    </cfRule>
  </conditionalFormatting>
  <conditionalFormatting sqref="Q32:AS32">
    <cfRule type="cellIs" dxfId="83" priority="16" stopIfTrue="1" operator="between">
      <formula>$P$32</formula>
      <formula>$I$32</formula>
    </cfRule>
    <cfRule type="cellIs" dxfId="82" priority="17" stopIfTrue="1" operator="lessThan">
      <formula>$P$32</formula>
    </cfRule>
    <cfRule type="cellIs" dxfId="81" priority="18" stopIfTrue="1" operator="greaterThan">
      <formula>$I$32</formula>
    </cfRule>
  </conditionalFormatting>
  <conditionalFormatting sqref="Q36:AS36">
    <cfRule type="cellIs" dxfId="80" priority="19" stopIfTrue="1" operator="between">
      <formula>$I$36</formula>
      <formula>$P$36</formula>
    </cfRule>
    <cfRule type="cellIs" dxfId="79" priority="20" stopIfTrue="1" operator="lessThan">
      <formula>$I$36</formula>
    </cfRule>
    <cfRule type="cellIs" dxfId="78" priority="21" stopIfTrue="1" operator="greaterThan">
      <formula>$P$36</formula>
    </cfRule>
  </conditionalFormatting>
  <conditionalFormatting sqref="Q39:AS39">
    <cfRule type="cellIs" dxfId="77" priority="22" stopIfTrue="1" operator="between">
      <formula>$P$39</formula>
      <formula>$I$39</formula>
    </cfRule>
    <cfRule type="cellIs" dxfId="76" priority="23" stopIfTrue="1" operator="lessThan">
      <formula>$P$39</formula>
    </cfRule>
    <cfRule type="cellIs" dxfId="75" priority="24" stopIfTrue="1" operator="greaterThan">
      <formula>$I$39</formula>
    </cfRule>
  </conditionalFormatting>
  <conditionalFormatting sqref="Q40:AS40">
    <cfRule type="cellIs" dxfId="74" priority="25" stopIfTrue="1" operator="between">
      <formula>$P$40</formula>
      <formula>$I$40</formula>
    </cfRule>
    <cfRule type="cellIs" dxfId="73" priority="26" stopIfTrue="1" operator="lessThan">
      <formula>$P$40</formula>
    </cfRule>
    <cfRule type="cellIs" dxfId="72" priority="27" stopIfTrue="1" operator="greaterThan">
      <formula>$I$40</formula>
    </cfRule>
  </conditionalFormatting>
  <conditionalFormatting sqref="R67:AS67 Q53:AS64">
    <cfRule type="cellIs" dxfId="71" priority="28" stopIfTrue="1" operator="between">
      <formula>$I$53</formula>
      <formula>$P$53</formula>
    </cfRule>
    <cfRule type="cellIs" dxfId="70" priority="29" stopIfTrue="1" operator="lessThan">
      <formula>$I$53</formula>
    </cfRule>
    <cfRule type="cellIs" dxfId="69" priority="30" stopIfTrue="1" operator="greaterThan">
      <formula>$P$53</formula>
    </cfRule>
  </conditionalFormatting>
  <conditionalFormatting sqref="R68:AS68">
    <cfRule type="cellIs" dxfId="68" priority="31" stopIfTrue="1" operator="equal">
      <formula>0</formula>
    </cfRule>
  </conditionalFormatting>
  <conditionalFormatting sqref="Q67:AS68">
    <cfRule type="cellIs" dxfId="67" priority="32" stopIfTrue="1" operator="between">
      <formula>$I$67</formula>
      <formula>$P$67</formula>
    </cfRule>
    <cfRule type="cellIs" dxfId="66" priority="33" stopIfTrue="1" operator="lessThan">
      <formula>$I$67</formula>
    </cfRule>
    <cfRule type="cellIs" dxfId="65" priority="34" stopIfTrue="1" operator="greaterThan">
      <formula>$P$67</formula>
    </cfRule>
  </conditionalFormatting>
  <conditionalFormatting sqref="R34:AS34">
    <cfRule type="expression" priority="35" stopIfTrue="1">
      <formula>LEN(TRIM(R34))=0</formula>
    </cfRule>
    <cfRule type="cellIs" dxfId="64" priority="36" stopIfTrue="1" operator="between">
      <formula>$P$28</formula>
      <formula>$I$28</formula>
    </cfRule>
    <cfRule type="cellIs" dxfId="63" priority="37" stopIfTrue="1" operator="lessThan">
      <formula>$P$28</formula>
    </cfRule>
  </conditionalFormatting>
  <conditionalFormatting sqref="Q34:AS34">
    <cfRule type="cellIs" dxfId="62" priority="38" stopIfTrue="1" operator="between">
      <formula>$P$34</formula>
      <formula>$I$34</formula>
    </cfRule>
    <cfRule type="cellIs" dxfId="61" priority="39" stopIfTrue="1" operator="lessThan">
      <formula>$P$34</formula>
    </cfRule>
    <cfRule type="cellIs" dxfId="60" priority="40" stopIfTrue="1" operator="greaterThan">
      <formula>$I$34</formula>
    </cfRule>
  </conditionalFormatting>
  <conditionalFormatting sqref="Q66:AS66">
    <cfRule type="cellIs" dxfId="59" priority="41" stopIfTrue="1" operator="between">
      <formula>$I$66</formula>
      <formula>$P$66</formula>
    </cfRule>
    <cfRule type="cellIs" dxfId="58" priority="42" stopIfTrue="1" operator="lessThan">
      <formula>$I$66</formula>
    </cfRule>
    <cfRule type="cellIs" dxfId="57" priority="43" stopIfTrue="1" operator="greaterThan">
      <formula>$P$66</formula>
    </cfRule>
  </conditionalFormatting>
  <conditionalFormatting sqref="Q82:AS82">
    <cfRule type="cellIs" dxfId="56" priority="44" stopIfTrue="1" operator="between">
      <formula>$I$82</formula>
      <formula>$P$82</formula>
    </cfRule>
    <cfRule type="cellIs" dxfId="55" priority="45" stopIfTrue="1" operator="greaterThan">
      <formula>$P$82</formula>
    </cfRule>
    <cfRule type="cellIs" dxfId="54" priority="46" stopIfTrue="1" operator="lessThan">
      <formula>$I$82</formula>
    </cfRule>
  </conditionalFormatting>
  <conditionalFormatting sqref="Q83:AS83">
    <cfRule type="cellIs" dxfId="53" priority="47" stopIfTrue="1" operator="between">
      <formula>$I$83</formula>
      <formula>$P$83</formula>
    </cfRule>
    <cfRule type="cellIs" dxfId="52" priority="48" stopIfTrue="1" operator="greaterThan">
      <formula>$P$83</formula>
    </cfRule>
    <cfRule type="cellIs" dxfId="51" priority="49" stopIfTrue="1" operator="lessThan">
      <formula>$I$83</formula>
    </cfRule>
  </conditionalFormatting>
  <conditionalFormatting sqref="Q70:AS70">
    <cfRule type="cellIs" dxfId="50" priority="50" stopIfTrue="1" operator="between">
      <formula>$I$70</formula>
      <formula>$P$70</formula>
    </cfRule>
    <cfRule type="cellIs" dxfId="49" priority="51" stopIfTrue="1" operator="greaterThan">
      <formula>$P$70</formula>
    </cfRule>
    <cfRule type="cellIs" dxfId="48" priority="52" stopIfTrue="1" operator="lessThan">
      <formula>$I$70</formula>
    </cfRule>
  </conditionalFormatting>
  <conditionalFormatting sqref="Q73:AS73">
    <cfRule type="cellIs" dxfId="47" priority="53" stopIfTrue="1" operator="between">
      <formula>$I$73</formula>
      <formula>$P$73</formula>
    </cfRule>
    <cfRule type="cellIs" dxfId="46" priority="54" stopIfTrue="1" operator="greaterThan">
      <formula>$P$73</formula>
    </cfRule>
    <cfRule type="cellIs" dxfId="45" priority="55" stopIfTrue="1" operator="lessThan">
      <formula>$I$73</formula>
    </cfRule>
  </conditionalFormatting>
  <conditionalFormatting sqref="Q74:AS74">
    <cfRule type="cellIs" dxfId="44" priority="56" stopIfTrue="1" operator="between">
      <formula>$I$74</formula>
      <formula>$P$74</formula>
    </cfRule>
    <cfRule type="cellIs" dxfId="43" priority="57" stopIfTrue="1" operator="greaterThan">
      <formula>$P$74</formula>
    </cfRule>
    <cfRule type="cellIs" dxfId="42" priority="58" stopIfTrue="1" operator="lessThan">
      <formula>$I$74</formula>
    </cfRule>
  </conditionalFormatting>
  <conditionalFormatting sqref="Q76:AS76">
    <cfRule type="cellIs" dxfId="41" priority="59" stopIfTrue="1" operator="between">
      <formula>$I$76</formula>
      <formula>$P$76</formula>
    </cfRule>
    <cfRule type="cellIs" dxfId="40" priority="60" stopIfTrue="1" operator="greaterThan">
      <formula>$P$76</formula>
    </cfRule>
    <cfRule type="cellIs" dxfId="39" priority="61" stopIfTrue="1" operator="lessThan">
      <formula>$I$76</formula>
    </cfRule>
  </conditionalFormatting>
  <conditionalFormatting sqref="Q77:AS77 Q79:AS80">
    <cfRule type="cellIs" dxfId="38" priority="62" stopIfTrue="1" operator="between">
      <formula>$I$77</formula>
      <formula>$P$77</formula>
    </cfRule>
    <cfRule type="cellIs" dxfId="37" priority="63" stopIfTrue="1" operator="greaterThan">
      <formula>$P$77</formula>
    </cfRule>
    <cfRule type="cellIs" dxfId="36" priority="64" stopIfTrue="1" operator="lessThan">
      <formula>$I$77</formula>
    </cfRule>
  </conditionalFormatting>
  <conditionalFormatting sqref="Q71:AS71">
    <cfRule type="cellIs" dxfId="35" priority="65" stopIfTrue="1" operator="between">
      <formula>$I$71</formula>
      <formula>$P$71</formula>
    </cfRule>
    <cfRule type="cellIs" dxfId="34" priority="66" stopIfTrue="1" operator="greaterThan">
      <formula>$P$71</formula>
    </cfRule>
    <cfRule type="cellIs" dxfId="33" priority="67" stopIfTrue="1" operator="lessThan">
      <formula>$I$71</formula>
    </cfRule>
  </conditionalFormatting>
  <conditionalFormatting sqref="Q69:AS69 Q72:AS72 Q75:AS75 Q81:AS81 Q78:AS78">
    <cfRule type="cellIs" dxfId="32" priority="68" stopIfTrue="1" operator="between">
      <formula>$I$68</formula>
      <formula>$P$68</formula>
    </cfRule>
    <cfRule type="cellIs" dxfId="31" priority="69" stopIfTrue="1" operator="greaterThan">
      <formula>$P$68</formula>
    </cfRule>
    <cfRule type="cellIs" dxfId="30" priority="70" stopIfTrue="1" operator="lessThan">
      <formula>$I$68</formula>
    </cfRule>
  </conditionalFormatting>
  <conditionalFormatting sqref="Q93:AS93">
    <cfRule type="cellIs" dxfId="29" priority="71" stopIfTrue="1" operator="between">
      <formula>$I$93</formula>
      <formula>$P$93</formula>
    </cfRule>
    <cfRule type="cellIs" dxfId="28" priority="72" stopIfTrue="1" operator="lessThan">
      <formula>$I$93</formula>
    </cfRule>
    <cfRule type="cellIs" dxfId="27" priority="73" stopIfTrue="1" operator="greaterThan">
      <formula>$P$93</formula>
    </cfRule>
  </conditionalFormatting>
  <conditionalFormatting sqref="Q87:AS92">
    <cfRule type="cellIs" dxfId="26" priority="74" stopIfTrue="1" operator="between">
      <formula>$I$87</formula>
      <formula>$P$87</formula>
    </cfRule>
    <cfRule type="cellIs" dxfId="25" priority="75" stopIfTrue="1" operator="lessThan">
      <formula>$I$87</formula>
    </cfRule>
    <cfRule type="cellIs" dxfId="24" priority="76" stopIfTrue="1" operator="greaterThan">
      <formula>$P$87</formula>
    </cfRule>
  </conditionalFormatting>
  <conditionalFormatting sqref="Q17:AS17">
    <cfRule type="cellIs" dxfId="23" priority="77" stopIfTrue="1" operator="between">
      <formula>$J$17</formula>
      <formula>$N$17</formula>
    </cfRule>
    <cfRule type="cellIs" dxfId="22" priority="78" stopIfTrue="1" operator="lessThan">
      <formula>$P$17</formula>
    </cfRule>
    <cfRule type="cellIs" dxfId="21" priority="79" stopIfTrue="1" operator="greaterThan">
      <formula>$I$17</formula>
    </cfRule>
  </conditionalFormatting>
  <conditionalFormatting sqref="Q18:AS18">
    <cfRule type="cellIs" dxfId="20" priority="80" stopIfTrue="1" operator="lessThan">
      <formula>$P$18</formula>
    </cfRule>
    <cfRule type="cellIs" dxfId="19" priority="81" stopIfTrue="1" operator="greaterThan">
      <formula>$I$18</formula>
    </cfRule>
    <cfRule type="cellIs" dxfId="18" priority="82" stopIfTrue="1" operator="between">
      <formula>$J$18</formula>
      <formula>$N$18</formula>
    </cfRule>
  </conditionalFormatting>
  <conditionalFormatting sqref="Q19:AS19">
    <cfRule type="cellIs" dxfId="17" priority="83" stopIfTrue="1" operator="lessThan">
      <formula>$P$19</formula>
    </cfRule>
    <cfRule type="cellIs" dxfId="16" priority="84" stopIfTrue="1" operator="greaterThan">
      <formula>$I$19</formula>
    </cfRule>
    <cfRule type="cellIs" dxfId="15" priority="85" stopIfTrue="1" operator="between">
      <formula>$J$19</formula>
      <formula>$N$19</formula>
    </cfRule>
  </conditionalFormatting>
  <conditionalFormatting sqref="Q20:AS20">
    <cfRule type="cellIs" dxfId="14" priority="86" stopIfTrue="1" operator="between">
      <formula>$J$20</formula>
      <formula>$N$20</formula>
    </cfRule>
    <cfRule type="cellIs" dxfId="13" priority="87" stopIfTrue="1" operator="lessThan">
      <formula>$I$20</formula>
    </cfRule>
    <cfRule type="cellIs" dxfId="12" priority="88" stopIfTrue="1" operator="greaterThan">
      <formula>$P$20</formula>
    </cfRule>
  </conditionalFormatting>
  <conditionalFormatting sqref="Q21:AS21">
    <cfRule type="cellIs" dxfId="11" priority="89" stopIfTrue="1" operator="lessThan">
      <formula>$I$21</formula>
    </cfRule>
    <cfRule type="cellIs" dxfId="10" priority="90" stopIfTrue="1" operator="greaterThan">
      <formula>$P$21</formula>
    </cfRule>
    <cfRule type="cellIs" dxfId="9" priority="91" stopIfTrue="1" operator="between">
      <formula>$J$21</formula>
      <formula>$N$21</formula>
    </cfRule>
  </conditionalFormatting>
  <conditionalFormatting sqref="Q22:AS22">
    <cfRule type="cellIs" dxfId="8" priority="92" stopIfTrue="1" operator="lessThan">
      <formula>$I$22</formula>
    </cfRule>
    <cfRule type="cellIs" dxfId="7" priority="93" stopIfTrue="1" operator="greaterThan">
      <formula>$P$22</formula>
    </cfRule>
    <cfRule type="cellIs" dxfId="6" priority="94" stopIfTrue="1" operator="between">
      <formula>$J$22</formula>
      <formula>$N$22</formula>
    </cfRule>
  </conditionalFormatting>
  <conditionalFormatting sqref="AF21:AS21">
    <cfRule type="cellIs" dxfId="5" priority="95" stopIfTrue="1" operator="between">
      <formula>97</formula>
      <formula>102</formula>
    </cfRule>
    <cfRule type="cellIs" dxfId="4" priority="96" stopIfTrue="1" operator="greaterThan">
      <formula>102</formula>
    </cfRule>
    <cfRule type="cellIs" dxfId="3" priority="97" stopIfTrue="1" operator="lessThan">
      <formula>97</formula>
    </cfRule>
  </conditionalFormatting>
  <conditionalFormatting sqref="AF34:AS34">
    <cfRule type="cellIs" dxfId="2" priority="98" stopIfTrue="1" operator="between">
      <formula>10</formula>
      <formula>15</formula>
    </cfRule>
    <cfRule type="cellIs" dxfId="1" priority="99" stopIfTrue="1" operator="lessThan">
      <formula>10</formula>
    </cfRule>
    <cfRule type="cellIs" dxfId="0" priority="100" stopIfTrue="1" operator="greaterThan">
      <formula>15</formula>
    </cfRule>
  </conditionalFormatting>
  <printOptions horizontalCentered="1"/>
  <pageMargins left="0.4201388888888889" right="0.37986111111111109" top="1" bottom="1" header="0.51180555555555551" footer="0.51180555555555551"/>
  <pageSetup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O1"/>
  <sheetViews>
    <sheetView showGridLines="0" topLeftCell="C59" zoomScale="55" zoomScaleNormal="55" workbookViewId="0"/>
  </sheetViews>
  <sheetFormatPr baseColWidth="10" defaultColWidth="9.25" defaultRowHeight="12.75" x14ac:dyDescent="0.2"/>
  <sheetData>
    <row r="1" spans="1:15" ht="33.75" customHeight="1" x14ac:dyDescent="0.2">
      <c r="A1" s="221" t="s">
        <v>114</v>
      </c>
      <c r="B1" s="221"/>
      <c r="C1" s="221"/>
      <c r="D1" s="221"/>
      <c r="E1" s="221"/>
      <c r="F1" s="221"/>
      <c r="G1" s="221"/>
      <c r="H1" s="221"/>
      <c r="I1" s="221"/>
      <c r="J1" s="221"/>
      <c r="K1" s="221"/>
      <c r="L1" s="221"/>
      <c r="M1" s="221"/>
      <c r="N1" s="221"/>
      <c r="O1" s="221"/>
    </row>
  </sheetData>
  <sheetProtection password="CFF7" sheet="1" selectLockedCells="1"/>
  <mergeCells count="1">
    <mergeCell ref="A1:O1"/>
  </mergeCells>
  <pageMargins left="0.7" right="0.7" top="0.75" bottom="0.75" header="0.51180555555555551" footer="0.51180555555555551"/>
  <pageSetup firstPageNumber="0"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204"/>
  <sheetViews>
    <sheetView zoomScale="55" zoomScaleNormal="55" workbookViewId="0">
      <selection activeCell="B6" sqref="B6"/>
    </sheetView>
  </sheetViews>
  <sheetFormatPr baseColWidth="10" defaultColWidth="11.75" defaultRowHeight="12.75" x14ac:dyDescent="0.2"/>
  <cols>
    <col min="1" max="1" width="5.875" customWidth="1"/>
    <col min="2" max="2" width="6" style="137" customWidth="1"/>
    <col min="3" max="3" width="54.5" customWidth="1"/>
    <col min="4" max="4" width="65.75" customWidth="1"/>
    <col min="5" max="5" width="19.25" style="137" customWidth="1"/>
    <col min="6" max="6" width="21.625" customWidth="1"/>
  </cols>
  <sheetData>
    <row r="1" spans="2:6" s="138" customFormat="1" ht="16.5" x14ac:dyDescent="0.3">
      <c r="B1" s="139"/>
      <c r="C1" s="140"/>
      <c r="D1" s="141"/>
      <c r="E1" s="142"/>
      <c r="F1" s="143"/>
    </row>
    <row r="2" spans="2:6" s="138" customFormat="1" ht="23.25" customHeight="1" x14ac:dyDescent="0.35">
      <c r="B2" s="222" t="s">
        <v>115</v>
      </c>
      <c r="C2" s="222"/>
      <c r="D2" s="222"/>
      <c r="E2" s="222"/>
      <c r="F2" s="222"/>
    </row>
    <row r="3" spans="2:6" s="138" customFormat="1" ht="16.5" x14ac:dyDescent="0.3">
      <c r="B3" s="139"/>
      <c r="C3" s="140"/>
      <c r="D3" s="141"/>
      <c r="E3" s="142"/>
      <c r="F3" s="142"/>
    </row>
    <row r="4" spans="2:6" s="138" customFormat="1" ht="16.5" customHeight="1" x14ac:dyDescent="0.3">
      <c r="B4" s="223" t="s">
        <v>116</v>
      </c>
      <c r="C4" s="223"/>
      <c r="D4" s="223"/>
      <c r="E4" s="223"/>
      <c r="F4" s="223"/>
    </row>
    <row r="5" spans="2:6" s="138" customFormat="1" ht="16.5" x14ac:dyDescent="0.3">
      <c r="B5" s="139"/>
      <c r="C5" s="140"/>
      <c r="D5" s="141"/>
      <c r="E5" s="142"/>
      <c r="F5" s="142"/>
    </row>
    <row r="6" spans="2:6" s="138" customFormat="1" ht="24" customHeight="1" x14ac:dyDescent="0.3">
      <c r="B6" s="144" t="s">
        <v>26</v>
      </c>
      <c r="C6" s="144" t="s">
        <v>117</v>
      </c>
      <c r="D6" s="144" t="s">
        <v>118</v>
      </c>
      <c r="E6" s="144" t="s">
        <v>119</v>
      </c>
      <c r="F6" s="144" t="s">
        <v>120</v>
      </c>
    </row>
    <row r="7" spans="2:6" s="145" customFormat="1" ht="33" customHeight="1" x14ac:dyDescent="0.2">
      <c r="B7" s="146">
        <v>1</v>
      </c>
      <c r="C7" s="147" t="s">
        <v>121</v>
      </c>
      <c r="D7" s="147" t="s">
        <v>122</v>
      </c>
      <c r="E7" s="148" t="s">
        <v>123</v>
      </c>
      <c r="F7" s="147" t="s">
        <v>124</v>
      </c>
    </row>
    <row r="8" spans="2:6" s="145" customFormat="1" ht="132.94999999999999" customHeight="1" x14ac:dyDescent="0.2">
      <c r="B8" s="146">
        <v>2</v>
      </c>
      <c r="C8" s="147" t="s">
        <v>125</v>
      </c>
      <c r="D8" s="149" t="s">
        <v>126</v>
      </c>
      <c r="E8" s="148" t="s">
        <v>123</v>
      </c>
      <c r="F8" s="147" t="s">
        <v>124</v>
      </c>
    </row>
    <row r="9" spans="2:6" s="145" customFormat="1" ht="54" customHeight="1" x14ac:dyDescent="0.2">
      <c r="B9" s="146">
        <v>3</v>
      </c>
      <c r="C9" s="147" t="s">
        <v>127</v>
      </c>
      <c r="D9" s="147" t="s">
        <v>128</v>
      </c>
      <c r="E9" s="148" t="s">
        <v>129</v>
      </c>
      <c r="F9" s="147" t="s">
        <v>124</v>
      </c>
    </row>
    <row r="10" spans="2:6" s="145" customFormat="1" ht="16.5" x14ac:dyDescent="0.2">
      <c r="B10" s="146"/>
      <c r="C10" s="147"/>
      <c r="D10" s="147"/>
      <c r="E10" s="148"/>
      <c r="F10" s="147"/>
    </row>
    <row r="11" spans="2:6" s="145" customFormat="1" ht="16.5" x14ac:dyDescent="0.2">
      <c r="B11" s="146"/>
      <c r="C11" s="147"/>
      <c r="D11" s="147"/>
      <c r="E11" s="146"/>
      <c r="F11" s="147"/>
    </row>
    <row r="12" spans="2:6" s="145" customFormat="1" ht="16.5" x14ac:dyDescent="0.2">
      <c r="B12" s="146"/>
      <c r="C12" s="147"/>
      <c r="D12" s="147"/>
      <c r="E12" s="146"/>
      <c r="F12" s="147"/>
    </row>
    <row r="13" spans="2:6" s="145" customFormat="1" ht="16.5" x14ac:dyDescent="0.2">
      <c r="B13" s="146"/>
      <c r="C13" s="147"/>
      <c r="D13" s="147"/>
      <c r="E13" s="146"/>
      <c r="F13" s="147"/>
    </row>
    <row r="14" spans="2:6" s="145" customFormat="1" ht="16.5" x14ac:dyDescent="0.2">
      <c r="B14" s="146"/>
      <c r="C14" s="147"/>
      <c r="D14" s="147"/>
      <c r="E14" s="146"/>
      <c r="F14" s="147"/>
    </row>
    <row r="15" spans="2:6" s="145" customFormat="1" ht="16.5" x14ac:dyDescent="0.2">
      <c r="B15" s="146"/>
      <c r="C15" s="147"/>
      <c r="D15" s="147"/>
      <c r="E15" s="146"/>
      <c r="F15" s="147"/>
    </row>
    <row r="16" spans="2:6" s="145" customFormat="1" ht="16.5" x14ac:dyDescent="0.2">
      <c r="B16" s="150"/>
      <c r="C16" s="151"/>
      <c r="D16" s="152"/>
      <c r="E16" s="146"/>
      <c r="F16" s="153"/>
    </row>
    <row r="17" spans="2:6" s="145" customFormat="1" ht="16.5" x14ac:dyDescent="0.2">
      <c r="B17" s="150"/>
      <c r="C17" s="151"/>
      <c r="D17" s="152"/>
      <c r="E17" s="146"/>
      <c r="F17" s="153"/>
    </row>
    <row r="18" spans="2:6" s="145" customFormat="1" ht="16.5" x14ac:dyDescent="0.2">
      <c r="B18" s="150"/>
      <c r="C18" s="151"/>
      <c r="D18" s="152"/>
      <c r="E18" s="146"/>
      <c r="F18" s="153"/>
    </row>
    <row r="19" spans="2:6" s="145" customFormat="1" ht="16.5" x14ac:dyDescent="0.2">
      <c r="B19" s="150"/>
      <c r="C19" s="151"/>
      <c r="D19" s="152"/>
      <c r="E19" s="146"/>
      <c r="F19" s="153"/>
    </row>
    <row r="20" spans="2:6" s="145" customFormat="1" ht="16.5" x14ac:dyDescent="0.2">
      <c r="B20" s="150"/>
      <c r="C20" s="151"/>
      <c r="D20" s="152"/>
      <c r="E20" s="146"/>
      <c r="F20" s="153"/>
    </row>
    <row r="21" spans="2:6" s="145" customFormat="1" ht="16.5" x14ac:dyDescent="0.2">
      <c r="B21" s="150"/>
      <c r="C21" s="151"/>
      <c r="D21" s="152"/>
      <c r="E21" s="146"/>
      <c r="F21" s="153"/>
    </row>
    <row r="22" spans="2:6" s="145" customFormat="1" ht="16.5" x14ac:dyDescent="0.2">
      <c r="B22" s="150"/>
      <c r="C22" s="151"/>
      <c r="D22" s="152"/>
      <c r="E22" s="146"/>
      <c r="F22" s="153"/>
    </row>
    <row r="23" spans="2:6" s="145" customFormat="1" ht="16.5" x14ac:dyDescent="0.2">
      <c r="B23" s="150"/>
      <c r="C23" s="151"/>
      <c r="D23" s="152"/>
      <c r="E23" s="146"/>
      <c r="F23" s="153"/>
    </row>
    <row r="24" spans="2:6" s="145" customFormat="1" ht="16.5" x14ac:dyDescent="0.2">
      <c r="B24" s="150"/>
      <c r="C24" s="151"/>
      <c r="D24" s="152"/>
      <c r="E24" s="146"/>
      <c r="F24" s="153"/>
    </row>
    <row r="25" spans="2:6" s="145" customFormat="1" ht="16.5" x14ac:dyDescent="0.2">
      <c r="B25" s="150"/>
      <c r="C25" s="151"/>
      <c r="D25" s="152"/>
      <c r="E25" s="146"/>
      <c r="F25" s="153"/>
    </row>
    <row r="26" spans="2:6" s="145" customFormat="1" ht="16.5" x14ac:dyDescent="0.2">
      <c r="B26" s="150"/>
      <c r="C26" s="151"/>
      <c r="D26" s="152"/>
      <c r="E26" s="146"/>
      <c r="F26" s="153"/>
    </row>
    <row r="27" spans="2:6" s="145" customFormat="1" ht="16.5" x14ac:dyDescent="0.2">
      <c r="B27" s="150"/>
      <c r="C27" s="151"/>
      <c r="D27" s="152"/>
      <c r="E27" s="146"/>
      <c r="F27" s="153"/>
    </row>
    <row r="28" spans="2:6" s="145" customFormat="1" ht="16.5" x14ac:dyDescent="0.2">
      <c r="B28" s="150"/>
      <c r="C28" s="151"/>
      <c r="D28" s="152"/>
      <c r="E28" s="146"/>
      <c r="F28" s="153"/>
    </row>
    <row r="29" spans="2:6" s="145" customFormat="1" ht="16.5" x14ac:dyDescent="0.2">
      <c r="B29" s="150"/>
      <c r="C29" s="151"/>
      <c r="D29" s="152"/>
      <c r="E29" s="146"/>
      <c r="F29" s="153"/>
    </row>
    <row r="30" spans="2:6" s="145" customFormat="1" ht="16.5" x14ac:dyDescent="0.2">
      <c r="B30" s="150"/>
      <c r="C30" s="151"/>
      <c r="D30" s="152"/>
      <c r="E30" s="146"/>
      <c r="F30" s="153"/>
    </row>
    <row r="31" spans="2:6" s="145" customFormat="1" ht="16.5" x14ac:dyDescent="0.2">
      <c r="B31" s="150"/>
      <c r="C31" s="151"/>
      <c r="D31" s="152"/>
      <c r="E31" s="146"/>
      <c r="F31" s="153"/>
    </row>
    <row r="32" spans="2:6" s="145" customFormat="1" ht="16.5" x14ac:dyDescent="0.2">
      <c r="B32" s="150"/>
      <c r="C32" s="151"/>
      <c r="D32" s="152"/>
      <c r="E32" s="146"/>
      <c r="F32" s="153"/>
    </row>
    <row r="33" spans="2:6" s="145" customFormat="1" ht="16.5" x14ac:dyDescent="0.2">
      <c r="B33" s="150"/>
      <c r="C33" s="151"/>
      <c r="D33" s="152"/>
      <c r="E33" s="146"/>
      <c r="F33" s="153"/>
    </row>
    <row r="34" spans="2:6" s="145" customFormat="1" ht="16.5" x14ac:dyDescent="0.2">
      <c r="B34" s="150"/>
      <c r="C34" s="151"/>
      <c r="D34" s="152"/>
      <c r="E34" s="146"/>
      <c r="F34" s="153"/>
    </row>
    <row r="35" spans="2:6" s="145" customFormat="1" ht="16.5" x14ac:dyDescent="0.2">
      <c r="B35" s="150"/>
      <c r="C35" s="151"/>
      <c r="D35" s="152"/>
      <c r="E35" s="146"/>
      <c r="F35" s="153"/>
    </row>
    <row r="36" spans="2:6" s="145" customFormat="1" ht="16.5" x14ac:dyDescent="0.2">
      <c r="B36" s="150"/>
      <c r="C36" s="151"/>
      <c r="D36" s="152"/>
      <c r="E36" s="146"/>
      <c r="F36" s="153"/>
    </row>
    <row r="37" spans="2:6" s="145" customFormat="1" ht="16.5" x14ac:dyDescent="0.2">
      <c r="B37" s="150"/>
      <c r="C37" s="151"/>
      <c r="D37" s="152"/>
      <c r="E37" s="146"/>
      <c r="F37" s="153"/>
    </row>
    <row r="38" spans="2:6" s="145" customFormat="1" ht="16.5" x14ac:dyDescent="0.2">
      <c r="B38" s="150"/>
      <c r="C38" s="151"/>
      <c r="D38" s="152"/>
      <c r="E38" s="146"/>
      <c r="F38" s="153"/>
    </row>
    <row r="39" spans="2:6" s="145" customFormat="1" ht="16.5" x14ac:dyDescent="0.2">
      <c r="B39" s="150"/>
      <c r="C39" s="151"/>
      <c r="D39" s="152"/>
      <c r="E39" s="146"/>
      <c r="F39" s="153"/>
    </row>
    <row r="40" spans="2:6" s="145" customFormat="1" ht="16.5" x14ac:dyDescent="0.2">
      <c r="B40" s="150"/>
      <c r="C40" s="151"/>
      <c r="D40" s="152"/>
      <c r="E40" s="146"/>
      <c r="F40" s="153"/>
    </row>
    <row r="41" spans="2:6" s="145" customFormat="1" ht="16.5" x14ac:dyDescent="0.2">
      <c r="B41" s="150"/>
      <c r="C41" s="151"/>
      <c r="D41" s="152"/>
      <c r="E41" s="146"/>
      <c r="F41" s="153"/>
    </row>
    <row r="42" spans="2:6" s="145" customFormat="1" ht="16.5" x14ac:dyDescent="0.2">
      <c r="B42" s="150"/>
      <c r="C42" s="151"/>
      <c r="D42" s="152"/>
      <c r="E42" s="146"/>
      <c r="F42" s="153"/>
    </row>
    <row r="43" spans="2:6" s="145" customFormat="1" ht="16.5" x14ac:dyDescent="0.2">
      <c r="B43" s="150"/>
      <c r="C43" s="151"/>
      <c r="D43" s="152"/>
      <c r="E43" s="146"/>
      <c r="F43" s="153"/>
    </row>
    <row r="44" spans="2:6" s="145" customFormat="1" ht="16.5" x14ac:dyDescent="0.2">
      <c r="B44" s="150"/>
      <c r="C44" s="151"/>
      <c r="D44" s="152"/>
      <c r="E44" s="146"/>
      <c r="F44" s="153"/>
    </row>
    <row r="45" spans="2:6" s="145" customFormat="1" ht="16.5" x14ac:dyDescent="0.2">
      <c r="B45" s="150"/>
      <c r="C45" s="151"/>
      <c r="D45" s="152"/>
      <c r="E45" s="146"/>
      <c r="F45" s="153"/>
    </row>
    <row r="46" spans="2:6" s="145" customFormat="1" ht="16.5" x14ac:dyDescent="0.2">
      <c r="B46" s="150"/>
      <c r="C46" s="151"/>
      <c r="D46" s="152"/>
      <c r="E46" s="146"/>
      <c r="F46" s="153"/>
    </row>
    <row r="47" spans="2:6" s="145" customFormat="1" ht="16.5" x14ac:dyDescent="0.2">
      <c r="B47" s="150"/>
      <c r="C47" s="151"/>
      <c r="D47" s="152"/>
      <c r="E47" s="146"/>
      <c r="F47" s="153"/>
    </row>
    <row r="48" spans="2:6" s="145" customFormat="1" ht="16.5" x14ac:dyDescent="0.2">
      <c r="B48" s="150"/>
      <c r="C48" s="151"/>
      <c r="D48" s="152"/>
      <c r="E48" s="146"/>
      <c r="F48" s="153"/>
    </row>
    <row r="49" spans="2:6" s="145" customFormat="1" ht="16.5" x14ac:dyDescent="0.2">
      <c r="B49" s="150"/>
      <c r="C49" s="151"/>
      <c r="D49" s="152"/>
      <c r="E49" s="146"/>
      <c r="F49" s="153"/>
    </row>
    <row r="50" spans="2:6" s="145" customFormat="1" ht="16.5" x14ac:dyDescent="0.2">
      <c r="B50" s="150"/>
      <c r="C50" s="151"/>
      <c r="D50" s="152"/>
      <c r="E50" s="146"/>
      <c r="F50" s="153"/>
    </row>
    <row r="51" spans="2:6" s="145" customFormat="1" ht="16.5" x14ac:dyDescent="0.2">
      <c r="B51" s="150"/>
      <c r="C51" s="151"/>
      <c r="D51" s="152"/>
      <c r="E51" s="146"/>
      <c r="F51" s="153"/>
    </row>
    <row r="52" spans="2:6" s="145" customFormat="1" ht="16.5" x14ac:dyDescent="0.2">
      <c r="B52" s="150"/>
      <c r="C52" s="151"/>
      <c r="D52" s="152"/>
      <c r="E52" s="146"/>
      <c r="F52" s="153"/>
    </row>
    <row r="53" spans="2:6" s="145" customFormat="1" ht="16.5" x14ac:dyDescent="0.2">
      <c r="B53" s="150"/>
      <c r="C53" s="151"/>
      <c r="D53" s="152"/>
      <c r="E53" s="146"/>
      <c r="F53" s="153"/>
    </row>
    <row r="54" spans="2:6" s="145" customFormat="1" ht="16.5" x14ac:dyDescent="0.2">
      <c r="B54" s="150"/>
      <c r="C54" s="151"/>
      <c r="D54" s="152"/>
      <c r="E54" s="146"/>
      <c r="F54" s="153"/>
    </row>
    <row r="55" spans="2:6" s="145" customFormat="1" ht="16.5" x14ac:dyDescent="0.2">
      <c r="B55" s="150"/>
      <c r="C55" s="151"/>
      <c r="D55" s="152"/>
      <c r="E55" s="146"/>
      <c r="F55" s="153"/>
    </row>
    <row r="56" spans="2:6" s="145" customFormat="1" ht="16.5" x14ac:dyDescent="0.2">
      <c r="B56" s="150"/>
      <c r="C56" s="151"/>
      <c r="D56" s="152"/>
      <c r="E56" s="146"/>
      <c r="F56" s="153"/>
    </row>
    <row r="57" spans="2:6" s="145" customFormat="1" ht="16.5" x14ac:dyDescent="0.2">
      <c r="B57" s="150"/>
      <c r="C57" s="151"/>
      <c r="D57" s="152"/>
      <c r="E57" s="146"/>
      <c r="F57" s="153"/>
    </row>
    <row r="58" spans="2:6" s="145" customFormat="1" ht="16.5" x14ac:dyDescent="0.2">
      <c r="B58" s="150"/>
      <c r="C58" s="151"/>
      <c r="D58" s="152"/>
      <c r="E58" s="146"/>
      <c r="F58" s="153"/>
    </row>
    <row r="59" spans="2:6" s="145" customFormat="1" ht="16.5" x14ac:dyDescent="0.2">
      <c r="B59" s="150"/>
      <c r="C59" s="151"/>
      <c r="D59" s="152"/>
      <c r="E59" s="146"/>
      <c r="F59" s="153"/>
    </row>
    <row r="60" spans="2:6" s="145" customFormat="1" ht="16.5" x14ac:dyDescent="0.2">
      <c r="B60" s="150"/>
      <c r="C60" s="151"/>
      <c r="D60" s="152"/>
      <c r="E60" s="146"/>
      <c r="F60" s="153"/>
    </row>
    <row r="61" spans="2:6" s="145" customFormat="1" ht="16.5" x14ac:dyDescent="0.2">
      <c r="B61" s="150"/>
      <c r="C61" s="151"/>
      <c r="D61" s="152"/>
      <c r="E61" s="146"/>
      <c r="F61" s="153"/>
    </row>
    <row r="62" spans="2:6" s="145" customFormat="1" ht="16.5" x14ac:dyDescent="0.2">
      <c r="B62" s="150"/>
      <c r="C62" s="151"/>
      <c r="D62" s="152"/>
      <c r="E62" s="146"/>
      <c r="F62" s="153"/>
    </row>
    <row r="63" spans="2:6" s="145" customFormat="1" ht="16.5" x14ac:dyDescent="0.2">
      <c r="B63" s="150"/>
      <c r="C63" s="151"/>
      <c r="D63" s="152"/>
      <c r="E63" s="146"/>
      <c r="F63" s="153"/>
    </row>
    <row r="64" spans="2:6" s="145" customFormat="1" ht="16.5" x14ac:dyDescent="0.2">
      <c r="B64" s="150"/>
      <c r="C64" s="151"/>
      <c r="D64" s="152"/>
      <c r="E64" s="146"/>
      <c r="F64" s="153"/>
    </row>
    <row r="65" spans="2:6" s="145" customFormat="1" ht="16.5" x14ac:dyDescent="0.2">
      <c r="B65" s="150"/>
      <c r="C65" s="151"/>
      <c r="D65" s="152"/>
      <c r="E65" s="146"/>
      <c r="F65" s="153"/>
    </row>
    <row r="66" spans="2:6" s="145" customFormat="1" ht="16.5" x14ac:dyDescent="0.2">
      <c r="B66" s="150"/>
      <c r="C66" s="151"/>
      <c r="D66" s="152"/>
      <c r="E66" s="146"/>
      <c r="F66" s="153"/>
    </row>
    <row r="67" spans="2:6" s="145" customFormat="1" ht="16.5" x14ac:dyDescent="0.2">
      <c r="B67" s="150"/>
      <c r="C67" s="151"/>
      <c r="D67" s="152"/>
      <c r="E67" s="146"/>
      <c r="F67" s="153"/>
    </row>
    <row r="68" spans="2:6" s="145" customFormat="1" ht="16.5" x14ac:dyDescent="0.2">
      <c r="B68" s="150"/>
      <c r="C68" s="151"/>
      <c r="D68" s="152"/>
      <c r="E68" s="146"/>
      <c r="F68" s="153"/>
    </row>
    <row r="69" spans="2:6" s="145" customFormat="1" ht="16.5" x14ac:dyDescent="0.2">
      <c r="B69" s="150"/>
      <c r="C69" s="151"/>
      <c r="D69" s="152"/>
      <c r="E69" s="146"/>
      <c r="F69" s="153"/>
    </row>
    <row r="70" spans="2:6" s="145" customFormat="1" ht="16.5" x14ac:dyDescent="0.2">
      <c r="B70" s="150"/>
      <c r="C70" s="151"/>
      <c r="D70" s="152"/>
      <c r="E70" s="146"/>
      <c r="F70" s="153"/>
    </row>
    <row r="71" spans="2:6" s="145" customFormat="1" ht="16.5" x14ac:dyDescent="0.2">
      <c r="B71" s="150"/>
      <c r="C71" s="151"/>
      <c r="D71" s="152"/>
      <c r="E71" s="146"/>
      <c r="F71" s="153"/>
    </row>
    <row r="72" spans="2:6" s="145" customFormat="1" ht="16.5" x14ac:dyDescent="0.2">
      <c r="B72" s="150"/>
      <c r="C72" s="151"/>
      <c r="D72" s="152"/>
      <c r="E72" s="146"/>
      <c r="F72" s="153"/>
    </row>
    <row r="73" spans="2:6" s="145" customFormat="1" ht="16.5" x14ac:dyDescent="0.2">
      <c r="B73" s="150"/>
      <c r="C73" s="151"/>
      <c r="D73" s="152"/>
      <c r="E73" s="146"/>
      <c r="F73" s="153"/>
    </row>
    <row r="74" spans="2:6" s="145" customFormat="1" ht="16.5" x14ac:dyDescent="0.2">
      <c r="B74" s="150"/>
      <c r="C74" s="151"/>
      <c r="D74" s="152"/>
      <c r="E74" s="146"/>
      <c r="F74" s="153"/>
    </row>
    <row r="75" spans="2:6" s="145" customFormat="1" ht="16.5" x14ac:dyDescent="0.2">
      <c r="B75" s="150"/>
      <c r="C75" s="151"/>
      <c r="D75" s="152"/>
      <c r="E75" s="146"/>
      <c r="F75" s="153"/>
    </row>
    <row r="76" spans="2:6" s="145" customFormat="1" ht="16.5" x14ac:dyDescent="0.2">
      <c r="B76" s="150"/>
      <c r="C76" s="151"/>
      <c r="D76" s="152"/>
      <c r="E76" s="146"/>
      <c r="F76" s="153"/>
    </row>
    <row r="77" spans="2:6" s="145" customFormat="1" ht="16.5" x14ac:dyDescent="0.2">
      <c r="B77" s="150"/>
      <c r="C77" s="151"/>
      <c r="D77" s="152"/>
      <c r="E77" s="146"/>
      <c r="F77" s="153"/>
    </row>
    <row r="78" spans="2:6" s="145" customFormat="1" ht="16.5" x14ac:dyDescent="0.2">
      <c r="B78" s="150"/>
      <c r="C78" s="151"/>
      <c r="D78" s="152"/>
      <c r="E78" s="146"/>
      <c r="F78" s="153"/>
    </row>
    <row r="79" spans="2:6" s="145" customFormat="1" ht="16.5" x14ac:dyDescent="0.2">
      <c r="B79" s="150"/>
      <c r="C79" s="151"/>
      <c r="D79" s="152"/>
      <c r="E79" s="146"/>
      <c r="F79" s="153"/>
    </row>
    <row r="80" spans="2:6" s="145" customFormat="1" ht="16.5" x14ac:dyDescent="0.2">
      <c r="B80" s="150"/>
      <c r="C80" s="151"/>
      <c r="D80" s="152"/>
      <c r="E80" s="146"/>
      <c r="F80" s="153"/>
    </row>
    <row r="81" spans="2:6" s="145" customFormat="1" ht="16.5" x14ac:dyDescent="0.2">
      <c r="B81" s="150"/>
      <c r="C81" s="151"/>
      <c r="D81" s="152"/>
      <c r="E81" s="146"/>
      <c r="F81" s="153"/>
    </row>
    <row r="82" spans="2:6" s="145" customFormat="1" ht="16.5" x14ac:dyDescent="0.2">
      <c r="B82" s="150"/>
      <c r="C82" s="151"/>
      <c r="D82" s="152"/>
      <c r="E82" s="146"/>
      <c r="F82" s="153"/>
    </row>
    <row r="83" spans="2:6" s="145" customFormat="1" ht="16.5" x14ac:dyDescent="0.2">
      <c r="B83" s="150"/>
      <c r="C83" s="151"/>
      <c r="D83" s="152"/>
      <c r="E83" s="146"/>
      <c r="F83" s="153"/>
    </row>
    <row r="84" spans="2:6" s="145" customFormat="1" ht="16.5" x14ac:dyDescent="0.2">
      <c r="B84" s="150"/>
      <c r="C84" s="151"/>
      <c r="D84" s="152"/>
      <c r="E84" s="146"/>
      <c r="F84" s="153"/>
    </row>
    <row r="85" spans="2:6" s="145" customFormat="1" ht="16.5" x14ac:dyDescent="0.2">
      <c r="B85" s="150"/>
      <c r="C85" s="151"/>
      <c r="D85" s="152"/>
      <c r="E85" s="146"/>
      <c r="F85" s="153"/>
    </row>
    <row r="86" spans="2:6" s="145" customFormat="1" ht="16.5" x14ac:dyDescent="0.2">
      <c r="B86" s="150"/>
      <c r="C86" s="151"/>
      <c r="D86" s="152"/>
      <c r="E86" s="146"/>
      <c r="F86" s="153"/>
    </row>
    <row r="87" spans="2:6" s="145" customFormat="1" ht="16.5" x14ac:dyDescent="0.2">
      <c r="B87" s="150"/>
      <c r="C87" s="151"/>
      <c r="D87" s="152"/>
      <c r="E87" s="146"/>
      <c r="F87" s="153"/>
    </row>
    <row r="88" spans="2:6" s="145" customFormat="1" ht="16.5" x14ac:dyDescent="0.2">
      <c r="B88" s="150"/>
      <c r="C88" s="151"/>
      <c r="D88" s="152"/>
      <c r="E88" s="146"/>
      <c r="F88" s="153"/>
    </row>
    <row r="89" spans="2:6" s="145" customFormat="1" ht="16.5" x14ac:dyDescent="0.2">
      <c r="B89" s="150"/>
      <c r="C89" s="151"/>
      <c r="D89" s="152"/>
      <c r="E89" s="146"/>
      <c r="F89" s="153"/>
    </row>
    <row r="90" spans="2:6" s="145" customFormat="1" ht="16.5" x14ac:dyDescent="0.2">
      <c r="B90" s="150"/>
      <c r="C90" s="151"/>
      <c r="D90" s="152"/>
      <c r="E90" s="146"/>
      <c r="F90" s="153"/>
    </row>
    <row r="91" spans="2:6" s="145" customFormat="1" ht="16.5" x14ac:dyDescent="0.2">
      <c r="B91" s="150"/>
      <c r="C91" s="151"/>
      <c r="D91" s="152"/>
      <c r="E91" s="146"/>
      <c r="F91" s="153"/>
    </row>
    <row r="92" spans="2:6" s="145" customFormat="1" ht="16.5" x14ac:dyDescent="0.2">
      <c r="B92" s="150"/>
      <c r="C92" s="151"/>
      <c r="D92" s="152"/>
      <c r="E92" s="146"/>
      <c r="F92" s="153"/>
    </row>
    <row r="93" spans="2:6" s="145" customFormat="1" ht="16.5" x14ac:dyDescent="0.2">
      <c r="B93" s="150"/>
      <c r="C93" s="151"/>
      <c r="D93" s="152"/>
      <c r="E93" s="146"/>
      <c r="F93" s="153"/>
    </row>
    <row r="94" spans="2:6" s="145" customFormat="1" ht="16.5" x14ac:dyDescent="0.2">
      <c r="B94" s="150"/>
      <c r="C94" s="151"/>
      <c r="D94" s="152"/>
      <c r="E94" s="146"/>
      <c r="F94" s="153"/>
    </row>
    <row r="95" spans="2:6" s="145" customFormat="1" ht="16.5" x14ac:dyDescent="0.2">
      <c r="B95" s="150"/>
      <c r="C95" s="151"/>
      <c r="D95" s="152"/>
      <c r="E95" s="146"/>
      <c r="F95" s="153"/>
    </row>
    <row r="96" spans="2:6" s="145" customFormat="1" ht="16.5" x14ac:dyDescent="0.2">
      <c r="B96" s="150"/>
      <c r="C96" s="151"/>
      <c r="D96" s="152"/>
      <c r="E96" s="146"/>
      <c r="F96" s="153"/>
    </row>
    <row r="97" spans="2:6" s="145" customFormat="1" ht="16.5" x14ac:dyDescent="0.2">
      <c r="B97" s="150"/>
      <c r="C97" s="151"/>
      <c r="D97" s="152"/>
      <c r="E97" s="146"/>
      <c r="F97" s="153"/>
    </row>
    <row r="98" spans="2:6" s="145" customFormat="1" ht="16.5" x14ac:dyDescent="0.2">
      <c r="B98" s="150"/>
      <c r="C98" s="151"/>
      <c r="D98" s="152"/>
      <c r="E98" s="146"/>
      <c r="F98" s="153"/>
    </row>
    <row r="99" spans="2:6" s="145" customFormat="1" ht="16.5" x14ac:dyDescent="0.2">
      <c r="B99" s="150"/>
      <c r="C99" s="151"/>
      <c r="D99" s="152"/>
      <c r="E99" s="146"/>
      <c r="F99" s="153"/>
    </row>
    <row r="100" spans="2:6" s="145" customFormat="1" ht="16.5" x14ac:dyDescent="0.2">
      <c r="B100" s="150"/>
      <c r="C100" s="151"/>
      <c r="D100" s="152"/>
      <c r="E100" s="146"/>
      <c r="F100" s="153"/>
    </row>
    <row r="101" spans="2:6" s="145" customFormat="1" ht="16.5" x14ac:dyDescent="0.2">
      <c r="B101" s="150"/>
      <c r="C101" s="151"/>
      <c r="D101" s="152"/>
      <c r="E101" s="146"/>
      <c r="F101" s="153"/>
    </row>
    <row r="102" spans="2:6" s="145" customFormat="1" ht="16.5" x14ac:dyDescent="0.2">
      <c r="B102" s="150"/>
      <c r="C102" s="151"/>
      <c r="D102" s="152"/>
      <c r="E102" s="146"/>
      <c r="F102" s="153"/>
    </row>
    <row r="103" spans="2:6" s="145" customFormat="1" ht="16.5" x14ac:dyDescent="0.2">
      <c r="B103" s="150"/>
      <c r="C103" s="151"/>
      <c r="D103" s="152"/>
      <c r="E103" s="146"/>
      <c r="F103" s="153"/>
    </row>
    <row r="104" spans="2:6" s="145" customFormat="1" ht="16.5" x14ac:dyDescent="0.2">
      <c r="B104" s="150"/>
      <c r="C104" s="151"/>
      <c r="D104" s="152"/>
      <c r="E104" s="146"/>
      <c r="F104" s="153"/>
    </row>
    <row r="105" spans="2:6" s="145" customFormat="1" ht="16.5" x14ac:dyDescent="0.2">
      <c r="B105" s="150"/>
      <c r="C105" s="151"/>
      <c r="D105" s="152"/>
      <c r="E105" s="146"/>
      <c r="F105" s="153"/>
    </row>
    <row r="106" spans="2:6" s="145" customFormat="1" ht="16.5" x14ac:dyDescent="0.2">
      <c r="B106" s="150"/>
      <c r="C106" s="151"/>
      <c r="D106" s="152"/>
      <c r="E106" s="146"/>
      <c r="F106" s="153"/>
    </row>
    <row r="107" spans="2:6" s="145" customFormat="1" ht="16.5" x14ac:dyDescent="0.2">
      <c r="B107" s="150"/>
      <c r="C107" s="151"/>
      <c r="D107" s="152"/>
      <c r="E107" s="146"/>
      <c r="F107" s="153"/>
    </row>
    <row r="108" spans="2:6" s="145" customFormat="1" ht="16.5" x14ac:dyDescent="0.2">
      <c r="B108" s="150"/>
      <c r="C108" s="151"/>
      <c r="D108" s="152"/>
      <c r="E108" s="146"/>
      <c r="F108" s="153"/>
    </row>
    <row r="109" spans="2:6" s="145" customFormat="1" ht="16.5" x14ac:dyDescent="0.2">
      <c r="B109" s="150"/>
      <c r="C109" s="151"/>
      <c r="D109" s="152"/>
      <c r="E109" s="146"/>
      <c r="F109" s="153"/>
    </row>
    <row r="110" spans="2:6" s="145" customFormat="1" ht="16.5" x14ac:dyDescent="0.2">
      <c r="B110" s="150"/>
      <c r="C110" s="151"/>
      <c r="D110" s="152"/>
      <c r="E110" s="146"/>
      <c r="F110" s="153"/>
    </row>
    <row r="111" spans="2:6" s="145" customFormat="1" ht="16.5" x14ac:dyDescent="0.2">
      <c r="B111" s="150"/>
      <c r="C111" s="151"/>
      <c r="D111" s="152"/>
      <c r="E111" s="146"/>
      <c r="F111" s="153"/>
    </row>
    <row r="112" spans="2:6" s="145" customFormat="1" ht="16.5" x14ac:dyDescent="0.2">
      <c r="B112" s="150"/>
      <c r="C112" s="151"/>
      <c r="D112" s="152"/>
      <c r="E112" s="146"/>
      <c r="F112" s="153"/>
    </row>
    <row r="113" spans="2:6" s="145" customFormat="1" ht="16.5" x14ac:dyDescent="0.2">
      <c r="B113" s="150"/>
      <c r="C113" s="151"/>
      <c r="D113" s="152"/>
      <c r="E113" s="146"/>
      <c r="F113" s="153"/>
    </row>
    <row r="114" spans="2:6" s="145" customFormat="1" ht="16.5" x14ac:dyDescent="0.2">
      <c r="B114" s="150"/>
      <c r="C114" s="151"/>
      <c r="D114" s="152"/>
      <c r="E114" s="146"/>
      <c r="F114" s="153"/>
    </row>
    <row r="115" spans="2:6" s="145" customFormat="1" ht="16.5" x14ac:dyDescent="0.2">
      <c r="B115" s="150"/>
      <c r="C115" s="151"/>
      <c r="D115" s="152"/>
      <c r="E115" s="146"/>
      <c r="F115" s="153"/>
    </row>
    <row r="116" spans="2:6" s="145" customFormat="1" ht="16.5" x14ac:dyDescent="0.2">
      <c r="B116" s="150"/>
      <c r="C116" s="151"/>
      <c r="D116" s="152"/>
      <c r="E116" s="146"/>
      <c r="F116" s="153"/>
    </row>
    <row r="117" spans="2:6" s="145" customFormat="1" ht="16.5" x14ac:dyDescent="0.2">
      <c r="B117" s="150"/>
      <c r="C117" s="151"/>
      <c r="D117" s="152"/>
      <c r="E117" s="146"/>
      <c r="F117" s="153"/>
    </row>
    <row r="118" spans="2:6" s="145" customFormat="1" ht="16.5" x14ac:dyDescent="0.2">
      <c r="B118" s="150"/>
      <c r="C118" s="151"/>
      <c r="D118" s="152"/>
      <c r="E118" s="146"/>
      <c r="F118" s="153"/>
    </row>
    <row r="119" spans="2:6" s="145" customFormat="1" ht="16.5" x14ac:dyDescent="0.2">
      <c r="B119" s="150"/>
      <c r="C119" s="151"/>
      <c r="D119" s="152"/>
      <c r="E119" s="146"/>
      <c r="F119" s="153"/>
    </row>
    <row r="120" spans="2:6" s="145" customFormat="1" ht="16.5" x14ac:dyDescent="0.2">
      <c r="B120" s="150"/>
      <c r="C120" s="151"/>
      <c r="D120" s="152"/>
      <c r="E120" s="146"/>
      <c r="F120" s="153"/>
    </row>
    <row r="121" spans="2:6" s="145" customFormat="1" ht="16.5" x14ac:dyDescent="0.2">
      <c r="B121" s="150"/>
      <c r="C121" s="151"/>
      <c r="D121" s="152"/>
      <c r="E121" s="146"/>
      <c r="F121" s="153"/>
    </row>
    <row r="122" spans="2:6" s="145" customFormat="1" ht="16.5" x14ac:dyDescent="0.2">
      <c r="B122" s="150"/>
      <c r="C122" s="151"/>
      <c r="D122" s="152"/>
      <c r="E122" s="146"/>
      <c r="F122" s="153"/>
    </row>
    <row r="123" spans="2:6" s="145" customFormat="1" ht="16.5" x14ac:dyDescent="0.2">
      <c r="B123" s="150"/>
      <c r="C123" s="151"/>
      <c r="D123" s="152"/>
      <c r="E123" s="146"/>
      <c r="F123" s="153"/>
    </row>
    <row r="124" spans="2:6" s="145" customFormat="1" ht="16.5" x14ac:dyDescent="0.2">
      <c r="B124" s="150"/>
      <c r="C124" s="151"/>
      <c r="D124" s="152"/>
      <c r="E124" s="146"/>
      <c r="F124" s="153"/>
    </row>
    <row r="125" spans="2:6" s="145" customFormat="1" ht="16.5" x14ac:dyDescent="0.2">
      <c r="B125" s="150"/>
      <c r="C125" s="151"/>
      <c r="D125" s="152"/>
      <c r="E125" s="146"/>
      <c r="F125" s="153"/>
    </row>
    <row r="126" spans="2:6" s="145" customFormat="1" ht="16.5" x14ac:dyDescent="0.2">
      <c r="B126" s="150"/>
      <c r="C126" s="151"/>
      <c r="D126" s="152"/>
      <c r="E126" s="146"/>
      <c r="F126" s="153"/>
    </row>
    <row r="127" spans="2:6" s="145" customFormat="1" ht="16.5" x14ac:dyDescent="0.2">
      <c r="B127" s="150"/>
      <c r="C127" s="151"/>
      <c r="D127" s="152"/>
      <c r="E127" s="146"/>
      <c r="F127" s="153"/>
    </row>
    <row r="128" spans="2:6" s="145" customFormat="1" ht="16.5" x14ac:dyDescent="0.2">
      <c r="B128" s="150"/>
      <c r="C128" s="151"/>
      <c r="D128" s="152"/>
      <c r="E128" s="146"/>
      <c r="F128" s="153"/>
    </row>
    <row r="129" spans="2:6" s="145" customFormat="1" ht="16.5" x14ac:dyDescent="0.2">
      <c r="B129" s="150"/>
      <c r="C129" s="151"/>
      <c r="D129" s="152"/>
      <c r="E129" s="146"/>
      <c r="F129" s="153"/>
    </row>
    <row r="130" spans="2:6" s="145" customFormat="1" ht="16.5" x14ac:dyDescent="0.2">
      <c r="B130" s="150"/>
      <c r="C130" s="151"/>
      <c r="D130" s="152"/>
      <c r="E130" s="146"/>
      <c r="F130" s="153"/>
    </row>
    <row r="131" spans="2:6" s="145" customFormat="1" ht="16.5" x14ac:dyDescent="0.2">
      <c r="B131" s="150"/>
      <c r="C131" s="151"/>
      <c r="D131" s="152"/>
      <c r="E131" s="146"/>
      <c r="F131" s="153"/>
    </row>
    <row r="132" spans="2:6" s="145" customFormat="1" ht="16.5" x14ac:dyDescent="0.2">
      <c r="B132" s="150"/>
      <c r="C132" s="151"/>
      <c r="D132" s="152"/>
      <c r="E132" s="146"/>
      <c r="F132" s="153"/>
    </row>
    <row r="133" spans="2:6" s="145" customFormat="1" ht="16.5" x14ac:dyDescent="0.2">
      <c r="B133" s="150"/>
      <c r="C133" s="151"/>
      <c r="D133" s="152"/>
      <c r="E133" s="146"/>
      <c r="F133" s="153"/>
    </row>
    <row r="134" spans="2:6" s="145" customFormat="1" ht="16.5" x14ac:dyDescent="0.2">
      <c r="B134" s="150"/>
      <c r="C134" s="151"/>
      <c r="D134" s="152"/>
      <c r="E134" s="146"/>
      <c r="F134" s="153"/>
    </row>
    <row r="135" spans="2:6" s="145" customFormat="1" ht="16.5" x14ac:dyDescent="0.2">
      <c r="B135" s="150"/>
      <c r="C135" s="151"/>
      <c r="D135" s="152"/>
      <c r="E135" s="146"/>
      <c r="F135" s="153"/>
    </row>
    <row r="136" spans="2:6" s="145" customFormat="1" ht="16.5" x14ac:dyDescent="0.2">
      <c r="B136" s="150"/>
      <c r="C136" s="151"/>
      <c r="D136" s="152"/>
      <c r="E136" s="146"/>
      <c r="F136" s="153"/>
    </row>
    <row r="137" spans="2:6" s="145" customFormat="1" ht="16.5" x14ac:dyDescent="0.2">
      <c r="B137" s="150"/>
      <c r="C137" s="151"/>
      <c r="D137" s="152"/>
      <c r="E137" s="146"/>
      <c r="F137" s="153"/>
    </row>
    <row r="138" spans="2:6" s="145" customFormat="1" ht="16.5" x14ac:dyDescent="0.2">
      <c r="B138" s="150"/>
      <c r="C138" s="151"/>
      <c r="D138" s="152"/>
      <c r="E138" s="146"/>
      <c r="F138" s="153"/>
    </row>
    <row r="139" spans="2:6" s="145" customFormat="1" ht="16.5" x14ac:dyDescent="0.2">
      <c r="B139" s="150"/>
      <c r="C139" s="151"/>
      <c r="D139" s="152"/>
      <c r="E139" s="146"/>
      <c r="F139" s="153"/>
    </row>
    <row r="140" spans="2:6" s="145" customFormat="1" ht="16.5" x14ac:dyDescent="0.2">
      <c r="B140" s="150"/>
      <c r="C140" s="151"/>
      <c r="D140" s="152"/>
      <c r="E140" s="146"/>
      <c r="F140" s="153"/>
    </row>
    <row r="141" spans="2:6" s="145" customFormat="1" ht="16.5" x14ac:dyDescent="0.2">
      <c r="B141" s="150"/>
      <c r="C141" s="151"/>
      <c r="D141" s="152"/>
      <c r="E141" s="146"/>
      <c r="F141" s="153"/>
    </row>
    <row r="142" spans="2:6" s="145" customFormat="1" ht="16.5" x14ac:dyDescent="0.2">
      <c r="B142" s="150"/>
      <c r="C142" s="151"/>
      <c r="D142" s="152"/>
      <c r="E142" s="146"/>
      <c r="F142" s="153"/>
    </row>
    <row r="143" spans="2:6" s="145" customFormat="1" ht="16.5" x14ac:dyDescent="0.2">
      <c r="B143" s="150"/>
      <c r="C143" s="151"/>
      <c r="D143" s="152"/>
      <c r="E143" s="146"/>
      <c r="F143" s="153"/>
    </row>
    <row r="144" spans="2:6" s="145" customFormat="1" ht="16.5" x14ac:dyDescent="0.2">
      <c r="B144" s="150"/>
      <c r="C144" s="151"/>
      <c r="D144" s="152"/>
      <c r="E144" s="146"/>
      <c r="F144" s="153"/>
    </row>
    <row r="145" spans="2:6" s="145" customFormat="1" ht="16.5" x14ac:dyDescent="0.2">
      <c r="B145" s="150"/>
      <c r="C145" s="151"/>
      <c r="D145" s="152"/>
      <c r="E145" s="146"/>
      <c r="F145" s="153"/>
    </row>
    <row r="146" spans="2:6" s="145" customFormat="1" ht="16.5" x14ac:dyDescent="0.2">
      <c r="B146" s="150"/>
      <c r="C146" s="151"/>
      <c r="D146" s="152"/>
      <c r="E146" s="146"/>
      <c r="F146" s="153"/>
    </row>
    <row r="147" spans="2:6" s="145" customFormat="1" ht="16.5" x14ac:dyDescent="0.2">
      <c r="B147" s="150"/>
      <c r="C147" s="151"/>
      <c r="D147" s="152"/>
      <c r="E147" s="146"/>
      <c r="F147" s="153"/>
    </row>
    <row r="148" spans="2:6" s="145" customFormat="1" ht="16.5" x14ac:dyDescent="0.2">
      <c r="B148" s="150"/>
      <c r="C148" s="151"/>
      <c r="D148" s="152"/>
      <c r="E148" s="146"/>
      <c r="F148" s="153"/>
    </row>
    <row r="149" spans="2:6" s="145" customFormat="1" ht="16.5" x14ac:dyDescent="0.2">
      <c r="B149" s="150"/>
      <c r="C149" s="151"/>
      <c r="D149" s="152"/>
      <c r="E149" s="146"/>
      <c r="F149" s="153"/>
    </row>
    <row r="150" spans="2:6" s="145" customFormat="1" ht="16.5" x14ac:dyDescent="0.2">
      <c r="B150" s="150"/>
      <c r="C150" s="151"/>
      <c r="D150" s="152"/>
      <c r="E150" s="146"/>
      <c r="F150" s="153"/>
    </row>
    <row r="151" spans="2:6" s="145" customFormat="1" ht="16.5" x14ac:dyDescent="0.2">
      <c r="B151" s="150"/>
      <c r="C151" s="151"/>
      <c r="D151" s="152"/>
      <c r="E151" s="146"/>
      <c r="F151" s="153"/>
    </row>
    <row r="152" spans="2:6" s="145" customFormat="1" ht="16.5" x14ac:dyDescent="0.2">
      <c r="B152" s="150"/>
      <c r="C152" s="151"/>
      <c r="D152" s="152"/>
      <c r="E152" s="146"/>
      <c r="F152" s="153"/>
    </row>
    <row r="153" spans="2:6" s="145" customFormat="1" ht="16.5" x14ac:dyDescent="0.2">
      <c r="B153" s="150"/>
      <c r="C153" s="151"/>
      <c r="D153" s="152"/>
      <c r="E153" s="146"/>
      <c r="F153" s="153"/>
    </row>
    <row r="154" spans="2:6" s="145" customFormat="1" ht="16.5" x14ac:dyDescent="0.2">
      <c r="B154" s="150"/>
      <c r="C154" s="151"/>
      <c r="D154" s="152"/>
      <c r="E154" s="146"/>
      <c r="F154" s="153"/>
    </row>
    <row r="155" spans="2:6" s="145" customFormat="1" ht="16.5" x14ac:dyDescent="0.2">
      <c r="B155" s="150"/>
      <c r="C155" s="151"/>
      <c r="D155" s="152"/>
      <c r="E155" s="146"/>
      <c r="F155" s="153"/>
    </row>
    <row r="156" spans="2:6" s="145" customFormat="1" ht="16.5" x14ac:dyDescent="0.2">
      <c r="B156" s="150"/>
      <c r="C156" s="151"/>
      <c r="D156" s="152"/>
      <c r="E156" s="146"/>
      <c r="F156" s="153"/>
    </row>
    <row r="157" spans="2:6" s="145" customFormat="1" ht="16.5" x14ac:dyDescent="0.2">
      <c r="B157" s="150"/>
      <c r="C157" s="151"/>
      <c r="D157" s="152"/>
      <c r="E157" s="146"/>
      <c r="F157" s="153"/>
    </row>
    <row r="158" spans="2:6" s="145" customFormat="1" ht="16.5" x14ac:dyDescent="0.2">
      <c r="B158" s="150"/>
      <c r="C158" s="151"/>
      <c r="D158" s="152"/>
      <c r="E158" s="146"/>
      <c r="F158" s="153"/>
    </row>
    <row r="159" spans="2:6" s="145" customFormat="1" ht="16.5" x14ac:dyDescent="0.2">
      <c r="B159" s="150"/>
      <c r="C159" s="151"/>
      <c r="D159" s="152"/>
      <c r="E159" s="146"/>
      <c r="F159" s="153"/>
    </row>
    <row r="160" spans="2:6" s="145" customFormat="1" ht="16.5" x14ac:dyDescent="0.2">
      <c r="B160" s="150"/>
      <c r="C160" s="151"/>
      <c r="D160" s="152"/>
      <c r="E160" s="146"/>
      <c r="F160" s="153"/>
    </row>
    <row r="161" spans="2:6" s="145" customFormat="1" ht="16.5" x14ac:dyDescent="0.2">
      <c r="B161" s="150"/>
      <c r="C161" s="151"/>
      <c r="D161" s="152"/>
      <c r="E161" s="146"/>
      <c r="F161" s="153"/>
    </row>
    <row r="162" spans="2:6" s="145" customFormat="1" ht="16.5" x14ac:dyDescent="0.2">
      <c r="B162" s="150"/>
      <c r="C162" s="151"/>
      <c r="D162" s="152"/>
      <c r="E162" s="146"/>
      <c r="F162" s="153"/>
    </row>
    <row r="163" spans="2:6" s="145" customFormat="1" ht="16.5" x14ac:dyDescent="0.2">
      <c r="B163" s="150"/>
      <c r="C163" s="151"/>
      <c r="D163" s="152"/>
      <c r="E163" s="146"/>
      <c r="F163" s="153"/>
    </row>
    <row r="164" spans="2:6" s="145" customFormat="1" ht="16.5" x14ac:dyDescent="0.2">
      <c r="B164" s="150"/>
      <c r="C164" s="151"/>
      <c r="D164" s="152"/>
      <c r="E164" s="146"/>
      <c r="F164" s="153"/>
    </row>
    <row r="165" spans="2:6" s="145" customFormat="1" ht="16.5" x14ac:dyDescent="0.2">
      <c r="B165" s="150"/>
      <c r="C165" s="151"/>
      <c r="D165" s="152"/>
      <c r="E165" s="146"/>
      <c r="F165" s="153"/>
    </row>
    <row r="166" spans="2:6" s="145" customFormat="1" ht="16.5" x14ac:dyDescent="0.2">
      <c r="B166" s="150"/>
      <c r="C166" s="151"/>
      <c r="D166" s="152"/>
      <c r="E166" s="146"/>
      <c r="F166" s="153"/>
    </row>
    <row r="167" spans="2:6" s="145" customFormat="1" ht="16.5" x14ac:dyDescent="0.2">
      <c r="B167" s="150"/>
      <c r="C167" s="151"/>
      <c r="D167" s="152"/>
      <c r="E167" s="146"/>
      <c r="F167" s="153"/>
    </row>
    <row r="168" spans="2:6" s="145" customFormat="1" ht="16.5" x14ac:dyDescent="0.2">
      <c r="B168" s="150"/>
      <c r="C168" s="151"/>
      <c r="D168" s="152"/>
      <c r="E168" s="146"/>
      <c r="F168" s="153"/>
    </row>
    <row r="169" spans="2:6" s="145" customFormat="1" ht="16.5" x14ac:dyDescent="0.2">
      <c r="B169" s="150"/>
      <c r="C169" s="151"/>
      <c r="D169" s="152"/>
      <c r="E169" s="146"/>
      <c r="F169" s="153"/>
    </row>
    <row r="170" spans="2:6" s="145" customFormat="1" ht="16.5" x14ac:dyDescent="0.2">
      <c r="B170" s="150"/>
      <c r="C170" s="151"/>
      <c r="D170" s="152"/>
      <c r="E170" s="146"/>
      <c r="F170" s="153"/>
    </row>
    <row r="171" spans="2:6" s="145" customFormat="1" ht="16.5" x14ac:dyDescent="0.2">
      <c r="B171" s="150"/>
      <c r="C171" s="151"/>
      <c r="D171" s="152"/>
      <c r="E171" s="146"/>
      <c r="F171" s="153"/>
    </row>
    <row r="172" spans="2:6" s="145" customFormat="1" ht="16.5" x14ac:dyDescent="0.2">
      <c r="B172" s="150"/>
      <c r="C172" s="151"/>
      <c r="D172" s="152"/>
      <c r="E172" s="146"/>
      <c r="F172" s="153"/>
    </row>
    <row r="173" spans="2:6" s="145" customFormat="1" ht="16.5" x14ac:dyDescent="0.2">
      <c r="B173" s="150"/>
      <c r="C173" s="151"/>
      <c r="D173" s="152"/>
      <c r="E173" s="146"/>
      <c r="F173" s="153"/>
    </row>
    <row r="174" spans="2:6" s="145" customFormat="1" ht="16.5" x14ac:dyDescent="0.2">
      <c r="B174" s="150"/>
      <c r="C174" s="151"/>
      <c r="D174" s="152"/>
      <c r="E174" s="146"/>
      <c r="F174" s="153"/>
    </row>
    <row r="175" spans="2:6" s="145" customFormat="1" ht="16.5" x14ac:dyDescent="0.2">
      <c r="B175" s="150"/>
      <c r="C175" s="151"/>
      <c r="D175" s="152"/>
      <c r="E175" s="146"/>
      <c r="F175" s="153"/>
    </row>
    <row r="176" spans="2:6" s="145" customFormat="1" ht="16.5" x14ac:dyDescent="0.2">
      <c r="B176" s="150"/>
      <c r="C176" s="151"/>
      <c r="D176" s="152"/>
      <c r="E176" s="146"/>
      <c r="F176" s="153"/>
    </row>
    <row r="177" spans="2:6" s="145" customFormat="1" ht="16.5" x14ac:dyDescent="0.2">
      <c r="B177" s="150"/>
      <c r="C177" s="151"/>
      <c r="D177" s="152"/>
      <c r="E177" s="146"/>
      <c r="F177" s="153"/>
    </row>
    <row r="178" spans="2:6" s="145" customFormat="1" ht="16.5" x14ac:dyDescent="0.2">
      <c r="B178" s="150"/>
      <c r="C178" s="151"/>
      <c r="D178" s="152"/>
      <c r="E178" s="146"/>
      <c r="F178" s="153"/>
    </row>
    <row r="179" spans="2:6" s="145" customFormat="1" ht="16.5" x14ac:dyDescent="0.2">
      <c r="B179" s="150"/>
      <c r="C179" s="151"/>
      <c r="D179" s="152"/>
      <c r="E179" s="146"/>
      <c r="F179" s="153"/>
    </row>
    <row r="180" spans="2:6" s="145" customFormat="1" ht="16.5" x14ac:dyDescent="0.2">
      <c r="B180" s="150"/>
      <c r="C180" s="151"/>
      <c r="D180" s="152"/>
      <c r="E180" s="146"/>
      <c r="F180" s="153"/>
    </row>
    <row r="181" spans="2:6" s="145" customFormat="1" ht="16.5" x14ac:dyDescent="0.2">
      <c r="B181" s="150"/>
      <c r="C181" s="151"/>
      <c r="D181" s="152"/>
      <c r="E181" s="146"/>
      <c r="F181" s="153"/>
    </row>
    <row r="182" spans="2:6" s="145" customFormat="1" ht="16.5" x14ac:dyDescent="0.2">
      <c r="B182" s="150"/>
      <c r="C182" s="151"/>
      <c r="D182" s="152"/>
      <c r="E182" s="146"/>
      <c r="F182" s="153"/>
    </row>
    <row r="183" spans="2:6" s="145" customFormat="1" ht="16.5" x14ac:dyDescent="0.2">
      <c r="B183" s="150"/>
      <c r="C183" s="151"/>
      <c r="D183" s="152"/>
      <c r="E183" s="146"/>
      <c r="F183" s="153"/>
    </row>
    <row r="184" spans="2:6" s="145" customFormat="1" ht="16.5" x14ac:dyDescent="0.2">
      <c r="B184" s="150"/>
      <c r="C184" s="151"/>
      <c r="D184" s="152"/>
      <c r="E184" s="146"/>
      <c r="F184" s="153"/>
    </row>
    <row r="185" spans="2:6" s="145" customFormat="1" ht="16.5" x14ac:dyDescent="0.2">
      <c r="B185" s="150"/>
      <c r="C185" s="151"/>
      <c r="D185" s="152"/>
      <c r="E185" s="146"/>
      <c r="F185" s="153"/>
    </row>
    <row r="186" spans="2:6" s="145" customFormat="1" ht="16.5" x14ac:dyDescent="0.2">
      <c r="B186" s="150"/>
      <c r="C186" s="151"/>
      <c r="D186" s="152"/>
      <c r="E186" s="146"/>
      <c r="F186" s="153"/>
    </row>
    <row r="187" spans="2:6" s="145" customFormat="1" ht="16.5" x14ac:dyDescent="0.2">
      <c r="B187" s="150"/>
      <c r="C187" s="151"/>
      <c r="D187" s="152"/>
      <c r="E187" s="146"/>
      <c r="F187" s="153"/>
    </row>
    <row r="188" spans="2:6" s="145" customFormat="1" ht="16.5" x14ac:dyDescent="0.2">
      <c r="B188" s="150"/>
      <c r="C188" s="151"/>
      <c r="D188" s="152"/>
      <c r="E188" s="146"/>
      <c r="F188" s="153"/>
    </row>
    <row r="189" spans="2:6" s="145" customFormat="1" ht="16.5" x14ac:dyDescent="0.2">
      <c r="B189" s="150"/>
      <c r="C189" s="151"/>
      <c r="D189" s="152"/>
      <c r="E189" s="146"/>
      <c r="F189" s="153"/>
    </row>
    <row r="190" spans="2:6" s="145" customFormat="1" ht="16.5" x14ac:dyDescent="0.2">
      <c r="B190" s="150"/>
      <c r="C190" s="151"/>
      <c r="D190" s="152"/>
      <c r="E190" s="146"/>
      <c r="F190" s="153"/>
    </row>
    <row r="191" spans="2:6" s="145" customFormat="1" ht="16.5" x14ac:dyDescent="0.2">
      <c r="B191" s="150"/>
      <c r="C191" s="151"/>
      <c r="D191" s="152"/>
      <c r="E191" s="146"/>
      <c r="F191" s="153"/>
    </row>
    <row r="192" spans="2:6" s="145" customFormat="1" ht="16.5" x14ac:dyDescent="0.2">
      <c r="B192" s="150"/>
      <c r="C192" s="151"/>
      <c r="D192" s="152"/>
      <c r="E192" s="146"/>
      <c r="F192" s="153"/>
    </row>
    <row r="193" spans="2:6" s="145" customFormat="1" ht="16.5" x14ac:dyDescent="0.2">
      <c r="B193" s="150"/>
      <c r="C193" s="151"/>
      <c r="D193" s="152"/>
      <c r="E193" s="146"/>
      <c r="F193" s="153"/>
    </row>
    <row r="194" spans="2:6" s="145" customFormat="1" ht="16.5" x14ac:dyDescent="0.2">
      <c r="B194" s="150"/>
      <c r="C194" s="151"/>
      <c r="D194" s="152"/>
      <c r="E194" s="146"/>
      <c r="F194" s="153"/>
    </row>
    <row r="195" spans="2:6" s="145" customFormat="1" ht="16.5" x14ac:dyDescent="0.2">
      <c r="B195" s="150"/>
      <c r="C195" s="151"/>
      <c r="D195" s="152"/>
      <c r="E195" s="146"/>
      <c r="F195" s="153"/>
    </row>
    <row r="196" spans="2:6" s="145" customFormat="1" ht="16.5" x14ac:dyDescent="0.2">
      <c r="B196" s="150"/>
      <c r="C196" s="151"/>
      <c r="D196" s="152"/>
      <c r="E196" s="146"/>
      <c r="F196" s="153"/>
    </row>
    <row r="197" spans="2:6" s="145" customFormat="1" ht="16.5" x14ac:dyDescent="0.2">
      <c r="B197" s="150"/>
      <c r="C197" s="151"/>
      <c r="D197" s="152"/>
      <c r="E197" s="146"/>
      <c r="F197" s="153"/>
    </row>
    <row r="198" spans="2:6" s="145" customFormat="1" ht="16.5" x14ac:dyDescent="0.2">
      <c r="B198" s="150"/>
      <c r="C198" s="151"/>
      <c r="D198" s="152"/>
      <c r="E198" s="146"/>
      <c r="F198" s="153"/>
    </row>
    <row r="199" spans="2:6" s="145" customFormat="1" ht="16.5" x14ac:dyDescent="0.2">
      <c r="B199" s="150"/>
      <c r="C199" s="151"/>
      <c r="D199" s="152"/>
      <c r="E199" s="146"/>
      <c r="F199" s="153"/>
    </row>
    <row r="200" spans="2:6" s="145" customFormat="1" ht="16.5" x14ac:dyDescent="0.2">
      <c r="B200" s="150"/>
      <c r="C200" s="151"/>
      <c r="D200" s="152"/>
      <c r="E200" s="146"/>
      <c r="F200" s="153"/>
    </row>
    <row r="201" spans="2:6" s="145" customFormat="1" ht="16.5" x14ac:dyDescent="0.2">
      <c r="B201" s="150"/>
      <c r="C201" s="151"/>
      <c r="D201" s="152"/>
      <c r="E201" s="146"/>
      <c r="F201" s="153"/>
    </row>
    <row r="202" spans="2:6" s="145" customFormat="1" ht="16.5" x14ac:dyDescent="0.2">
      <c r="B202" s="150"/>
      <c r="C202" s="151"/>
      <c r="D202" s="152"/>
      <c r="E202" s="146"/>
      <c r="F202" s="153"/>
    </row>
    <row r="203" spans="2:6" s="145" customFormat="1" ht="16.5" x14ac:dyDescent="0.2">
      <c r="B203" s="150"/>
      <c r="C203" s="151"/>
      <c r="D203" s="152"/>
      <c r="E203" s="146"/>
      <c r="F203" s="153"/>
    </row>
    <row r="204" spans="2:6" s="145" customFormat="1" ht="16.5" x14ac:dyDescent="0.2">
      <c r="B204" s="150"/>
      <c r="C204" s="151"/>
      <c r="D204" s="152"/>
      <c r="E204" s="146"/>
      <c r="F204" s="153"/>
    </row>
  </sheetData>
  <sheetProtection password="CFF7" sheet="1"/>
  <mergeCells count="2">
    <mergeCell ref="B2:F2"/>
    <mergeCell ref="B4:F4"/>
  </mergeCells>
  <pageMargins left="0.7" right="0.7" top="0.75" bottom="0.75" header="0.51180555555555551" footer="0.51180555555555551"/>
  <pageSetup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8"/>
  <sheetViews>
    <sheetView showGridLines="0" workbookViewId="0"/>
  </sheetViews>
  <sheetFormatPr baseColWidth="10" defaultRowHeight="12.75" x14ac:dyDescent="0.2"/>
  <cols>
    <col min="1" max="1" width="1" customWidth="1"/>
    <col min="2" max="2" width="56.375" customWidth="1"/>
    <col min="3" max="3" width="1.375" customWidth="1"/>
    <col min="4" max="4" width="4.875" customWidth="1"/>
    <col min="5" max="6" width="14" customWidth="1"/>
  </cols>
  <sheetData>
    <row r="1" spans="2:6" ht="38.25" x14ac:dyDescent="0.2">
      <c r="B1" s="154" t="s">
        <v>130</v>
      </c>
      <c r="C1" s="154"/>
      <c r="D1" s="161"/>
      <c r="E1" s="161"/>
      <c r="F1" s="161"/>
    </row>
    <row r="2" spans="2:6" x14ac:dyDescent="0.2">
      <c r="B2" s="154" t="s">
        <v>131</v>
      </c>
      <c r="C2" s="154"/>
      <c r="D2" s="161"/>
      <c r="E2" s="161"/>
      <c r="F2" s="161"/>
    </row>
    <row r="3" spans="2:6" x14ac:dyDescent="0.2">
      <c r="B3" s="155"/>
      <c r="C3" s="155"/>
      <c r="D3" s="162"/>
      <c r="E3" s="162"/>
      <c r="F3" s="162"/>
    </row>
    <row r="4" spans="2:6" ht="38.25" x14ac:dyDescent="0.2">
      <c r="B4" s="155" t="s">
        <v>132</v>
      </c>
      <c r="C4" s="155"/>
      <c r="D4" s="162"/>
      <c r="E4" s="162"/>
      <c r="F4" s="162"/>
    </row>
    <row r="5" spans="2:6" x14ac:dyDescent="0.2">
      <c r="B5" s="155"/>
      <c r="C5" s="155"/>
      <c r="D5" s="162"/>
      <c r="E5" s="162"/>
      <c r="F5" s="162"/>
    </row>
    <row r="6" spans="2:6" ht="25.5" x14ac:dyDescent="0.2">
      <c r="B6" s="154" t="s">
        <v>133</v>
      </c>
      <c r="C6" s="154"/>
      <c r="D6" s="161"/>
      <c r="E6" s="161" t="s">
        <v>134</v>
      </c>
      <c r="F6" s="161" t="s">
        <v>135</v>
      </c>
    </row>
    <row r="7" spans="2:6" ht="13.5" thickBot="1" x14ac:dyDescent="0.25">
      <c r="B7" s="155"/>
      <c r="C7" s="155"/>
      <c r="D7" s="162"/>
      <c r="E7" s="162"/>
      <c r="F7" s="162"/>
    </row>
    <row r="8" spans="2:6" ht="51" x14ac:dyDescent="0.2">
      <c r="B8" s="156" t="s">
        <v>136</v>
      </c>
      <c r="C8" s="157"/>
      <c r="D8" s="163"/>
      <c r="E8" s="163">
        <v>29</v>
      </c>
      <c r="F8" s="164"/>
    </row>
    <row r="9" spans="2:6" ht="26.25" thickBot="1" x14ac:dyDescent="0.25">
      <c r="B9" s="158"/>
      <c r="C9" s="159"/>
      <c r="D9" s="165"/>
      <c r="E9" s="166" t="s">
        <v>137</v>
      </c>
      <c r="F9" s="167" t="s">
        <v>138</v>
      </c>
    </row>
    <row r="10" spans="2:6" ht="13.5" thickBot="1" x14ac:dyDescent="0.25">
      <c r="B10" s="155"/>
      <c r="C10" s="155"/>
      <c r="D10" s="162"/>
      <c r="E10" s="162"/>
      <c r="F10" s="162"/>
    </row>
    <row r="11" spans="2:6" ht="63.75" x14ac:dyDescent="0.2">
      <c r="B11" s="156" t="s">
        <v>139</v>
      </c>
      <c r="C11" s="157"/>
      <c r="D11" s="163"/>
      <c r="E11" s="163">
        <v>8</v>
      </c>
      <c r="F11" s="164"/>
    </row>
    <row r="12" spans="2:6" ht="25.5" x14ac:dyDescent="0.2">
      <c r="B12" s="160"/>
      <c r="C12" s="155"/>
      <c r="D12" s="162"/>
      <c r="E12" s="168" t="s">
        <v>140</v>
      </c>
      <c r="F12" s="169" t="s">
        <v>138</v>
      </c>
    </row>
    <row r="13" spans="2:6" ht="25.5" x14ac:dyDescent="0.2">
      <c r="B13" s="160"/>
      <c r="C13" s="155"/>
      <c r="D13" s="162"/>
      <c r="E13" s="168" t="s">
        <v>141</v>
      </c>
      <c r="F13" s="169"/>
    </row>
    <row r="14" spans="2:6" ht="25.5" x14ac:dyDescent="0.2">
      <c r="B14" s="160"/>
      <c r="C14" s="155"/>
      <c r="D14" s="162"/>
      <c r="E14" s="168" t="s">
        <v>142</v>
      </c>
      <c r="F14" s="169"/>
    </row>
    <row r="15" spans="2:6" ht="25.5" x14ac:dyDescent="0.2">
      <c r="B15" s="160"/>
      <c r="C15" s="155"/>
      <c r="D15" s="162"/>
      <c r="E15" s="168" t="s">
        <v>143</v>
      </c>
      <c r="F15" s="169"/>
    </row>
    <row r="16" spans="2:6" ht="26.25" thickBot="1" x14ac:dyDescent="0.25">
      <c r="B16" s="158"/>
      <c r="C16" s="159"/>
      <c r="D16" s="165"/>
      <c r="E16" s="166" t="s">
        <v>144</v>
      </c>
      <c r="F16" s="167"/>
    </row>
    <row r="17" spans="2:6" x14ac:dyDescent="0.2">
      <c r="B17" s="155"/>
      <c r="C17" s="155"/>
      <c r="D17" s="162"/>
      <c r="E17" s="162"/>
      <c r="F17" s="162"/>
    </row>
    <row r="18" spans="2:6" x14ac:dyDescent="0.2">
      <c r="B18" s="155"/>
      <c r="C18" s="155"/>
      <c r="D18" s="162"/>
      <c r="E18" s="162"/>
      <c r="F18" s="162"/>
    </row>
  </sheetData>
  <hyperlinks>
    <hyperlink ref="E9" location="'Indicadores'!Q53:AS53" display="'Indicadores'!Q53:AS53" xr:uid="{00000000-0004-0000-0300-000000000000}"/>
    <hyperlink ref="E12" location="'Indicadores'!R30:AS30" display="'Indicadores'!R30:AS30" xr:uid="{00000000-0004-0000-0300-000001000000}"/>
    <hyperlink ref="E13" location="'Indicadores'!R32:AS32" display="'Indicadores'!R32:AS32" xr:uid="{00000000-0004-0000-0300-000002000000}"/>
    <hyperlink ref="E14" location="'Indicadores'!R67:AS68" display="'Indicadores'!R67:AS68" xr:uid="{00000000-0004-0000-0300-000003000000}"/>
    <hyperlink ref="E15" location="'Indicadores'!R34:AS34" display="'Indicadores'!R34:AS34" xr:uid="{00000000-0004-0000-0300-000004000000}"/>
    <hyperlink ref="E16" location="'Indicadores'!AF21:AS21" display="'Indicadores'!AF21:AS21" xr:uid="{00000000-0004-0000-0300-00000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Indicadores</vt:lpstr>
      <vt:lpstr>Gráficos</vt:lpstr>
      <vt:lpstr>Modificaciones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Ronaldo León Retana</dc:creator>
  <cp:lastModifiedBy>Ronaldo León Retana</cp:lastModifiedBy>
  <dcterms:created xsi:type="dcterms:W3CDTF">2020-08-24T18:45:59Z</dcterms:created>
  <dcterms:modified xsi:type="dcterms:W3CDTF">2020-08-24T21:34:07Z</dcterms:modified>
</cp:coreProperties>
</file>