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oordinación\Planificación\Indicadores\2020\Julio\"/>
    </mc:Choice>
  </mc:AlternateContent>
  <xr:revisionPtr revIDLastSave="0" documentId="13_ncr:1_{5872EB35-AAB6-4615-8DF9-FF23537A8DE7}" xr6:coauthVersionLast="45" xr6:coauthVersionMax="45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Indicadores" sheetId="1" r:id="rId1"/>
    <sheet name="Gráficos" sheetId="2" r:id="rId2"/>
  </sheets>
  <definedNames>
    <definedName name="_AtRisk_FitDataRange_FIT_BE877_718C7" hidden="1">#REF!</definedName>
    <definedName name="_xlnm.Print_Area" localSheetId="0">Indicadores!$A$1:$P$29</definedName>
  </definedNames>
  <calcPr calcId="191029"/>
</workbook>
</file>

<file path=xl/calcChain.xml><?xml version="1.0" encoding="utf-8"?>
<calcChain xmlns="http://schemas.openxmlformats.org/spreadsheetml/2006/main">
  <c r="W63" i="1" l="1"/>
  <c r="W62" i="1"/>
  <c r="W61" i="1"/>
  <c r="W48" i="1"/>
  <c r="W47" i="1"/>
  <c r="W46" i="1"/>
  <c r="W45" i="1"/>
  <c r="W44" i="1"/>
  <c r="W30" i="1"/>
  <c r="W28" i="1"/>
  <c r="W26" i="1"/>
  <c r="W24" i="1"/>
  <c r="W22" i="1"/>
  <c r="W20" i="1"/>
  <c r="V63" i="1" l="1"/>
  <c r="V62" i="1"/>
  <c r="V64" i="1"/>
  <c r="V61" i="1"/>
  <c r="V55" i="1"/>
  <c r="V50" i="1" s="1"/>
  <c r="V52" i="1"/>
  <c r="V48" i="1"/>
  <c r="V47" i="1"/>
  <c r="V46" i="1"/>
  <c r="V45" i="1"/>
  <c r="V44" i="1"/>
  <c r="V30" i="1"/>
  <c r="V28" i="1"/>
  <c r="V26" i="1"/>
  <c r="V24" i="1"/>
  <c r="V22" i="1"/>
  <c r="V20" i="1"/>
  <c r="U64" i="1" l="1"/>
  <c r="U63" i="1"/>
  <c r="U62" i="1"/>
  <c r="U61" i="1"/>
  <c r="U46" i="1"/>
  <c r="U44" i="1" s="1"/>
  <c r="U47" i="1"/>
  <c r="U48" i="1"/>
  <c r="U45" i="1"/>
  <c r="U30" i="1"/>
  <c r="U28" i="1"/>
  <c r="U26" i="1"/>
  <c r="U22" i="1"/>
  <c r="U20" i="1"/>
  <c r="T64" i="1" l="1"/>
  <c r="T55" i="1"/>
  <c r="T63" i="1" s="1"/>
  <c r="T52" i="1"/>
  <c r="T62" i="1" s="1"/>
  <c r="T48" i="1"/>
  <c r="T47" i="1"/>
  <c r="T46" i="1"/>
  <c r="T45" i="1"/>
  <c r="T44" i="1"/>
  <c r="T30" i="1"/>
  <c r="T28" i="1"/>
  <c r="T26" i="1"/>
  <c r="T24" i="1"/>
  <c r="T22" i="1"/>
  <c r="T20" i="1"/>
  <c r="T61" i="1" l="1"/>
  <c r="T50" i="1"/>
  <c r="R30" i="1" l="1"/>
  <c r="S64" i="1"/>
  <c r="S63" i="1"/>
  <c r="S62" i="1"/>
  <c r="S61" i="1"/>
  <c r="S48" i="1"/>
  <c r="S47" i="1"/>
  <c r="S46" i="1"/>
  <c r="S45" i="1"/>
  <c r="S35" i="1"/>
  <c r="S30" i="1"/>
  <c r="S28" i="1"/>
  <c r="S26" i="1"/>
  <c r="S24" i="1"/>
  <c r="S22" i="1"/>
  <c r="S20" i="1"/>
  <c r="R64" i="1"/>
  <c r="R63" i="1"/>
  <c r="R62" i="1"/>
  <c r="R61" i="1" s="1"/>
  <c r="R48" i="1"/>
  <c r="R47" i="1"/>
  <c r="R46" i="1"/>
  <c r="R45" i="1"/>
  <c r="R44" i="1" s="1"/>
  <c r="R28" i="1"/>
  <c r="S44" i="1" l="1"/>
  <c r="R24" i="1"/>
  <c r="R22" i="1"/>
  <c r="Q20" i="1" l="1"/>
  <c r="R16" i="1"/>
  <c r="R20" i="1" s="1"/>
  <c r="R13" i="1"/>
  <c r="Q45" i="1" l="1"/>
  <c r="Q46" i="1"/>
  <c r="Q47" i="1"/>
  <c r="Q48" i="1"/>
  <c r="Q58" i="1"/>
  <c r="I13" i="1"/>
  <c r="P13" i="1"/>
  <c r="J13" i="1" s="1"/>
  <c r="N33" i="1"/>
  <c r="N49" i="1"/>
  <c r="J49" i="1"/>
  <c r="J15" i="1"/>
  <c r="J14" i="1"/>
  <c r="N34" i="1"/>
  <c r="J34" i="1"/>
  <c r="J33" i="1"/>
  <c r="N64" i="1"/>
  <c r="J64" i="1"/>
  <c r="N13" i="1"/>
  <c r="P16" i="1"/>
  <c r="N16" i="1" s="1"/>
  <c r="I16" i="1"/>
  <c r="J16" i="1" s="1"/>
  <c r="N18" i="1"/>
  <c r="J18" i="1"/>
  <c r="N17" i="1"/>
  <c r="J17" i="1"/>
  <c r="N15" i="1"/>
  <c r="N14" i="1"/>
  <c r="N57" i="1"/>
  <c r="J57" i="1"/>
  <c r="N56" i="1"/>
  <c r="J56" i="1"/>
  <c r="N54" i="1"/>
  <c r="J54" i="1"/>
  <c r="N53" i="1"/>
  <c r="J53" i="1"/>
  <c r="N30" i="1"/>
  <c r="J30" i="1"/>
  <c r="N50" i="1"/>
  <c r="J50" i="1"/>
  <c r="N39" i="1"/>
  <c r="J39" i="1"/>
  <c r="N38" i="1"/>
  <c r="J38" i="1"/>
  <c r="N35" i="1"/>
  <c r="J35" i="1"/>
  <c r="N61" i="1"/>
  <c r="J61" i="1"/>
  <c r="N51" i="1"/>
  <c r="J51" i="1"/>
  <c r="N44" i="1"/>
  <c r="J44" i="1"/>
  <c r="N28" i="1"/>
  <c r="J28" i="1"/>
  <c r="N26" i="1"/>
  <c r="J26" i="1"/>
  <c r="N24" i="1"/>
  <c r="J24" i="1"/>
  <c r="N22" i="1"/>
  <c r="J22" i="1"/>
  <c r="J20" i="1"/>
  <c r="N20" i="1"/>
  <c r="N19" i="1"/>
  <c r="J19" i="1"/>
  <c r="Q44" i="1" l="1"/>
  <c r="R50" i="1"/>
</calcChain>
</file>

<file path=xl/sharedStrings.xml><?xml version="1.0" encoding="utf-8"?>
<sst xmlns="http://schemas.openxmlformats.org/spreadsheetml/2006/main" count="319" uniqueCount="104">
  <si>
    <t>Rangos</t>
  </si>
  <si>
    <t>Indicadores</t>
  </si>
  <si>
    <t>Periodicidad</t>
  </si>
  <si>
    <t>Comentarios</t>
  </si>
  <si>
    <t>Muy bueno</t>
  </si>
  <si>
    <t>N°</t>
  </si>
  <si>
    <t>A mejorar</t>
  </si>
  <si>
    <t>Estándar</t>
  </si>
  <si>
    <t>Métricas</t>
  </si>
  <si>
    <t>Responsable</t>
  </si>
  <si>
    <t>Circulante</t>
  </si>
  <si>
    <t>Mensual</t>
  </si>
  <si>
    <t>Coordinadora o Coordinador Judicial</t>
  </si>
  <si>
    <t>Categoría</t>
  </si>
  <si>
    <t>Rendimiento Estadístico</t>
  </si>
  <si>
    <t>Plazos</t>
  </si>
  <si>
    <t>(Salidas/Entradas)*100</t>
  </si>
  <si>
    <t>(Cantidad de resoluciones pasadas a firmar / Cantidad de resoluciones a realizar)</t>
  </si>
  <si>
    <t>Operacional</t>
  </si>
  <si>
    <t xml:space="preserve">Los datos de entradas y salidas se obtienen del informe de estadística. </t>
  </si>
  <si>
    <t>Porcentaje de rendimiento por Juez o Jueza</t>
  </si>
  <si>
    <t>Porcentaje de rendimiento por Técnico o Técnica</t>
  </si>
  <si>
    <t>Este dato se obtiene del módulo estadístico del Escritorio Virtual</t>
  </si>
  <si>
    <t>Entrada</t>
  </si>
  <si>
    <t>Salida</t>
  </si>
  <si>
    <t xml:space="preserve">Este dato se obtiene del Escritorio Virtual. </t>
  </si>
  <si>
    <t>Este datos se obtiene del informe de estadística.</t>
  </si>
  <si>
    <t xml:space="preserve">Este datos se obtiene del informe de estadística. </t>
  </si>
  <si>
    <t>(Cantidad de sentencias dictadas/ Cantidad de sentencias necesarios)</t>
  </si>
  <si>
    <t>Cantidad de sentencias dictadas por juez o jueza</t>
  </si>
  <si>
    <t>Este dato se obtiene del escritorio virtual</t>
  </si>
  <si>
    <t>Fecha actual</t>
  </si>
  <si>
    <t>Fecha ultimo señalamiento</t>
  </si>
  <si>
    <t>Técnico 1</t>
  </si>
  <si>
    <t>Técnico 2</t>
  </si>
  <si>
    <t>Plazo para resolver demandas nuevas</t>
  </si>
  <si>
    <t>Fecha demanda más antigua pendiente de resolver</t>
  </si>
  <si>
    <t>Plazo para resolver escritos</t>
  </si>
  <si>
    <t>Juez 1</t>
  </si>
  <si>
    <t>Juez 2</t>
  </si>
  <si>
    <t>OBSERVACIONES</t>
  </si>
  <si>
    <t>Detalle</t>
  </si>
  <si>
    <t>Plazo espera para realización audiencia</t>
  </si>
  <si>
    <t>Plazo espera de dictado de sentencia</t>
  </si>
  <si>
    <t>Fecha actual - fecha del expediente más antiguo pendiente de fallar</t>
  </si>
  <si>
    <t xml:space="preserve">Fecha del ultimo señalamiento - fecha actual </t>
  </si>
  <si>
    <t>Relación salida / entrada</t>
  </si>
  <si>
    <t>&gt;</t>
  </si>
  <si>
    <t>&lt;</t>
  </si>
  <si>
    <t>X</t>
  </si>
  <si>
    <t>&lt;=</t>
  </si>
  <si>
    <t>Análisis de Plazos</t>
  </si>
  <si>
    <t>Técnico 3</t>
  </si>
  <si>
    <t>Cantidad de resoluciones pasados a firmar por Técnico o Técnica</t>
  </si>
  <si>
    <t>Cuota Diaria</t>
  </si>
  <si>
    <t>Coord. Judicial</t>
  </si>
  <si>
    <t>Este dato se obtiene libro de sentencias</t>
  </si>
  <si>
    <t>Porcentaje de efectividad de realización audiencias</t>
  </si>
  <si>
    <t>(Audiencias realizadas / Audiencias programadas)*100</t>
  </si>
  <si>
    <t>Cantidad de audiencias programadas en el mes</t>
  </si>
  <si>
    <t>Cantidad de audiencias realizadas en el mes</t>
  </si>
  <si>
    <t>Cantidad de audiencias pendientes de realización</t>
  </si>
  <si>
    <t>Cantidad de expedientes pendientes de fallo</t>
  </si>
  <si>
    <t>Audiencias pendientes de realización</t>
  </si>
  <si>
    <t>Expedientes pendientes de fallo</t>
  </si>
  <si>
    <t>Agenda Cronos</t>
  </si>
  <si>
    <t>Este dato se obtiene del libro de pase a fallo</t>
  </si>
  <si>
    <t>Este dato se obtiene de la Agenda Cronos</t>
  </si>
  <si>
    <t>Días fuera del Despacho sin Sustitución o en labores de manifestación o apoyo</t>
  </si>
  <si>
    <r>
      <t xml:space="preserve">Cantidad de días </t>
    </r>
    <r>
      <rPr>
        <b/>
        <sz val="8"/>
        <rFont val="Arial"/>
        <family val="2"/>
      </rPr>
      <t>NO laborados</t>
    </r>
    <r>
      <rPr>
        <sz val="8"/>
        <rFont val="Arial"/>
        <family val="2"/>
      </rPr>
      <t xml:space="preserve"> en el mes por Funcionario</t>
    </r>
  </si>
  <si>
    <t>CUOTA DE TRABAJO: Cantidad de días Laborales del mes</t>
  </si>
  <si>
    <t>Fecha expediente más antiguo pendiente de fallo</t>
  </si>
  <si>
    <t>Fecha actual - fecha de la demanda más antigua pendiente de la primera resolución</t>
  </si>
  <si>
    <t>Cantidad Personas Juzgadoras del despacho</t>
  </si>
  <si>
    <t>Cuota mensual por persona Juzgadora</t>
  </si>
  <si>
    <t>INDICADORES DE GESTIÓN / DIRECCIÓN DE PLANIFICACIÓN
MATERIA CIVIL</t>
  </si>
  <si>
    <r>
      <t>Fecha actual - fecha del escrito más antiguo pendiente de resolver de expedientes</t>
    </r>
    <r>
      <rPr>
        <b/>
        <sz val="8"/>
        <rFont val="Arial"/>
        <family val="2"/>
      </rPr>
      <t xml:space="preserve"> que se encuentran fuera del despacho</t>
    </r>
  </si>
  <si>
    <r>
      <t xml:space="preserve">Fecha actual - fecha del escrito más antiguo pendiente de resolver de los </t>
    </r>
    <r>
      <rPr>
        <b/>
        <sz val="8"/>
        <rFont val="Arial"/>
        <family val="2"/>
      </rPr>
      <t>que están en el despacho</t>
    </r>
  </si>
  <si>
    <t>Indicadores Materia Civil</t>
  </si>
  <si>
    <t>Total de sentencias</t>
  </si>
  <si>
    <t>Casos Entrados</t>
  </si>
  <si>
    <t>Casos Reentrados</t>
  </si>
  <si>
    <t>Casos Terminados</t>
  </si>
  <si>
    <t>Casos Inactivos</t>
  </si>
  <si>
    <t>ENTRADA TOTAL</t>
  </si>
  <si>
    <t>SALIDA TOTAL</t>
  </si>
  <si>
    <t>(Circulante Inicial + Entradas+Reentrados) - Terminados-Inactivos</t>
  </si>
  <si>
    <t>Cantidad de giros realizados por el Técnico o Técnica (Cajero)</t>
  </si>
  <si>
    <r>
      <t>Cantidad de sentencias dictadas</t>
    </r>
    <r>
      <rPr>
        <b/>
        <sz val="8"/>
        <rFont val="Arial"/>
        <family val="2"/>
      </rPr>
      <t xml:space="preserve"> por apoyo de jueces del Centro de Apoyo, Coordinación y Mejoramiento de la Función Jurisdiccional (CACMFJ)</t>
    </r>
  </si>
  <si>
    <t>Juezas y Jueces de Apoyo</t>
  </si>
  <si>
    <r>
      <t xml:space="preserve">Fecha escrito más antiguo pendiente de resolver </t>
    </r>
    <r>
      <rPr>
        <b/>
        <sz val="8"/>
        <rFont val="Arial"/>
        <family val="2"/>
      </rPr>
      <t>de expedientes que se encuentran archivados, en el Superior, suspendidos,  etc</t>
    </r>
  </si>
  <si>
    <r>
      <t xml:space="preserve">Fecha escrito más antiguo pendiente de resolver </t>
    </r>
    <r>
      <rPr>
        <b/>
        <sz val="8"/>
        <rFont val="Arial"/>
        <family val="2"/>
      </rPr>
      <t>(expedientes en estado de trámite)</t>
    </r>
  </si>
  <si>
    <t>Cantidad de resoluciones firmadas por Jueza o Juez</t>
  </si>
  <si>
    <t>Cantidad de escritos pendientes de resolver</t>
  </si>
  <si>
    <t>Cantidad TOTAL de escritos pendientes de resolver</t>
  </si>
  <si>
    <t>Cantidad de escritos pendientes de resolver en estado de Trámite</t>
  </si>
  <si>
    <t>CUOTA DE TRABAJO</t>
  </si>
  <si>
    <t>Juez Apoyo</t>
  </si>
  <si>
    <t>Coordinador/a Judicial</t>
  </si>
  <si>
    <t>Principales</t>
  </si>
  <si>
    <t>Legajos</t>
  </si>
  <si>
    <t>Este dato se obtiene del SDJ</t>
  </si>
  <si>
    <t>Cantidad de escritos ingresados en el mes</t>
  </si>
  <si>
    <t>Dato inexacto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</si>
</sst>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/mm/yy;@"/>
    <numFmt numFmtId="166" formatCode="0.0"/>
  </numFmts>
  <fonts count="28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0"/>
      <color theme="0"/>
      <name val="Verdana"/>
      <family val="2"/>
    </font>
    <font>
      <b/>
      <sz val="12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5" fillId="16" borderId="1" applyNumberFormat="0" applyAlignment="0" applyProtection="0"/>
    <xf numFmtId="0" fontId="17" fillId="17" borderId="2" applyNumberFormat="0" applyAlignment="0" applyProtection="0"/>
    <xf numFmtId="0" fontId="16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13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0" fontId="14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20" fillId="0" borderId="8" applyNumberFormat="0" applyFill="0" applyAlignment="0" applyProtection="0"/>
  </cellStyleXfs>
  <cellXfs count="234">
    <xf numFmtId="0" fontId="0" fillId="0" borderId="0" xfId="0"/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24" borderId="10" xfId="0" applyFont="1" applyFill="1" applyBorder="1" applyProtection="1"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1" fontId="23" fillId="0" borderId="11" xfId="0" applyNumberFormat="1" applyFont="1" applyFill="1" applyBorder="1" applyAlignment="1" applyProtection="1">
      <alignment horizontal="center" vertical="center"/>
    </xf>
    <xf numFmtId="14" fontId="24" fillId="0" borderId="12" xfId="0" applyNumberFormat="1" applyFont="1" applyFill="1" applyBorder="1" applyAlignment="1" applyProtection="1">
      <alignment horizontal="center" vertical="center"/>
      <protection locked="0"/>
    </xf>
    <xf numFmtId="14" fontId="23" fillId="0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11" xfId="0" applyNumberFormat="1" applyFont="1" applyFill="1" applyBorder="1" applyAlignment="1" applyProtection="1">
      <alignment horizontal="center" vertical="center"/>
      <protection locked="0"/>
    </xf>
    <xf numFmtId="165" fontId="24" fillId="0" borderId="13" xfId="0" applyNumberFormat="1" applyFont="1" applyFill="1" applyBorder="1" applyAlignment="1" applyProtection="1">
      <alignment horizontal="center" vertical="center"/>
      <protection locked="0"/>
    </xf>
    <xf numFmtId="1" fontId="24" fillId="0" borderId="11" xfId="0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Fill="1" applyBorder="1" applyAlignment="1" applyProtection="1">
      <alignment horizontal="center" vertical="center"/>
      <protection locked="0"/>
    </xf>
    <xf numFmtId="1" fontId="23" fillId="0" borderId="11" xfId="0" applyNumberFormat="1" applyFont="1" applyFill="1" applyBorder="1" applyAlignment="1" applyProtection="1">
      <alignment horizontal="center" vertical="center"/>
      <protection locked="0"/>
    </xf>
    <xf numFmtId="1" fontId="23" fillId="30" borderId="14" xfId="0" applyNumberFormat="1" applyFont="1" applyFill="1" applyBorder="1" applyAlignment="1" applyProtection="1">
      <alignment horizontal="center" vertical="center"/>
      <protection locked="0"/>
    </xf>
    <xf numFmtId="1" fontId="24" fillId="30" borderId="11" xfId="0" applyNumberFormat="1" applyFont="1" applyFill="1" applyBorder="1" applyAlignment="1" applyProtection="1">
      <alignment horizontal="center" vertical="center"/>
      <protection locked="0"/>
    </xf>
    <xf numFmtId="1" fontId="23" fillId="31" borderId="14" xfId="0" applyNumberFormat="1" applyFont="1" applyFill="1" applyBorder="1" applyAlignment="1" applyProtection="1">
      <alignment horizontal="center" vertical="center"/>
      <protection locked="0"/>
    </xf>
    <xf numFmtId="1" fontId="24" fillId="31" borderId="11" xfId="0" applyNumberFormat="1" applyFont="1" applyFill="1" applyBorder="1" applyAlignment="1" applyProtection="1">
      <alignment horizontal="center" vertical="center"/>
      <protection locked="0"/>
    </xf>
    <xf numFmtId="1" fontId="23" fillId="31" borderId="11" xfId="0" applyNumberFormat="1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Protection="1">
      <protection locked="0"/>
    </xf>
    <xf numFmtId="0" fontId="23" fillId="24" borderId="16" xfId="0" applyFont="1" applyFill="1" applyBorder="1" applyProtection="1">
      <protection locked="0"/>
    </xf>
    <xf numFmtId="0" fontId="23" fillId="24" borderId="17" xfId="0" applyFont="1" applyFill="1" applyBorder="1" applyProtection="1">
      <protection locked="0"/>
    </xf>
    <xf numFmtId="14" fontId="23" fillId="24" borderId="15" xfId="0" applyNumberFormat="1" applyFont="1" applyFill="1" applyBorder="1" applyProtection="1">
      <protection locked="0"/>
    </xf>
    <xf numFmtId="0" fontId="23" fillId="24" borderId="16" xfId="0" applyFont="1" applyFill="1" applyBorder="1" applyAlignment="1" applyProtection="1">
      <alignment horizontal="center"/>
      <protection locked="0"/>
    </xf>
    <xf numFmtId="0" fontId="23" fillId="24" borderId="15" xfId="0" applyFont="1" applyFill="1" applyBorder="1" applyAlignment="1" applyProtection="1">
      <alignment horizontal="center"/>
      <protection locked="0"/>
    </xf>
    <xf numFmtId="0" fontId="23" fillId="24" borderId="0" xfId="0" applyFont="1" applyFill="1" applyProtection="1">
      <protection locked="0"/>
    </xf>
    <xf numFmtId="1" fontId="23" fillId="32" borderId="11" xfId="0" applyNumberFormat="1" applyFont="1" applyFill="1" applyBorder="1" applyAlignment="1" applyProtection="1">
      <alignment horizontal="center" vertical="center"/>
      <protection locked="0"/>
    </xf>
    <xf numFmtId="0" fontId="23" fillId="24" borderId="0" xfId="0" applyFont="1" applyFill="1" applyAlignment="1" applyProtection="1">
      <alignment horizontal="center" vertical="center"/>
      <protection locked="0"/>
    </xf>
    <xf numFmtId="0" fontId="23" fillId="26" borderId="0" xfId="0" applyFont="1" applyFill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" fontId="24" fillId="0" borderId="18" xfId="0" applyNumberFormat="1" applyFont="1" applyFill="1" applyBorder="1" applyAlignment="1" applyProtection="1">
      <alignment horizontal="center" vertical="center"/>
      <protection locked="0"/>
    </xf>
    <xf numFmtId="1" fontId="23" fillId="24" borderId="19" xfId="0" applyNumberFormat="1" applyFont="1" applyFill="1" applyBorder="1" applyAlignment="1" applyProtection="1">
      <alignment horizontal="center"/>
      <protection locked="0"/>
    </xf>
    <xf numFmtId="14" fontId="23" fillId="24" borderId="0" xfId="0" applyNumberFormat="1" applyFont="1" applyFill="1" applyProtection="1">
      <protection locked="0"/>
    </xf>
    <xf numFmtId="0" fontId="3" fillId="24" borderId="0" xfId="0" applyFont="1" applyFill="1" applyProtection="1">
      <protection locked="0"/>
    </xf>
    <xf numFmtId="0" fontId="23" fillId="24" borderId="0" xfId="0" applyFont="1" applyFill="1" applyAlignment="1" applyProtection="1">
      <alignment horizontal="left"/>
      <protection locked="0"/>
    </xf>
    <xf numFmtId="0" fontId="23" fillId="24" borderId="0" xfId="0" applyFont="1" applyFill="1" applyAlignment="1" applyProtection="1">
      <alignment horizont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3" fontId="5" fillId="24" borderId="29" xfId="0" applyNumberFormat="1" applyFont="1" applyFill="1" applyBorder="1" applyAlignment="1" applyProtection="1">
      <alignment horizontal="center" vertical="center" textRotation="90" wrapText="1"/>
    </xf>
    <xf numFmtId="0" fontId="5" fillId="37" borderId="18" xfId="0" applyFont="1" applyFill="1" applyBorder="1" applyAlignment="1" applyProtection="1">
      <alignment vertical="center" wrapText="1"/>
    </xf>
    <xf numFmtId="0" fontId="5" fillId="37" borderId="30" xfId="0" applyFont="1" applyFill="1" applyBorder="1" applyAlignment="1" applyProtection="1">
      <alignment vertical="center" wrapText="1"/>
    </xf>
    <xf numFmtId="0" fontId="5" fillId="37" borderId="9" xfId="0" applyFont="1" applyFill="1" applyBorder="1" applyAlignment="1" applyProtection="1">
      <alignment vertical="center" wrapText="1"/>
    </xf>
    <xf numFmtId="0" fontId="5" fillId="27" borderId="18" xfId="0" applyFont="1" applyFill="1" applyBorder="1" applyAlignment="1" applyProtection="1">
      <alignment horizontal="center" vertical="center"/>
    </xf>
    <xf numFmtId="0" fontId="5" fillId="27" borderId="18" xfId="0" applyFont="1" applyFill="1" applyBorder="1" applyAlignment="1" applyProtection="1">
      <alignment horizontal="left" vertical="center"/>
    </xf>
    <xf numFmtId="4" fontId="5" fillId="31" borderId="12" xfId="0" applyNumberFormat="1" applyFont="1" applyFill="1" applyBorder="1" applyAlignment="1" applyProtection="1">
      <alignment horizontal="center" vertical="center" wrapText="1"/>
    </xf>
    <xf numFmtId="4" fontId="7" fillId="24" borderId="12" xfId="0" applyNumberFormat="1" applyFont="1" applyFill="1" applyBorder="1" applyAlignment="1" applyProtection="1">
      <alignment horizontal="center" vertical="center" wrapText="1"/>
    </xf>
    <xf numFmtId="0" fontId="7" fillId="24" borderId="12" xfId="0" applyFont="1" applyFill="1" applyBorder="1" applyAlignment="1" applyProtection="1">
      <alignment horizontal="center" vertical="center" wrapText="1"/>
    </xf>
    <xf numFmtId="164" fontId="7" fillId="24" borderId="12" xfId="0" applyNumberFormat="1" applyFont="1" applyFill="1" applyBorder="1" applyAlignment="1" applyProtection="1">
      <alignment horizontal="left" vertical="center" wrapText="1"/>
    </xf>
    <xf numFmtId="164" fontId="25" fillId="40" borderId="11" xfId="0" applyNumberFormat="1" applyFont="1" applyFill="1" applyBorder="1" applyAlignment="1" applyProtection="1">
      <alignment horizontal="center" vertical="center" wrapText="1"/>
    </xf>
    <xf numFmtId="1" fontId="7" fillId="40" borderId="11" xfId="0" applyNumberFormat="1" applyFont="1" applyFill="1" applyBorder="1" applyAlignment="1" applyProtection="1">
      <alignment horizontal="center" vertical="center" wrapText="1"/>
    </xf>
    <xf numFmtId="1" fontId="7" fillId="41" borderId="11" xfId="0" applyNumberFormat="1" applyFont="1" applyFill="1" applyBorder="1" applyAlignment="1" applyProtection="1">
      <alignment horizontal="center" vertical="center" wrapText="1"/>
    </xf>
    <xf numFmtId="1" fontId="25" fillId="41" borderId="11" xfId="0" applyNumberFormat="1" applyFont="1" applyFill="1" applyBorder="1" applyAlignment="1" applyProtection="1">
      <alignment horizontal="center" vertical="center" wrapText="1"/>
    </xf>
    <xf numFmtId="164" fontId="25" fillId="42" borderId="11" xfId="0" applyNumberFormat="1" applyFont="1" applyFill="1" applyBorder="1" applyAlignment="1" applyProtection="1">
      <alignment horizontal="center" vertical="center" wrapText="1"/>
    </xf>
    <xf numFmtId="1" fontId="7" fillId="42" borderId="11" xfId="0" applyNumberFormat="1" applyFont="1" applyFill="1" applyBorder="1" applyAlignment="1" applyProtection="1">
      <alignment horizontal="center" vertical="center" wrapText="1"/>
    </xf>
    <xf numFmtId="3" fontId="5" fillId="24" borderId="30" xfId="0" applyNumberFormat="1" applyFont="1" applyFill="1" applyBorder="1" applyAlignment="1" applyProtection="1">
      <alignment horizontal="center" vertical="center" wrapText="1"/>
    </xf>
    <xf numFmtId="4" fontId="7" fillId="24" borderId="9" xfId="0" applyNumberFormat="1" applyFont="1" applyFill="1" applyBorder="1" applyAlignment="1" applyProtection="1">
      <alignment horizontal="center" vertical="center" wrapText="1"/>
    </xf>
    <xf numFmtId="0" fontId="7" fillId="37" borderId="9" xfId="0" applyFont="1" applyFill="1" applyBorder="1" applyAlignment="1" applyProtection="1">
      <alignment horizontal="center" vertical="center" wrapText="1"/>
    </xf>
    <xf numFmtId="164" fontId="7" fillId="24" borderId="9" xfId="0" applyNumberFormat="1" applyFont="1" applyFill="1" applyBorder="1" applyAlignment="1" applyProtection="1">
      <alignment horizontal="left" vertical="center" wrapText="1"/>
    </xf>
    <xf numFmtId="4" fontId="5" fillId="31" borderId="11" xfId="0" applyNumberFormat="1" applyFont="1" applyFill="1" applyBorder="1" applyAlignment="1" applyProtection="1">
      <alignment horizontal="center" vertical="center" wrapText="1"/>
    </xf>
    <xf numFmtId="4" fontId="7" fillId="24" borderId="11" xfId="0" applyNumberFormat="1" applyFont="1" applyFill="1" applyBorder="1" applyAlignment="1" applyProtection="1">
      <alignment horizontal="center" vertical="center" wrapText="1"/>
    </xf>
    <xf numFmtId="0" fontId="7" fillId="37" borderId="11" xfId="0" applyFont="1" applyFill="1" applyBorder="1" applyAlignment="1" applyProtection="1">
      <alignment horizontal="center" vertical="center" wrapText="1"/>
    </xf>
    <xf numFmtId="164" fontId="7" fillId="24" borderId="11" xfId="0" applyNumberFormat="1" applyFont="1" applyFill="1" applyBorder="1" applyAlignment="1" applyProtection="1">
      <alignment horizontal="left" vertical="center" wrapText="1"/>
    </xf>
    <xf numFmtId="3" fontId="5" fillId="24" borderId="11" xfId="0" applyNumberFormat="1" applyFont="1" applyFill="1" applyBorder="1" applyAlignment="1" applyProtection="1">
      <alignment horizontal="center" vertical="center" wrapText="1"/>
    </xf>
    <xf numFmtId="1" fontId="25" fillId="42" borderId="11" xfId="0" applyNumberFormat="1" applyFont="1" applyFill="1" applyBorder="1" applyAlignment="1" applyProtection="1">
      <alignment horizontal="center" vertical="center" wrapText="1"/>
    </xf>
    <xf numFmtId="3" fontId="5" fillId="33" borderId="13" xfId="0" applyNumberFormat="1" applyFont="1" applyFill="1" applyBorder="1" applyAlignment="1" applyProtection="1">
      <alignment horizontal="center" vertical="center" wrapText="1"/>
    </xf>
    <xf numFmtId="0" fontId="7" fillId="33" borderId="13" xfId="0" applyFont="1" applyFill="1" applyBorder="1" applyAlignment="1" applyProtection="1">
      <alignment horizontal="center" vertical="center" wrapText="1"/>
    </xf>
    <xf numFmtId="4" fontId="7" fillId="33" borderId="13" xfId="0" applyNumberFormat="1" applyFont="1" applyFill="1" applyBorder="1" applyAlignment="1" applyProtection="1">
      <alignment horizontal="center" vertical="center" wrapText="1"/>
    </xf>
    <xf numFmtId="4" fontId="7" fillId="24" borderId="13" xfId="0" applyNumberFormat="1" applyFont="1" applyFill="1" applyBorder="1" applyAlignment="1" applyProtection="1">
      <alignment horizontal="center" vertical="center" wrapText="1"/>
    </xf>
    <xf numFmtId="0" fontId="7" fillId="24" borderId="13" xfId="0" applyFont="1" applyFill="1" applyBorder="1" applyAlignment="1" applyProtection="1">
      <alignment horizontal="center" vertical="center" wrapText="1"/>
    </xf>
    <xf numFmtId="164" fontId="7" fillId="24" borderId="13" xfId="0" applyNumberFormat="1" applyFont="1" applyFill="1" applyBorder="1" applyAlignment="1" applyProtection="1">
      <alignment horizontal="left" vertical="center" wrapText="1"/>
    </xf>
    <xf numFmtId="164" fontId="25" fillId="40" borderId="13" xfId="0" applyNumberFormat="1" applyFont="1" applyFill="1" applyBorder="1" applyAlignment="1" applyProtection="1">
      <alignment horizontal="center" vertical="center" wrapText="1"/>
    </xf>
    <xf numFmtId="9" fontId="7" fillId="40" borderId="13" xfId="35" applyFont="1" applyFill="1" applyBorder="1" applyAlignment="1" applyProtection="1">
      <alignment horizontal="center" vertical="center" wrapText="1"/>
    </xf>
    <xf numFmtId="9" fontId="7" fillId="41" borderId="13" xfId="35" applyFont="1" applyFill="1" applyBorder="1" applyAlignment="1" applyProtection="1">
      <alignment horizontal="center" vertical="center" wrapText="1"/>
    </xf>
    <xf numFmtId="1" fontId="25" fillId="41" borderId="13" xfId="0" applyNumberFormat="1" applyFont="1" applyFill="1" applyBorder="1" applyAlignment="1" applyProtection="1">
      <alignment horizontal="center" vertical="center" wrapText="1"/>
    </xf>
    <xf numFmtId="164" fontId="25" fillId="42" borderId="13" xfId="0" applyNumberFormat="1" applyFont="1" applyFill="1" applyBorder="1" applyAlignment="1" applyProtection="1">
      <alignment horizontal="center" vertical="center" wrapText="1"/>
    </xf>
    <xf numFmtId="9" fontId="7" fillId="42" borderId="13" xfId="35" applyFont="1" applyFill="1" applyBorder="1" applyAlignment="1" applyProtection="1">
      <alignment horizontal="center" vertical="center" wrapText="1"/>
    </xf>
    <xf numFmtId="164" fontId="7" fillId="24" borderId="11" xfId="0" applyNumberFormat="1" applyFont="1" applyFill="1" applyBorder="1" applyAlignment="1" applyProtection="1">
      <alignment horizontal="center" vertical="center" wrapText="1"/>
    </xf>
    <xf numFmtId="1" fontId="7" fillId="40" borderId="11" xfId="35" applyNumberFormat="1" applyFont="1" applyFill="1" applyBorder="1" applyAlignment="1" applyProtection="1">
      <alignment horizontal="center" vertical="center" wrapText="1"/>
    </xf>
    <xf numFmtId="1" fontId="7" fillId="42" borderId="11" xfId="35" applyNumberFormat="1" applyFont="1" applyFill="1" applyBorder="1" applyAlignment="1" applyProtection="1">
      <alignment horizontal="center" vertical="center" wrapText="1"/>
    </xf>
    <xf numFmtId="0" fontId="7" fillId="37" borderId="30" xfId="0" applyFont="1" applyFill="1" applyBorder="1" applyAlignment="1" applyProtection="1">
      <alignment horizontal="center" vertical="center" wrapText="1"/>
    </xf>
    <xf numFmtId="0" fontId="7" fillId="37" borderId="39" xfId="0" applyFont="1" applyFill="1" applyBorder="1" applyAlignment="1" applyProtection="1">
      <alignment horizontal="center" vertical="center" wrapText="1"/>
    </xf>
    <xf numFmtId="4" fontId="7" fillId="24" borderId="18" xfId="0" applyNumberFormat="1" applyFont="1" applyFill="1" applyBorder="1" applyAlignment="1" applyProtection="1">
      <alignment horizontal="center" vertical="center" wrapText="1"/>
    </xf>
    <xf numFmtId="0" fontId="7" fillId="37" borderId="18" xfId="0" applyFont="1" applyFill="1" applyBorder="1" applyAlignment="1" applyProtection="1">
      <alignment horizontal="center" vertical="center" wrapText="1"/>
    </xf>
    <xf numFmtId="164" fontId="7" fillId="24" borderId="18" xfId="0" applyNumberFormat="1" applyFont="1" applyFill="1" applyBorder="1" applyAlignment="1" applyProtection="1">
      <alignment horizontal="center" vertical="center" wrapText="1"/>
    </xf>
    <xf numFmtId="1" fontId="7" fillId="43" borderId="18" xfId="35" applyNumberFormat="1" applyFont="1" applyFill="1" applyBorder="1" applyAlignment="1" applyProtection="1">
      <alignment horizontal="center" vertical="center" wrapText="1"/>
    </xf>
    <xf numFmtId="0" fontId="7" fillId="37" borderId="43" xfId="0" applyFont="1" applyFill="1" applyBorder="1" applyAlignment="1" applyProtection="1">
      <alignment horizontal="center" vertical="center" wrapText="1"/>
    </xf>
    <xf numFmtId="164" fontId="25" fillId="40" borderId="12" xfId="0" applyNumberFormat="1" applyFont="1" applyFill="1" applyBorder="1" applyAlignment="1" applyProtection="1">
      <alignment horizontal="center" vertical="center" wrapText="1"/>
    </xf>
    <xf numFmtId="9" fontId="7" fillId="40" borderId="12" xfId="35" applyFont="1" applyFill="1" applyBorder="1" applyAlignment="1" applyProtection="1">
      <alignment horizontal="center" vertical="center" wrapText="1"/>
    </xf>
    <xf numFmtId="9" fontId="7" fillId="41" borderId="12" xfId="35" applyFont="1" applyFill="1" applyBorder="1" applyAlignment="1" applyProtection="1">
      <alignment horizontal="center" vertical="center" wrapText="1"/>
    </xf>
    <xf numFmtId="1" fontId="25" fillId="41" borderId="12" xfId="0" applyNumberFormat="1" applyFont="1" applyFill="1" applyBorder="1" applyAlignment="1" applyProtection="1">
      <alignment horizontal="center" vertical="center" wrapText="1"/>
    </xf>
    <xf numFmtId="164" fontId="25" fillId="42" borderId="12" xfId="0" applyNumberFormat="1" applyFont="1" applyFill="1" applyBorder="1" applyAlignment="1" applyProtection="1">
      <alignment horizontal="center" vertical="center" wrapText="1"/>
    </xf>
    <xf numFmtId="9" fontId="7" fillId="42" borderId="12" xfId="35" applyFont="1" applyFill="1" applyBorder="1" applyAlignment="1" applyProtection="1">
      <alignment horizontal="center" vertical="center" wrapText="1"/>
    </xf>
    <xf numFmtId="0" fontId="7" fillId="37" borderId="11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9" fontId="7" fillId="40" borderId="11" xfId="35" applyFont="1" applyFill="1" applyBorder="1" applyAlignment="1" applyProtection="1">
      <alignment horizontal="center" vertical="center" wrapText="1"/>
    </xf>
    <xf numFmtId="9" fontId="7" fillId="41" borderId="11" xfId="35" applyFont="1" applyFill="1" applyBorder="1" applyAlignment="1" applyProtection="1">
      <alignment horizontal="center" vertical="center" wrapText="1"/>
    </xf>
    <xf numFmtId="9" fontId="7" fillId="42" borderId="11" xfId="35" applyFont="1" applyFill="1" applyBorder="1" applyAlignment="1" applyProtection="1">
      <alignment horizontal="center" vertical="center" wrapText="1"/>
    </xf>
    <xf numFmtId="0" fontId="5" fillId="37" borderId="18" xfId="0" applyFont="1" applyFill="1" applyBorder="1" applyAlignment="1" applyProtection="1">
      <alignment horizontal="center" vertical="center" wrapText="1"/>
    </xf>
    <xf numFmtId="0" fontId="7" fillId="37" borderId="18" xfId="0" applyFont="1" applyFill="1" applyBorder="1" applyAlignment="1" applyProtection="1">
      <alignment vertical="center" wrapText="1"/>
    </xf>
    <xf numFmtId="164" fontId="25" fillId="40" borderId="18" xfId="0" applyNumberFormat="1" applyFont="1" applyFill="1" applyBorder="1" applyAlignment="1" applyProtection="1">
      <alignment horizontal="center" vertical="center" wrapText="1"/>
    </xf>
    <xf numFmtId="1" fontId="7" fillId="40" borderId="18" xfId="0" applyNumberFormat="1" applyFont="1" applyFill="1" applyBorder="1" applyAlignment="1" applyProtection="1">
      <alignment horizontal="center" vertical="center" wrapText="1"/>
    </xf>
    <xf numFmtId="1" fontId="7" fillId="41" borderId="18" xfId="0" applyNumberFormat="1" applyFont="1" applyFill="1" applyBorder="1" applyAlignment="1" applyProtection="1">
      <alignment horizontal="center" vertical="center" wrapText="1"/>
    </xf>
    <xf numFmtId="1" fontId="25" fillId="41" borderId="18" xfId="0" applyNumberFormat="1" applyFont="1" applyFill="1" applyBorder="1" applyAlignment="1" applyProtection="1">
      <alignment horizontal="center" vertical="center" wrapText="1"/>
    </xf>
    <xf numFmtId="164" fontId="25" fillId="42" borderId="18" xfId="0" applyNumberFormat="1" applyFont="1" applyFill="1" applyBorder="1" applyAlignment="1" applyProtection="1">
      <alignment horizontal="center" vertical="center" wrapText="1"/>
    </xf>
    <xf numFmtId="1" fontId="7" fillId="42" borderId="18" xfId="0" applyNumberFormat="1" applyFont="1" applyFill="1" applyBorder="1" applyAlignment="1" applyProtection="1">
      <alignment horizontal="center" vertical="center" wrapText="1"/>
    </xf>
    <xf numFmtId="4" fontId="5" fillId="44" borderId="32" xfId="0" applyNumberFormat="1" applyFont="1" applyFill="1" applyBorder="1" applyAlignment="1" applyProtection="1">
      <alignment horizontal="center" vertical="center" wrapText="1"/>
    </xf>
    <xf numFmtId="0" fontId="5" fillId="44" borderId="33" xfId="0" applyFont="1" applyFill="1" applyBorder="1" applyAlignment="1" applyProtection="1">
      <alignment vertical="center" wrapText="1"/>
    </xf>
    <xf numFmtId="4" fontId="7" fillId="24" borderId="34" xfId="0" applyNumberFormat="1" applyFont="1" applyFill="1" applyBorder="1" applyAlignment="1" applyProtection="1">
      <alignment horizontal="center" vertical="center" wrapText="1"/>
    </xf>
    <xf numFmtId="0" fontId="7" fillId="37" borderId="30" xfId="0" applyFont="1" applyFill="1" applyBorder="1" applyAlignment="1" applyProtection="1">
      <alignment vertical="center" wrapText="1"/>
    </xf>
    <xf numFmtId="1" fontId="7" fillId="42" borderId="16" xfId="0" applyNumberFormat="1" applyFont="1" applyFill="1" applyBorder="1" applyAlignment="1" applyProtection="1">
      <alignment horizontal="center" vertical="center" wrapText="1"/>
    </xf>
    <xf numFmtId="4" fontId="7" fillId="24" borderId="35" xfId="0" applyNumberFormat="1" applyFont="1" applyFill="1" applyBorder="1" applyAlignment="1" applyProtection="1">
      <alignment horizontal="center" vertical="center" wrapText="1"/>
    </xf>
    <xf numFmtId="0" fontId="7" fillId="37" borderId="41" xfId="0" applyFont="1" applyFill="1" applyBorder="1" applyAlignment="1" applyProtection="1">
      <alignment vertical="center" wrapText="1"/>
    </xf>
    <xf numFmtId="1" fontId="7" fillId="40" borderId="13" xfId="0" applyNumberFormat="1" applyFont="1" applyFill="1" applyBorder="1" applyAlignment="1" applyProtection="1">
      <alignment horizontal="center" vertical="center" wrapText="1"/>
    </xf>
    <xf numFmtId="1" fontId="7" fillId="41" borderId="13" xfId="0" applyNumberFormat="1" applyFont="1" applyFill="1" applyBorder="1" applyAlignment="1" applyProtection="1">
      <alignment horizontal="center" vertical="center" wrapText="1"/>
    </xf>
    <xf numFmtId="1" fontId="7" fillId="42" borderId="17" xfId="0" applyNumberFormat="1" applyFont="1" applyFill="1" applyBorder="1" applyAlignment="1" applyProtection="1">
      <alignment horizontal="center" vertical="center" wrapText="1"/>
    </xf>
    <xf numFmtId="0" fontId="7" fillId="37" borderId="9" xfId="0" applyFont="1" applyFill="1" applyBorder="1" applyAlignment="1" applyProtection="1">
      <alignment vertical="center" wrapText="1"/>
    </xf>
    <xf numFmtId="0" fontId="7" fillId="37" borderId="13" xfId="0" applyFont="1" applyFill="1" applyBorder="1" applyAlignment="1" applyProtection="1">
      <alignment horizontal="center" vertical="center" wrapText="1"/>
    </xf>
    <xf numFmtId="0" fontId="5" fillId="44" borderId="12" xfId="0" applyFont="1" applyFill="1" applyBorder="1" applyAlignment="1" applyProtection="1">
      <alignment horizontal="center" vertical="center" wrapText="1"/>
    </xf>
    <xf numFmtId="164" fontId="25" fillId="40" borderId="9" xfId="0" applyNumberFormat="1" applyFont="1" applyFill="1" applyBorder="1" applyAlignment="1" applyProtection="1">
      <alignment horizontal="center" vertical="center" wrapText="1"/>
    </xf>
    <xf numFmtId="9" fontId="7" fillId="40" borderId="9" xfId="35" applyFont="1" applyFill="1" applyBorder="1" applyAlignment="1" applyProtection="1">
      <alignment horizontal="center" vertical="center" wrapText="1"/>
    </xf>
    <xf numFmtId="9" fontId="7" fillId="41" borderId="9" xfId="35" applyFont="1" applyFill="1" applyBorder="1" applyAlignment="1" applyProtection="1">
      <alignment horizontal="center" vertical="center" wrapText="1"/>
    </xf>
    <xf numFmtId="1" fontId="25" fillId="41" borderId="9" xfId="0" applyNumberFormat="1" applyFont="1" applyFill="1" applyBorder="1" applyAlignment="1" applyProtection="1">
      <alignment horizontal="center" vertical="center" wrapText="1"/>
    </xf>
    <xf numFmtId="164" fontId="25" fillId="42" borderId="9" xfId="0" applyNumberFormat="1" applyFont="1" applyFill="1" applyBorder="1" applyAlignment="1" applyProtection="1">
      <alignment horizontal="center" vertical="center" wrapText="1"/>
    </xf>
    <xf numFmtId="9" fontId="7" fillId="42" borderId="9" xfId="35" applyFont="1" applyFill="1" applyBorder="1" applyAlignment="1" applyProtection="1">
      <alignment horizontal="center" vertical="center" wrapText="1"/>
    </xf>
    <xf numFmtId="164" fontId="25" fillId="0" borderId="11" xfId="0" applyNumberFormat="1" applyFont="1" applyFill="1" applyBorder="1" applyAlignment="1" applyProtection="1">
      <alignment horizontal="center" vertical="center" wrapText="1"/>
    </xf>
    <xf numFmtId="1" fontId="7" fillId="40" borderId="9" xfId="35" applyNumberFormat="1" applyFont="1" applyFill="1" applyBorder="1" applyAlignment="1" applyProtection="1">
      <alignment horizontal="center" vertical="center" wrapText="1"/>
    </xf>
    <xf numFmtId="1" fontId="7" fillId="41" borderId="9" xfId="35" applyNumberFormat="1" applyFont="1" applyFill="1" applyBorder="1" applyAlignment="1" applyProtection="1">
      <alignment horizontal="center" vertical="center" wrapText="1"/>
    </xf>
    <xf numFmtId="1" fontId="7" fillId="42" borderId="9" xfId="35" applyNumberFormat="1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/>
    </xf>
    <xf numFmtId="164" fontId="23" fillId="0" borderId="13" xfId="35" applyNumberFormat="1" applyFont="1" applyFill="1" applyBorder="1" applyAlignment="1" applyProtection="1">
      <alignment horizontal="center" vertical="center"/>
    </xf>
    <xf numFmtId="9" fontId="24" fillId="0" borderId="12" xfId="35" applyFont="1" applyFill="1" applyBorder="1" applyAlignment="1" applyProtection="1">
      <alignment horizontal="center" vertical="center"/>
    </xf>
    <xf numFmtId="9" fontId="23" fillId="0" borderId="11" xfId="0" applyNumberFormat="1" applyFont="1" applyFill="1" applyBorder="1" applyAlignment="1" applyProtection="1">
      <alignment horizontal="center" vertical="center"/>
    </xf>
    <xf numFmtId="1" fontId="23" fillId="30" borderId="14" xfId="0" applyNumberFormat="1" applyFont="1" applyFill="1" applyBorder="1" applyAlignment="1" applyProtection="1">
      <alignment horizontal="center" vertical="center"/>
    </xf>
    <xf numFmtId="1" fontId="24" fillId="0" borderId="11" xfId="0" applyNumberFormat="1" applyFont="1" applyFill="1" applyBorder="1" applyAlignment="1" applyProtection="1">
      <alignment horizontal="center" vertical="center"/>
    </xf>
    <xf numFmtId="1" fontId="23" fillId="31" borderId="14" xfId="0" applyNumberFormat="1" applyFont="1" applyFill="1" applyBorder="1" applyAlignment="1" applyProtection="1">
      <alignment horizontal="center" vertical="center"/>
    </xf>
    <xf numFmtId="1" fontId="24" fillId="31" borderId="11" xfId="0" applyNumberFormat="1" applyFont="1" applyFill="1" applyBorder="1" applyAlignment="1" applyProtection="1">
      <alignment horizontal="center" vertical="center"/>
    </xf>
    <xf numFmtId="1" fontId="23" fillId="31" borderId="11" xfId="0" applyNumberFormat="1" applyFont="1" applyFill="1" applyBorder="1" applyAlignment="1" applyProtection="1">
      <alignment horizontal="center" vertical="center"/>
    </xf>
    <xf numFmtId="9" fontId="23" fillId="0" borderId="11" xfId="0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Fill="1" applyBorder="1" applyAlignment="1" applyProtection="1">
      <alignment horizontal="center" vertical="center"/>
    </xf>
    <xf numFmtId="165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24" fillId="37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9" fontId="7" fillId="37" borderId="11" xfId="35" applyFont="1" applyFill="1" applyBorder="1" applyAlignment="1" applyProtection="1">
      <alignment horizontal="center" vertical="center" wrapText="1"/>
    </xf>
    <xf numFmtId="0" fontId="7" fillId="37" borderId="11" xfId="0" applyFont="1" applyFill="1" applyBorder="1" applyAlignment="1" applyProtection="1">
      <alignment horizontal="center" vertical="center" wrapText="1"/>
    </xf>
    <xf numFmtId="3" fontId="5" fillId="24" borderId="36" xfId="0" applyNumberFormat="1" applyFont="1" applyFill="1" applyBorder="1" applyAlignment="1" applyProtection="1">
      <alignment horizontal="center" vertical="center" textRotation="90" wrapText="1"/>
    </xf>
    <xf numFmtId="3" fontId="5" fillId="24" borderId="29" xfId="0" applyNumberFormat="1" applyFont="1" applyFill="1" applyBorder="1" applyAlignment="1" applyProtection="1">
      <alignment horizontal="center" vertical="center" textRotation="90" wrapText="1"/>
    </xf>
    <xf numFmtId="17" fontId="4" fillId="39" borderId="18" xfId="0" applyNumberFormat="1" applyFont="1" applyFill="1" applyBorder="1" applyAlignment="1" applyProtection="1">
      <alignment horizontal="center" vertical="center"/>
    </xf>
    <xf numFmtId="17" fontId="4" fillId="39" borderId="9" xfId="0" applyNumberFormat="1" applyFont="1" applyFill="1" applyBorder="1" applyAlignment="1" applyProtection="1">
      <alignment horizontal="center" vertical="center"/>
    </xf>
    <xf numFmtId="0" fontId="7" fillId="37" borderId="18" xfId="0" applyFont="1" applyFill="1" applyBorder="1" applyAlignment="1" applyProtection="1">
      <alignment horizontal="center" vertical="center" wrapText="1"/>
    </xf>
    <xf numFmtId="0" fontId="7" fillId="37" borderId="30" xfId="0" applyFont="1" applyFill="1" applyBorder="1" applyAlignment="1" applyProtection="1">
      <alignment horizontal="center" vertical="center" wrapText="1"/>
    </xf>
    <xf numFmtId="0" fontId="7" fillId="37" borderId="9" xfId="0" applyFont="1" applyFill="1" applyBorder="1" applyAlignment="1" applyProtection="1">
      <alignment horizontal="center" vertical="center" wrapText="1"/>
    </xf>
    <xf numFmtId="9" fontId="7" fillId="38" borderId="11" xfId="35" applyFont="1" applyFill="1" applyBorder="1" applyAlignment="1" applyProtection="1">
      <alignment horizontal="center" vertical="center" wrapText="1"/>
    </xf>
    <xf numFmtId="1" fontId="7" fillId="33" borderId="11" xfId="35" applyNumberFormat="1" applyFont="1" applyFill="1" applyBorder="1" applyAlignment="1" applyProtection="1">
      <alignment horizontal="center" vertical="center" wrapText="1"/>
    </xf>
    <xf numFmtId="3" fontId="5" fillId="24" borderId="40" xfId="0" applyNumberFormat="1" applyFont="1" applyFill="1" applyBorder="1" applyAlignment="1" applyProtection="1">
      <alignment horizontal="center" vertical="center" textRotation="90" wrapText="1"/>
    </xf>
    <xf numFmtId="9" fontId="5" fillId="44" borderId="44" xfId="35" applyFont="1" applyFill="1" applyBorder="1" applyAlignment="1" applyProtection="1">
      <alignment horizontal="center" vertical="center" wrapText="1"/>
    </xf>
    <xf numFmtId="9" fontId="5" fillId="44" borderId="45" xfId="35" applyFont="1" applyFill="1" applyBorder="1" applyAlignment="1" applyProtection="1">
      <alignment horizontal="center" vertical="center" wrapText="1"/>
    </xf>
    <xf numFmtId="9" fontId="5" fillId="44" borderId="46" xfId="35" applyFont="1" applyFill="1" applyBorder="1" applyAlignment="1" applyProtection="1">
      <alignment horizontal="center" vertical="center" wrapText="1"/>
    </xf>
    <xf numFmtId="3" fontId="5" fillId="24" borderId="18" xfId="0" applyNumberFormat="1" applyFont="1" applyFill="1" applyBorder="1" applyAlignment="1" applyProtection="1">
      <alignment horizontal="center" vertical="center" wrapText="1"/>
    </xf>
    <xf numFmtId="3" fontId="5" fillId="24" borderId="30" xfId="0" applyNumberFormat="1" applyFont="1" applyFill="1" applyBorder="1" applyAlignment="1" applyProtection="1">
      <alignment horizontal="center" vertical="center" wrapText="1"/>
    </xf>
    <xf numFmtId="3" fontId="5" fillId="24" borderId="9" xfId="0" applyNumberFormat="1" applyFont="1" applyFill="1" applyBorder="1" applyAlignment="1" applyProtection="1">
      <alignment horizontal="center" vertical="center" wrapText="1"/>
    </xf>
    <xf numFmtId="0" fontId="4" fillId="39" borderId="11" xfId="0" applyFont="1" applyFill="1" applyBorder="1" applyAlignment="1" applyProtection="1">
      <alignment horizontal="center" vertical="center"/>
    </xf>
    <xf numFmtId="0" fontId="4" fillId="39" borderId="18" xfId="0" applyFont="1" applyFill="1" applyBorder="1" applyAlignment="1" applyProtection="1">
      <alignment horizontal="center" vertical="center"/>
    </xf>
    <xf numFmtId="0" fontId="27" fillId="35" borderId="20" xfId="0" applyFont="1" applyFill="1" applyBorder="1" applyAlignment="1" applyProtection="1">
      <alignment horizontal="center" vertical="center" wrapText="1"/>
    </xf>
    <xf numFmtId="0" fontId="27" fillId="35" borderId="21" xfId="0" applyFont="1" applyFill="1" applyBorder="1" applyAlignment="1" applyProtection="1">
      <alignment horizontal="center" vertical="center" wrapText="1"/>
    </xf>
    <xf numFmtId="0" fontId="27" fillId="35" borderId="22" xfId="0" applyFont="1" applyFill="1" applyBorder="1" applyAlignment="1" applyProtection="1">
      <alignment horizontal="center" vertical="center" wrapText="1"/>
    </xf>
    <xf numFmtId="0" fontId="27" fillId="35" borderId="23" xfId="0" applyFont="1" applyFill="1" applyBorder="1" applyAlignment="1" applyProtection="1">
      <alignment horizontal="center" vertical="center" wrapText="1"/>
    </xf>
    <xf numFmtId="0" fontId="27" fillId="35" borderId="24" xfId="0" applyFont="1" applyFill="1" applyBorder="1" applyAlignment="1" applyProtection="1">
      <alignment horizontal="center" vertical="center" wrapText="1"/>
    </xf>
    <xf numFmtId="0" fontId="27" fillId="35" borderId="25" xfId="0" applyFont="1" applyFill="1" applyBorder="1" applyAlignment="1" applyProtection="1">
      <alignment horizontal="center" vertical="center" wrapText="1"/>
    </xf>
    <xf numFmtId="3" fontId="5" fillId="24" borderId="26" xfId="0" applyNumberFormat="1" applyFont="1" applyFill="1" applyBorder="1" applyAlignment="1" applyProtection="1">
      <alignment horizontal="center" vertical="center" textRotation="90" wrapText="1"/>
    </xf>
    <xf numFmtId="3" fontId="5" fillId="24" borderId="31" xfId="0" applyNumberFormat="1" applyFont="1" applyFill="1" applyBorder="1" applyAlignment="1" applyProtection="1">
      <alignment horizontal="center" vertical="center" textRotation="90" wrapText="1"/>
    </xf>
    <xf numFmtId="0" fontId="7" fillId="37" borderId="20" xfId="0" applyFont="1" applyFill="1" applyBorder="1" applyAlignment="1" applyProtection="1">
      <alignment horizontal="center" vertical="center" wrapText="1"/>
    </xf>
    <xf numFmtId="0" fontId="7" fillId="37" borderId="37" xfId="0" applyFont="1" applyFill="1" applyBorder="1" applyAlignment="1" applyProtection="1">
      <alignment horizontal="center" vertical="center" wrapText="1"/>
    </xf>
    <xf numFmtId="0" fontId="7" fillId="37" borderId="39" xfId="0" applyFont="1" applyFill="1" applyBorder="1" applyAlignment="1" applyProtection="1">
      <alignment horizontal="center" vertical="center" wrapText="1"/>
    </xf>
    <xf numFmtId="0" fontId="7" fillId="37" borderId="42" xfId="0" applyFont="1" applyFill="1" applyBorder="1" applyAlignment="1" applyProtection="1">
      <alignment horizontal="center" vertical="center" wrapText="1"/>
    </xf>
    <xf numFmtId="3" fontId="5" fillId="24" borderId="41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1" fontId="4" fillId="0" borderId="18" xfId="0" applyNumberFormat="1" applyFont="1" applyFill="1" applyBorder="1" applyAlignment="1" applyProtection="1">
      <alignment horizontal="center" vertical="center"/>
    </xf>
    <xf numFmtId="1" fontId="4" fillId="0" borderId="9" xfId="0" applyNumberFormat="1" applyFont="1" applyFill="1" applyBorder="1" applyAlignment="1" applyProtection="1">
      <alignment horizontal="center" vertical="center"/>
    </xf>
    <xf numFmtId="17" fontId="4" fillId="39" borderId="30" xfId="0" applyNumberFormat="1" applyFont="1" applyFill="1" applyBorder="1" applyAlignment="1" applyProtection="1">
      <alignment horizontal="center" vertical="center"/>
    </xf>
    <xf numFmtId="3" fontId="5" fillId="24" borderId="33" xfId="0" applyNumberFormat="1" applyFont="1" applyFill="1" applyBorder="1" applyAlignment="1" applyProtection="1">
      <alignment horizontal="center" vertical="center" wrapText="1"/>
    </xf>
    <xf numFmtId="166" fontId="7" fillId="33" borderId="11" xfId="35" applyNumberFormat="1" applyFont="1" applyFill="1" applyBorder="1" applyAlignment="1" applyProtection="1">
      <alignment horizontal="center" vertical="center" wrapText="1"/>
    </xf>
    <xf numFmtId="4" fontId="7" fillId="24" borderId="11" xfId="0" applyNumberFormat="1" applyFont="1" applyFill="1" applyBorder="1" applyAlignment="1" applyProtection="1">
      <alignment horizontal="center" vertical="center" wrapText="1"/>
    </xf>
    <xf numFmtId="4" fontId="7" fillId="24" borderId="13" xfId="0" applyNumberFormat="1" applyFont="1" applyFill="1" applyBorder="1" applyAlignment="1" applyProtection="1">
      <alignment horizontal="center" vertical="center" wrapText="1"/>
    </xf>
    <xf numFmtId="0" fontId="7" fillId="37" borderId="13" xfId="0" applyFont="1" applyFill="1" applyBorder="1" applyAlignment="1" applyProtection="1">
      <alignment horizontal="center" vertical="center" wrapText="1"/>
    </xf>
    <xf numFmtId="164" fontId="7" fillId="24" borderId="11" xfId="0" applyNumberFormat="1" applyFont="1" applyFill="1" applyBorder="1" applyAlignment="1" applyProtection="1">
      <alignment horizontal="center" vertical="center" wrapText="1"/>
    </xf>
    <xf numFmtId="164" fontId="7" fillId="24" borderId="13" xfId="0" applyNumberFormat="1" applyFont="1" applyFill="1" applyBorder="1" applyAlignment="1" applyProtection="1">
      <alignment horizontal="center" vertical="center" wrapText="1"/>
    </xf>
    <xf numFmtId="4" fontId="7" fillId="24" borderId="14" xfId="0" applyNumberFormat="1" applyFont="1" applyFill="1" applyBorder="1" applyAlignment="1" applyProtection="1">
      <alignment horizontal="center" vertical="center" wrapText="1"/>
    </xf>
    <xf numFmtId="4" fontId="7" fillId="24" borderId="38" xfId="0" applyNumberFormat="1" applyFont="1" applyFill="1" applyBorder="1" applyAlignment="1" applyProtection="1">
      <alignment horizontal="center" vertical="center" wrapText="1"/>
    </xf>
    <xf numFmtId="1" fontId="7" fillId="38" borderId="13" xfId="35" applyNumberFormat="1" applyFont="1" applyFill="1" applyBorder="1" applyAlignment="1" applyProtection="1">
      <alignment horizontal="center" vertical="center" wrapText="1"/>
    </xf>
    <xf numFmtId="3" fontId="5" fillId="24" borderId="32" xfId="0" applyNumberFormat="1" applyFont="1" applyFill="1" applyBorder="1" applyAlignment="1" applyProtection="1">
      <alignment horizontal="center" vertical="center" textRotation="90" wrapText="1"/>
    </xf>
    <xf numFmtId="0" fontId="0" fillId="0" borderId="34" xfId="0" applyBorder="1" applyProtection="1"/>
    <xf numFmtId="0" fontId="0" fillId="0" borderId="35" xfId="0" applyBorder="1" applyProtection="1"/>
    <xf numFmtId="3" fontId="5" fillId="24" borderId="11" xfId="0" applyNumberFormat="1" applyFont="1" applyFill="1" applyBorder="1" applyAlignment="1" applyProtection="1">
      <alignment horizontal="center" vertical="center" wrapText="1"/>
    </xf>
    <xf numFmtId="1" fontId="7" fillId="38" borderId="11" xfId="35" applyNumberFormat="1" applyFont="1" applyFill="1" applyBorder="1" applyAlignment="1" applyProtection="1">
      <alignment horizontal="center" vertical="center" wrapText="1"/>
    </xf>
    <xf numFmtId="0" fontId="7" fillId="37" borderId="11" xfId="0" applyFont="1" applyFill="1" applyBorder="1" applyAlignment="1" applyProtection="1">
      <alignment horizontal="left" vertical="center" wrapText="1"/>
    </xf>
    <xf numFmtId="0" fontId="23" fillId="24" borderId="16" xfId="0" applyFont="1" applyFill="1" applyBorder="1" applyAlignment="1" applyProtection="1">
      <alignment horizontal="center"/>
      <protection locked="0"/>
    </xf>
    <xf numFmtId="0" fontId="23" fillId="24" borderId="17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1" fontId="4" fillId="0" borderId="18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39" borderId="11" xfId="0" applyFont="1" applyFill="1" applyBorder="1" applyAlignment="1" applyProtection="1">
      <alignment horizontal="center" vertical="center" wrapText="1"/>
    </xf>
    <xf numFmtId="4" fontId="24" fillId="24" borderId="48" xfId="0" applyNumberFormat="1" applyFont="1" applyFill="1" applyBorder="1" applyAlignment="1" applyProtection="1">
      <alignment horizontal="center" vertical="center" wrapText="1"/>
    </xf>
    <xf numFmtId="4" fontId="24" fillId="24" borderId="28" xfId="0" applyNumberFormat="1" applyFont="1" applyFill="1" applyBorder="1" applyAlignment="1" applyProtection="1">
      <alignment horizontal="center" vertical="center" wrapText="1"/>
    </xf>
    <xf numFmtId="4" fontId="24" fillId="24" borderId="49" xfId="0" applyNumberFormat="1" applyFont="1" applyFill="1" applyBorder="1" applyAlignment="1" applyProtection="1">
      <alignment horizontal="center" vertical="center" wrapText="1"/>
    </xf>
    <xf numFmtId="4" fontId="24" fillId="24" borderId="50" xfId="0" applyNumberFormat="1" applyFont="1" applyFill="1" applyBorder="1" applyAlignment="1" applyProtection="1">
      <alignment horizontal="center" vertical="center" wrapText="1"/>
    </xf>
    <xf numFmtId="4" fontId="24" fillId="24" borderId="51" xfId="0" applyNumberFormat="1" applyFont="1" applyFill="1" applyBorder="1" applyAlignment="1" applyProtection="1">
      <alignment horizontal="center" vertical="center" wrapText="1"/>
    </xf>
    <xf numFmtId="4" fontId="24" fillId="24" borderId="52" xfId="0" applyNumberFormat="1" applyFont="1" applyFill="1" applyBorder="1" applyAlignment="1" applyProtection="1">
      <alignment horizontal="center" vertical="center" wrapText="1"/>
    </xf>
    <xf numFmtId="9" fontId="7" fillId="0" borderId="11" xfId="35" applyFont="1" applyFill="1" applyBorder="1" applyAlignment="1" applyProtection="1">
      <alignment horizontal="center" vertical="center" wrapText="1"/>
    </xf>
    <xf numFmtId="0" fontId="4" fillId="36" borderId="27" xfId="0" applyFont="1" applyFill="1" applyBorder="1" applyAlignment="1" applyProtection="1">
      <alignment horizontal="right" vertical="center" wrapText="1"/>
    </xf>
    <xf numFmtId="0" fontId="4" fillId="36" borderId="28" xfId="0" applyFont="1" applyFill="1" applyBorder="1" applyAlignment="1" applyProtection="1">
      <alignment horizontal="right" vertical="center" wrapText="1"/>
    </xf>
    <xf numFmtId="0" fontId="4" fillId="36" borderId="14" xfId="0" applyFont="1" applyFill="1" applyBorder="1" applyAlignment="1" applyProtection="1">
      <alignment horizontal="right" vertical="center" wrapText="1"/>
    </xf>
    <xf numFmtId="0" fontId="7" fillId="37" borderId="19" xfId="0" applyFont="1" applyFill="1" applyBorder="1" applyAlignment="1" applyProtection="1">
      <alignment horizontal="center" vertical="center" wrapText="1"/>
    </xf>
    <xf numFmtId="0" fontId="7" fillId="37" borderId="47" xfId="0" applyFont="1" applyFill="1" applyBorder="1" applyAlignment="1" applyProtection="1">
      <alignment horizontal="center" vertical="center" wrapText="1"/>
    </xf>
    <xf numFmtId="0" fontId="7" fillId="37" borderId="10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24" borderId="33" xfId="0" applyFont="1" applyFill="1" applyBorder="1" applyAlignment="1" applyProtection="1">
      <alignment horizontal="center" vertical="center" wrapText="1"/>
    </xf>
    <xf numFmtId="0" fontId="5" fillId="37" borderId="18" xfId="0" applyFont="1" applyFill="1" applyBorder="1" applyAlignment="1" applyProtection="1">
      <alignment horizontal="center" vertical="center" wrapText="1"/>
    </xf>
    <xf numFmtId="0" fontId="5" fillId="37" borderId="30" xfId="0" applyFont="1" applyFill="1" applyBorder="1" applyAlignment="1" applyProtection="1">
      <alignment horizontal="center" vertical="center" wrapText="1"/>
    </xf>
    <xf numFmtId="0" fontId="7" fillId="37" borderId="12" xfId="0" applyFont="1" applyFill="1" applyBorder="1" applyAlignment="1" applyProtection="1">
      <alignment horizontal="center" vertical="center" wrapText="1"/>
    </xf>
    <xf numFmtId="0" fontId="5" fillId="37" borderId="12" xfId="0" applyFont="1" applyFill="1" applyBorder="1" applyAlignment="1" applyProtection="1">
      <alignment horizontal="center" vertical="center" wrapText="1"/>
    </xf>
    <xf numFmtId="0" fontId="5" fillId="37" borderId="11" xfId="0" applyFont="1" applyFill="1" applyBorder="1" applyAlignment="1" applyProtection="1">
      <alignment horizontal="center" vertical="center" wrapText="1"/>
    </xf>
    <xf numFmtId="3" fontId="5" fillId="0" borderId="18" xfId="0" applyNumberFormat="1" applyFont="1" applyFill="1" applyBorder="1" applyAlignment="1" applyProtection="1">
      <alignment horizontal="center" vertical="center" wrapText="1"/>
    </xf>
    <xf numFmtId="3" fontId="5" fillId="0" borderId="30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Fill="1" applyBorder="1" applyAlignment="1" applyProtection="1">
      <alignment horizontal="center" vertical="center" wrapText="1"/>
    </xf>
    <xf numFmtId="9" fontId="7" fillId="0" borderId="27" xfId="35" applyFont="1" applyFill="1" applyBorder="1" applyAlignment="1" applyProtection="1">
      <alignment horizontal="center" vertical="center" wrapText="1"/>
    </xf>
    <xf numFmtId="9" fontId="7" fillId="0" borderId="28" xfId="35" applyFont="1" applyFill="1" applyBorder="1" applyAlignment="1" applyProtection="1">
      <alignment horizontal="center" vertical="center" wrapText="1"/>
    </xf>
    <xf numFmtId="9" fontId="7" fillId="0" borderId="14" xfId="35" applyFont="1" applyFill="1" applyBorder="1" applyAlignment="1" applyProtection="1">
      <alignment horizontal="center" vertical="center" wrapText="1"/>
    </xf>
    <xf numFmtId="0" fontId="6" fillId="29" borderId="18" xfId="0" applyFont="1" applyFill="1" applyBorder="1" applyAlignment="1" applyProtection="1">
      <alignment horizontal="center" vertical="center"/>
    </xf>
    <xf numFmtId="0" fontId="6" fillId="28" borderId="18" xfId="0" applyFont="1" applyFill="1" applyBorder="1" applyAlignment="1" applyProtection="1">
      <alignment horizontal="center" vertical="center"/>
    </xf>
    <xf numFmtId="0" fontId="5" fillId="25" borderId="18" xfId="0" applyFont="1" applyFill="1" applyBorder="1" applyAlignment="1" applyProtection="1">
      <alignment horizontal="center" vertical="center"/>
    </xf>
    <xf numFmtId="1" fontId="7" fillId="38" borderId="12" xfId="35" applyNumberFormat="1" applyFont="1" applyFill="1" applyBorder="1" applyAlignment="1" applyProtection="1">
      <alignment horizontal="center" vertical="center" wrapText="1"/>
    </xf>
    <xf numFmtId="3" fontId="5" fillId="33" borderId="12" xfId="0" applyNumberFormat="1" applyFont="1" applyFill="1" applyBorder="1" applyAlignment="1" applyProtection="1">
      <alignment horizontal="center" vertical="center" wrapText="1"/>
    </xf>
    <xf numFmtId="0" fontId="7" fillId="37" borderId="41" xfId="0" applyFont="1" applyFill="1" applyBorder="1" applyAlignment="1" applyProtection="1">
      <alignment horizontal="center" vertical="center" wrapText="1"/>
    </xf>
    <xf numFmtId="0" fontId="26" fillId="34" borderId="0" xfId="0" applyFont="1" applyFill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 3" xfId="32" xr:uid="{00000000-0005-0000-0000-000020000000}"/>
    <cellStyle name="Normal 3" xfId="33" xr:uid="{00000000-0005-0000-0000-000021000000}"/>
    <cellStyle name="Notas" xfId="34" builtinId="10" customBuiltin="1"/>
    <cellStyle name="Porcentaje" xfId="35" builtinId="5"/>
    <cellStyle name="Porcentual 3" xfId="36" xr:uid="{00000000-0005-0000-0000-000024000000}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91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2C8-4E74-8879-50B894BC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96800"/>
        <c:axId val="147598336"/>
      </c:lineChart>
      <c:catAx>
        <c:axId val="14759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7598336"/>
        <c:crosses val="autoZero"/>
        <c:auto val="1"/>
        <c:lblAlgn val="ctr"/>
        <c:lblOffset val="100"/>
        <c:noMultiLvlLbl val="0"/>
      </c:catAx>
      <c:valAx>
        <c:axId val="147598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59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B8A-49D6-8AAF-D8408B9B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30208"/>
        <c:axId val="148031744"/>
      </c:lineChart>
      <c:catAx>
        <c:axId val="14803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031744"/>
        <c:crosses val="autoZero"/>
        <c:auto val="1"/>
        <c:lblAlgn val="ctr"/>
        <c:lblOffset val="100"/>
        <c:noMultiLvlLbl val="0"/>
      </c:catAx>
      <c:valAx>
        <c:axId val="148031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03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F9E-4BF2-B09F-EAF9A89E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60352"/>
        <c:axId val="148261888"/>
      </c:lineChart>
      <c:catAx>
        <c:axId val="14826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261888"/>
        <c:crosses val="autoZero"/>
        <c:auto val="1"/>
        <c:lblAlgn val="ctr"/>
        <c:lblOffset val="100"/>
        <c:noMultiLvlLbl val="0"/>
      </c:catAx>
      <c:valAx>
        <c:axId val="14826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6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C23-4535-AA7E-92843B53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5696"/>
        <c:axId val="148299776"/>
      </c:lineChart>
      <c:catAx>
        <c:axId val="14828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299776"/>
        <c:crosses val="autoZero"/>
        <c:auto val="1"/>
        <c:lblAlgn val="ctr"/>
        <c:lblOffset val="100"/>
        <c:noMultiLvlLbl val="0"/>
      </c:catAx>
      <c:valAx>
        <c:axId val="148299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8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36D-4F7A-8F09-16EBBE93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19232"/>
        <c:axId val="148333312"/>
      </c:lineChart>
      <c:catAx>
        <c:axId val="148319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333312"/>
        <c:crosses val="autoZero"/>
        <c:auto val="1"/>
        <c:lblAlgn val="ctr"/>
        <c:lblOffset val="100"/>
        <c:noMultiLvlLbl val="0"/>
      </c:catAx>
      <c:valAx>
        <c:axId val="148333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31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C51-4705-94CD-66B6636E1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57120"/>
        <c:axId val="148358656"/>
      </c:lineChart>
      <c:catAx>
        <c:axId val="148357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358656"/>
        <c:crosses val="autoZero"/>
        <c:auto val="1"/>
        <c:lblAlgn val="ctr"/>
        <c:lblOffset val="100"/>
        <c:noMultiLvlLbl val="0"/>
      </c:catAx>
      <c:valAx>
        <c:axId val="148358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3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A0E-4862-8104-969CB72B9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98144"/>
        <c:axId val="148199680"/>
      </c:lineChart>
      <c:catAx>
        <c:axId val="14819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8199680"/>
        <c:crosses val="autoZero"/>
        <c:auto val="1"/>
        <c:lblAlgn val="ctr"/>
        <c:lblOffset val="100"/>
        <c:noMultiLvlLbl val="0"/>
      </c:catAx>
      <c:valAx>
        <c:axId val="148199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198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BFE-494B-89FF-161DA82F1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31680"/>
        <c:axId val="148233216"/>
      </c:lineChart>
      <c:catAx>
        <c:axId val="1482316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233216"/>
        <c:crosses val="autoZero"/>
        <c:auto val="1"/>
        <c:lblAlgn val="ctr"/>
        <c:lblOffset val="100"/>
        <c:noMultiLvlLbl val="0"/>
      </c:catAx>
      <c:valAx>
        <c:axId val="14823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23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8FF-400F-9C6B-1F77F0DA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10976"/>
        <c:axId val="148529152"/>
      </c:lineChart>
      <c:catAx>
        <c:axId val="148510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529152"/>
        <c:crosses val="autoZero"/>
        <c:auto val="1"/>
        <c:lblAlgn val="ctr"/>
        <c:lblOffset val="100"/>
        <c:noMultiLvlLbl val="0"/>
      </c:catAx>
      <c:valAx>
        <c:axId val="148529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51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309-44D6-954D-6470522F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44512"/>
        <c:axId val="148550400"/>
      </c:lineChart>
      <c:catAx>
        <c:axId val="14854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550400"/>
        <c:crosses val="autoZero"/>
        <c:auto val="1"/>
        <c:lblAlgn val="ctr"/>
        <c:lblOffset val="100"/>
        <c:noMultiLvlLbl val="0"/>
      </c:catAx>
      <c:valAx>
        <c:axId val="14855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54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8C2-4D8E-9CC8-95BD01946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80000"/>
        <c:axId val="148481536"/>
      </c:lineChart>
      <c:catAx>
        <c:axId val="148480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81536"/>
        <c:crosses val="autoZero"/>
        <c:auto val="1"/>
        <c:lblAlgn val="ctr"/>
        <c:lblOffset val="100"/>
        <c:noMultiLvlLbl val="0"/>
      </c:catAx>
      <c:valAx>
        <c:axId val="14848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480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5A5-42F4-BEB7-A0133E7D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18048"/>
        <c:axId val="147619840"/>
      </c:lineChart>
      <c:catAx>
        <c:axId val="14761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7619840"/>
        <c:crosses val="autoZero"/>
        <c:auto val="1"/>
        <c:lblAlgn val="ctr"/>
        <c:lblOffset val="100"/>
        <c:noMultiLvlLbl val="0"/>
      </c:catAx>
      <c:valAx>
        <c:axId val="14761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61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162-4889-8D4B-1CBD9A1C2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97152"/>
        <c:axId val="148498688"/>
      </c:lineChart>
      <c:catAx>
        <c:axId val="148497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498688"/>
        <c:crosses val="autoZero"/>
        <c:auto val="1"/>
        <c:lblAlgn val="ctr"/>
        <c:lblOffset val="100"/>
        <c:noMultiLvlLbl val="0"/>
      </c:catAx>
      <c:valAx>
        <c:axId val="148498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49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EF5-4A54-9A34-7729C9F13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00320"/>
        <c:axId val="148601856"/>
      </c:lineChart>
      <c:catAx>
        <c:axId val="148600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601856"/>
        <c:crosses val="autoZero"/>
        <c:auto val="1"/>
        <c:lblAlgn val="ctr"/>
        <c:lblOffset val="100"/>
        <c:noMultiLvlLbl val="0"/>
      </c:catAx>
      <c:valAx>
        <c:axId val="148601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60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08B-46FC-994A-9CF38419D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25664"/>
        <c:axId val="148627456"/>
      </c:lineChart>
      <c:catAx>
        <c:axId val="14862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8627456"/>
        <c:crosses val="autoZero"/>
        <c:auto val="1"/>
        <c:lblAlgn val="ctr"/>
        <c:lblOffset val="100"/>
        <c:noMultiLvlLbl val="0"/>
      </c:catAx>
      <c:valAx>
        <c:axId val="148627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62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0F1-4982-AAF4-5619B6C43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63296"/>
        <c:axId val="148673280"/>
      </c:lineChart>
      <c:catAx>
        <c:axId val="14866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673280"/>
        <c:crosses val="autoZero"/>
        <c:auto val="1"/>
        <c:lblAlgn val="ctr"/>
        <c:lblOffset val="100"/>
        <c:noMultiLvlLbl val="0"/>
      </c:catAx>
      <c:valAx>
        <c:axId val="148673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66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412-461C-BC24-65B514B77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692992"/>
        <c:axId val="148694528"/>
      </c:lineChart>
      <c:catAx>
        <c:axId val="14869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48694528"/>
        <c:crosses val="autoZero"/>
        <c:auto val="1"/>
        <c:lblAlgn val="ctr"/>
        <c:lblOffset val="100"/>
        <c:noMultiLvlLbl val="0"/>
      </c:catAx>
      <c:valAx>
        <c:axId val="148694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69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8E8-4D3B-B4E0-E483672BA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23296"/>
        <c:axId val="147224832"/>
      </c:lineChart>
      <c:catAx>
        <c:axId val="147223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7224832"/>
        <c:crosses val="autoZero"/>
        <c:auto val="1"/>
        <c:lblAlgn val="ctr"/>
        <c:lblOffset val="100"/>
        <c:noMultiLvlLbl val="0"/>
      </c:catAx>
      <c:valAx>
        <c:axId val="147224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22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4CB-4562-941A-8CFBFB4AC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48640"/>
        <c:axId val="147250176"/>
      </c:lineChart>
      <c:catAx>
        <c:axId val="147248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7250176"/>
        <c:crosses val="autoZero"/>
        <c:auto val="1"/>
        <c:lblAlgn val="ctr"/>
        <c:lblOffset val="100"/>
        <c:noMultiLvlLbl val="0"/>
      </c:catAx>
      <c:valAx>
        <c:axId val="147250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24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B06-4646-80AD-922846F5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785408"/>
        <c:axId val="148799488"/>
      </c:lineChart>
      <c:catAx>
        <c:axId val="14878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799488"/>
        <c:crosses val="autoZero"/>
        <c:auto val="1"/>
        <c:lblAlgn val="ctr"/>
        <c:lblOffset val="100"/>
        <c:noMultiLvlLbl val="0"/>
      </c:catAx>
      <c:valAx>
        <c:axId val="148799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785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03D-46B5-8F67-1DE5BF87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23040"/>
        <c:axId val="148841216"/>
      </c:lineChart>
      <c:catAx>
        <c:axId val="14882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841216"/>
        <c:crosses val="autoZero"/>
        <c:auto val="1"/>
        <c:lblAlgn val="ctr"/>
        <c:lblOffset val="100"/>
        <c:noMultiLvlLbl val="0"/>
      </c:catAx>
      <c:valAx>
        <c:axId val="148841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82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68E-453D-8DD0-3433308A9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65024"/>
        <c:axId val="148866560"/>
      </c:lineChart>
      <c:catAx>
        <c:axId val="148865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48866560"/>
        <c:crosses val="autoZero"/>
        <c:auto val="1"/>
        <c:lblAlgn val="ctr"/>
        <c:lblOffset val="100"/>
        <c:noMultiLvlLbl val="0"/>
      </c:catAx>
      <c:valAx>
        <c:axId val="148866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86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50C-4970-BD0A-95E787C1B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934208"/>
        <c:axId val="147940096"/>
      </c:lineChart>
      <c:catAx>
        <c:axId val="14793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7940096"/>
        <c:crosses val="autoZero"/>
        <c:auto val="1"/>
        <c:lblAlgn val="ctr"/>
        <c:lblOffset val="100"/>
        <c:noMultiLvlLbl val="0"/>
      </c:catAx>
      <c:valAx>
        <c:axId val="147940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934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884-4AFE-9545-AC7298E76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94464"/>
        <c:axId val="148896000"/>
      </c:lineChart>
      <c:catAx>
        <c:axId val="148894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8896000"/>
        <c:crosses val="autoZero"/>
        <c:auto val="1"/>
        <c:lblAlgn val="ctr"/>
        <c:lblOffset val="100"/>
        <c:noMultiLvlLbl val="0"/>
      </c:catAx>
      <c:valAx>
        <c:axId val="14889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89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273-48E4-9C3B-25BB0B15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32096"/>
        <c:axId val="148933632"/>
      </c:lineChart>
      <c:catAx>
        <c:axId val="148932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933632"/>
        <c:crosses val="autoZero"/>
        <c:auto val="1"/>
        <c:lblAlgn val="ctr"/>
        <c:lblOffset val="100"/>
        <c:noMultiLvlLbl val="0"/>
      </c:catAx>
      <c:valAx>
        <c:axId val="14893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93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55F-45CD-8808-88AE6FC83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69728"/>
        <c:axId val="148975616"/>
      </c:lineChart>
      <c:catAx>
        <c:axId val="1489697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975616"/>
        <c:crosses val="autoZero"/>
        <c:auto val="1"/>
        <c:lblAlgn val="ctr"/>
        <c:lblOffset val="100"/>
        <c:noMultiLvlLbl val="0"/>
      </c:catAx>
      <c:valAx>
        <c:axId val="148975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96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A50-41B9-BC23-EBAF0ECD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86880"/>
        <c:axId val="149000960"/>
      </c:lineChart>
      <c:catAx>
        <c:axId val="14898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9000960"/>
        <c:crosses val="autoZero"/>
        <c:auto val="1"/>
        <c:lblAlgn val="ctr"/>
        <c:lblOffset val="100"/>
        <c:noMultiLvlLbl val="0"/>
      </c:catAx>
      <c:valAx>
        <c:axId val="149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98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EE9-4E4C-BCBA-0DB1B0F16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016576"/>
        <c:axId val="149018112"/>
      </c:lineChart>
      <c:catAx>
        <c:axId val="14901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9018112"/>
        <c:crosses val="autoZero"/>
        <c:auto val="1"/>
        <c:lblAlgn val="ctr"/>
        <c:lblOffset val="100"/>
        <c:noMultiLvlLbl val="0"/>
      </c:catAx>
      <c:valAx>
        <c:axId val="14901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01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C9C-4614-AFD8-B0184689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32032"/>
        <c:axId val="149133568"/>
      </c:lineChart>
      <c:catAx>
        <c:axId val="149132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9133568"/>
        <c:crosses val="autoZero"/>
        <c:auto val="1"/>
        <c:lblAlgn val="ctr"/>
        <c:lblOffset val="100"/>
        <c:noMultiLvlLbl val="0"/>
      </c:catAx>
      <c:valAx>
        <c:axId val="149133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13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22E-4B3F-B16F-43A3FA2B4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65568"/>
        <c:axId val="149167104"/>
      </c:lineChart>
      <c:catAx>
        <c:axId val="14916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49167104"/>
        <c:crosses val="autoZero"/>
        <c:auto val="1"/>
        <c:lblAlgn val="ctr"/>
        <c:lblOffset val="100"/>
        <c:noMultiLvlLbl val="0"/>
      </c:catAx>
      <c:valAx>
        <c:axId val="14916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16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369-4B91-8210-564BCE0D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83104"/>
        <c:axId val="149205376"/>
      </c:lineChart>
      <c:catAx>
        <c:axId val="149183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49205376"/>
        <c:crosses val="autoZero"/>
        <c:auto val="1"/>
        <c:lblAlgn val="ctr"/>
        <c:lblOffset val="100"/>
        <c:noMultiLvlLbl val="0"/>
      </c:catAx>
      <c:valAx>
        <c:axId val="14920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18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F69-4D81-8595-0AB882BE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20736"/>
        <c:axId val="149230720"/>
      </c:lineChart>
      <c:catAx>
        <c:axId val="14922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49230720"/>
        <c:crosses val="autoZero"/>
        <c:auto val="1"/>
        <c:lblAlgn val="ctr"/>
        <c:lblOffset val="100"/>
        <c:noMultiLvlLbl val="0"/>
      </c:catAx>
      <c:valAx>
        <c:axId val="14923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22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327-4E89-BB41-2A56BAF4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75008"/>
        <c:axId val="149276544"/>
      </c:lineChart>
      <c:catAx>
        <c:axId val="149275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9276544"/>
        <c:crosses val="autoZero"/>
        <c:auto val="1"/>
        <c:lblAlgn val="ctr"/>
        <c:lblOffset val="100"/>
        <c:noMultiLvlLbl val="0"/>
      </c:catAx>
      <c:valAx>
        <c:axId val="149276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27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25B-493E-8210-4BE480E47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959808"/>
        <c:axId val="147961344"/>
      </c:lineChart>
      <c:catAx>
        <c:axId val="147959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7961344"/>
        <c:crosses val="autoZero"/>
        <c:auto val="1"/>
        <c:lblAlgn val="ctr"/>
        <c:lblOffset val="100"/>
        <c:noMultiLvlLbl val="0"/>
      </c:catAx>
      <c:valAx>
        <c:axId val="147961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795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C84-45D5-9F99-ED6D9342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65888"/>
        <c:axId val="149367424"/>
      </c:lineChart>
      <c:catAx>
        <c:axId val="149365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9367424"/>
        <c:crosses val="autoZero"/>
        <c:auto val="1"/>
        <c:lblAlgn val="ctr"/>
        <c:lblOffset val="100"/>
        <c:noMultiLvlLbl val="0"/>
      </c:catAx>
      <c:valAx>
        <c:axId val="14936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36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6C0-42B5-AB87-5F2B0C78C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403520"/>
        <c:axId val="149405056"/>
      </c:lineChart>
      <c:catAx>
        <c:axId val="14940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9405056"/>
        <c:crosses val="autoZero"/>
        <c:auto val="1"/>
        <c:lblAlgn val="ctr"/>
        <c:lblOffset val="100"/>
        <c:noMultiLvlLbl val="0"/>
      </c:catAx>
      <c:valAx>
        <c:axId val="149405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40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/>
              <a:t>Entrada vs Salida de asuntos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115172011841012E-2"/>
          <c:y val="0.17787418851348141"/>
          <c:w val="0.94352160531340035"/>
          <c:h val="0.56616052685388585"/>
        </c:manualLayout>
      </c:layout>
      <c:lineChart>
        <c:grouping val="standard"/>
        <c:varyColors val="0"/>
        <c:ser>
          <c:idx val="0"/>
          <c:order val="0"/>
          <c:tx>
            <c:v>Entrada</c:v>
          </c:tx>
          <c:spPr>
            <a:ln w="44450"/>
          </c:spPr>
          <c:marker>
            <c:symbol val="diamond"/>
            <c:size val="9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Indicadores!$Q$13:$AS$13</c:f>
              <c:numCache>
                <c:formatCode>General</c:formatCode>
                <c:ptCount val="29"/>
                <c:pt idx="0">
                  <c:v>21</c:v>
                </c:pt>
                <c:pt idx="1">
                  <c:v>19</c:v>
                </c:pt>
                <c:pt idx="2">
                  <c:v>15</c:v>
                </c:pt>
                <c:pt idx="3">
                  <c:v>19</c:v>
                </c:pt>
                <c:pt idx="4">
                  <c:v>20</c:v>
                </c:pt>
                <c:pt idx="5">
                  <c:v>28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7-43C0-AB3D-6D856B2C3C44}"/>
            </c:ext>
          </c:extLst>
        </c:ser>
        <c:ser>
          <c:idx val="1"/>
          <c:order val="1"/>
          <c:tx>
            <c:v>Salida</c:v>
          </c:tx>
          <c:spPr>
            <a:ln w="44450"/>
          </c:spPr>
          <c:marker>
            <c:symbol val="square"/>
            <c:size val="8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Indicadores!$Q$16:$AS$16</c:f>
              <c:numCache>
                <c:formatCode>General</c:formatCode>
                <c:ptCount val="29"/>
                <c:pt idx="0">
                  <c:v>9</c:v>
                </c:pt>
                <c:pt idx="1">
                  <c:v>15</c:v>
                </c:pt>
                <c:pt idx="2">
                  <c:v>23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7-43C0-AB3D-6D856B2C3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05536"/>
        <c:axId val="149507072"/>
      </c:lineChart>
      <c:dateAx>
        <c:axId val="1495055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507072"/>
        <c:crosses val="autoZero"/>
        <c:auto val="1"/>
        <c:lblOffset val="100"/>
        <c:baseTimeUnit val="months"/>
      </c:dateAx>
      <c:valAx>
        <c:axId val="149507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5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84539723232436"/>
          <c:y val="0.90672678930318085"/>
          <c:w val="0.23034359077208374"/>
          <c:h val="6.2907009183505003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/>
              <a:t>Movimiento del Circulante y Relación Salida/Entrada</a:t>
            </a:r>
          </a:p>
        </c:rich>
      </c:tx>
      <c:layout>
        <c:manualLayout>
          <c:xMode val="edge"/>
          <c:yMode val="edge"/>
          <c:x val="0.16097226977062648"/>
          <c:y val="2.15054775761727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200759014470577E-2"/>
          <c:y val="0.15217419572100321"/>
          <c:w val="0.84949959942641862"/>
          <c:h val="0.64782729035513165"/>
        </c:manualLayout>
      </c:layout>
      <c:barChart>
        <c:barDir val="col"/>
        <c:grouping val="clustered"/>
        <c:varyColors val="0"/>
        <c:ser>
          <c:idx val="1"/>
          <c:order val="0"/>
          <c:tx>
            <c:v>Circulante Final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Indicadores!$Q$19:$AS$19</c:f>
              <c:numCache>
                <c:formatCode>General</c:formatCode>
                <c:ptCount val="29"/>
                <c:pt idx="0">
                  <c:v>437</c:v>
                </c:pt>
                <c:pt idx="1">
                  <c:v>441</c:v>
                </c:pt>
                <c:pt idx="2">
                  <c:v>373</c:v>
                </c:pt>
                <c:pt idx="3">
                  <c:v>389</c:v>
                </c:pt>
                <c:pt idx="4">
                  <c:v>404</c:v>
                </c:pt>
                <c:pt idx="5">
                  <c:v>430</c:v>
                </c:pt>
                <c:pt idx="6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E35-B01A-14BC8F8B8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9567360"/>
        <c:axId val="149568896"/>
      </c:barChart>
      <c:lineChart>
        <c:grouping val="standard"/>
        <c:varyColors val="0"/>
        <c:ser>
          <c:idx val="2"/>
          <c:order val="1"/>
          <c:tx>
            <c:v>Relación Salida/Entrada</c:v>
          </c:tx>
          <c:spPr>
            <a:ln w="44450"/>
          </c:spPr>
          <c:marker>
            <c:symbol val="triangle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Indicadores!$Q$20:$AS$20</c:f>
              <c:numCache>
                <c:formatCode>0.0%</c:formatCode>
                <c:ptCount val="29"/>
                <c:pt idx="0">
                  <c:v>0.42857142857142855</c:v>
                </c:pt>
                <c:pt idx="1">
                  <c:v>0.78947368421052633</c:v>
                </c:pt>
                <c:pt idx="2">
                  <c:v>1.5333333333333334</c:v>
                </c:pt>
                <c:pt idx="3">
                  <c:v>0.15789473684210525</c:v>
                </c:pt>
                <c:pt idx="4">
                  <c:v>0.25</c:v>
                </c:pt>
                <c:pt idx="5">
                  <c:v>7.1428571428571425E-2</c:v>
                </c:pt>
                <c:pt idx="6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1-4E35-B01A-14BC8F8B8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74784"/>
        <c:axId val="149576320"/>
      </c:lineChart>
      <c:dateAx>
        <c:axId val="1495673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568896"/>
        <c:crosses val="autoZero"/>
        <c:auto val="1"/>
        <c:lblOffset val="100"/>
        <c:baseTimeUnit val="months"/>
      </c:dateAx>
      <c:valAx>
        <c:axId val="14956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567360"/>
        <c:crosses val="autoZero"/>
        <c:crossBetween val="between"/>
      </c:valAx>
      <c:dateAx>
        <c:axId val="1495747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9576320"/>
        <c:crosses val="autoZero"/>
        <c:auto val="1"/>
        <c:lblOffset val="100"/>
        <c:baseTimeUnit val="months"/>
      </c:dateAx>
      <c:valAx>
        <c:axId val="1495763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57478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6867379453822454"/>
          <c:y val="0.90652345087298858"/>
          <c:w val="0.46042436585059188"/>
          <c:h val="6.3043478260869465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4336283185840711E-2"/>
          <c:y val="0.18009479541241338"/>
          <c:w val="0.95132743362832206"/>
          <c:h val="0.53791471787654721"/>
        </c:manualLayout>
      </c:layout>
      <c:lineChart>
        <c:grouping val="standard"/>
        <c:varyColors val="0"/>
        <c:ser>
          <c:idx val="1"/>
          <c:order val="0"/>
          <c:tx>
            <c:v>Plazo de espera de dictado de sentencia</c:v>
          </c:tx>
          <c:spPr>
            <a:ln w="44450"/>
          </c:spPr>
          <c:marker>
            <c:symbol val="square"/>
            <c:size val="8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Indicadores!$Q$22:$AS$22</c:f>
              <c:numCache>
                <c:formatCode>0</c:formatCode>
                <c:ptCount val="29"/>
                <c:pt idx="0">
                  <c:v>256</c:v>
                </c:pt>
                <c:pt idx="1">
                  <c:v>266</c:v>
                </c:pt>
                <c:pt idx="2">
                  <c:v>301</c:v>
                </c:pt>
                <c:pt idx="3">
                  <c:v>329</c:v>
                </c:pt>
                <c:pt idx="4">
                  <c:v>203</c:v>
                </c:pt>
                <c:pt idx="5">
                  <c:v>274</c:v>
                </c:pt>
                <c:pt idx="6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A-42AA-802E-D669385A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28864"/>
        <c:axId val="149434752"/>
      </c:lineChart>
      <c:dateAx>
        <c:axId val="1494288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434752"/>
        <c:crosses val="autoZero"/>
        <c:auto val="1"/>
        <c:lblOffset val="100"/>
        <c:baseTimeUnit val="months"/>
      </c:dateAx>
      <c:valAx>
        <c:axId val="1494347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42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646061250087258"/>
          <c:y val="0.8981058203032678"/>
          <c:w val="0.41261120014865432"/>
          <c:h val="6.872037914691941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6.0267931040543586E-2"/>
          <c:y val="0.1805227746933161"/>
          <c:w val="0.9151796935786205"/>
          <c:h val="0.54156832407994449"/>
        </c:manualLayout>
      </c:layout>
      <c:lineChart>
        <c:grouping val="standard"/>
        <c:varyColors val="0"/>
        <c:ser>
          <c:idx val="1"/>
          <c:order val="0"/>
          <c:tx>
            <c:v>Plazo de espera para la realización de audiencias</c:v>
          </c:tx>
          <c:spPr>
            <a:ln w="444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Indicadores!$Q$11:$AS$12</c:f>
              <c:strCache>
                <c:ptCount val="7"/>
                <c:pt idx="0">
                  <c:v>ene-20</c:v>
                </c:pt>
                <c:pt idx="1">
                  <c:v>feb-20</c:v>
                </c:pt>
                <c:pt idx="2">
                  <c:v>mar-20</c:v>
                </c:pt>
                <c:pt idx="3">
                  <c:v>abr-20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</c:strCache>
            </c:strRef>
          </c:cat>
          <c:val>
            <c:numRef>
              <c:f>Indicadores!$Q$24:$AS$24</c:f>
              <c:numCache>
                <c:formatCode>0</c:formatCode>
                <c:ptCount val="29"/>
                <c:pt idx="0">
                  <c:v>32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C-4005-A9AB-1C2DF9D49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520"/>
        <c:axId val="149469056"/>
      </c:lineChart>
      <c:dateAx>
        <c:axId val="149467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469056"/>
        <c:crosses val="autoZero"/>
        <c:auto val="1"/>
        <c:lblOffset val="100"/>
        <c:baseTimeUnit val="months"/>
      </c:dateAx>
      <c:valAx>
        <c:axId val="149469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467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111636436070611"/>
          <c:y val="0.90023846484747549"/>
          <c:w val="0.49330415729284099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3.8716866440044087E-2"/>
          <c:y val="0.1805227746933161"/>
          <c:w val="0.93694816784906698"/>
          <c:h val="0.54156832407994449"/>
        </c:manualLayout>
      </c:layout>
      <c:barChart>
        <c:barDir val="col"/>
        <c:grouping val="clustered"/>
        <c:varyColors val="0"/>
        <c:ser>
          <c:idx val="1"/>
          <c:order val="0"/>
          <c:tx>
            <c:v>Plazo para resolver demandas nuevas</c:v>
          </c:tx>
          <c:spPr>
            <a:ln w="44450">
              <a:solidFill>
                <a:srgbClr val="FFC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Indicadores!$Q$11:$AS$12</c:f>
              <c:strCache>
                <c:ptCount val="7"/>
                <c:pt idx="0">
                  <c:v>ene-20</c:v>
                </c:pt>
                <c:pt idx="1">
                  <c:v>feb-20</c:v>
                </c:pt>
                <c:pt idx="2">
                  <c:v>mar-20</c:v>
                </c:pt>
                <c:pt idx="3">
                  <c:v>abr-20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</c:strCache>
            </c:strRef>
          </c:cat>
          <c:val>
            <c:numRef>
              <c:f>Indicadores!$Q$26:$AS$26</c:f>
              <c:numCache>
                <c:formatCode>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1-4D5F-BE64-E684B6A7C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49280"/>
        <c:axId val="149650816"/>
      </c:barChart>
      <c:dateAx>
        <c:axId val="149649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650816"/>
        <c:crosses val="autoZero"/>
        <c:auto val="1"/>
        <c:lblOffset val="100"/>
        <c:baseTimeUnit val="months"/>
      </c:dateAx>
      <c:valAx>
        <c:axId val="1496508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6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522167444777489"/>
          <c:y val="0.90023846484747549"/>
          <c:w val="0.36172609922653481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lang="es-ES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R"/>
              <a:t>Plazo para resolver escritos de expedientes en trámite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4636058511322452E-2"/>
          <c:y val="0.1635071168875849"/>
          <c:w val="0.95184771521018918"/>
          <c:h val="0.55213272804068458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Indicadores!$Q$30:$AS$30</c:f>
              <c:numCache>
                <c:formatCode>0</c:formatCode>
                <c:ptCount val="29"/>
                <c:pt idx="0">
                  <c:v>17</c:v>
                </c:pt>
                <c:pt idx="1">
                  <c:v>17</c:v>
                </c:pt>
                <c:pt idx="2">
                  <c:v>52</c:v>
                </c:pt>
                <c:pt idx="3">
                  <c:v>27</c:v>
                </c:pt>
                <c:pt idx="4">
                  <c:v>26</c:v>
                </c:pt>
                <c:pt idx="5">
                  <c:v>24</c:v>
                </c:pt>
                <c:pt idx="6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9-4E5D-83CA-712351943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3584"/>
        <c:axId val="149689472"/>
      </c:lineChart>
      <c:dateAx>
        <c:axId val="149683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689472"/>
        <c:crosses val="autoZero"/>
        <c:auto val="1"/>
        <c:lblOffset val="100"/>
        <c:baseTimeUnit val="months"/>
      </c:dateAx>
      <c:valAx>
        <c:axId val="149689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68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904829925374812"/>
          <c:y val="0.8981058203032678"/>
          <c:w val="0.11982082866741323"/>
          <c:h val="6.8720379146919419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6.8584070796460186E-2"/>
          <c:y val="0.18052256750162771"/>
          <c:w val="0.90707964601769964"/>
          <c:h val="0.53681710862326126"/>
        </c:manualLayout>
      </c:layout>
      <c:lineChart>
        <c:grouping val="standard"/>
        <c:varyColors val="0"/>
        <c:ser>
          <c:idx val="1"/>
          <c:order val="0"/>
          <c:tx>
            <c:v>Porcentaje de Efectividad de las Audiencias</c:v>
          </c:tx>
          <c:spPr>
            <a:ln w="44450">
              <a:solidFill>
                <a:srgbClr val="30DCBB"/>
              </a:solidFill>
            </a:ln>
          </c:spPr>
          <c:marker>
            <c:symbol val="square"/>
            <c:size val="9"/>
            <c:spPr>
              <a:solidFill>
                <a:srgbClr val="30DCBB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Indicadores!$Q$35:$AS$35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A-4770-860D-66E44F45E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26336"/>
        <c:axId val="149727872"/>
      </c:lineChart>
      <c:dateAx>
        <c:axId val="1497263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27872"/>
        <c:crosses val="autoZero"/>
        <c:auto val="1"/>
        <c:lblOffset val="100"/>
        <c:baseTimeUnit val="months"/>
      </c:dateAx>
      <c:valAx>
        <c:axId val="149727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26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97388683715574"/>
          <c:y val="0.89786316793535836"/>
          <c:w val="0.44026606740529117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0224719447870482E-2"/>
          <c:y val="0.18052256750162771"/>
          <c:w val="0.95617979167432265"/>
          <c:h val="0.53681710862326126"/>
        </c:manualLayout>
      </c:layout>
      <c:barChart>
        <c:barDir val="col"/>
        <c:grouping val="clustered"/>
        <c:varyColors val="0"/>
        <c:ser>
          <c:idx val="0"/>
          <c:order val="0"/>
          <c:tx>
            <c:v>Cantidad de Audiencias Pendientes de Realizar</c:v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Indicadores!$Q$38:$AS$38</c:f>
              <c:numCache>
                <c:formatCode>0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4-4D59-905F-5484F192F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26176"/>
        <c:axId val="149836160"/>
      </c:barChart>
      <c:dateAx>
        <c:axId val="1498261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836160"/>
        <c:crosses val="autoZero"/>
        <c:auto val="1"/>
        <c:lblOffset val="100"/>
        <c:baseTimeUnit val="months"/>
      </c:dateAx>
      <c:valAx>
        <c:axId val="1498361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82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52853224807694"/>
          <c:y val="0.89786316793535836"/>
          <c:w val="0.4494389395145833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DB7-4115-B648-1D7B41AF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62976"/>
        <c:axId val="148064512"/>
      </c:lineChart>
      <c:catAx>
        <c:axId val="148062976"/>
        <c:scaling>
          <c:orientation val="minMax"/>
        </c:scaling>
        <c:delete val="1"/>
        <c:axPos val="b"/>
        <c:majorTickMark val="out"/>
        <c:minorTickMark val="none"/>
        <c:tickLblPos val="nextTo"/>
        <c:crossAx val="148064512"/>
        <c:crosses val="autoZero"/>
        <c:auto val="1"/>
        <c:lblAlgn val="ctr"/>
        <c:lblOffset val="100"/>
        <c:noMultiLvlLbl val="0"/>
      </c:catAx>
      <c:valAx>
        <c:axId val="148064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06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8805309734513387E-2"/>
          <c:y val="0.18052256750162771"/>
          <c:w val="0.95685840707964664"/>
          <c:h val="0.53681710862326126"/>
        </c:manualLayout>
      </c:layout>
      <c:barChart>
        <c:barDir val="col"/>
        <c:grouping val="clustered"/>
        <c:varyColors val="0"/>
        <c:ser>
          <c:idx val="1"/>
          <c:order val="0"/>
          <c:tx>
            <c:v>Cantidad de Expedientes pendientes de fallo</c:v>
          </c:tx>
          <c:spPr>
            <a:solidFill>
              <a:srgbClr val="FFC000"/>
            </a:solidFill>
            <a:ln w="44450">
              <a:solidFill>
                <a:srgbClr val="00206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Indicadores!$Q$39:$AS$39</c:f>
              <c:numCache>
                <c:formatCode>0</c:formatCode>
                <c:ptCount val="29"/>
                <c:pt idx="0">
                  <c:v>45</c:v>
                </c:pt>
                <c:pt idx="1">
                  <c:v>14</c:v>
                </c:pt>
                <c:pt idx="2">
                  <c:v>27</c:v>
                </c:pt>
                <c:pt idx="3">
                  <c:v>23</c:v>
                </c:pt>
                <c:pt idx="4">
                  <c:v>30</c:v>
                </c:pt>
                <c:pt idx="5">
                  <c:v>27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4-41FA-B66B-BB8E383E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58336"/>
        <c:axId val="149759872"/>
      </c:barChart>
      <c:dateAx>
        <c:axId val="1497583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59872"/>
        <c:crosses val="autoZero"/>
        <c:auto val="1"/>
        <c:lblOffset val="100"/>
        <c:baseTimeUnit val="months"/>
      </c:dateAx>
      <c:valAx>
        <c:axId val="1497598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5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761105497874712"/>
          <c:y val="0.89786316793535836"/>
          <c:w val="0.42367314705130893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0224719447870482E-2"/>
          <c:y val="0.18052256750162771"/>
          <c:w val="0.95617979167432265"/>
          <c:h val="0.53681710862326126"/>
        </c:manualLayout>
      </c:layout>
      <c:barChart>
        <c:barDir val="col"/>
        <c:grouping val="clustered"/>
        <c:varyColors val="0"/>
        <c:ser>
          <c:idx val="1"/>
          <c:order val="0"/>
          <c:tx>
            <c:v>Cantidad de Sentencias Dictadas</c:v>
          </c:tx>
          <c:spPr>
            <a:ln w="44450">
              <a:solidFill>
                <a:srgbClr val="7030A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Indicadores!$Q$50:$AS$50</c:f>
              <c:numCache>
                <c:formatCode>0</c:formatCode>
                <c:ptCount val="29"/>
                <c:pt idx="0">
                  <c:v>15</c:v>
                </c:pt>
                <c:pt idx="1">
                  <c:v>13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1-4B97-AF6D-E6B8514A8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96736"/>
        <c:axId val="149798272"/>
      </c:barChart>
      <c:dateAx>
        <c:axId val="1497967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98272"/>
        <c:crosses val="autoZero"/>
        <c:auto val="1"/>
        <c:lblOffset val="100"/>
        <c:baseTimeUnit val="months"/>
      </c:dateAx>
      <c:valAx>
        <c:axId val="1497982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79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045002801616076"/>
          <c:y val="0.89786316793535836"/>
          <c:w val="0.32022530891503731"/>
          <c:h val="6.8883610451306879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5.8628318584070645E-2"/>
          <c:y val="0.16389548891595149"/>
          <c:w val="0.91703539823008862"/>
          <c:h val="0.551068890268129"/>
        </c:manualLayout>
      </c:layout>
      <c:lineChart>
        <c:grouping val="standard"/>
        <c:varyColors val="0"/>
        <c:ser>
          <c:idx val="1"/>
          <c:order val="0"/>
          <c:tx>
            <c:v>Porcentaje de Rendimiento Global del Personal Técnico</c:v>
          </c:tx>
          <c:spPr>
            <a:ln w="44450">
              <a:solidFill>
                <a:srgbClr val="002060"/>
              </a:solidFill>
            </a:ln>
          </c:spPr>
          <c:marker>
            <c:symbol val="square"/>
            <c:size val="9"/>
            <c:spPr>
              <a:solidFill>
                <a:srgbClr val="00206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Indicadores!$Q$11:$AS$11</c:f>
              <c:numCache>
                <c:formatCode>mmm\-yy</c:formatCode>
                <c:ptCount val="2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Indicadores!$Q$44:$AS$44</c:f>
              <c:numCache>
                <c:formatCode>0%</c:formatCode>
                <c:ptCount val="29"/>
                <c:pt idx="0">
                  <c:v>0.96333333333333326</c:v>
                </c:pt>
                <c:pt idx="1">
                  <c:v>1.0376190476190474</c:v>
                </c:pt>
                <c:pt idx="2">
                  <c:v>1.4093939393939396</c:v>
                </c:pt>
                <c:pt idx="3">
                  <c:v>0.93863636363636371</c:v>
                </c:pt>
                <c:pt idx="4">
                  <c:v>1.1566666666666667</c:v>
                </c:pt>
                <c:pt idx="5">
                  <c:v>1.2069230769230768</c:v>
                </c:pt>
                <c:pt idx="6">
                  <c:v>1.0094117647058825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C-47AD-A5BD-17272A10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8864"/>
        <c:axId val="149910656"/>
      </c:lineChart>
      <c:dateAx>
        <c:axId val="1499088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910656"/>
        <c:crosses val="autoZero"/>
        <c:auto val="1"/>
        <c:lblOffset val="100"/>
        <c:baseTimeUnit val="months"/>
      </c:dateAx>
      <c:valAx>
        <c:axId val="149910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90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455781246370737"/>
          <c:y val="0.89786316793535836"/>
          <c:w val="0.55088568160174678"/>
          <c:h val="6.8883610451306879E-2"/>
        </c:manualLayout>
      </c:layout>
      <c:overlay val="0"/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lang="es-ES"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7.528102278082667E-2"/>
          <c:y val="0.16389567702419489"/>
          <c:w val="0.90224867601498504"/>
          <c:h val="0.55819542174906955"/>
        </c:manualLayout>
      </c:layout>
      <c:lineChart>
        <c:grouping val="standard"/>
        <c:varyColors val="0"/>
        <c:ser>
          <c:idx val="1"/>
          <c:order val="0"/>
          <c:tx>
            <c:v>Porcentaje de Rendimiento Global Personas Juzgadoras</c:v>
          </c:tx>
          <c:spPr>
            <a:ln w="44450">
              <a:solidFill>
                <a:srgbClr val="7030A0"/>
              </a:solidFill>
            </a:ln>
          </c:spPr>
          <c:marker>
            <c:symbol val="triangle"/>
            <c:size val="8"/>
            <c:spPr>
              <a:solidFill>
                <a:srgbClr val="7030A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Indicadores!$Q$11:$AS$12</c:f>
              <c:strCache>
                <c:ptCount val="7"/>
                <c:pt idx="0">
                  <c:v>ene-20</c:v>
                </c:pt>
                <c:pt idx="1">
                  <c:v>feb-20</c:v>
                </c:pt>
                <c:pt idx="2">
                  <c:v>mar-20</c:v>
                </c:pt>
                <c:pt idx="3">
                  <c:v>abr-20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</c:strCache>
            </c:strRef>
          </c:cat>
          <c:val>
            <c:numRef>
              <c:f>Indicadores!$Q$61:$AS$61</c:f>
              <c:numCache>
                <c:formatCode>0%</c:formatCode>
                <c:ptCount val="29"/>
                <c:pt idx="0">
                  <c:v>1.79</c:v>
                </c:pt>
                <c:pt idx="1">
                  <c:v>1.625</c:v>
                </c:pt>
                <c:pt idx="2">
                  <c:v>1.4772727272727271</c:v>
                </c:pt>
                <c:pt idx="3">
                  <c:v>1.4285714285714284</c:v>
                </c:pt>
                <c:pt idx="4">
                  <c:v>1.375</c:v>
                </c:pt>
                <c:pt idx="5">
                  <c:v>1.5909090909090908</c:v>
                </c:pt>
                <c:pt idx="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4-4E6E-BDB9-E14B514A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55712"/>
        <c:axId val="149957248"/>
      </c:lineChart>
      <c:dateAx>
        <c:axId val="149955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957248"/>
        <c:crosses val="autoZero"/>
        <c:auto val="1"/>
        <c:lblOffset val="100"/>
        <c:baseTimeUnit val="months"/>
      </c:dateAx>
      <c:valAx>
        <c:axId val="149957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R"/>
          </a:p>
        </c:txPr>
        <c:crossAx val="14995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797782299684448"/>
          <c:y val="0.89548787102324756"/>
          <c:w val="0.55955144651862365"/>
          <c:h val="6.8883610451306879E-2"/>
        </c:manualLayout>
      </c:layout>
      <c:overlay val="0"/>
      <c:spPr>
        <a:ln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R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D9C-4E8E-BC7C-0A67B3280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88320"/>
        <c:axId val="148089856"/>
      </c:lineChart>
      <c:catAx>
        <c:axId val="148088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089856"/>
        <c:crosses val="autoZero"/>
        <c:auto val="1"/>
        <c:lblAlgn val="ctr"/>
        <c:lblOffset val="100"/>
        <c:noMultiLvlLbl val="0"/>
      </c:catAx>
      <c:valAx>
        <c:axId val="148089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08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FFA-47E4-B370-D507BC00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30048"/>
        <c:axId val="148140032"/>
      </c:lineChart>
      <c:catAx>
        <c:axId val="14813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8140032"/>
        <c:crosses val="autoZero"/>
        <c:auto val="1"/>
        <c:lblAlgn val="ctr"/>
        <c:lblOffset val="100"/>
        <c:noMultiLvlLbl val="0"/>
      </c:catAx>
      <c:valAx>
        <c:axId val="14814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13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AFD-45D3-A43B-C0E943968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51296"/>
        <c:axId val="147981056"/>
      </c:lineChart>
      <c:catAx>
        <c:axId val="14815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7981056"/>
        <c:crosses val="autoZero"/>
        <c:auto val="1"/>
        <c:lblAlgn val="ctr"/>
        <c:lblOffset val="100"/>
        <c:noMultiLvlLbl val="0"/>
      </c:catAx>
      <c:valAx>
        <c:axId val="14798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15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C3C-421D-AC50-D180CD904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08960"/>
        <c:axId val="148010496"/>
      </c:lineChart>
      <c:catAx>
        <c:axId val="14800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48010496"/>
        <c:crosses val="autoZero"/>
        <c:auto val="1"/>
        <c:lblAlgn val="ctr"/>
        <c:lblOffset val="100"/>
        <c:noMultiLvlLbl val="0"/>
      </c:catAx>
      <c:valAx>
        <c:axId val="1480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800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12" Type="http://schemas.openxmlformats.org/officeDocument/2006/relationships/chart" Target="../charts/chart53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11" Type="http://schemas.openxmlformats.org/officeDocument/2006/relationships/chart" Target="../charts/chart52.xml"/><Relationship Id="rId5" Type="http://schemas.openxmlformats.org/officeDocument/2006/relationships/chart" Target="../charts/chart46.xml"/><Relationship Id="rId10" Type="http://schemas.openxmlformats.org/officeDocument/2006/relationships/chart" Target="../charts/chart51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0</xdr:rowOff>
    </xdr:to>
    <xdr:graphicFrame macro="">
      <xdr:nvGraphicFramePr>
        <xdr:cNvPr id="33197954" name="Chart 2">
          <a:extLst>
            <a:ext uri="{FF2B5EF4-FFF2-40B4-BE49-F238E27FC236}">
              <a16:creationId xmlns:a16="http://schemas.microsoft.com/office/drawing/2014/main" id="{5FBD20FA-4C02-409C-9289-D94B1B75D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12</xdr:row>
      <xdr:rowOff>228600</xdr:rowOff>
    </xdr:to>
    <xdr:graphicFrame macro="">
      <xdr:nvGraphicFramePr>
        <xdr:cNvPr id="33197955" name="Chart 3">
          <a:extLst>
            <a:ext uri="{FF2B5EF4-FFF2-40B4-BE49-F238E27FC236}">
              <a16:creationId xmlns:a16="http://schemas.microsoft.com/office/drawing/2014/main" id="{9C49FEBF-2C7B-4F96-8C8F-024A1F314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0</xdr:colOff>
      <xdr:row>18</xdr:row>
      <xdr:rowOff>129540</xdr:rowOff>
    </xdr:to>
    <xdr:graphicFrame macro="">
      <xdr:nvGraphicFramePr>
        <xdr:cNvPr id="33197956" name="Chart 3">
          <a:extLst>
            <a:ext uri="{FF2B5EF4-FFF2-40B4-BE49-F238E27FC236}">
              <a16:creationId xmlns:a16="http://schemas.microsoft.com/office/drawing/2014/main" id="{D59B2D09-F6FE-463F-9E9D-522FD5FBC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57" name="Chart 6">
          <a:extLst>
            <a:ext uri="{FF2B5EF4-FFF2-40B4-BE49-F238E27FC236}">
              <a16:creationId xmlns:a16="http://schemas.microsoft.com/office/drawing/2014/main" id="{AC81097B-C758-469E-BABA-41420566C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58" name="Chart 7">
          <a:extLst>
            <a:ext uri="{FF2B5EF4-FFF2-40B4-BE49-F238E27FC236}">
              <a16:creationId xmlns:a16="http://schemas.microsoft.com/office/drawing/2014/main" id="{CB0D4B19-1368-4332-A4FA-B57EF2309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59" name="Chart 8">
          <a:extLst>
            <a:ext uri="{FF2B5EF4-FFF2-40B4-BE49-F238E27FC236}">
              <a16:creationId xmlns:a16="http://schemas.microsoft.com/office/drawing/2014/main" id="{B098A69D-F72F-46FF-B65E-3FA870551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0" name="Chart 9">
          <a:extLst>
            <a:ext uri="{FF2B5EF4-FFF2-40B4-BE49-F238E27FC236}">
              <a16:creationId xmlns:a16="http://schemas.microsoft.com/office/drawing/2014/main" id="{E0407138-53D2-4B2D-A76A-571342A78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1" name="Chart 18">
          <a:extLst>
            <a:ext uri="{FF2B5EF4-FFF2-40B4-BE49-F238E27FC236}">
              <a16:creationId xmlns:a16="http://schemas.microsoft.com/office/drawing/2014/main" id="{8810F785-40C7-4DF1-BCD0-32CAC7663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2" name="Chart 19">
          <a:extLst>
            <a:ext uri="{FF2B5EF4-FFF2-40B4-BE49-F238E27FC236}">
              <a16:creationId xmlns:a16="http://schemas.microsoft.com/office/drawing/2014/main" id="{2C1DF557-4789-48E7-83A4-2D036AEC4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3" name="Chart 7">
          <a:extLst>
            <a:ext uri="{FF2B5EF4-FFF2-40B4-BE49-F238E27FC236}">
              <a16:creationId xmlns:a16="http://schemas.microsoft.com/office/drawing/2014/main" id="{CC0B91C3-D0FF-4238-B473-EF23A5794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4" name="Chart 8">
          <a:extLst>
            <a:ext uri="{FF2B5EF4-FFF2-40B4-BE49-F238E27FC236}">
              <a16:creationId xmlns:a16="http://schemas.microsoft.com/office/drawing/2014/main" id="{02BB053D-175A-4773-8DCA-FAF299339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5" name="Chart 9">
          <a:extLst>
            <a:ext uri="{FF2B5EF4-FFF2-40B4-BE49-F238E27FC236}">
              <a16:creationId xmlns:a16="http://schemas.microsoft.com/office/drawing/2014/main" id="{A16D947C-EEED-43BF-BA94-DDB2D0B16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6" name="Chart 10">
          <a:extLst>
            <a:ext uri="{FF2B5EF4-FFF2-40B4-BE49-F238E27FC236}">
              <a16:creationId xmlns:a16="http://schemas.microsoft.com/office/drawing/2014/main" id="{C812B79B-DAD6-4C93-9E49-E212F3A8A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7" name="Chart 18">
          <a:extLst>
            <a:ext uri="{FF2B5EF4-FFF2-40B4-BE49-F238E27FC236}">
              <a16:creationId xmlns:a16="http://schemas.microsoft.com/office/drawing/2014/main" id="{36B7BDBF-8AD8-45EE-8311-A2E83806E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8" name="Chart 19">
          <a:extLst>
            <a:ext uri="{FF2B5EF4-FFF2-40B4-BE49-F238E27FC236}">
              <a16:creationId xmlns:a16="http://schemas.microsoft.com/office/drawing/2014/main" id="{5EEE37A8-409F-4722-9433-4E599AD29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69" name="Chart 20">
          <a:extLst>
            <a:ext uri="{FF2B5EF4-FFF2-40B4-BE49-F238E27FC236}">
              <a16:creationId xmlns:a16="http://schemas.microsoft.com/office/drawing/2014/main" id="{D411717D-A419-4CD0-9E50-60A266DE3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0" name="Chart 25">
          <a:extLst>
            <a:ext uri="{FF2B5EF4-FFF2-40B4-BE49-F238E27FC236}">
              <a16:creationId xmlns:a16="http://schemas.microsoft.com/office/drawing/2014/main" id="{08B23B36-FCA3-44C8-8761-41CED953B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1" name="Chart 26">
          <a:extLst>
            <a:ext uri="{FF2B5EF4-FFF2-40B4-BE49-F238E27FC236}">
              <a16:creationId xmlns:a16="http://schemas.microsoft.com/office/drawing/2014/main" id="{E07F0E56-74CB-44A7-BC30-3728CC8BC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2" name="Chart 10">
          <a:extLst>
            <a:ext uri="{FF2B5EF4-FFF2-40B4-BE49-F238E27FC236}">
              <a16:creationId xmlns:a16="http://schemas.microsoft.com/office/drawing/2014/main" id="{279297F0-ADC5-4B93-8FA9-CCB78056E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3" name="Chart 20">
          <a:extLst>
            <a:ext uri="{FF2B5EF4-FFF2-40B4-BE49-F238E27FC236}">
              <a16:creationId xmlns:a16="http://schemas.microsoft.com/office/drawing/2014/main" id="{7D72237F-C540-4E8B-A0C2-F61331425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4" name="Chart 25">
          <a:extLst>
            <a:ext uri="{FF2B5EF4-FFF2-40B4-BE49-F238E27FC236}">
              <a16:creationId xmlns:a16="http://schemas.microsoft.com/office/drawing/2014/main" id="{A793C1FC-0A88-4768-A7A4-7A870FB0E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5" name="Chart 26">
          <a:extLst>
            <a:ext uri="{FF2B5EF4-FFF2-40B4-BE49-F238E27FC236}">
              <a16:creationId xmlns:a16="http://schemas.microsoft.com/office/drawing/2014/main" id="{06B64818-A39E-4B0E-914B-710AED954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6" name="Chart 10">
          <a:extLst>
            <a:ext uri="{FF2B5EF4-FFF2-40B4-BE49-F238E27FC236}">
              <a16:creationId xmlns:a16="http://schemas.microsoft.com/office/drawing/2014/main" id="{AE1CC566-6825-4DAA-94D0-0D6886427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7" name="Chart 20">
          <a:extLst>
            <a:ext uri="{FF2B5EF4-FFF2-40B4-BE49-F238E27FC236}">
              <a16:creationId xmlns:a16="http://schemas.microsoft.com/office/drawing/2014/main" id="{A58C3C7B-2474-42DE-90DF-225A4A432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8" name="Chart 25">
          <a:extLst>
            <a:ext uri="{FF2B5EF4-FFF2-40B4-BE49-F238E27FC236}">
              <a16:creationId xmlns:a16="http://schemas.microsoft.com/office/drawing/2014/main" id="{3AB7E5A8-506A-4E69-AD56-BD36685D2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79" name="Chart 26">
          <a:extLst>
            <a:ext uri="{FF2B5EF4-FFF2-40B4-BE49-F238E27FC236}">
              <a16:creationId xmlns:a16="http://schemas.microsoft.com/office/drawing/2014/main" id="{90AB5E7D-E5C6-45F0-AB1D-FC9E2A90A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0" name="Chart 10">
          <a:extLst>
            <a:ext uri="{FF2B5EF4-FFF2-40B4-BE49-F238E27FC236}">
              <a16:creationId xmlns:a16="http://schemas.microsoft.com/office/drawing/2014/main" id="{DA9CFEB3-EA6B-4B51-BF42-DB77138B0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1" name="Chart 20">
          <a:extLst>
            <a:ext uri="{FF2B5EF4-FFF2-40B4-BE49-F238E27FC236}">
              <a16:creationId xmlns:a16="http://schemas.microsoft.com/office/drawing/2014/main" id="{AF9550B3-F8C0-4AFA-84BE-4761F33D2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2" name="Chart 25">
          <a:extLst>
            <a:ext uri="{FF2B5EF4-FFF2-40B4-BE49-F238E27FC236}">
              <a16:creationId xmlns:a16="http://schemas.microsoft.com/office/drawing/2014/main" id="{1B99813A-FFAD-4544-BEF9-C7D5BF366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3" name="Chart 26">
          <a:extLst>
            <a:ext uri="{FF2B5EF4-FFF2-40B4-BE49-F238E27FC236}">
              <a16:creationId xmlns:a16="http://schemas.microsoft.com/office/drawing/2014/main" id="{252585AE-184C-45EB-AEDB-80FE40FEF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4" name="Chart 10">
          <a:extLst>
            <a:ext uri="{FF2B5EF4-FFF2-40B4-BE49-F238E27FC236}">
              <a16:creationId xmlns:a16="http://schemas.microsoft.com/office/drawing/2014/main" id="{4601ADF1-8901-4407-B7FB-4A5966B31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5" name="Chart 20">
          <a:extLst>
            <a:ext uri="{FF2B5EF4-FFF2-40B4-BE49-F238E27FC236}">
              <a16:creationId xmlns:a16="http://schemas.microsoft.com/office/drawing/2014/main" id="{BD2CDA00-5CEC-497C-A891-28FC08424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6" name="Chart 25">
          <a:extLst>
            <a:ext uri="{FF2B5EF4-FFF2-40B4-BE49-F238E27FC236}">
              <a16:creationId xmlns:a16="http://schemas.microsoft.com/office/drawing/2014/main" id="{5BA1B630-FAF3-4509-8E12-DEEB2EDE8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7" name="Chart 26">
          <a:extLst>
            <a:ext uri="{FF2B5EF4-FFF2-40B4-BE49-F238E27FC236}">
              <a16:creationId xmlns:a16="http://schemas.microsoft.com/office/drawing/2014/main" id="{A32FF4AE-CE68-482A-A3DF-1BBFDE419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8" name="Chart 10">
          <a:extLst>
            <a:ext uri="{FF2B5EF4-FFF2-40B4-BE49-F238E27FC236}">
              <a16:creationId xmlns:a16="http://schemas.microsoft.com/office/drawing/2014/main" id="{A4A0727C-F984-4AC7-B374-A521A63DC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89" name="Chart 10">
          <a:extLst>
            <a:ext uri="{FF2B5EF4-FFF2-40B4-BE49-F238E27FC236}">
              <a16:creationId xmlns:a16="http://schemas.microsoft.com/office/drawing/2014/main" id="{DE87CC0C-A94E-42AA-AB28-F65C08394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90" name="Chart 20">
          <a:extLst>
            <a:ext uri="{FF2B5EF4-FFF2-40B4-BE49-F238E27FC236}">
              <a16:creationId xmlns:a16="http://schemas.microsoft.com/office/drawing/2014/main" id="{DECCBAB8-12CE-4556-B618-C9CCDD32B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91" name="Chart 25">
          <a:extLst>
            <a:ext uri="{FF2B5EF4-FFF2-40B4-BE49-F238E27FC236}">
              <a16:creationId xmlns:a16="http://schemas.microsoft.com/office/drawing/2014/main" id="{70A332C8-DF22-48D6-8C22-34ED2BB30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92" name="Chart 26">
          <a:extLst>
            <a:ext uri="{FF2B5EF4-FFF2-40B4-BE49-F238E27FC236}">
              <a16:creationId xmlns:a16="http://schemas.microsoft.com/office/drawing/2014/main" id="{DF3C5C63-DC84-4722-9D68-A07EA94C7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93" name="Chart 9">
          <a:extLst>
            <a:ext uri="{FF2B5EF4-FFF2-40B4-BE49-F238E27FC236}">
              <a16:creationId xmlns:a16="http://schemas.microsoft.com/office/drawing/2014/main" id="{F80FCAD8-0D40-474D-9F2E-EED9DE431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10</xdr:col>
      <xdr:colOff>0</xdr:colOff>
      <xdr:row>39</xdr:row>
      <xdr:rowOff>0</xdr:rowOff>
    </xdr:to>
    <xdr:graphicFrame macro="">
      <xdr:nvGraphicFramePr>
        <xdr:cNvPr id="33197994" name="Chart 19">
          <a:extLst>
            <a:ext uri="{FF2B5EF4-FFF2-40B4-BE49-F238E27FC236}">
              <a16:creationId xmlns:a16="http://schemas.microsoft.com/office/drawing/2014/main" id="{33569D20-D6C4-4599-AC73-90A2C4CCC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480060</xdr:colOff>
      <xdr:row>22</xdr:row>
      <xdr:rowOff>152400</xdr:rowOff>
    </xdr:to>
    <xdr:graphicFrame macro="">
      <xdr:nvGraphicFramePr>
        <xdr:cNvPr id="33146033" name="1 Gráfico">
          <a:extLst>
            <a:ext uri="{FF2B5EF4-FFF2-40B4-BE49-F238E27FC236}">
              <a16:creationId xmlns:a16="http://schemas.microsoft.com/office/drawing/2014/main" id="{9854E2A2-FE76-4961-AFE0-816214ED8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480060</xdr:colOff>
      <xdr:row>1</xdr:row>
      <xdr:rowOff>0</xdr:rowOff>
    </xdr:from>
    <xdr:to>
      <xdr:col>14</xdr:col>
      <xdr:colOff>914400</xdr:colOff>
      <xdr:row>22</xdr:row>
      <xdr:rowOff>144780</xdr:rowOff>
    </xdr:to>
    <xdr:graphicFrame macro="">
      <xdr:nvGraphicFramePr>
        <xdr:cNvPr id="33146034" name="3 Gráfico">
          <a:extLst>
            <a:ext uri="{FF2B5EF4-FFF2-40B4-BE49-F238E27FC236}">
              <a16:creationId xmlns:a16="http://schemas.microsoft.com/office/drawing/2014/main" id="{81CFC46E-552E-4042-B77A-3F0C3D38F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129540</xdr:rowOff>
    </xdr:from>
    <xdr:to>
      <xdr:col>7</xdr:col>
      <xdr:colOff>487680</xdr:colOff>
      <xdr:row>42</xdr:row>
      <xdr:rowOff>144780</xdr:rowOff>
    </xdr:to>
    <xdr:graphicFrame macro="">
      <xdr:nvGraphicFramePr>
        <xdr:cNvPr id="33146035" name="4 Gráfico">
          <a:extLst>
            <a:ext uri="{FF2B5EF4-FFF2-40B4-BE49-F238E27FC236}">
              <a16:creationId xmlns:a16="http://schemas.microsoft.com/office/drawing/2014/main" id="{0CA585DC-0DC1-426E-945D-C0A36DA07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480060</xdr:colOff>
      <xdr:row>22</xdr:row>
      <xdr:rowOff>121920</xdr:rowOff>
    </xdr:from>
    <xdr:to>
      <xdr:col>14</xdr:col>
      <xdr:colOff>906780</xdr:colOff>
      <xdr:row>42</xdr:row>
      <xdr:rowOff>129540</xdr:rowOff>
    </xdr:to>
    <xdr:graphicFrame macro="">
      <xdr:nvGraphicFramePr>
        <xdr:cNvPr id="33146036" name="5 Gráfico">
          <a:extLst>
            <a:ext uri="{FF2B5EF4-FFF2-40B4-BE49-F238E27FC236}">
              <a16:creationId xmlns:a16="http://schemas.microsoft.com/office/drawing/2014/main" id="{40D0260A-513D-450D-88FC-A3922C6E1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42</xdr:row>
      <xdr:rowOff>144780</xdr:rowOff>
    </xdr:from>
    <xdr:to>
      <xdr:col>7</xdr:col>
      <xdr:colOff>487680</xdr:colOff>
      <xdr:row>62</xdr:row>
      <xdr:rowOff>152400</xdr:rowOff>
    </xdr:to>
    <xdr:graphicFrame macro="">
      <xdr:nvGraphicFramePr>
        <xdr:cNvPr id="33146037" name="6 Gráfico">
          <a:extLst>
            <a:ext uri="{FF2B5EF4-FFF2-40B4-BE49-F238E27FC236}">
              <a16:creationId xmlns:a16="http://schemas.microsoft.com/office/drawing/2014/main" id="{02DB77CB-9F5D-4C40-B14E-27948996B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480060</xdr:colOff>
      <xdr:row>42</xdr:row>
      <xdr:rowOff>129540</xdr:rowOff>
    </xdr:from>
    <xdr:to>
      <xdr:col>14</xdr:col>
      <xdr:colOff>883920</xdr:colOff>
      <xdr:row>62</xdr:row>
      <xdr:rowOff>144780</xdr:rowOff>
    </xdr:to>
    <xdr:graphicFrame macro="">
      <xdr:nvGraphicFramePr>
        <xdr:cNvPr id="33146038" name="7 Gráfico">
          <a:extLst>
            <a:ext uri="{FF2B5EF4-FFF2-40B4-BE49-F238E27FC236}">
              <a16:creationId xmlns:a16="http://schemas.microsoft.com/office/drawing/2014/main" id="{9C1905F9-F1B1-45E0-8AB0-5E99B8CD5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62</xdr:row>
      <xdr:rowOff>152400</xdr:rowOff>
    </xdr:from>
    <xdr:to>
      <xdr:col>7</xdr:col>
      <xdr:colOff>487680</xdr:colOff>
      <xdr:row>82</xdr:row>
      <xdr:rowOff>160020</xdr:rowOff>
    </xdr:to>
    <xdr:graphicFrame macro="">
      <xdr:nvGraphicFramePr>
        <xdr:cNvPr id="33146039" name="8 Gráfico">
          <a:extLst>
            <a:ext uri="{FF2B5EF4-FFF2-40B4-BE49-F238E27FC236}">
              <a16:creationId xmlns:a16="http://schemas.microsoft.com/office/drawing/2014/main" id="{1505C838-2E36-46A2-AD08-56700DC74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480060</xdr:colOff>
      <xdr:row>62</xdr:row>
      <xdr:rowOff>144780</xdr:rowOff>
    </xdr:from>
    <xdr:to>
      <xdr:col>14</xdr:col>
      <xdr:colOff>861060</xdr:colOff>
      <xdr:row>82</xdr:row>
      <xdr:rowOff>152400</xdr:rowOff>
    </xdr:to>
    <xdr:graphicFrame macro="">
      <xdr:nvGraphicFramePr>
        <xdr:cNvPr id="33146040" name="9 Gráfico">
          <a:extLst>
            <a:ext uri="{FF2B5EF4-FFF2-40B4-BE49-F238E27FC236}">
              <a16:creationId xmlns:a16="http://schemas.microsoft.com/office/drawing/2014/main" id="{46AB7DD2-79A0-4EC8-B2DA-F0C0B1A9A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82</xdr:row>
      <xdr:rowOff>160020</xdr:rowOff>
    </xdr:from>
    <xdr:to>
      <xdr:col>7</xdr:col>
      <xdr:colOff>487680</xdr:colOff>
      <xdr:row>103</xdr:row>
      <xdr:rowOff>7620</xdr:rowOff>
    </xdr:to>
    <xdr:graphicFrame macro="">
      <xdr:nvGraphicFramePr>
        <xdr:cNvPr id="33146041" name="10 Gráfico">
          <a:extLst>
            <a:ext uri="{FF2B5EF4-FFF2-40B4-BE49-F238E27FC236}">
              <a16:creationId xmlns:a16="http://schemas.microsoft.com/office/drawing/2014/main" id="{EBA0D027-AD33-4FC8-A1F8-FEEE8E4FE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480060</xdr:colOff>
      <xdr:row>82</xdr:row>
      <xdr:rowOff>152400</xdr:rowOff>
    </xdr:from>
    <xdr:to>
      <xdr:col>14</xdr:col>
      <xdr:colOff>861060</xdr:colOff>
      <xdr:row>103</xdr:row>
      <xdr:rowOff>0</xdr:rowOff>
    </xdr:to>
    <xdr:graphicFrame macro="">
      <xdr:nvGraphicFramePr>
        <xdr:cNvPr id="33146042" name="11 Gráfico">
          <a:extLst>
            <a:ext uri="{FF2B5EF4-FFF2-40B4-BE49-F238E27FC236}">
              <a16:creationId xmlns:a16="http://schemas.microsoft.com/office/drawing/2014/main" id="{1DEC7F28-9D35-417F-B47B-F3EB4F9BB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102</xdr:row>
      <xdr:rowOff>160020</xdr:rowOff>
    </xdr:from>
    <xdr:to>
      <xdr:col>7</xdr:col>
      <xdr:colOff>487680</xdr:colOff>
      <xdr:row>123</xdr:row>
      <xdr:rowOff>7620</xdr:rowOff>
    </xdr:to>
    <xdr:graphicFrame macro="">
      <xdr:nvGraphicFramePr>
        <xdr:cNvPr id="33146043" name="12 Gráfico">
          <a:extLst>
            <a:ext uri="{FF2B5EF4-FFF2-40B4-BE49-F238E27FC236}">
              <a16:creationId xmlns:a16="http://schemas.microsoft.com/office/drawing/2014/main" id="{B0F18792-5D3A-4B08-AD06-A0F178040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480060</xdr:colOff>
      <xdr:row>102</xdr:row>
      <xdr:rowOff>152400</xdr:rowOff>
    </xdr:from>
    <xdr:to>
      <xdr:col>14</xdr:col>
      <xdr:colOff>861060</xdr:colOff>
      <xdr:row>123</xdr:row>
      <xdr:rowOff>0</xdr:rowOff>
    </xdr:to>
    <xdr:graphicFrame macro="">
      <xdr:nvGraphicFramePr>
        <xdr:cNvPr id="33146044" name="13 Gráfico">
          <a:extLst>
            <a:ext uri="{FF2B5EF4-FFF2-40B4-BE49-F238E27FC236}">
              <a16:creationId xmlns:a16="http://schemas.microsoft.com/office/drawing/2014/main" id="{38585CD6-083A-418A-9629-1862F2FD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  <pageSetUpPr fitToPage="1"/>
  </sheetPr>
  <dimension ref="A1:AT66"/>
  <sheetViews>
    <sheetView tabSelected="1" zoomScale="110" zoomScaleNormal="110" zoomScaleSheetLayoutView="85" workbookViewId="0">
      <selection activeCell="W50" sqref="W50:W51"/>
    </sheetView>
  </sheetViews>
  <sheetFormatPr baseColWidth="10" defaultColWidth="8.875" defaultRowHeight="14.25" x14ac:dyDescent="0.2"/>
  <cols>
    <col min="1" max="1" width="8.125" style="32" customWidth="1"/>
    <col min="2" max="2" width="4.25" style="32" customWidth="1"/>
    <col min="3" max="3" width="18" style="33" customWidth="1"/>
    <col min="4" max="4" width="24.125" style="34" customWidth="1"/>
    <col min="5" max="5" width="9.375" style="23" hidden="1" customWidth="1"/>
    <col min="6" max="6" width="14.25" style="23" hidden="1" customWidth="1"/>
    <col min="7" max="7" width="23.125" style="23" hidden="1" customWidth="1"/>
    <col min="8" max="8" width="2.5" style="35" customWidth="1"/>
    <col min="9" max="9" width="5" style="23" customWidth="1"/>
    <col min="10" max="10" width="4.75" style="23" customWidth="1"/>
    <col min="11" max="13" width="3.375" style="23" customWidth="1"/>
    <col min="14" max="14" width="4.875" style="23" customWidth="1"/>
    <col min="15" max="15" width="2.875" style="23" customWidth="1"/>
    <col min="16" max="16" width="4.375" style="23" customWidth="1"/>
    <col min="17" max="17" width="9" style="25" bestFit="1" customWidth="1"/>
    <col min="18" max="19" width="8.875" style="26" customWidth="1"/>
    <col min="20" max="20" width="9.5" style="25" customWidth="1"/>
    <col min="21" max="22" width="8.875" style="26" customWidth="1"/>
    <col min="23" max="23" width="8.875" style="25"/>
    <col min="24" max="25" width="8.875" style="26" customWidth="1"/>
    <col min="26" max="26" width="8.875" style="25"/>
    <col min="27" max="28" width="8.875" style="26" customWidth="1"/>
    <col min="29" max="29" width="8.875" style="25"/>
    <col min="30" max="31" width="8.875" style="26" customWidth="1"/>
    <col min="32" max="32" width="8.875" style="25"/>
    <col min="33" max="35" width="8.875" style="26" customWidth="1"/>
    <col min="36" max="36" width="8.875" style="25"/>
    <col min="37" max="37" width="8.875" style="26" customWidth="1"/>
    <col min="38" max="38" width="8.875" style="25"/>
    <col min="39" max="42" width="8.875" style="26" customWidth="1"/>
    <col min="43" max="43" width="8.875" style="25"/>
    <col min="44" max="45" width="8.875" style="26" customWidth="1"/>
    <col min="46" max="46" width="36.375" style="23" customWidth="1"/>
    <col min="47" max="16384" width="8.875" style="23"/>
  </cols>
  <sheetData>
    <row r="1" spans="1:46" ht="18.75" customHeight="1" x14ac:dyDescent="0.2">
      <c r="A1" s="161" t="s">
        <v>75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3"/>
      <c r="Q1" s="145">
        <v>43831</v>
      </c>
      <c r="R1" s="145">
        <v>43862</v>
      </c>
      <c r="S1" s="145">
        <v>43891</v>
      </c>
      <c r="T1" s="145">
        <v>43922</v>
      </c>
      <c r="U1" s="145">
        <v>43952</v>
      </c>
      <c r="V1" s="145">
        <v>43983</v>
      </c>
      <c r="W1" s="145">
        <v>44013</v>
      </c>
      <c r="X1" s="145">
        <v>44044</v>
      </c>
      <c r="Y1" s="145">
        <v>44075</v>
      </c>
      <c r="Z1" s="145">
        <v>44105</v>
      </c>
      <c r="AA1" s="145">
        <v>44136</v>
      </c>
      <c r="AB1" s="145">
        <v>44166</v>
      </c>
      <c r="AC1" s="145">
        <v>44197</v>
      </c>
      <c r="AD1" s="145">
        <v>44228</v>
      </c>
      <c r="AE1" s="145">
        <v>44256</v>
      </c>
      <c r="AF1" s="145">
        <v>44287</v>
      </c>
      <c r="AG1" s="145">
        <v>44317</v>
      </c>
      <c r="AH1" s="145">
        <v>44348</v>
      </c>
      <c r="AI1" s="145">
        <v>44378</v>
      </c>
      <c r="AJ1" s="145">
        <v>44409</v>
      </c>
      <c r="AK1" s="145">
        <v>44440</v>
      </c>
      <c r="AL1" s="145">
        <v>44470</v>
      </c>
      <c r="AM1" s="145">
        <v>44501</v>
      </c>
      <c r="AN1" s="145">
        <v>44531</v>
      </c>
      <c r="AO1" s="145">
        <v>44562</v>
      </c>
      <c r="AP1" s="145">
        <v>44593</v>
      </c>
      <c r="AQ1" s="145">
        <v>44621</v>
      </c>
      <c r="AR1" s="145">
        <v>44652</v>
      </c>
      <c r="AS1" s="145">
        <v>44682</v>
      </c>
      <c r="AT1" s="159" t="s">
        <v>40</v>
      </c>
    </row>
    <row r="2" spans="1:46" ht="24" customHeight="1" x14ac:dyDescent="0.2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60"/>
    </row>
    <row r="3" spans="1:46" ht="14.25" customHeight="1" x14ac:dyDescent="0.2">
      <c r="A3" s="167" t="s">
        <v>96</v>
      </c>
      <c r="B3" s="208" t="s">
        <v>70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/>
      <c r="Q3" s="24">
        <v>20</v>
      </c>
      <c r="R3" s="24">
        <v>20</v>
      </c>
      <c r="S3" s="24">
        <v>22</v>
      </c>
      <c r="T3" s="24">
        <v>14</v>
      </c>
      <c r="U3" s="24">
        <v>20</v>
      </c>
      <c r="V3" s="24">
        <v>22</v>
      </c>
      <c r="W3" s="24">
        <v>22</v>
      </c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1"/>
    </row>
    <row r="4" spans="1:46" ht="15.75" customHeight="1" x14ac:dyDescent="0.2">
      <c r="A4" s="144"/>
      <c r="B4" s="37"/>
      <c r="C4" s="147" t="s">
        <v>69</v>
      </c>
      <c r="D4" s="147" t="s">
        <v>68</v>
      </c>
      <c r="E4" s="142" t="s">
        <v>11</v>
      </c>
      <c r="F4" s="142" t="s">
        <v>12</v>
      </c>
      <c r="G4" s="142" t="s">
        <v>22</v>
      </c>
      <c r="H4" s="150" t="s">
        <v>54</v>
      </c>
      <c r="I4" s="150"/>
      <c r="J4" s="150"/>
      <c r="K4" s="150"/>
      <c r="L4" s="151">
        <v>5</v>
      </c>
      <c r="M4" s="151"/>
      <c r="N4" s="141" t="s">
        <v>33</v>
      </c>
      <c r="O4" s="141"/>
      <c r="P4" s="141"/>
      <c r="Q4" s="10">
        <v>5</v>
      </c>
      <c r="R4" s="10">
        <v>6</v>
      </c>
      <c r="S4" s="10">
        <v>12</v>
      </c>
      <c r="T4" s="10">
        <v>3</v>
      </c>
      <c r="U4" s="11">
        <v>5</v>
      </c>
      <c r="V4" s="11">
        <v>7</v>
      </c>
      <c r="W4" s="10">
        <v>7</v>
      </c>
      <c r="X4" s="11"/>
      <c r="Y4" s="11"/>
      <c r="Z4" s="10"/>
      <c r="AA4" s="11"/>
      <c r="AB4" s="11"/>
      <c r="AC4" s="10"/>
      <c r="AD4" s="11"/>
      <c r="AE4" s="11"/>
      <c r="AF4" s="10"/>
      <c r="AG4" s="11"/>
      <c r="AH4" s="11"/>
      <c r="AI4" s="11"/>
      <c r="AJ4" s="10"/>
      <c r="AK4" s="11"/>
      <c r="AL4" s="10"/>
      <c r="AM4" s="11"/>
      <c r="AN4" s="11"/>
      <c r="AO4" s="11"/>
      <c r="AP4" s="11"/>
      <c r="AQ4" s="10"/>
      <c r="AR4" s="11"/>
      <c r="AS4" s="11"/>
      <c r="AT4" s="195"/>
    </row>
    <row r="5" spans="1:46" ht="15.75" customHeight="1" x14ac:dyDescent="0.2">
      <c r="A5" s="144"/>
      <c r="B5" s="38"/>
      <c r="C5" s="148"/>
      <c r="D5" s="148"/>
      <c r="E5" s="142"/>
      <c r="F5" s="142"/>
      <c r="G5" s="142"/>
      <c r="H5" s="150" t="s">
        <v>54</v>
      </c>
      <c r="I5" s="150"/>
      <c r="J5" s="150"/>
      <c r="K5" s="150"/>
      <c r="L5" s="151">
        <v>5</v>
      </c>
      <c r="M5" s="151"/>
      <c r="N5" s="141" t="s">
        <v>34</v>
      </c>
      <c r="O5" s="141"/>
      <c r="P5" s="141"/>
      <c r="Q5" s="10">
        <v>5</v>
      </c>
      <c r="R5" s="10">
        <v>5</v>
      </c>
      <c r="S5" s="10">
        <v>12</v>
      </c>
      <c r="T5" s="10">
        <v>4</v>
      </c>
      <c r="U5" s="11">
        <v>5</v>
      </c>
      <c r="V5" s="11">
        <v>9</v>
      </c>
      <c r="W5" s="10">
        <v>4</v>
      </c>
      <c r="X5" s="11"/>
      <c r="Y5" s="11"/>
      <c r="Z5" s="10"/>
      <c r="AA5" s="11"/>
      <c r="AB5" s="11"/>
      <c r="AC5" s="10"/>
      <c r="AD5" s="11"/>
      <c r="AE5" s="11"/>
      <c r="AF5" s="10"/>
      <c r="AG5" s="11"/>
      <c r="AH5" s="11"/>
      <c r="AI5" s="11"/>
      <c r="AJ5" s="10"/>
      <c r="AK5" s="11"/>
      <c r="AL5" s="10"/>
      <c r="AM5" s="11"/>
      <c r="AN5" s="11"/>
      <c r="AO5" s="11"/>
      <c r="AP5" s="11"/>
      <c r="AQ5" s="10"/>
      <c r="AR5" s="11"/>
      <c r="AS5" s="11"/>
      <c r="AT5" s="195"/>
    </row>
    <row r="6" spans="1:46" ht="15.75" customHeight="1" x14ac:dyDescent="0.2">
      <c r="A6" s="144"/>
      <c r="B6" s="38"/>
      <c r="C6" s="148"/>
      <c r="D6" s="148"/>
      <c r="E6" s="142"/>
      <c r="F6" s="142"/>
      <c r="G6" s="142"/>
      <c r="H6" s="150" t="s">
        <v>54</v>
      </c>
      <c r="I6" s="150"/>
      <c r="J6" s="150"/>
      <c r="K6" s="150"/>
      <c r="L6" s="151">
        <v>5</v>
      </c>
      <c r="M6" s="151"/>
      <c r="N6" s="141" t="s">
        <v>52</v>
      </c>
      <c r="O6" s="141"/>
      <c r="P6" s="141"/>
      <c r="Q6" s="10">
        <v>5</v>
      </c>
      <c r="R6" s="10">
        <v>5</v>
      </c>
      <c r="S6" s="10">
        <v>11</v>
      </c>
      <c r="T6" s="10">
        <v>3</v>
      </c>
      <c r="U6" s="11">
        <v>5</v>
      </c>
      <c r="V6" s="11">
        <v>7</v>
      </c>
      <c r="W6" s="10">
        <v>4</v>
      </c>
      <c r="X6" s="11"/>
      <c r="Y6" s="11"/>
      <c r="Z6" s="10"/>
      <c r="AA6" s="11"/>
      <c r="AB6" s="11"/>
      <c r="AC6" s="10"/>
      <c r="AD6" s="11"/>
      <c r="AE6" s="11"/>
      <c r="AF6" s="10"/>
      <c r="AG6" s="11"/>
      <c r="AH6" s="11"/>
      <c r="AI6" s="11"/>
      <c r="AJ6" s="10"/>
      <c r="AK6" s="11"/>
      <c r="AL6" s="10"/>
      <c r="AM6" s="11"/>
      <c r="AN6" s="11"/>
      <c r="AO6" s="11"/>
      <c r="AP6" s="11"/>
      <c r="AQ6" s="10"/>
      <c r="AR6" s="11"/>
      <c r="AS6" s="11"/>
      <c r="AT6" s="195"/>
    </row>
    <row r="7" spans="1:46" ht="15.75" customHeight="1" x14ac:dyDescent="0.2">
      <c r="A7" s="144"/>
      <c r="B7" s="38"/>
      <c r="C7" s="148"/>
      <c r="D7" s="148"/>
      <c r="E7" s="142"/>
      <c r="F7" s="142"/>
      <c r="G7" s="142"/>
      <c r="H7" s="150" t="s">
        <v>54</v>
      </c>
      <c r="I7" s="150"/>
      <c r="J7" s="150"/>
      <c r="K7" s="150"/>
      <c r="L7" s="151">
        <v>5</v>
      </c>
      <c r="M7" s="151"/>
      <c r="N7" s="141" t="s">
        <v>55</v>
      </c>
      <c r="O7" s="141"/>
      <c r="P7" s="141"/>
      <c r="Q7" s="10">
        <v>5</v>
      </c>
      <c r="R7" s="10">
        <v>5</v>
      </c>
      <c r="S7" s="10">
        <v>16</v>
      </c>
      <c r="T7" s="10">
        <v>4</v>
      </c>
      <c r="U7" s="11">
        <v>5</v>
      </c>
      <c r="V7" s="11">
        <v>5</v>
      </c>
      <c r="W7" s="10">
        <v>5</v>
      </c>
      <c r="X7" s="11"/>
      <c r="Y7" s="11"/>
      <c r="Z7" s="10"/>
      <c r="AA7" s="11"/>
      <c r="AB7" s="11"/>
      <c r="AC7" s="10"/>
      <c r="AD7" s="11"/>
      <c r="AE7" s="11"/>
      <c r="AF7" s="10"/>
      <c r="AG7" s="11"/>
      <c r="AH7" s="11"/>
      <c r="AI7" s="11"/>
      <c r="AJ7" s="10"/>
      <c r="AK7" s="11"/>
      <c r="AL7" s="10"/>
      <c r="AM7" s="11"/>
      <c r="AN7" s="11"/>
      <c r="AO7" s="11"/>
      <c r="AP7" s="11"/>
      <c r="AQ7" s="10"/>
      <c r="AR7" s="11"/>
      <c r="AS7" s="11"/>
      <c r="AT7" s="21"/>
    </row>
    <row r="8" spans="1:46" ht="15.75" customHeight="1" x14ac:dyDescent="0.2">
      <c r="A8" s="144"/>
      <c r="B8" s="38"/>
      <c r="C8" s="148"/>
      <c r="D8" s="148"/>
      <c r="E8" s="142"/>
      <c r="F8" s="142"/>
      <c r="G8" s="142"/>
      <c r="H8" s="150" t="s">
        <v>54</v>
      </c>
      <c r="I8" s="150"/>
      <c r="J8" s="150"/>
      <c r="K8" s="150"/>
      <c r="L8" s="180">
        <v>0.2</v>
      </c>
      <c r="M8" s="180"/>
      <c r="N8" s="141" t="s">
        <v>38</v>
      </c>
      <c r="O8" s="141"/>
      <c r="P8" s="141"/>
      <c r="Q8" s="10">
        <v>0</v>
      </c>
      <c r="R8" s="10">
        <v>0</v>
      </c>
      <c r="S8" s="10">
        <v>0</v>
      </c>
      <c r="T8" s="10">
        <v>0</v>
      </c>
      <c r="U8" s="11">
        <v>0</v>
      </c>
      <c r="V8" s="11">
        <v>0</v>
      </c>
      <c r="W8" s="10">
        <v>0</v>
      </c>
      <c r="X8" s="11"/>
      <c r="Y8" s="11"/>
      <c r="Z8" s="10"/>
      <c r="AA8" s="11"/>
      <c r="AB8" s="11"/>
      <c r="AC8" s="10"/>
      <c r="AD8" s="11"/>
      <c r="AE8" s="11"/>
      <c r="AF8" s="10"/>
      <c r="AG8" s="11"/>
      <c r="AH8" s="11"/>
      <c r="AI8" s="11"/>
      <c r="AJ8" s="10"/>
      <c r="AK8" s="11"/>
      <c r="AL8" s="10"/>
      <c r="AM8" s="11"/>
      <c r="AN8" s="11"/>
      <c r="AO8" s="11"/>
      <c r="AP8" s="11"/>
      <c r="AQ8" s="10"/>
      <c r="AR8" s="11"/>
      <c r="AS8" s="11"/>
      <c r="AT8" s="21"/>
    </row>
    <row r="9" spans="1:46" ht="15.75" customHeight="1" x14ac:dyDescent="0.2">
      <c r="A9" s="144"/>
      <c r="B9" s="38"/>
      <c r="C9" s="148"/>
      <c r="D9" s="148"/>
      <c r="E9" s="142"/>
      <c r="F9" s="142"/>
      <c r="G9" s="142"/>
      <c r="H9" s="150" t="s">
        <v>54</v>
      </c>
      <c r="I9" s="150"/>
      <c r="J9" s="150"/>
      <c r="K9" s="150"/>
      <c r="L9" s="180">
        <v>0.2</v>
      </c>
      <c r="M9" s="180"/>
      <c r="N9" s="141" t="s">
        <v>39</v>
      </c>
      <c r="O9" s="141"/>
      <c r="P9" s="141"/>
      <c r="Q9" s="10">
        <v>0</v>
      </c>
      <c r="R9" s="10">
        <v>0</v>
      </c>
      <c r="S9" s="10">
        <v>0</v>
      </c>
      <c r="T9" s="10">
        <v>0</v>
      </c>
      <c r="U9" s="11">
        <v>0</v>
      </c>
      <c r="V9" s="11">
        <v>0</v>
      </c>
      <c r="W9" s="10">
        <v>0</v>
      </c>
      <c r="X9" s="11"/>
      <c r="Y9" s="11"/>
      <c r="Z9" s="10"/>
      <c r="AA9" s="11"/>
      <c r="AB9" s="11"/>
      <c r="AC9" s="10"/>
      <c r="AD9" s="11"/>
      <c r="AE9" s="11"/>
      <c r="AF9" s="10"/>
      <c r="AG9" s="11"/>
      <c r="AH9" s="11"/>
      <c r="AI9" s="11"/>
      <c r="AJ9" s="10"/>
      <c r="AK9" s="11"/>
      <c r="AL9" s="10"/>
      <c r="AM9" s="11"/>
      <c r="AN9" s="11"/>
      <c r="AO9" s="11"/>
      <c r="AP9" s="11"/>
      <c r="AQ9" s="10"/>
      <c r="AR9" s="11"/>
      <c r="AS9" s="11"/>
      <c r="AT9" s="21"/>
    </row>
    <row r="10" spans="1:46" ht="15.75" customHeight="1" x14ac:dyDescent="0.2">
      <c r="A10" s="168"/>
      <c r="B10" s="39"/>
      <c r="C10" s="149"/>
      <c r="D10" s="149"/>
      <c r="E10" s="142"/>
      <c r="F10" s="142"/>
      <c r="G10" s="142"/>
      <c r="H10" s="150" t="s">
        <v>54</v>
      </c>
      <c r="I10" s="150"/>
      <c r="J10" s="150"/>
      <c r="K10" s="150"/>
      <c r="L10" s="180">
        <v>0.2</v>
      </c>
      <c r="M10" s="180"/>
      <c r="N10" s="141" t="s">
        <v>97</v>
      </c>
      <c r="O10" s="141"/>
      <c r="P10" s="141"/>
      <c r="Q10" s="10">
        <v>0</v>
      </c>
      <c r="R10" s="10">
        <v>0</v>
      </c>
      <c r="S10" s="10">
        <v>0</v>
      </c>
      <c r="T10" s="10">
        <v>0</v>
      </c>
      <c r="U10" s="11">
        <v>0</v>
      </c>
      <c r="V10" s="11">
        <v>0</v>
      </c>
      <c r="W10" s="10">
        <v>0</v>
      </c>
      <c r="X10" s="11"/>
      <c r="Y10" s="11"/>
      <c r="Z10" s="10"/>
      <c r="AA10" s="11"/>
      <c r="AB10" s="11"/>
      <c r="AC10" s="10"/>
      <c r="AD10" s="11"/>
      <c r="AE10" s="11"/>
      <c r="AF10" s="10"/>
      <c r="AG10" s="11"/>
      <c r="AH10" s="11"/>
      <c r="AI10" s="11"/>
      <c r="AJ10" s="10"/>
      <c r="AK10" s="11"/>
      <c r="AL10" s="10"/>
      <c r="AM10" s="11"/>
      <c r="AN10" s="11"/>
      <c r="AO10" s="11"/>
      <c r="AP10" s="11"/>
      <c r="AQ10" s="10"/>
      <c r="AR10" s="11"/>
      <c r="AS10" s="11"/>
      <c r="AT10" s="21"/>
    </row>
    <row r="11" spans="1:46" ht="25.5" customHeight="1" x14ac:dyDescent="0.2">
      <c r="A11" s="159" t="s">
        <v>41</v>
      </c>
      <c r="B11" s="159"/>
      <c r="C11" s="159"/>
      <c r="D11" s="159"/>
      <c r="E11" s="159"/>
      <c r="F11" s="159"/>
      <c r="G11" s="159"/>
      <c r="H11" s="200" t="s">
        <v>0</v>
      </c>
      <c r="I11" s="200"/>
      <c r="J11" s="200"/>
      <c r="K11" s="200"/>
      <c r="L11" s="200"/>
      <c r="M11" s="200"/>
      <c r="N11" s="200"/>
      <c r="O11" s="200"/>
      <c r="P11" s="200"/>
      <c r="Q11" s="145">
        <v>43831</v>
      </c>
      <c r="R11" s="145">
        <v>43862</v>
      </c>
      <c r="S11" s="145">
        <v>43891</v>
      </c>
      <c r="T11" s="145">
        <v>43922</v>
      </c>
      <c r="U11" s="145">
        <v>43952</v>
      </c>
      <c r="V11" s="145">
        <v>43983</v>
      </c>
      <c r="W11" s="145">
        <v>44013</v>
      </c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59" t="s">
        <v>40</v>
      </c>
    </row>
    <row r="12" spans="1:46" ht="13.5" thickBot="1" x14ac:dyDescent="0.25">
      <c r="A12" s="40" t="s">
        <v>13</v>
      </c>
      <c r="B12" s="40" t="s">
        <v>5</v>
      </c>
      <c r="C12" s="41" t="s">
        <v>1</v>
      </c>
      <c r="D12" s="40" t="s">
        <v>8</v>
      </c>
      <c r="E12" s="40" t="s">
        <v>2</v>
      </c>
      <c r="F12" s="40" t="s">
        <v>9</v>
      </c>
      <c r="G12" s="40" t="s">
        <v>3</v>
      </c>
      <c r="H12" s="228" t="s">
        <v>6</v>
      </c>
      <c r="I12" s="228"/>
      <c r="J12" s="229" t="s">
        <v>7</v>
      </c>
      <c r="K12" s="229"/>
      <c r="L12" s="229"/>
      <c r="M12" s="229"/>
      <c r="N12" s="229"/>
      <c r="O12" s="227" t="s">
        <v>4</v>
      </c>
      <c r="P12" s="227"/>
      <c r="Q12" s="146"/>
      <c r="R12" s="146"/>
      <c r="S12" s="146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60"/>
    </row>
    <row r="13" spans="1:46" ht="28.9" customHeight="1" x14ac:dyDescent="0.2">
      <c r="A13" s="189" t="s">
        <v>14</v>
      </c>
      <c r="B13" s="179">
        <v>1</v>
      </c>
      <c r="C13" s="215" t="s">
        <v>23</v>
      </c>
      <c r="D13" s="42" t="s">
        <v>84</v>
      </c>
      <c r="E13" s="43" t="s">
        <v>11</v>
      </c>
      <c r="F13" s="44" t="s">
        <v>12</v>
      </c>
      <c r="G13" s="45" t="s">
        <v>27</v>
      </c>
      <c r="H13" s="46" t="s">
        <v>47</v>
      </c>
      <c r="I13" s="47">
        <f>I14+I15</f>
        <v>11</v>
      </c>
      <c r="J13" s="48">
        <f>P13</f>
        <v>7</v>
      </c>
      <c r="K13" s="49" t="s">
        <v>50</v>
      </c>
      <c r="L13" s="49" t="s">
        <v>49</v>
      </c>
      <c r="M13" s="49" t="s">
        <v>50</v>
      </c>
      <c r="N13" s="48">
        <f>I13</f>
        <v>11</v>
      </c>
      <c r="O13" s="50" t="s">
        <v>48</v>
      </c>
      <c r="P13" s="51">
        <f>P14+P15</f>
        <v>7</v>
      </c>
      <c r="Q13" s="27">
        <v>21</v>
      </c>
      <c r="R13" s="27">
        <f>SUM(R14+R15)</f>
        <v>19</v>
      </c>
      <c r="S13" s="28">
        <v>15</v>
      </c>
      <c r="T13" s="28">
        <v>19</v>
      </c>
      <c r="U13" s="28">
        <v>20</v>
      </c>
      <c r="V13" s="28">
        <v>28</v>
      </c>
      <c r="W13" s="28">
        <v>16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17"/>
    </row>
    <row r="14" spans="1:46" ht="28.9" customHeight="1" x14ac:dyDescent="0.2">
      <c r="A14" s="168"/>
      <c r="B14" s="157"/>
      <c r="C14" s="148"/>
      <c r="D14" s="53" t="s">
        <v>80</v>
      </c>
      <c r="E14" s="53"/>
      <c r="F14" s="54"/>
      <c r="G14" s="55"/>
      <c r="H14" s="46" t="s">
        <v>47</v>
      </c>
      <c r="I14" s="47">
        <v>7</v>
      </c>
      <c r="J14" s="48">
        <f>P14</f>
        <v>5</v>
      </c>
      <c r="K14" s="49" t="s">
        <v>50</v>
      </c>
      <c r="L14" s="49" t="s">
        <v>49</v>
      </c>
      <c r="M14" s="49" t="s">
        <v>50</v>
      </c>
      <c r="N14" s="48">
        <f>I14</f>
        <v>7</v>
      </c>
      <c r="O14" s="50" t="s">
        <v>48</v>
      </c>
      <c r="P14" s="51">
        <v>5</v>
      </c>
      <c r="Q14" s="1">
        <v>17</v>
      </c>
      <c r="R14" s="1">
        <v>16</v>
      </c>
      <c r="S14" s="1">
        <v>14</v>
      </c>
      <c r="T14" s="1">
        <v>13</v>
      </c>
      <c r="U14" s="1">
        <v>15</v>
      </c>
      <c r="V14" s="1">
        <v>26</v>
      </c>
      <c r="W14" s="1">
        <v>14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2"/>
    </row>
    <row r="15" spans="1:46" ht="28.9" customHeight="1" x14ac:dyDescent="0.2">
      <c r="A15" s="168"/>
      <c r="B15" s="158"/>
      <c r="C15" s="149"/>
      <c r="D15" s="53" t="s">
        <v>81</v>
      </c>
      <c r="E15" s="53"/>
      <c r="F15" s="54"/>
      <c r="G15" s="55"/>
      <c r="H15" s="46" t="s">
        <v>47</v>
      </c>
      <c r="I15" s="47">
        <v>4</v>
      </c>
      <c r="J15" s="48">
        <f>P15</f>
        <v>2</v>
      </c>
      <c r="K15" s="49" t="s">
        <v>50</v>
      </c>
      <c r="L15" s="49" t="s">
        <v>49</v>
      </c>
      <c r="M15" s="49" t="s">
        <v>50</v>
      </c>
      <c r="N15" s="48">
        <f>I15</f>
        <v>4</v>
      </c>
      <c r="O15" s="50" t="s">
        <v>48</v>
      </c>
      <c r="P15" s="51">
        <v>2</v>
      </c>
      <c r="Q15" s="1">
        <v>4</v>
      </c>
      <c r="R15" s="1">
        <v>3</v>
      </c>
      <c r="S15" s="1">
        <v>1</v>
      </c>
      <c r="T15" s="1">
        <v>6</v>
      </c>
      <c r="U15" s="1">
        <v>5</v>
      </c>
      <c r="V15" s="1">
        <v>2</v>
      </c>
      <c r="W15" s="1">
        <v>2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"/>
    </row>
    <row r="16" spans="1:46" ht="28.9" customHeight="1" x14ac:dyDescent="0.2">
      <c r="A16" s="190"/>
      <c r="B16" s="156">
        <v>2</v>
      </c>
      <c r="C16" s="147" t="s">
        <v>24</v>
      </c>
      <c r="D16" s="56" t="s">
        <v>85</v>
      </c>
      <c r="E16" s="57" t="s">
        <v>11</v>
      </c>
      <c r="F16" s="58" t="s">
        <v>12</v>
      </c>
      <c r="G16" s="59" t="s">
        <v>27</v>
      </c>
      <c r="H16" s="46" t="s">
        <v>48</v>
      </c>
      <c r="I16" s="47">
        <f>I17+I18</f>
        <v>6</v>
      </c>
      <c r="J16" s="48">
        <f>I16</f>
        <v>6</v>
      </c>
      <c r="K16" s="49" t="s">
        <v>50</v>
      </c>
      <c r="L16" s="49" t="s">
        <v>49</v>
      </c>
      <c r="M16" s="49" t="s">
        <v>50</v>
      </c>
      <c r="N16" s="48">
        <f>P16</f>
        <v>6</v>
      </c>
      <c r="O16" s="50" t="s">
        <v>47</v>
      </c>
      <c r="P16" s="51">
        <f>P17+P18</f>
        <v>6</v>
      </c>
      <c r="Q16" s="126">
        <v>9</v>
      </c>
      <c r="R16" s="126">
        <f>SUM(R17+R18)</f>
        <v>15</v>
      </c>
      <c r="S16" s="126">
        <v>23</v>
      </c>
      <c r="T16" s="126">
        <v>3</v>
      </c>
      <c r="U16" s="126">
        <v>5</v>
      </c>
      <c r="V16" s="126">
        <v>2</v>
      </c>
      <c r="W16" s="126">
        <v>6</v>
      </c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8"/>
    </row>
    <row r="17" spans="1:46" ht="28.9" customHeight="1" x14ac:dyDescent="0.2">
      <c r="A17" s="190"/>
      <c r="B17" s="157"/>
      <c r="C17" s="148"/>
      <c r="D17" s="57" t="s">
        <v>82</v>
      </c>
      <c r="E17" s="57"/>
      <c r="F17" s="58"/>
      <c r="G17" s="59"/>
      <c r="H17" s="46" t="s">
        <v>48</v>
      </c>
      <c r="I17" s="47">
        <v>3</v>
      </c>
      <c r="J17" s="48">
        <f>I17</f>
        <v>3</v>
      </c>
      <c r="K17" s="49" t="s">
        <v>50</v>
      </c>
      <c r="L17" s="49" t="s">
        <v>49</v>
      </c>
      <c r="M17" s="49" t="s">
        <v>50</v>
      </c>
      <c r="N17" s="48">
        <f>P17</f>
        <v>5</v>
      </c>
      <c r="O17" s="50" t="s">
        <v>47</v>
      </c>
      <c r="P17" s="51">
        <v>5</v>
      </c>
      <c r="Q17" s="3">
        <v>9</v>
      </c>
      <c r="R17" s="3">
        <v>15</v>
      </c>
      <c r="S17" s="3">
        <v>23</v>
      </c>
      <c r="T17" s="3">
        <v>3</v>
      </c>
      <c r="U17" s="3">
        <v>5</v>
      </c>
      <c r="V17" s="3">
        <v>2</v>
      </c>
      <c r="W17" s="3">
        <v>6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8"/>
    </row>
    <row r="18" spans="1:46" ht="28.9" customHeight="1" x14ac:dyDescent="0.2">
      <c r="A18" s="190"/>
      <c r="B18" s="158"/>
      <c r="C18" s="149"/>
      <c r="D18" s="57" t="s">
        <v>83</v>
      </c>
      <c r="E18" s="57"/>
      <c r="F18" s="58"/>
      <c r="G18" s="59"/>
      <c r="H18" s="46" t="s">
        <v>48</v>
      </c>
      <c r="I18" s="47">
        <v>3</v>
      </c>
      <c r="J18" s="48">
        <f>I18</f>
        <v>3</v>
      </c>
      <c r="K18" s="49" t="s">
        <v>50</v>
      </c>
      <c r="L18" s="49" t="s">
        <v>49</v>
      </c>
      <c r="M18" s="49" t="s">
        <v>50</v>
      </c>
      <c r="N18" s="48">
        <f>P18</f>
        <v>1</v>
      </c>
      <c r="O18" s="50" t="s">
        <v>47</v>
      </c>
      <c r="P18" s="51">
        <v>1</v>
      </c>
      <c r="Q18" s="3"/>
      <c r="R18" s="3"/>
      <c r="S18" s="3"/>
      <c r="T18" s="3"/>
      <c r="U18" s="3"/>
      <c r="V18" s="3">
        <v>0</v>
      </c>
      <c r="W18" s="3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8"/>
    </row>
    <row r="19" spans="1:46" ht="36.75" customHeight="1" x14ac:dyDescent="0.2">
      <c r="A19" s="190"/>
      <c r="B19" s="60">
        <v>3</v>
      </c>
      <c r="C19" s="58" t="s">
        <v>10</v>
      </c>
      <c r="D19" s="57" t="s">
        <v>86</v>
      </c>
      <c r="E19" s="57" t="s">
        <v>11</v>
      </c>
      <c r="F19" s="58" t="s">
        <v>12</v>
      </c>
      <c r="G19" s="59" t="s">
        <v>26</v>
      </c>
      <c r="H19" s="46" t="s">
        <v>47</v>
      </c>
      <c r="I19" s="47">
        <v>82</v>
      </c>
      <c r="J19" s="48">
        <f>P19</f>
        <v>78</v>
      </c>
      <c r="K19" s="49" t="s">
        <v>50</v>
      </c>
      <c r="L19" s="49" t="s">
        <v>49</v>
      </c>
      <c r="M19" s="49" t="s">
        <v>50</v>
      </c>
      <c r="N19" s="48">
        <f>I19</f>
        <v>82</v>
      </c>
      <c r="O19" s="61" t="s">
        <v>48</v>
      </c>
      <c r="P19" s="51">
        <v>78</v>
      </c>
      <c r="Q19" s="3">
        <v>437</v>
      </c>
      <c r="R19" s="3">
        <v>441</v>
      </c>
      <c r="S19" s="3">
        <v>373</v>
      </c>
      <c r="T19" s="3">
        <v>389</v>
      </c>
      <c r="U19" s="3">
        <v>404</v>
      </c>
      <c r="V19" s="3">
        <v>430</v>
      </c>
      <c r="W19" s="3">
        <v>440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18"/>
    </row>
    <row r="20" spans="1:46" ht="28.9" customHeight="1" thickBot="1" x14ac:dyDescent="0.25">
      <c r="A20" s="191"/>
      <c r="B20" s="62">
        <v>4</v>
      </c>
      <c r="C20" s="63" t="s">
        <v>46</v>
      </c>
      <c r="D20" s="64" t="s">
        <v>16</v>
      </c>
      <c r="E20" s="65" t="s">
        <v>11</v>
      </c>
      <c r="F20" s="66" t="s">
        <v>12</v>
      </c>
      <c r="G20" s="67" t="s">
        <v>19</v>
      </c>
      <c r="H20" s="68" t="s">
        <v>48</v>
      </c>
      <c r="I20" s="69">
        <v>0.9</v>
      </c>
      <c r="J20" s="70">
        <f>I20</f>
        <v>0.9</v>
      </c>
      <c r="K20" s="71" t="s">
        <v>50</v>
      </c>
      <c r="L20" s="71" t="s">
        <v>49</v>
      </c>
      <c r="M20" s="71" t="s">
        <v>50</v>
      </c>
      <c r="N20" s="70">
        <f>P20</f>
        <v>1</v>
      </c>
      <c r="O20" s="72" t="s">
        <v>47</v>
      </c>
      <c r="P20" s="73">
        <v>1</v>
      </c>
      <c r="Q20" s="127">
        <f t="shared" ref="Q20:V20" si="0">Q16/Q13</f>
        <v>0.42857142857142855</v>
      </c>
      <c r="R20" s="127">
        <f t="shared" si="0"/>
        <v>0.78947368421052633</v>
      </c>
      <c r="S20" s="127">
        <f t="shared" si="0"/>
        <v>1.5333333333333334</v>
      </c>
      <c r="T20" s="127">
        <f t="shared" si="0"/>
        <v>0.15789473684210525</v>
      </c>
      <c r="U20" s="127">
        <f t="shared" si="0"/>
        <v>0.25</v>
      </c>
      <c r="V20" s="127">
        <f t="shared" si="0"/>
        <v>7.1428571428571425E-2</v>
      </c>
      <c r="W20" s="127">
        <f>W16/W13</f>
        <v>0.375</v>
      </c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9"/>
    </row>
    <row r="21" spans="1:46" s="31" customFormat="1" ht="12.75" customHeight="1" x14ac:dyDescent="0.2">
      <c r="A21" s="143" t="s">
        <v>15</v>
      </c>
      <c r="B21" s="231" t="s">
        <v>51</v>
      </c>
      <c r="C21" s="231"/>
      <c r="D21" s="231"/>
      <c r="E21" s="231"/>
      <c r="F21" s="231"/>
      <c r="G21" s="231"/>
      <c r="H21" s="230" t="s">
        <v>31</v>
      </c>
      <c r="I21" s="230"/>
      <c r="J21" s="230"/>
      <c r="K21" s="230"/>
      <c r="L21" s="230"/>
      <c r="M21" s="230"/>
      <c r="N21" s="230"/>
      <c r="O21" s="230"/>
      <c r="P21" s="230"/>
      <c r="Q21" s="5">
        <v>43882</v>
      </c>
      <c r="R21" s="6">
        <v>43910</v>
      </c>
      <c r="S21" s="6">
        <v>43945</v>
      </c>
      <c r="T21" s="6">
        <v>43973</v>
      </c>
      <c r="U21" s="6">
        <v>44004</v>
      </c>
      <c r="V21" s="6">
        <v>44029</v>
      </c>
      <c r="W21" s="6">
        <v>44064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20"/>
    </row>
    <row r="22" spans="1:46" x14ac:dyDescent="0.2">
      <c r="A22" s="144"/>
      <c r="B22" s="192">
        <v>5</v>
      </c>
      <c r="C22" s="194" t="s">
        <v>43</v>
      </c>
      <c r="D22" s="181" t="s">
        <v>44</v>
      </c>
      <c r="E22" s="181" t="s">
        <v>11</v>
      </c>
      <c r="F22" s="142" t="s">
        <v>12</v>
      </c>
      <c r="G22" s="184" t="s">
        <v>66</v>
      </c>
      <c r="H22" s="46" t="s">
        <v>47</v>
      </c>
      <c r="I22" s="75">
        <v>8</v>
      </c>
      <c r="J22" s="48">
        <f>P22</f>
        <v>6</v>
      </c>
      <c r="K22" s="49" t="s">
        <v>50</v>
      </c>
      <c r="L22" s="49" t="s">
        <v>49</v>
      </c>
      <c r="M22" s="49" t="s">
        <v>50</v>
      </c>
      <c r="N22" s="48">
        <f>I22</f>
        <v>8</v>
      </c>
      <c r="O22" s="61" t="s">
        <v>48</v>
      </c>
      <c r="P22" s="76">
        <v>6</v>
      </c>
      <c r="Q22" s="4">
        <v>256</v>
      </c>
      <c r="R22" s="4">
        <f>IF(R23&lt;&gt;""&amp;R21&lt;&gt;"",R21-R23,"")</f>
        <v>266</v>
      </c>
      <c r="S22" s="4">
        <f>IF(S23&lt;&gt;""&amp;S21&lt;&gt;"",S21-S23,"")</f>
        <v>301</v>
      </c>
      <c r="T22" s="4">
        <f>IF(T23&lt;&gt;""&amp;T21&lt;&gt;"",T21-T23,"")</f>
        <v>329</v>
      </c>
      <c r="U22" s="4">
        <f>IF(U23&lt;&gt;""&amp;U21&lt;&gt;"",U21-U23,"")</f>
        <v>203</v>
      </c>
      <c r="V22" s="4">
        <f>IF(V23&lt;&gt;""&amp;V21&lt;&gt;"",V21-V23,"")</f>
        <v>274</v>
      </c>
      <c r="W22" s="4">
        <f>IF(W23&lt;&gt;""&amp;W21&lt;&gt;"",W21-W23,"")</f>
        <v>309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195"/>
    </row>
    <row r="23" spans="1:46" ht="13.9" customHeight="1" x14ac:dyDescent="0.2">
      <c r="A23" s="144"/>
      <c r="B23" s="192"/>
      <c r="C23" s="194"/>
      <c r="D23" s="181"/>
      <c r="E23" s="181"/>
      <c r="F23" s="142"/>
      <c r="G23" s="184"/>
      <c r="H23" s="193" t="s">
        <v>71</v>
      </c>
      <c r="I23" s="193"/>
      <c r="J23" s="193"/>
      <c r="K23" s="193"/>
      <c r="L23" s="193"/>
      <c r="M23" s="193"/>
      <c r="N23" s="193"/>
      <c r="O23" s="193"/>
      <c r="P23" s="193"/>
      <c r="Q23" s="7">
        <v>43626</v>
      </c>
      <c r="R23" s="7">
        <v>43644</v>
      </c>
      <c r="S23" s="7">
        <v>43644</v>
      </c>
      <c r="T23" s="7">
        <v>43644</v>
      </c>
      <c r="U23" s="7">
        <v>43801</v>
      </c>
      <c r="V23" s="7">
        <v>43755</v>
      </c>
      <c r="W23" s="7">
        <v>43755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195"/>
    </row>
    <row r="24" spans="1:46" x14ac:dyDescent="0.2">
      <c r="A24" s="144"/>
      <c r="B24" s="192">
        <v>6</v>
      </c>
      <c r="C24" s="194" t="s">
        <v>42</v>
      </c>
      <c r="D24" s="142" t="s">
        <v>45</v>
      </c>
      <c r="E24" s="181" t="s">
        <v>11</v>
      </c>
      <c r="F24" s="142" t="s">
        <v>12</v>
      </c>
      <c r="G24" s="184" t="s">
        <v>67</v>
      </c>
      <c r="H24" s="46" t="s">
        <v>47</v>
      </c>
      <c r="I24" s="75">
        <v>60</v>
      </c>
      <c r="J24" s="48">
        <f>P24</f>
        <v>45</v>
      </c>
      <c r="K24" s="49" t="s">
        <v>50</v>
      </c>
      <c r="L24" s="49" t="s">
        <v>49</v>
      </c>
      <c r="M24" s="49" t="s">
        <v>50</v>
      </c>
      <c r="N24" s="48">
        <f>I24</f>
        <v>60</v>
      </c>
      <c r="O24" s="61" t="s">
        <v>48</v>
      </c>
      <c r="P24" s="76">
        <v>45</v>
      </c>
      <c r="Q24" s="4">
        <v>32</v>
      </c>
      <c r="R24" s="4">
        <f>IF(R25&lt;&gt;""&amp;R21&lt;&gt;"",IF(R25-R21&lt;0,0,R25-R21),R25-R21)</f>
        <v>4</v>
      </c>
      <c r="S24" s="4">
        <f>IF(S25&lt;&gt;""&amp;S21&lt;&gt;"",IF(S25-S21&lt;0,0,S25-S21),S25-S21)</f>
        <v>0</v>
      </c>
      <c r="T24" s="4">
        <f>IF(T25&lt;&gt;""&amp;T21&lt;&gt;"",IF(T25-T21&lt;0,0,T25-T21),T25-T21)</f>
        <v>0</v>
      </c>
      <c r="U24" s="4">
        <v>0</v>
      </c>
      <c r="V24" s="4">
        <f>IF(V25&lt;&gt;""&amp;V21&lt;&gt;"",IF(V25-V21&lt;0,0,V25-V21),V25-V21)</f>
        <v>0</v>
      </c>
      <c r="W24" s="4">
        <f>IF(W25&lt;&gt;""&amp;W21&lt;&gt;"",IF(W25-W21&lt;0,0,W25-W21),W25-W21)</f>
        <v>0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195"/>
    </row>
    <row r="25" spans="1:46" ht="12.75" customHeight="1" x14ac:dyDescent="0.2">
      <c r="A25" s="144"/>
      <c r="B25" s="192"/>
      <c r="C25" s="194"/>
      <c r="D25" s="142"/>
      <c r="E25" s="181"/>
      <c r="F25" s="142"/>
      <c r="G25" s="184"/>
      <c r="H25" s="193" t="s">
        <v>32</v>
      </c>
      <c r="I25" s="193"/>
      <c r="J25" s="193"/>
      <c r="K25" s="193"/>
      <c r="L25" s="193"/>
      <c r="M25" s="193"/>
      <c r="N25" s="193"/>
      <c r="O25" s="193"/>
      <c r="P25" s="193"/>
      <c r="Q25" s="7">
        <v>43914</v>
      </c>
      <c r="R25" s="7">
        <v>43914</v>
      </c>
      <c r="S25" s="7">
        <v>43914</v>
      </c>
      <c r="T25" s="7">
        <v>43914</v>
      </c>
      <c r="U25" s="7">
        <v>43914</v>
      </c>
      <c r="V25" s="7">
        <v>44027</v>
      </c>
      <c r="W25" s="7">
        <v>44027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195"/>
    </row>
    <row r="26" spans="1:46" ht="22.5" customHeight="1" x14ac:dyDescent="0.2">
      <c r="A26" s="144"/>
      <c r="B26" s="192">
        <v>7</v>
      </c>
      <c r="C26" s="194" t="s">
        <v>35</v>
      </c>
      <c r="D26" s="142" t="s">
        <v>72</v>
      </c>
      <c r="E26" s="181" t="s">
        <v>11</v>
      </c>
      <c r="F26" s="142" t="s">
        <v>12</v>
      </c>
      <c r="G26" s="184" t="s">
        <v>25</v>
      </c>
      <c r="H26" s="46" t="s">
        <v>47</v>
      </c>
      <c r="I26" s="75">
        <v>7</v>
      </c>
      <c r="J26" s="48">
        <f>P26</f>
        <v>5</v>
      </c>
      <c r="K26" s="49" t="s">
        <v>50</v>
      </c>
      <c r="L26" s="49" t="s">
        <v>49</v>
      </c>
      <c r="M26" s="49" t="s">
        <v>50</v>
      </c>
      <c r="N26" s="48">
        <f>I26</f>
        <v>7</v>
      </c>
      <c r="O26" s="61" t="s">
        <v>48</v>
      </c>
      <c r="P26" s="76">
        <v>5</v>
      </c>
      <c r="Q26" s="4">
        <v>0</v>
      </c>
      <c r="R26" s="4">
        <v>0</v>
      </c>
      <c r="S26" s="4">
        <f>IF(S27&lt;&gt;""&amp;S21&lt;&gt;"",S21-S27,"")</f>
        <v>7</v>
      </c>
      <c r="T26" s="4">
        <f>IF(T27&lt;&gt;""&amp;T21&lt;&gt;"",T21-T27,"")</f>
        <v>1</v>
      </c>
      <c r="U26" s="4">
        <f>IF(U27&lt;&gt;""&amp;U21&lt;&gt;"",U21-U27,"")</f>
        <v>2</v>
      </c>
      <c r="V26" s="4">
        <f>IF(V27&lt;&gt;""&amp;V21&lt;&gt;"",V21-V27,"")</f>
        <v>0</v>
      </c>
      <c r="W26" s="4">
        <f>IF(W27&lt;&gt;""&amp;W21&lt;&gt;"",W21-W27,"")</f>
        <v>0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195"/>
    </row>
    <row r="27" spans="1:46" ht="12.75" customHeight="1" x14ac:dyDescent="0.2">
      <c r="A27" s="144"/>
      <c r="B27" s="192"/>
      <c r="C27" s="194"/>
      <c r="D27" s="147"/>
      <c r="E27" s="181"/>
      <c r="F27" s="142"/>
      <c r="G27" s="184"/>
      <c r="H27" s="193" t="s">
        <v>36</v>
      </c>
      <c r="I27" s="193"/>
      <c r="J27" s="193"/>
      <c r="K27" s="193"/>
      <c r="L27" s="193"/>
      <c r="M27" s="193"/>
      <c r="N27" s="193"/>
      <c r="O27" s="193"/>
      <c r="P27" s="193"/>
      <c r="Q27" s="7">
        <v>43882</v>
      </c>
      <c r="R27" s="137" t="s">
        <v>103</v>
      </c>
      <c r="S27" s="7">
        <v>43938</v>
      </c>
      <c r="T27" s="7">
        <v>43972</v>
      </c>
      <c r="U27" s="7">
        <v>44002</v>
      </c>
      <c r="V27" s="7">
        <v>44029</v>
      </c>
      <c r="W27" s="7">
        <v>44064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195"/>
    </row>
    <row r="28" spans="1:46" ht="22.5" customHeight="1" x14ac:dyDescent="0.2">
      <c r="A28" s="144"/>
      <c r="B28" s="156">
        <v>8</v>
      </c>
      <c r="C28" s="169" t="s">
        <v>37</v>
      </c>
      <c r="D28" s="147" t="s">
        <v>76</v>
      </c>
      <c r="E28" s="186" t="s">
        <v>11</v>
      </c>
      <c r="F28" s="142" t="s">
        <v>12</v>
      </c>
      <c r="G28" s="184" t="s">
        <v>25</v>
      </c>
      <c r="H28" s="46" t="s">
        <v>47</v>
      </c>
      <c r="I28" s="75">
        <v>30</v>
      </c>
      <c r="J28" s="48">
        <f>P28</f>
        <v>25</v>
      </c>
      <c r="K28" s="49" t="s">
        <v>50</v>
      </c>
      <c r="L28" s="49" t="s">
        <v>49</v>
      </c>
      <c r="M28" s="49" t="s">
        <v>50</v>
      </c>
      <c r="N28" s="48">
        <f>I28</f>
        <v>30</v>
      </c>
      <c r="O28" s="61" t="s">
        <v>48</v>
      </c>
      <c r="P28" s="76">
        <v>25</v>
      </c>
      <c r="Q28" s="4">
        <v>948</v>
      </c>
      <c r="R28" s="4">
        <f>IF(R29&lt;&gt;""&amp;R21&lt;&gt;"",R21-R29,"")</f>
        <v>976</v>
      </c>
      <c r="S28" s="4">
        <f>IF(S29&lt;&gt;""&amp;S21&lt;&gt;"",S21-S29,"")</f>
        <v>1011</v>
      </c>
      <c r="T28" s="4">
        <f>IF(T29&lt;&gt;""&amp;T21&lt;&gt;"",T21-T29,"")</f>
        <v>1039</v>
      </c>
      <c r="U28" s="4">
        <f>IF(U29&lt;&gt;""&amp;U21&lt;&gt;"",U21-U29,"")</f>
        <v>1070</v>
      </c>
      <c r="V28" s="4">
        <f>IF(V29&lt;&gt;""&amp;V21&lt;&gt;"",V21-V29,"")</f>
        <v>1095</v>
      </c>
      <c r="W28" s="4">
        <f>IF(W29&lt;&gt;""&amp;W21&lt;&gt;"",W21-W29,"")</f>
        <v>1130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195"/>
    </row>
    <row r="29" spans="1:46" ht="41.25" customHeight="1" thickBot="1" x14ac:dyDescent="0.25">
      <c r="A29" s="144"/>
      <c r="B29" s="157"/>
      <c r="C29" s="170"/>
      <c r="D29" s="149"/>
      <c r="E29" s="187"/>
      <c r="F29" s="183"/>
      <c r="G29" s="185"/>
      <c r="H29" s="188" t="s">
        <v>90</v>
      </c>
      <c r="I29" s="188"/>
      <c r="J29" s="188"/>
      <c r="K29" s="188"/>
      <c r="L29" s="188"/>
      <c r="M29" s="188"/>
      <c r="N29" s="188"/>
      <c r="O29" s="188"/>
      <c r="P29" s="188"/>
      <c r="Q29" s="8">
        <v>42934</v>
      </c>
      <c r="R29" s="8">
        <v>42934</v>
      </c>
      <c r="S29" s="8">
        <v>42934</v>
      </c>
      <c r="T29" s="8">
        <v>42934</v>
      </c>
      <c r="U29" s="8">
        <v>42934</v>
      </c>
      <c r="V29" s="8">
        <v>42934</v>
      </c>
      <c r="W29" s="8">
        <v>42934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196"/>
    </row>
    <row r="30" spans="1:46" ht="19.5" customHeight="1" x14ac:dyDescent="0.2">
      <c r="A30" s="144"/>
      <c r="B30" s="157"/>
      <c r="C30" s="148"/>
      <c r="D30" s="171" t="s">
        <v>77</v>
      </c>
      <c r="E30" s="181" t="s">
        <v>11</v>
      </c>
      <c r="F30" s="142" t="s">
        <v>12</v>
      </c>
      <c r="G30" s="184" t="s">
        <v>25</v>
      </c>
      <c r="H30" s="46" t="s">
        <v>47</v>
      </c>
      <c r="I30" s="75">
        <v>15</v>
      </c>
      <c r="J30" s="48">
        <f>P30</f>
        <v>10</v>
      </c>
      <c r="K30" s="49" t="s">
        <v>50</v>
      </c>
      <c r="L30" s="49" t="s">
        <v>49</v>
      </c>
      <c r="M30" s="49" t="s">
        <v>50</v>
      </c>
      <c r="N30" s="48">
        <f>I30</f>
        <v>15</v>
      </c>
      <c r="O30" s="61" t="s">
        <v>48</v>
      </c>
      <c r="P30" s="76">
        <v>10</v>
      </c>
      <c r="Q30" s="4">
        <v>17</v>
      </c>
      <c r="R30" s="136">
        <f>IF(R31&lt;&gt;""&amp;R21&lt;&gt;"",R21-R31,"")</f>
        <v>17</v>
      </c>
      <c r="S30" s="4">
        <f>IF(S31&lt;&gt;""&amp;S21&lt;&gt;"",S21-S31,"")</f>
        <v>52</v>
      </c>
      <c r="T30" s="4">
        <f>IF(T31&lt;&gt;""&amp;T21&lt;&gt;"",T21-T31,"")</f>
        <v>27</v>
      </c>
      <c r="U30" s="4">
        <f>IF(U31&lt;&gt;""&amp;U21&lt;&gt;"",U21-U31,"")</f>
        <v>26</v>
      </c>
      <c r="V30" s="4">
        <f>IF(V31&lt;&gt;""&amp;V21&lt;&gt;"",V21-V31,"")</f>
        <v>24</v>
      </c>
      <c r="W30" s="4">
        <f>IF(W31&lt;&gt;""&amp;W21&lt;&gt;"",W21-W31,"")</f>
        <v>49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195"/>
    </row>
    <row r="31" spans="1:46" ht="29.25" customHeight="1" thickBot="1" x14ac:dyDescent="0.25">
      <c r="A31" s="152"/>
      <c r="B31" s="173"/>
      <c r="C31" s="232"/>
      <c r="D31" s="172"/>
      <c r="E31" s="182"/>
      <c r="F31" s="183"/>
      <c r="G31" s="185"/>
      <c r="H31" s="188" t="s">
        <v>91</v>
      </c>
      <c r="I31" s="188"/>
      <c r="J31" s="188"/>
      <c r="K31" s="188"/>
      <c r="L31" s="188"/>
      <c r="M31" s="188"/>
      <c r="N31" s="188"/>
      <c r="O31" s="188"/>
      <c r="P31" s="188"/>
      <c r="Q31" s="8">
        <v>43865</v>
      </c>
      <c r="R31" s="8">
        <v>43893</v>
      </c>
      <c r="S31" s="8">
        <v>43893</v>
      </c>
      <c r="T31" s="8">
        <v>43946</v>
      </c>
      <c r="U31" s="8">
        <v>43978</v>
      </c>
      <c r="V31" s="8">
        <v>44005</v>
      </c>
      <c r="W31" s="8">
        <v>44015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96"/>
    </row>
    <row r="32" spans="1:46" ht="29.25" customHeight="1" x14ac:dyDescent="0.2">
      <c r="A32" s="36"/>
      <c r="B32" s="52">
        <v>9</v>
      </c>
      <c r="C32" s="77" t="s">
        <v>102</v>
      </c>
      <c r="D32" s="78" t="s">
        <v>30</v>
      </c>
      <c r="E32" s="79"/>
      <c r="F32" s="80"/>
      <c r="G32" s="81"/>
      <c r="H32" s="82"/>
      <c r="I32" s="82"/>
      <c r="J32" s="82"/>
      <c r="K32" s="82"/>
      <c r="L32" s="82"/>
      <c r="M32" s="82"/>
      <c r="N32" s="82"/>
      <c r="O32" s="82"/>
      <c r="P32" s="82"/>
      <c r="Q32" s="138">
        <v>488</v>
      </c>
      <c r="R32" s="138">
        <v>508</v>
      </c>
      <c r="S32" s="138">
        <v>440</v>
      </c>
      <c r="T32" s="138">
        <v>472</v>
      </c>
      <c r="U32" s="29">
        <v>713</v>
      </c>
      <c r="V32" s="29">
        <v>538</v>
      </c>
      <c r="W32" s="29">
        <v>543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0"/>
    </row>
    <row r="33" spans="1:46" ht="33.75" customHeight="1" x14ac:dyDescent="0.2">
      <c r="A33" s="36"/>
      <c r="B33" s="156">
        <v>10</v>
      </c>
      <c r="C33" s="147" t="s">
        <v>93</v>
      </c>
      <c r="D33" s="83" t="s">
        <v>94</v>
      </c>
      <c r="E33" s="57" t="s">
        <v>11</v>
      </c>
      <c r="F33" s="58" t="s">
        <v>12</v>
      </c>
      <c r="G33" s="74" t="s">
        <v>25</v>
      </c>
      <c r="H33" s="46" t="s">
        <v>47</v>
      </c>
      <c r="I33" s="75">
        <v>80</v>
      </c>
      <c r="J33" s="48">
        <f>P33</f>
        <v>70</v>
      </c>
      <c r="K33" s="49" t="s">
        <v>50</v>
      </c>
      <c r="L33" s="49" t="s">
        <v>49</v>
      </c>
      <c r="M33" s="49" t="s">
        <v>50</v>
      </c>
      <c r="N33" s="48">
        <f>I33</f>
        <v>80</v>
      </c>
      <c r="O33" s="61" t="s">
        <v>48</v>
      </c>
      <c r="P33" s="76">
        <v>70</v>
      </c>
      <c r="Q33" s="3">
        <v>357</v>
      </c>
      <c r="R33" s="10" t="s">
        <v>103</v>
      </c>
      <c r="S33" s="11">
        <v>287</v>
      </c>
      <c r="T33" s="11">
        <v>357</v>
      </c>
      <c r="U33" s="11">
        <v>343</v>
      </c>
      <c r="V33" s="11">
        <v>314</v>
      </c>
      <c r="W33" s="11">
        <v>415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21"/>
    </row>
    <row r="34" spans="1:46" ht="32.25" customHeight="1" thickBot="1" x14ac:dyDescent="0.25">
      <c r="A34" s="36"/>
      <c r="B34" s="157"/>
      <c r="C34" s="148"/>
      <c r="D34" s="83" t="s">
        <v>95</v>
      </c>
      <c r="E34" s="57" t="s">
        <v>11</v>
      </c>
      <c r="F34" s="58" t="s">
        <v>12</v>
      </c>
      <c r="G34" s="74" t="s">
        <v>25</v>
      </c>
      <c r="H34" s="46" t="s">
        <v>47</v>
      </c>
      <c r="I34" s="75">
        <v>80</v>
      </c>
      <c r="J34" s="48">
        <f>P34</f>
        <v>70</v>
      </c>
      <c r="K34" s="49" t="s">
        <v>50</v>
      </c>
      <c r="L34" s="49" t="s">
        <v>49</v>
      </c>
      <c r="M34" s="49" t="s">
        <v>50</v>
      </c>
      <c r="N34" s="48">
        <f>I34</f>
        <v>80</v>
      </c>
      <c r="O34" s="61" t="s">
        <v>48</v>
      </c>
      <c r="P34" s="76">
        <v>70</v>
      </c>
      <c r="Q34" s="3">
        <v>83</v>
      </c>
      <c r="R34" s="10" t="s">
        <v>103</v>
      </c>
      <c r="S34" s="11">
        <v>146</v>
      </c>
      <c r="T34" s="11">
        <v>225</v>
      </c>
      <c r="U34" s="11">
        <v>185</v>
      </c>
      <c r="V34" s="11">
        <v>163</v>
      </c>
      <c r="W34" s="11">
        <v>262</v>
      </c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21"/>
    </row>
    <row r="35" spans="1:46" ht="12.75" customHeight="1" x14ac:dyDescent="0.2">
      <c r="A35" s="143" t="s">
        <v>18</v>
      </c>
      <c r="B35" s="219">
        <v>11</v>
      </c>
      <c r="C35" s="218" t="s">
        <v>57</v>
      </c>
      <c r="D35" s="218" t="s">
        <v>58</v>
      </c>
      <c r="E35" s="218" t="s">
        <v>11</v>
      </c>
      <c r="F35" s="218" t="s">
        <v>12</v>
      </c>
      <c r="G35" s="218" t="s">
        <v>67</v>
      </c>
      <c r="H35" s="84" t="s">
        <v>48</v>
      </c>
      <c r="I35" s="85">
        <v>0.45</v>
      </c>
      <c r="J35" s="86">
        <f>I35</f>
        <v>0.45</v>
      </c>
      <c r="K35" s="87" t="s">
        <v>50</v>
      </c>
      <c r="L35" s="87" t="s">
        <v>49</v>
      </c>
      <c r="M35" s="87" t="s">
        <v>50</v>
      </c>
      <c r="N35" s="86">
        <f>P35</f>
        <v>0.5</v>
      </c>
      <c r="O35" s="88" t="s">
        <v>47</v>
      </c>
      <c r="P35" s="89">
        <v>0.5</v>
      </c>
      <c r="Q35" s="128">
        <v>0</v>
      </c>
      <c r="R35" s="128">
        <v>0</v>
      </c>
      <c r="S35" s="128">
        <f>S37/S36</f>
        <v>0.33333333333333331</v>
      </c>
      <c r="T35" s="128">
        <v>0</v>
      </c>
      <c r="U35" s="128">
        <v>0</v>
      </c>
      <c r="V35" s="128">
        <v>0</v>
      </c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22"/>
    </row>
    <row r="36" spans="1:46" ht="12.75" customHeight="1" x14ac:dyDescent="0.2">
      <c r="A36" s="144"/>
      <c r="B36" s="220"/>
      <c r="C36" s="142"/>
      <c r="D36" s="142"/>
      <c r="E36" s="142"/>
      <c r="F36" s="142"/>
      <c r="G36" s="142"/>
      <c r="H36" s="193" t="s">
        <v>59</v>
      </c>
      <c r="I36" s="193"/>
      <c r="J36" s="193"/>
      <c r="K36" s="193"/>
      <c r="L36" s="193"/>
      <c r="M36" s="193"/>
      <c r="N36" s="193"/>
      <c r="O36" s="193"/>
      <c r="P36" s="193"/>
      <c r="Q36" s="9">
        <v>1</v>
      </c>
      <c r="R36" s="9">
        <v>0</v>
      </c>
      <c r="S36" s="9">
        <v>3</v>
      </c>
      <c r="T36" s="9">
        <v>0</v>
      </c>
      <c r="U36" s="9">
        <v>0</v>
      </c>
      <c r="V36" s="9">
        <v>0</v>
      </c>
      <c r="W36" s="9">
        <v>0</v>
      </c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21"/>
    </row>
    <row r="37" spans="1:46" ht="12.75" customHeight="1" x14ac:dyDescent="0.2">
      <c r="A37" s="144"/>
      <c r="B37" s="220"/>
      <c r="C37" s="142"/>
      <c r="D37" s="142"/>
      <c r="E37" s="142"/>
      <c r="F37" s="142"/>
      <c r="G37" s="142"/>
      <c r="H37" s="193" t="s">
        <v>60</v>
      </c>
      <c r="I37" s="193"/>
      <c r="J37" s="193"/>
      <c r="K37" s="193"/>
      <c r="L37" s="193"/>
      <c r="M37" s="193"/>
      <c r="N37" s="193"/>
      <c r="O37" s="193"/>
      <c r="P37" s="193"/>
      <c r="Q37" s="9">
        <v>0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0</v>
      </c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21"/>
    </row>
    <row r="38" spans="1:46" ht="22.5" x14ac:dyDescent="0.2">
      <c r="A38" s="144"/>
      <c r="B38" s="60">
        <v>12</v>
      </c>
      <c r="C38" s="90" t="s">
        <v>61</v>
      </c>
      <c r="D38" s="57" t="s">
        <v>63</v>
      </c>
      <c r="E38" s="57" t="s">
        <v>11</v>
      </c>
      <c r="F38" s="58" t="s">
        <v>12</v>
      </c>
      <c r="G38" s="59" t="s">
        <v>65</v>
      </c>
      <c r="H38" s="46" t="s">
        <v>47</v>
      </c>
      <c r="I38" s="75">
        <v>3</v>
      </c>
      <c r="J38" s="48">
        <f>P38</f>
        <v>1</v>
      </c>
      <c r="K38" s="49" t="s">
        <v>50</v>
      </c>
      <c r="L38" s="49" t="s">
        <v>49</v>
      </c>
      <c r="M38" s="49" t="s">
        <v>50</v>
      </c>
      <c r="N38" s="48">
        <f>I38</f>
        <v>3</v>
      </c>
      <c r="O38" s="61" t="s">
        <v>48</v>
      </c>
      <c r="P38" s="76">
        <v>1</v>
      </c>
      <c r="Q38" s="9">
        <v>1</v>
      </c>
      <c r="R38" s="9">
        <v>1</v>
      </c>
      <c r="S38" s="9">
        <v>0</v>
      </c>
      <c r="T38" s="9">
        <v>1</v>
      </c>
      <c r="U38" s="9">
        <v>1</v>
      </c>
      <c r="V38" s="9">
        <v>0</v>
      </c>
      <c r="W38" s="9">
        <v>0</v>
      </c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21"/>
    </row>
    <row r="39" spans="1:46" ht="22.5" x14ac:dyDescent="0.2">
      <c r="A39" s="144"/>
      <c r="B39" s="60">
        <v>13</v>
      </c>
      <c r="C39" s="90" t="s">
        <v>62</v>
      </c>
      <c r="D39" s="57" t="s">
        <v>64</v>
      </c>
      <c r="E39" s="57" t="s">
        <v>11</v>
      </c>
      <c r="F39" s="58" t="s">
        <v>12</v>
      </c>
      <c r="G39" s="59" t="s">
        <v>66</v>
      </c>
      <c r="H39" s="46" t="s">
        <v>47</v>
      </c>
      <c r="I39" s="75">
        <v>2</v>
      </c>
      <c r="J39" s="48">
        <f>P39</f>
        <v>1</v>
      </c>
      <c r="K39" s="49" t="s">
        <v>50</v>
      </c>
      <c r="L39" s="49" t="s">
        <v>49</v>
      </c>
      <c r="M39" s="49" t="s">
        <v>50</v>
      </c>
      <c r="N39" s="48">
        <f>I39</f>
        <v>2</v>
      </c>
      <c r="O39" s="61" t="s">
        <v>48</v>
      </c>
      <c r="P39" s="76">
        <v>1</v>
      </c>
      <c r="Q39" s="9">
        <v>45</v>
      </c>
      <c r="R39" s="9">
        <v>14</v>
      </c>
      <c r="S39" s="9">
        <v>27</v>
      </c>
      <c r="T39" s="9">
        <v>23</v>
      </c>
      <c r="U39" s="9">
        <v>30</v>
      </c>
      <c r="V39" s="9">
        <v>27</v>
      </c>
      <c r="W39" s="9">
        <v>30</v>
      </c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21"/>
    </row>
    <row r="40" spans="1:46" ht="15.75" customHeight="1" x14ac:dyDescent="0.2">
      <c r="A40" s="144"/>
      <c r="B40" s="216">
        <v>14</v>
      </c>
      <c r="C40" s="147" t="s">
        <v>53</v>
      </c>
      <c r="D40" s="147" t="s">
        <v>30</v>
      </c>
      <c r="E40" s="142" t="s">
        <v>11</v>
      </c>
      <c r="F40" s="142" t="s">
        <v>12</v>
      </c>
      <c r="G40" s="142" t="s">
        <v>22</v>
      </c>
      <c r="H40" s="141" t="s">
        <v>33</v>
      </c>
      <c r="I40" s="141"/>
      <c r="J40" s="141"/>
      <c r="K40" s="141"/>
      <c r="L40" s="141"/>
      <c r="M40" s="141"/>
      <c r="N40" s="141"/>
      <c r="O40" s="141"/>
      <c r="P40" s="141"/>
      <c r="Q40" s="10">
        <v>75</v>
      </c>
      <c r="R40" s="10">
        <v>74</v>
      </c>
      <c r="S40" s="10">
        <v>65</v>
      </c>
      <c r="T40" s="10">
        <v>67</v>
      </c>
      <c r="U40" s="11">
        <v>86</v>
      </c>
      <c r="V40" s="11">
        <v>90</v>
      </c>
      <c r="W40" s="10">
        <v>84</v>
      </c>
      <c r="X40" s="11"/>
      <c r="Y40" s="11"/>
      <c r="Z40" s="10"/>
      <c r="AA40" s="11"/>
      <c r="AB40" s="11"/>
      <c r="AC40" s="10"/>
      <c r="AD40" s="11"/>
      <c r="AE40" s="11"/>
      <c r="AF40" s="10"/>
      <c r="AG40" s="11"/>
      <c r="AH40" s="11"/>
      <c r="AI40" s="11"/>
      <c r="AJ40" s="10"/>
      <c r="AK40" s="11"/>
      <c r="AL40" s="10"/>
      <c r="AM40" s="11"/>
      <c r="AN40" s="11"/>
      <c r="AO40" s="11"/>
      <c r="AP40" s="11"/>
      <c r="AQ40" s="10"/>
      <c r="AR40" s="11"/>
      <c r="AS40" s="11"/>
      <c r="AT40" s="195"/>
    </row>
    <row r="41" spans="1:46" ht="15.75" customHeight="1" x14ac:dyDescent="0.2">
      <c r="A41" s="144"/>
      <c r="B41" s="217"/>
      <c r="C41" s="148"/>
      <c r="D41" s="148"/>
      <c r="E41" s="142"/>
      <c r="F41" s="142"/>
      <c r="G41" s="142"/>
      <c r="H41" s="141" t="s">
        <v>34</v>
      </c>
      <c r="I41" s="141"/>
      <c r="J41" s="141"/>
      <c r="K41" s="141"/>
      <c r="L41" s="141"/>
      <c r="M41" s="141"/>
      <c r="N41" s="141"/>
      <c r="O41" s="141"/>
      <c r="P41" s="141"/>
      <c r="Q41" s="10">
        <v>77</v>
      </c>
      <c r="R41" s="10">
        <v>78</v>
      </c>
      <c r="S41" s="10">
        <v>74</v>
      </c>
      <c r="T41" s="10">
        <v>40</v>
      </c>
      <c r="U41" s="11">
        <v>92</v>
      </c>
      <c r="V41" s="11">
        <v>85</v>
      </c>
      <c r="W41" s="10">
        <v>81</v>
      </c>
      <c r="X41" s="11"/>
      <c r="Y41" s="11"/>
      <c r="Z41" s="10"/>
      <c r="AA41" s="11"/>
      <c r="AB41" s="11"/>
      <c r="AC41" s="10"/>
      <c r="AD41" s="11"/>
      <c r="AE41" s="11"/>
      <c r="AF41" s="10"/>
      <c r="AG41" s="11"/>
      <c r="AH41" s="11"/>
      <c r="AI41" s="11"/>
      <c r="AJ41" s="10"/>
      <c r="AK41" s="11"/>
      <c r="AL41" s="10"/>
      <c r="AM41" s="11"/>
      <c r="AN41" s="11"/>
      <c r="AO41" s="11"/>
      <c r="AP41" s="11"/>
      <c r="AQ41" s="10"/>
      <c r="AR41" s="11"/>
      <c r="AS41" s="11"/>
      <c r="AT41" s="195"/>
    </row>
    <row r="42" spans="1:46" ht="15.75" customHeight="1" x14ac:dyDescent="0.2">
      <c r="A42" s="144"/>
      <c r="B42" s="217"/>
      <c r="C42" s="148"/>
      <c r="D42" s="148"/>
      <c r="E42" s="142"/>
      <c r="F42" s="142"/>
      <c r="G42" s="142"/>
      <c r="H42" s="141" t="s">
        <v>52</v>
      </c>
      <c r="I42" s="141"/>
      <c r="J42" s="141"/>
      <c r="K42" s="141"/>
      <c r="L42" s="141"/>
      <c r="M42" s="141"/>
      <c r="N42" s="141"/>
      <c r="O42" s="141"/>
      <c r="P42" s="141"/>
      <c r="Q42" s="10">
        <v>104</v>
      </c>
      <c r="R42" s="10">
        <v>97</v>
      </c>
      <c r="S42" s="10">
        <v>82</v>
      </c>
      <c r="T42" s="10">
        <v>68</v>
      </c>
      <c r="U42" s="11">
        <v>99</v>
      </c>
      <c r="V42" s="11">
        <v>114</v>
      </c>
      <c r="W42" s="10">
        <v>99</v>
      </c>
      <c r="X42" s="11"/>
      <c r="Y42" s="11"/>
      <c r="Z42" s="10"/>
      <c r="AA42" s="11"/>
      <c r="AB42" s="11"/>
      <c r="AC42" s="10"/>
      <c r="AD42" s="11"/>
      <c r="AE42" s="11"/>
      <c r="AF42" s="10"/>
      <c r="AG42" s="11"/>
      <c r="AH42" s="11"/>
      <c r="AI42" s="11"/>
      <c r="AJ42" s="10"/>
      <c r="AK42" s="11"/>
      <c r="AL42" s="10"/>
      <c r="AM42" s="11"/>
      <c r="AN42" s="11"/>
      <c r="AO42" s="11"/>
      <c r="AP42" s="11"/>
      <c r="AQ42" s="10"/>
      <c r="AR42" s="11"/>
      <c r="AS42" s="11"/>
      <c r="AT42" s="195"/>
    </row>
    <row r="43" spans="1:46" ht="15.75" customHeight="1" x14ac:dyDescent="0.2">
      <c r="A43" s="144"/>
      <c r="B43" s="217"/>
      <c r="C43" s="148"/>
      <c r="D43" s="148"/>
      <c r="E43" s="142"/>
      <c r="F43" s="142"/>
      <c r="G43" s="142"/>
      <c r="H43" s="141" t="s">
        <v>98</v>
      </c>
      <c r="I43" s="141"/>
      <c r="J43" s="141"/>
      <c r="K43" s="141"/>
      <c r="L43" s="141"/>
      <c r="M43" s="141"/>
      <c r="N43" s="141"/>
      <c r="O43" s="141"/>
      <c r="P43" s="141"/>
      <c r="Q43" s="10">
        <v>33</v>
      </c>
      <c r="R43" s="10">
        <v>57</v>
      </c>
      <c r="S43" s="10">
        <v>41</v>
      </c>
      <c r="T43" s="10">
        <v>25</v>
      </c>
      <c r="U43" s="11">
        <v>70</v>
      </c>
      <c r="V43" s="11">
        <v>68</v>
      </c>
      <c r="W43" s="10">
        <v>78</v>
      </c>
      <c r="X43" s="11"/>
      <c r="Y43" s="11"/>
      <c r="Z43" s="10"/>
      <c r="AA43" s="11"/>
      <c r="AB43" s="11"/>
      <c r="AC43" s="10"/>
      <c r="AD43" s="11"/>
      <c r="AE43" s="11"/>
      <c r="AF43" s="10"/>
      <c r="AG43" s="11"/>
      <c r="AH43" s="11"/>
      <c r="AI43" s="11"/>
      <c r="AJ43" s="10"/>
      <c r="AK43" s="11"/>
      <c r="AL43" s="10"/>
      <c r="AM43" s="11"/>
      <c r="AN43" s="11"/>
      <c r="AO43" s="11"/>
      <c r="AP43" s="11"/>
      <c r="AQ43" s="10"/>
      <c r="AR43" s="11"/>
      <c r="AS43" s="11"/>
      <c r="AT43" s="21"/>
    </row>
    <row r="44" spans="1:46" ht="32.25" customHeight="1" x14ac:dyDescent="0.2">
      <c r="A44" s="144"/>
      <c r="B44" s="174">
        <v>15</v>
      </c>
      <c r="C44" s="139" t="s">
        <v>21</v>
      </c>
      <c r="D44" s="139" t="s">
        <v>17</v>
      </c>
      <c r="E44" s="142" t="s">
        <v>11</v>
      </c>
      <c r="F44" s="142" t="s">
        <v>12</v>
      </c>
      <c r="G44" s="142" t="s">
        <v>25</v>
      </c>
      <c r="H44" s="46" t="s">
        <v>48</v>
      </c>
      <c r="I44" s="92">
        <v>0.95</v>
      </c>
      <c r="J44" s="93">
        <f>I44</f>
        <v>0.95</v>
      </c>
      <c r="K44" s="49" t="s">
        <v>50</v>
      </c>
      <c r="L44" s="49" t="s">
        <v>49</v>
      </c>
      <c r="M44" s="49" t="s">
        <v>50</v>
      </c>
      <c r="N44" s="93">
        <f>P44</f>
        <v>1</v>
      </c>
      <c r="O44" s="50" t="s">
        <v>47</v>
      </c>
      <c r="P44" s="94">
        <v>1</v>
      </c>
      <c r="Q44" s="135">
        <f t="shared" ref="Q44" si="1">AVERAGEIF(Q45:Q48,"&lt;&gt;0",Q45:Q48)</f>
        <v>0.96333333333333326</v>
      </c>
      <c r="R44" s="135">
        <f>AVERAGEIF(R45:R48,"&lt;&gt;0",R45:R48)</f>
        <v>1.0376190476190474</v>
      </c>
      <c r="S44" s="129">
        <f>AVERAGEIF(S45:S48,"&lt;&gt;0",S45:S48)</f>
        <v>1.4093939393939396</v>
      </c>
      <c r="T44" s="129">
        <f>AVERAGEIF(T45:T48,"&lt;&gt;0",T45:T48)</f>
        <v>0.93863636363636371</v>
      </c>
      <c r="U44" s="129">
        <f>AVERAGEIF(U45:U48,"&lt;&gt;0",U45:U48)</f>
        <v>1.1566666666666667</v>
      </c>
      <c r="V44" s="129">
        <f>AVERAGEIF(V45:V48,"&lt;&gt;0",V45:V48)</f>
        <v>1.2069230769230768</v>
      </c>
      <c r="W44" s="129">
        <f>AVERAGEIF(W45:W48,"&lt;&gt;0",W45:W48)</f>
        <v>1.0094117647058825</v>
      </c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95"/>
    </row>
    <row r="45" spans="1:46" ht="14.25" customHeight="1" x14ac:dyDescent="0.2">
      <c r="A45" s="144"/>
      <c r="B45" s="175"/>
      <c r="C45" s="140"/>
      <c r="D45" s="140"/>
      <c r="E45" s="142"/>
      <c r="F45" s="142"/>
      <c r="G45" s="142"/>
      <c r="H45" s="224" t="s">
        <v>33</v>
      </c>
      <c r="I45" s="225"/>
      <c r="J45" s="225"/>
      <c r="K45" s="225"/>
      <c r="L45" s="225"/>
      <c r="M45" s="225"/>
      <c r="N45" s="225"/>
      <c r="O45" s="225"/>
      <c r="P45" s="226"/>
      <c r="Q45" s="135">
        <f>(Q40/(($Q$3-Q4)*$L$4))</f>
        <v>1</v>
      </c>
      <c r="R45" s="135">
        <f t="shared" ref="R45:S48" si="2">(R40/((R$3-R4)*$L4))</f>
        <v>1.0571428571428572</v>
      </c>
      <c r="S45" s="129">
        <f t="shared" si="2"/>
        <v>1.3</v>
      </c>
      <c r="T45" s="129">
        <f>(T40/((T$3-T4)*$L4))</f>
        <v>1.2181818181818183</v>
      </c>
      <c r="U45" s="129">
        <f>(U40/((U$3-U4)*$L4))</f>
        <v>1.1466666666666667</v>
      </c>
      <c r="V45" s="129">
        <f>(V40/((V$3-V4)*$L4))</f>
        <v>1.2</v>
      </c>
      <c r="W45" s="129">
        <f>(W40/((W$3-W4)*$L4))</f>
        <v>1.1200000000000001</v>
      </c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95"/>
    </row>
    <row r="46" spans="1:46" ht="14.25" customHeight="1" x14ac:dyDescent="0.2">
      <c r="A46" s="144"/>
      <c r="B46" s="175"/>
      <c r="C46" s="140"/>
      <c r="D46" s="140"/>
      <c r="E46" s="142"/>
      <c r="F46" s="142"/>
      <c r="G46" s="142"/>
      <c r="H46" s="207" t="s">
        <v>34</v>
      </c>
      <c r="I46" s="207"/>
      <c r="J46" s="207"/>
      <c r="K46" s="207"/>
      <c r="L46" s="207"/>
      <c r="M46" s="207"/>
      <c r="N46" s="207"/>
      <c r="O46" s="207"/>
      <c r="P46" s="207"/>
      <c r="Q46" s="135">
        <f>(Q41/(($Q$3-Q5)*$L5))</f>
        <v>1.0266666666666666</v>
      </c>
      <c r="R46" s="135">
        <f t="shared" si="2"/>
        <v>1.04</v>
      </c>
      <c r="S46" s="129">
        <f t="shared" si="2"/>
        <v>1.48</v>
      </c>
      <c r="T46" s="129">
        <f>(T41/((T$3-T5)*$L5))</f>
        <v>0.8</v>
      </c>
      <c r="U46" s="129">
        <f t="shared" ref="U46:U48" si="3">(U41/((U$3-U5)*$L5))</f>
        <v>1.2266666666666666</v>
      </c>
      <c r="V46" s="129">
        <f>(V41/((V$3-V5)*$L5))</f>
        <v>1.3076923076923077</v>
      </c>
      <c r="W46" s="129">
        <f>(W41/((W$3-W5)*$L5))</f>
        <v>0.9</v>
      </c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95"/>
    </row>
    <row r="47" spans="1:46" ht="14.25" customHeight="1" x14ac:dyDescent="0.2">
      <c r="A47" s="144"/>
      <c r="B47" s="175"/>
      <c r="C47" s="140"/>
      <c r="D47" s="140"/>
      <c r="E47" s="142"/>
      <c r="F47" s="142"/>
      <c r="G47" s="142"/>
      <c r="H47" s="207" t="s">
        <v>52</v>
      </c>
      <c r="I47" s="207"/>
      <c r="J47" s="207"/>
      <c r="K47" s="207"/>
      <c r="L47" s="207"/>
      <c r="M47" s="207"/>
      <c r="N47" s="207"/>
      <c r="O47" s="207"/>
      <c r="P47" s="207"/>
      <c r="Q47" s="135">
        <f>(Q42/(($Q$3-Q6)*$L6))</f>
        <v>1.3866666666666667</v>
      </c>
      <c r="R47" s="135">
        <f t="shared" si="2"/>
        <v>1.2933333333333332</v>
      </c>
      <c r="S47" s="129">
        <f t="shared" si="2"/>
        <v>1.490909090909091</v>
      </c>
      <c r="T47" s="129">
        <f>(T42/((T$3-T6)*$L6))</f>
        <v>1.2363636363636363</v>
      </c>
      <c r="U47" s="129">
        <f t="shared" si="3"/>
        <v>1.32</v>
      </c>
      <c r="V47" s="129">
        <f>(V42/((V$3-V6)*$L6))</f>
        <v>1.52</v>
      </c>
      <c r="W47" s="129">
        <f>(W42/((W$3-W6)*$L6))</f>
        <v>1.1000000000000001</v>
      </c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95"/>
    </row>
    <row r="48" spans="1:46" ht="14.25" customHeight="1" x14ac:dyDescent="0.2">
      <c r="A48" s="144"/>
      <c r="B48" s="175"/>
      <c r="C48" s="140"/>
      <c r="D48" s="140"/>
      <c r="E48" s="142"/>
      <c r="F48" s="142"/>
      <c r="G48" s="142"/>
      <c r="H48" s="141" t="s">
        <v>98</v>
      </c>
      <c r="I48" s="141"/>
      <c r="J48" s="141"/>
      <c r="K48" s="141"/>
      <c r="L48" s="141"/>
      <c r="M48" s="141"/>
      <c r="N48" s="141"/>
      <c r="O48" s="141"/>
      <c r="P48" s="141"/>
      <c r="Q48" s="135">
        <f>(Q43/(($Q$3-Q7)*$L7))</f>
        <v>0.44</v>
      </c>
      <c r="R48" s="135">
        <f t="shared" si="2"/>
        <v>0.76</v>
      </c>
      <c r="S48" s="129">
        <f t="shared" si="2"/>
        <v>1.3666666666666667</v>
      </c>
      <c r="T48" s="129">
        <f>(T43/((T$3-T7)*$L7))</f>
        <v>0.5</v>
      </c>
      <c r="U48" s="129">
        <f t="shared" si="3"/>
        <v>0.93333333333333335</v>
      </c>
      <c r="V48" s="129">
        <f>(V43/((V$3-V7)*$L7))</f>
        <v>0.8</v>
      </c>
      <c r="W48" s="129">
        <f>(W43/((W$3-W7)*$L7))</f>
        <v>0.91764705882352937</v>
      </c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95"/>
    </row>
    <row r="49" spans="1:46" ht="39.75" customHeight="1" x14ac:dyDescent="0.2">
      <c r="A49" s="144"/>
      <c r="B49" s="95">
        <v>16</v>
      </c>
      <c r="C49" s="91" t="s">
        <v>87</v>
      </c>
      <c r="D49" s="80" t="s">
        <v>101</v>
      </c>
      <c r="E49" s="58"/>
      <c r="F49" s="58"/>
      <c r="G49" s="58"/>
      <c r="H49" s="46" t="s">
        <v>48</v>
      </c>
      <c r="I49" s="47">
        <v>5</v>
      </c>
      <c r="J49" s="48">
        <f>I49</f>
        <v>5</v>
      </c>
      <c r="K49" s="49" t="s">
        <v>50</v>
      </c>
      <c r="L49" s="49" t="s">
        <v>49</v>
      </c>
      <c r="M49" s="49" t="s">
        <v>50</v>
      </c>
      <c r="N49" s="48">
        <f>P49</f>
        <v>15</v>
      </c>
      <c r="O49" s="50" t="s">
        <v>47</v>
      </c>
      <c r="P49" s="51">
        <v>15</v>
      </c>
      <c r="Q49" s="9"/>
      <c r="R49" s="10"/>
      <c r="S49" s="136"/>
      <c r="T49" s="136"/>
      <c r="U49" s="4"/>
      <c r="V49" s="4"/>
      <c r="W49" s="136"/>
      <c r="X49" s="4"/>
      <c r="Y49" s="4"/>
      <c r="Z49" s="136"/>
      <c r="AA49" s="4"/>
      <c r="AB49" s="4"/>
      <c r="AC49" s="136"/>
      <c r="AD49" s="4"/>
      <c r="AE49" s="4"/>
      <c r="AF49" s="136"/>
      <c r="AG49" s="4"/>
      <c r="AH49" s="4"/>
      <c r="AI49" s="4"/>
      <c r="AJ49" s="136"/>
      <c r="AK49" s="4"/>
      <c r="AL49" s="136"/>
      <c r="AM49" s="4"/>
      <c r="AN49" s="4"/>
      <c r="AO49" s="4"/>
      <c r="AP49" s="4"/>
      <c r="AQ49" s="136"/>
      <c r="AR49" s="4"/>
      <c r="AS49" s="4"/>
      <c r="AT49" s="21"/>
    </row>
    <row r="50" spans="1:46" ht="24.75" customHeight="1" x14ac:dyDescent="0.2">
      <c r="A50" s="144"/>
      <c r="B50" s="156">
        <v>17</v>
      </c>
      <c r="C50" s="91" t="s">
        <v>73</v>
      </c>
      <c r="D50" s="91">
        <v>2</v>
      </c>
      <c r="E50" s="58"/>
      <c r="F50" s="58"/>
      <c r="G50" s="58"/>
      <c r="H50" s="46" t="s">
        <v>48</v>
      </c>
      <c r="I50" s="47">
        <v>8</v>
      </c>
      <c r="J50" s="48">
        <f>I50</f>
        <v>8</v>
      </c>
      <c r="K50" s="49" t="s">
        <v>50</v>
      </c>
      <c r="L50" s="49" t="s">
        <v>49</v>
      </c>
      <c r="M50" s="49" t="s">
        <v>50</v>
      </c>
      <c r="N50" s="48">
        <f>P50</f>
        <v>12</v>
      </c>
      <c r="O50" s="50" t="s">
        <v>47</v>
      </c>
      <c r="P50" s="51">
        <v>12</v>
      </c>
      <c r="Q50" s="198">
        <v>15</v>
      </c>
      <c r="R50" s="176">
        <f>R52+R55</f>
        <v>13</v>
      </c>
      <c r="S50" s="176">
        <v>13</v>
      </c>
      <c r="T50" s="176">
        <f>T52+T55</f>
        <v>8</v>
      </c>
      <c r="U50" s="176">
        <v>11</v>
      </c>
      <c r="V50" s="176">
        <f>V52+V55</f>
        <v>14</v>
      </c>
      <c r="W50" s="176">
        <v>11</v>
      </c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21"/>
    </row>
    <row r="51" spans="1:46" ht="32.25" customHeight="1" thickBot="1" x14ac:dyDescent="0.25">
      <c r="A51" s="144"/>
      <c r="B51" s="157"/>
      <c r="C51" s="169" t="s">
        <v>29</v>
      </c>
      <c r="D51" s="79" t="s">
        <v>74</v>
      </c>
      <c r="E51" s="96" t="s">
        <v>11</v>
      </c>
      <c r="F51" s="96" t="s">
        <v>12</v>
      </c>
      <c r="G51" s="96" t="s">
        <v>56</v>
      </c>
      <c r="H51" s="97" t="s">
        <v>48</v>
      </c>
      <c r="I51" s="98">
        <v>4</v>
      </c>
      <c r="J51" s="99">
        <f>I51</f>
        <v>4</v>
      </c>
      <c r="K51" s="100" t="s">
        <v>50</v>
      </c>
      <c r="L51" s="100" t="s">
        <v>49</v>
      </c>
      <c r="M51" s="100" t="s">
        <v>50</v>
      </c>
      <c r="N51" s="99">
        <f>P51</f>
        <v>6</v>
      </c>
      <c r="O51" s="101" t="s">
        <v>47</v>
      </c>
      <c r="P51" s="102">
        <v>6</v>
      </c>
      <c r="Q51" s="199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95"/>
    </row>
    <row r="52" spans="1:46" ht="14.25" customHeight="1" x14ac:dyDescent="0.2">
      <c r="A52" s="144"/>
      <c r="B52" s="157"/>
      <c r="C52" s="170"/>
      <c r="D52" s="103" t="s">
        <v>79</v>
      </c>
      <c r="E52" s="104"/>
      <c r="F52" s="104"/>
      <c r="G52" s="104"/>
      <c r="H52" s="153" t="s">
        <v>38</v>
      </c>
      <c r="I52" s="154"/>
      <c r="J52" s="154"/>
      <c r="K52" s="154"/>
      <c r="L52" s="154"/>
      <c r="M52" s="154"/>
      <c r="N52" s="154"/>
      <c r="O52" s="154"/>
      <c r="P52" s="155"/>
      <c r="Q52" s="12">
        <v>8</v>
      </c>
      <c r="R52" s="131">
        <v>6</v>
      </c>
      <c r="S52" s="131">
        <v>7</v>
      </c>
      <c r="T52" s="4">
        <f>T53+T54</f>
        <v>5</v>
      </c>
      <c r="U52" s="131">
        <v>5</v>
      </c>
      <c r="V52" s="131">
        <f>V53+V54</f>
        <v>7</v>
      </c>
      <c r="W52" s="4">
        <v>6</v>
      </c>
      <c r="X52" s="131"/>
      <c r="Y52" s="131"/>
      <c r="Z52" s="4"/>
      <c r="AA52" s="131"/>
      <c r="AB52" s="131"/>
      <c r="AC52" s="4"/>
      <c r="AD52" s="131"/>
      <c r="AE52" s="131"/>
      <c r="AF52" s="4"/>
      <c r="AG52" s="131"/>
      <c r="AH52" s="131"/>
      <c r="AI52" s="131"/>
      <c r="AJ52" s="4"/>
      <c r="AK52" s="131"/>
      <c r="AL52" s="4"/>
      <c r="AM52" s="131"/>
      <c r="AN52" s="131"/>
      <c r="AO52" s="131"/>
      <c r="AP52" s="131"/>
      <c r="AQ52" s="4"/>
      <c r="AR52" s="131"/>
      <c r="AS52" s="131"/>
      <c r="AT52" s="195"/>
    </row>
    <row r="53" spans="1:46" ht="14.25" customHeight="1" x14ac:dyDescent="0.2">
      <c r="A53" s="144"/>
      <c r="B53" s="157"/>
      <c r="C53" s="170"/>
      <c r="D53" s="105" t="s">
        <v>99</v>
      </c>
      <c r="E53" s="106"/>
      <c r="F53" s="106"/>
      <c r="G53" s="106"/>
      <c r="H53" s="46" t="s">
        <v>48</v>
      </c>
      <c r="I53" s="47">
        <v>2</v>
      </c>
      <c r="J53" s="48">
        <f>I53</f>
        <v>2</v>
      </c>
      <c r="K53" s="49" t="s">
        <v>50</v>
      </c>
      <c r="L53" s="49" t="s">
        <v>49</v>
      </c>
      <c r="M53" s="49" t="s">
        <v>50</v>
      </c>
      <c r="N53" s="48">
        <f>P53</f>
        <v>3</v>
      </c>
      <c r="O53" s="50" t="s">
        <v>47</v>
      </c>
      <c r="P53" s="107">
        <v>3</v>
      </c>
      <c r="Q53" s="12">
        <v>7</v>
      </c>
      <c r="R53" s="9">
        <v>6</v>
      </c>
      <c r="S53" s="9">
        <v>4</v>
      </c>
      <c r="T53" s="11">
        <v>2</v>
      </c>
      <c r="U53" s="9">
        <v>5</v>
      </c>
      <c r="V53" s="9">
        <v>6</v>
      </c>
      <c r="W53" s="11">
        <v>6</v>
      </c>
      <c r="X53" s="9"/>
      <c r="Y53" s="9"/>
      <c r="Z53" s="11"/>
      <c r="AA53" s="9"/>
      <c r="AB53" s="9"/>
      <c r="AC53" s="11"/>
      <c r="AD53" s="9"/>
      <c r="AE53" s="9"/>
      <c r="AF53" s="11"/>
      <c r="AG53" s="9"/>
      <c r="AH53" s="9"/>
      <c r="AI53" s="9"/>
      <c r="AJ53" s="11"/>
      <c r="AK53" s="9"/>
      <c r="AL53" s="11"/>
      <c r="AM53" s="9"/>
      <c r="AN53" s="9"/>
      <c r="AO53" s="9"/>
      <c r="AP53" s="9"/>
      <c r="AQ53" s="11"/>
      <c r="AR53" s="9"/>
      <c r="AS53" s="9"/>
      <c r="AT53" s="195"/>
    </row>
    <row r="54" spans="1:46" ht="14.25" customHeight="1" thickBot="1" x14ac:dyDescent="0.25">
      <c r="A54" s="144"/>
      <c r="B54" s="157"/>
      <c r="C54" s="170"/>
      <c r="D54" s="108" t="s">
        <v>100</v>
      </c>
      <c r="E54" s="109"/>
      <c r="F54" s="109"/>
      <c r="G54" s="109"/>
      <c r="H54" s="68" t="s">
        <v>48</v>
      </c>
      <c r="I54" s="110">
        <v>2</v>
      </c>
      <c r="J54" s="111">
        <f>I54</f>
        <v>2</v>
      </c>
      <c r="K54" s="71" t="s">
        <v>50</v>
      </c>
      <c r="L54" s="71" t="s">
        <v>49</v>
      </c>
      <c r="M54" s="71" t="s">
        <v>50</v>
      </c>
      <c r="N54" s="111">
        <f>P54</f>
        <v>3</v>
      </c>
      <c r="O54" s="72" t="s">
        <v>47</v>
      </c>
      <c r="P54" s="112">
        <v>3</v>
      </c>
      <c r="Q54" s="12">
        <v>1</v>
      </c>
      <c r="R54" s="13">
        <v>0</v>
      </c>
      <c r="S54" s="13">
        <v>3</v>
      </c>
      <c r="T54" s="11">
        <v>3</v>
      </c>
      <c r="U54" s="9">
        <v>0</v>
      </c>
      <c r="V54" s="9">
        <v>1</v>
      </c>
      <c r="W54" s="11">
        <v>0</v>
      </c>
      <c r="X54" s="9"/>
      <c r="Y54" s="9"/>
      <c r="Z54" s="11"/>
      <c r="AA54" s="9"/>
      <c r="AB54" s="9"/>
      <c r="AC54" s="11"/>
      <c r="AD54" s="9"/>
      <c r="AE54" s="9"/>
      <c r="AF54" s="11"/>
      <c r="AG54" s="9"/>
      <c r="AH54" s="9"/>
      <c r="AI54" s="9"/>
      <c r="AJ54" s="11"/>
      <c r="AK54" s="9"/>
      <c r="AL54" s="11"/>
      <c r="AM54" s="9"/>
      <c r="AN54" s="9"/>
      <c r="AO54" s="9"/>
      <c r="AP54" s="9"/>
      <c r="AQ54" s="11"/>
      <c r="AR54" s="9"/>
      <c r="AS54" s="9"/>
      <c r="AT54" s="195"/>
    </row>
    <row r="55" spans="1:46" ht="14.25" customHeight="1" x14ac:dyDescent="0.2">
      <c r="A55" s="144"/>
      <c r="B55" s="157"/>
      <c r="C55" s="170"/>
      <c r="D55" s="103" t="s">
        <v>79</v>
      </c>
      <c r="E55" s="104"/>
      <c r="F55" s="104"/>
      <c r="G55" s="104"/>
      <c r="H55" s="153" t="s">
        <v>39</v>
      </c>
      <c r="I55" s="154"/>
      <c r="J55" s="154"/>
      <c r="K55" s="154"/>
      <c r="L55" s="154"/>
      <c r="M55" s="154"/>
      <c r="N55" s="154"/>
      <c r="O55" s="154"/>
      <c r="P55" s="155"/>
      <c r="Q55" s="130">
        <v>7</v>
      </c>
      <c r="R55" s="131">
        <v>7</v>
      </c>
      <c r="S55" s="131">
        <v>6</v>
      </c>
      <c r="T55" s="4">
        <f>T56+T57</f>
        <v>3</v>
      </c>
      <c r="U55" s="131">
        <v>6</v>
      </c>
      <c r="V55" s="131">
        <f>V56+V57</f>
        <v>7</v>
      </c>
      <c r="W55" s="4">
        <v>5</v>
      </c>
      <c r="X55" s="131"/>
      <c r="Y55" s="131"/>
      <c r="Z55" s="4"/>
      <c r="AA55" s="131"/>
      <c r="AB55" s="131"/>
      <c r="AC55" s="4"/>
      <c r="AD55" s="131"/>
      <c r="AE55" s="131"/>
      <c r="AF55" s="4"/>
      <c r="AG55" s="131"/>
      <c r="AH55" s="131"/>
      <c r="AI55" s="131"/>
      <c r="AJ55" s="4"/>
      <c r="AK55" s="131"/>
      <c r="AL55" s="4"/>
      <c r="AM55" s="131"/>
      <c r="AN55" s="131"/>
      <c r="AO55" s="131"/>
      <c r="AP55" s="131"/>
      <c r="AQ55" s="4"/>
      <c r="AR55" s="131"/>
      <c r="AS55" s="131"/>
      <c r="AT55" s="195"/>
    </row>
    <row r="56" spans="1:46" ht="14.25" customHeight="1" x14ac:dyDescent="0.2">
      <c r="A56" s="144"/>
      <c r="B56" s="157"/>
      <c r="C56" s="170"/>
      <c r="D56" s="105" t="s">
        <v>99</v>
      </c>
      <c r="E56" s="113"/>
      <c r="F56" s="113"/>
      <c r="G56" s="113"/>
      <c r="H56" s="46" t="s">
        <v>48</v>
      </c>
      <c r="I56" s="47">
        <v>2</v>
      </c>
      <c r="J56" s="48">
        <f>I56</f>
        <v>2</v>
      </c>
      <c r="K56" s="49" t="s">
        <v>50</v>
      </c>
      <c r="L56" s="49" t="s">
        <v>49</v>
      </c>
      <c r="M56" s="49" t="s">
        <v>50</v>
      </c>
      <c r="N56" s="48">
        <f>P56</f>
        <v>3</v>
      </c>
      <c r="O56" s="50" t="s">
        <v>47</v>
      </c>
      <c r="P56" s="107">
        <v>3</v>
      </c>
      <c r="Q56" s="12">
        <v>7</v>
      </c>
      <c r="R56" s="13">
        <v>5</v>
      </c>
      <c r="S56" s="13">
        <v>5</v>
      </c>
      <c r="T56" s="11">
        <v>2</v>
      </c>
      <c r="U56" s="9">
        <v>6</v>
      </c>
      <c r="V56" s="9">
        <v>6</v>
      </c>
      <c r="W56" s="11">
        <v>4</v>
      </c>
      <c r="X56" s="9"/>
      <c r="Y56" s="9"/>
      <c r="Z56" s="11"/>
      <c r="AA56" s="9"/>
      <c r="AB56" s="9"/>
      <c r="AC56" s="11"/>
      <c r="AD56" s="9"/>
      <c r="AE56" s="9"/>
      <c r="AF56" s="11"/>
      <c r="AG56" s="9"/>
      <c r="AH56" s="9"/>
      <c r="AI56" s="9"/>
      <c r="AJ56" s="11"/>
      <c r="AK56" s="9"/>
      <c r="AL56" s="11"/>
      <c r="AM56" s="9"/>
      <c r="AN56" s="9"/>
      <c r="AO56" s="9"/>
      <c r="AP56" s="9"/>
      <c r="AQ56" s="11"/>
      <c r="AR56" s="9"/>
      <c r="AS56" s="9"/>
      <c r="AT56" s="195"/>
    </row>
    <row r="57" spans="1:46" ht="14.25" customHeight="1" thickBot="1" x14ac:dyDescent="0.25">
      <c r="A57" s="144"/>
      <c r="B57" s="157"/>
      <c r="C57" s="170"/>
      <c r="D57" s="108" t="s">
        <v>100</v>
      </c>
      <c r="E57" s="114"/>
      <c r="F57" s="114"/>
      <c r="G57" s="114"/>
      <c r="H57" s="68" t="s">
        <v>48</v>
      </c>
      <c r="I57" s="110">
        <v>2</v>
      </c>
      <c r="J57" s="111">
        <f>I57</f>
        <v>2</v>
      </c>
      <c r="K57" s="71" t="s">
        <v>50</v>
      </c>
      <c r="L57" s="71" t="s">
        <v>49</v>
      </c>
      <c r="M57" s="71" t="s">
        <v>50</v>
      </c>
      <c r="N57" s="111">
        <f>P57</f>
        <v>3</v>
      </c>
      <c r="O57" s="72" t="s">
        <v>47</v>
      </c>
      <c r="P57" s="112">
        <v>3</v>
      </c>
      <c r="Q57" s="12">
        <v>0</v>
      </c>
      <c r="R57" s="13">
        <v>2</v>
      </c>
      <c r="S57" s="13">
        <v>1</v>
      </c>
      <c r="T57" s="11">
        <v>1</v>
      </c>
      <c r="U57" s="9">
        <v>0</v>
      </c>
      <c r="V57" s="9">
        <v>1</v>
      </c>
      <c r="W57" s="11">
        <v>1</v>
      </c>
      <c r="X57" s="9"/>
      <c r="Y57" s="9"/>
      <c r="Z57" s="11"/>
      <c r="AA57" s="9"/>
      <c r="AB57" s="9"/>
      <c r="AC57" s="11"/>
      <c r="AD57" s="9"/>
      <c r="AE57" s="9"/>
      <c r="AF57" s="11"/>
      <c r="AG57" s="9"/>
      <c r="AH57" s="9"/>
      <c r="AI57" s="9"/>
      <c r="AJ57" s="11"/>
      <c r="AK57" s="9"/>
      <c r="AL57" s="11"/>
      <c r="AM57" s="9"/>
      <c r="AN57" s="9"/>
      <c r="AO57" s="9"/>
      <c r="AP57" s="9"/>
      <c r="AQ57" s="11"/>
      <c r="AR57" s="9"/>
      <c r="AS57" s="9"/>
      <c r="AT57" s="21"/>
    </row>
    <row r="58" spans="1:46" ht="28.5" customHeight="1" x14ac:dyDescent="0.2">
      <c r="A58" s="144"/>
      <c r="B58" s="156">
        <v>18</v>
      </c>
      <c r="C58" s="211" t="s">
        <v>88</v>
      </c>
      <c r="D58" s="103" t="s">
        <v>79</v>
      </c>
      <c r="E58" s="115"/>
      <c r="F58" s="115"/>
      <c r="G58" s="115"/>
      <c r="H58" s="153" t="s">
        <v>89</v>
      </c>
      <c r="I58" s="154"/>
      <c r="J58" s="154"/>
      <c r="K58" s="154"/>
      <c r="L58" s="154"/>
      <c r="M58" s="154"/>
      <c r="N58" s="154"/>
      <c r="O58" s="154"/>
      <c r="P58" s="155"/>
      <c r="Q58" s="132">
        <f t="shared" ref="Q58" si="4">Q59+Q60</f>
        <v>0</v>
      </c>
      <c r="R58" s="133">
        <v>0</v>
      </c>
      <c r="S58" s="133">
        <v>0</v>
      </c>
      <c r="T58" s="134">
        <v>4</v>
      </c>
      <c r="U58" s="133">
        <v>2</v>
      </c>
      <c r="V58" s="133">
        <v>9</v>
      </c>
      <c r="W58" s="134">
        <v>0</v>
      </c>
      <c r="X58" s="133"/>
      <c r="Y58" s="133"/>
      <c r="Z58" s="134"/>
      <c r="AA58" s="133"/>
      <c r="AB58" s="133"/>
      <c r="AC58" s="134"/>
      <c r="AD58" s="133"/>
      <c r="AE58" s="133"/>
      <c r="AF58" s="134"/>
      <c r="AG58" s="133"/>
      <c r="AH58" s="133"/>
      <c r="AI58" s="133"/>
      <c r="AJ58" s="134"/>
      <c r="AK58" s="133"/>
      <c r="AL58" s="134"/>
      <c r="AM58" s="133"/>
      <c r="AN58" s="133"/>
      <c r="AO58" s="133"/>
      <c r="AP58" s="133"/>
      <c r="AQ58" s="134"/>
      <c r="AR58" s="133"/>
      <c r="AS58" s="133"/>
      <c r="AT58" s="21"/>
    </row>
    <row r="59" spans="1:46" ht="30" customHeight="1" x14ac:dyDescent="0.2">
      <c r="A59" s="144"/>
      <c r="B59" s="157"/>
      <c r="C59" s="212"/>
      <c r="D59" s="201" t="s">
        <v>99</v>
      </c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3"/>
      <c r="Q59" s="14">
        <v>0</v>
      </c>
      <c r="R59" s="15">
        <v>0</v>
      </c>
      <c r="S59" s="15">
        <v>0</v>
      </c>
      <c r="T59" s="16">
        <v>2</v>
      </c>
      <c r="U59" s="15">
        <v>1</v>
      </c>
      <c r="V59" s="15">
        <v>4</v>
      </c>
      <c r="W59" s="16">
        <v>0</v>
      </c>
      <c r="X59" s="15"/>
      <c r="Y59" s="15"/>
      <c r="Z59" s="16"/>
      <c r="AA59" s="15"/>
      <c r="AB59" s="15"/>
      <c r="AC59" s="16"/>
      <c r="AD59" s="15"/>
      <c r="AE59" s="15"/>
      <c r="AF59" s="16"/>
      <c r="AG59" s="15"/>
      <c r="AH59" s="15"/>
      <c r="AI59" s="15"/>
      <c r="AJ59" s="16"/>
      <c r="AK59" s="15"/>
      <c r="AL59" s="16"/>
      <c r="AM59" s="15"/>
      <c r="AN59" s="15"/>
      <c r="AO59" s="15"/>
      <c r="AP59" s="15"/>
      <c r="AQ59" s="16"/>
      <c r="AR59" s="15"/>
      <c r="AS59" s="15"/>
      <c r="AT59" s="21"/>
    </row>
    <row r="60" spans="1:46" ht="30" customHeight="1" thickBot="1" x14ac:dyDescent="0.25">
      <c r="A60" s="144"/>
      <c r="B60" s="158"/>
      <c r="C60" s="213"/>
      <c r="D60" s="204" t="s">
        <v>100</v>
      </c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6"/>
      <c r="Q60" s="14">
        <v>0</v>
      </c>
      <c r="R60" s="15">
        <v>0</v>
      </c>
      <c r="S60" s="15">
        <v>0</v>
      </c>
      <c r="T60" s="16">
        <v>2</v>
      </c>
      <c r="U60" s="15">
        <v>1</v>
      </c>
      <c r="V60" s="15">
        <v>5</v>
      </c>
      <c r="W60" s="16">
        <v>0</v>
      </c>
      <c r="X60" s="15"/>
      <c r="Y60" s="15"/>
      <c r="Z60" s="16"/>
      <c r="AA60" s="15"/>
      <c r="AB60" s="15"/>
      <c r="AC60" s="16"/>
      <c r="AD60" s="15"/>
      <c r="AE60" s="15"/>
      <c r="AF60" s="16"/>
      <c r="AG60" s="15"/>
      <c r="AH60" s="15"/>
      <c r="AI60" s="15"/>
      <c r="AJ60" s="16"/>
      <c r="AK60" s="15"/>
      <c r="AL60" s="16"/>
      <c r="AM60" s="15"/>
      <c r="AN60" s="15"/>
      <c r="AO60" s="15"/>
      <c r="AP60" s="15"/>
      <c r="AQ60" s="16"/>
      <c r="AR60" s="15"/>
      <c r="AS60" s="15"/>
      <c r="AT60" s="21"/>
    </row>
    <row r="61" spans="1:46" ht="24" customHeight="1" x14ac:dyDescent="0.2">
      <c r="A61" s="144"/>
      <c r="B61" s="221">
        <v>19</v>
      </c>
      <c r="C61" s="139" t="s">
        <v>20</v>
      </c>
      <c r="D61" s="214" t="s">
        <v>28</v>
      </c>
      <c r="E61" s="149" t="s">
        <v>11</v>
      </c>
      <c r="F61" s="149" t="s">
        <v>12</v>
      </c>
      <c r="G61" s="149" t="s">
        <v>25</v>
      </c>
      <c r="H61" s="116" t="s">
        <v>48</v>
      </c>
      <c r="I61" s="117">
        <v>0.95</v>
      </c>
      <c r="J61" s="118">
        <f>I61</f>
        <v>0.95</v>
      </c>
      <c r="K61" s="119" t="s">
        <v>50</v>
      </c>
      <c r="L61" s="119" t="s">
        <v>49</v>
      </c>
      <c r="M61" s="119" t="s">
        <v>50</v>
      </c>
      <c r="N61" s="118">
        <f>P61</f>
        <v>1</v>
      </c>
      <c r="O61" s="120" t="s">
        <v>47</v>
      </c>
      <c r="P61" s="121">
        <v>1</v>
      </c>
      <c r="Q61" s="129">
        <v>1.79</v>
      </c>
      <c r="R61" s="129">
        <f>AVERAGEIF(R62:R63,"&lt;&gt;0",R62:R63)</f>
        <v>1.625</v>
      </c>
      <c r="S61" s="129">
        <f>AVERAGEIF(S62:S63,"&lt;&gt;0",S62:S63)</f>
        <v>1.4772727272727271</v>
      </c>
      <c r="T61" s="129">
        <f>AVERAGEIF(T62:T63,"&lt;&gt;0",T62:T63)</f>
        <v>1.4285714285714284</v>
      </c>
      <c r="U61" s="129">
        <f>AVERAGEIF(U62:U63,"&lt;&gt;0",U62:U63)</f>
        <v>1.375</v>
      </c>
      <c r="V61" s="129">
        <f>AVERAGEIF(V62:V63,"&lt;&gt;0",V62:V63)</f>
        <v>1.5909090909090908</v>
      </c>
      <c r="W61" s="129">
        <f>AVERAGEIF(W62:W63,"&lt;&gt;0",W62:W63)</f>
        <v>1.25</v>
      </c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95"/>
    </row>
    <row r="62" spans="1:46" ht="14.25" customHeight="1" x14ac:dyDescent="0.2">
      <c r="A62" s="144"/>
      <c r="B62" s="222"/>
      <c r="C62" s="140"/>
      <c r="D62" s="140"/>
      <c r="E62" s="142"/>
      <c r="F62" s="142"/>
      <c r="G62" s="142"/>
      <c r="H62" s="122"/>
      <c r="I62" s="207" t="s">
        <v>38</v>
      </c>
      <c r="J62" s="207"/>
      <c r="K62" s="207"/>
      <c r="L62" s="207"/>
      <c r="M62" s="207"/>
      <c r="N62" s="207"/>
      <c r="O62" s="207"/>
      <c r="P62" s="207"/>
      <c r="Q62" s="129">
        <v>1.9</v>
      </c>
      <c r="R62" s="129">
        <f>(R52/($L$8*(R3-R8)))</f>
        <v>1.5</v>
      </c>
      <c r="S62" s="129">
        <f>(S52/($L$8*(S3-S8)))</f>
        <v>1.5909090909090908</v>
      </c>
      <c r="T62" s="129">
        <f>(T52/($L$8*(T3-T8)))</f>
        <v>1.7857142857142856</v>
      </c>
      <c r="U62" s="129">
        <f>(U52/($L$8*(U3-U8)))</f>
        <v>1.25</v>
      </c>
      <c r="V62" s="129">
        <f>(V52/($L$8*(V3-V8)))</f>
        <v>1.5909090909090908</v>
      </c>
      <c r="W62" s="129">
        <f>(W52/($L$8*(W3-W8)))</f>
        <v>1.3636363636363635</v>
      </c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95"/>
    </row>
    <row r="63" spans="1:46" ht="14.25" customHeight="1" x14ac:dyDescent="0.2">
      <c r="A63" s="144"/>
      <c r="B63" s="222"/>
      <c r="C63" s="140"/>
      <c r="D63" s="140"/>
      <c r="E63" s="142"/>
      <c r="F63" s="142"/>
      <c r="G63" s="142"/>
      <c r="H63" s="122"/>
      <c r="I63" s="207" t="s">
        <v>39</v>
      </c>
      <c r="J63" s="207"/>
      <c r="K63" s="207"/>
      <c r="L63" s="207"/>
      <c r="M63" s="207"/>
      <c r="N63" s="207"/>
      <c r="O63" s="207"/>
      <c r="P63" s="207"/>
      <c r="Q63" s="129">
        <v>1.67</v>
      </c>
      <c r="R63" s="129">
        <f>(R55/($L$9*(R3-R9)))</f>
        <v>1.75</v>
      </c>
      <c r="S63" s="129">
        <f>(S55/($L$9*(S3-S9)))</f>
        <v>1.3636363636363635</v>
      </c>
      <c r="T63" s="129">
        <f>(T55/($L$9*(T3-T9)))</f>
        <v>1.0714285714285714</v>
      </c>
      <c r="U63" s="129">
        <f>(U55/($L$9*(U3-U9)))</f>
        <v>1.5</v>
      </c>
      <c r="V63" s="129">
        <f>(V55/($L$9*(V3-V9)))</f>
        <v>1.5909090909090908</v>
      </c>
      <c r="W63" s="129">
        <f>(W55/($L$9*(W3-W9)))</f>
        <v>1.1363636363636362</v>
      </c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95"/>
    </row>
    <row r="64" spans="1:46" ht="24" customHeight="1" x14ac:dyDescent="0.2">
      <c r="A64" s="144"/>
      <c r="B64" s="221">
        <v>20</v>
      </c>
      <c r="C64" s="139" t="s">
        <v>92</v>
      </c>
      <c r="D64" s="139" t="s">
        <v>92</v>
      </c>
      <c r="E64" s="149" t="s">
        <v>11</v>
      </c>
      <c r="F64" s="149" t="s">
        <v>12</v>
      </c>
      <c r="G64" s="149" t="s">
        <v>25</v>
      </c>
      <c r="H64" s="116" t="s">
        <v>48</v>
      </c>
      <c r="I64" s="123">
        <v>179</v>
      </c>
      <c r="J64" s="124">
        <f>I64</f>
        <v>179</v>
      </c>
      <c r="K64" s="119" t="s">
        <v>50</v>
      </c>
      <c r="L64" s="119" t="s">
        <v>49</v>
      </c>
      <c r="M64" s="119" t="s">
        <v>50</v>
      </c>
      <c r="N64" s="124">
        <f>P64</f>
        <v>189</v>
      </c>
      <c r="O64" s="120" t="s">
        <v>47</v>
      </c>
      <c r="P64" s="125">
        <v>189</v>
      </c>
      <c r="Q64" s="4">
        <v>318</v>
      </c>
      <c r="R64" s="4">
        <f>SUM(R65:R66)</f>
        <v>351</v>
      </c>
      <c r="S64" s="4">
        <f>SUM(S65:S66)</f>
        <v>289</v>
      </c>
      <c r="T64" s="4">
        <f>SUM(T65:T66)</f>
        <v>276</v>
      </c>
      <c r="U64" s="4">
        <f>SUM(U65:U66)</f>
        <v>419</v>
      </c>
      <c r="V64" s="4">
        <f>SUM(V65:V66)</f>
        <v>408</v>
      </c>
      <c r="W64" s="4">
        <v>433</v>
      </c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195"/>
    </row>
    <row r="65" spans="1:46" ht="14.25" customHeight="1" x14ac:dyDescent="0.2">
      <c r="A65" s="144"/>
      <c r="B65" s="222"/>
      <c r="C65" s="140"/>
      <c r="D65" s="140"/>
      <c r="E65" s="142"/>
      <c r="F65" s="142"/>
      <c r="G65" s="142"/>
      <c r="H65" s="122"/>
      <c r="I65" s="207" t="s">
        <v>38</v>
      </c>
      <c r="J65" s="207"/>
      <c r="K65" s="207"/>
      <c r="L65" s="207"/>
      <c r="M65" s="207"/>
      <c r="N65" s="207"/>
      <c r="O65" s="207"/>
      <c r="P65" s="207"/>
      <c r="Q65" s="11">
        <v>158</v>
      </c>
      <c r="R65" s="11">
        <v>157</v>
      </c>
      <c r="S65" s="11">
        <v>125</v>
      </c>
      <c r="T65" s="11">
        <v>164</v>
      </c>
      <c r="U65" s="11">
        <v>197</v>
      </c>
      <c r="V65" s="11">
        <v>193</v>
      </c>
      <c r="W65" s="11">
        <v>225</v>
      </c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95"/>
    </row>
    <row r="66" spans="1:46" ht="14.25" customHeight="1" x14ac:dyDescent="0.2">
      <c r="A66" s="144"/>
      <c r="B66" s="223"/>
      <c r="C66" s="197"/>
      <c r="D66" s="197"/>
      <c r="E66" s="142"/>
      <c r="F66" s="142"/>
      <c r="G66" s="142"/>
      <c r="H66" s="122"/>
      <c r="I66" s="207" t="s">
        <v>39</v>
      </c>
      <c r="J66" s="207"/>
      <c r="K66" s="207"/>
      <c r="L66" s="207"/>
      <c r="M66" s="207"/>
      <c r="N66" s="207"/>
      <c r="O66" s="207"/>
      <c r="P66" s="207"/>
      <c r="Q66" s="11">
        <v>160</v>
      </c>
      <c r="R66" s="11">
        <v>194</v>
      </c>
      <c r="S66" s="11">
        <v>164</v>
      </c>
      <c r="T66" s="11">
        <v>112</v>
      </c>
      <c r="U66" s="11">
        <v>222</v>
      </c>
      <c r="V66" s="11">
        <v>215</v>
      </c>
      <c r="W66" s="11">
        <v>208</v>
      </c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95"/>
    </row>
  </sheetData>
  <sheetProtection selectLockedCells="1"/>
  <mergeCells count="231">
    <mergeCell ref="B64:B66"/>
    <mergeCell ref="E64:E66"/>
    <mergeCell ref="F64:F66"/>
    <mergeCell ref="H7:K7"/>
    <mergeCell ref="N7:P7"/>
    <mergeCell ref="B33:B34"/>
    <mergeCell ref="C33:C34"/>
    <mergeCell ref="B58:B60"/>
    <mergeCell ref="B61:B63"/>
    <mergeCell ref="G40:G43"/>
    <mergeCell ref="C40:C43"/>
    <mergeCell ref="D40:D43"/>
    <mergeCell ref="C44:C48"/>
    <mergeCell ref="H27:P27"/>
    <mergeCell ref="H45:P45"/>
    <mergeCell ref="H46:P46"/>
    <mergeCell ref="H47:P47"/>
    <mergeCell ref="O12:P12"/>
    <mergeCell ref="H12:I12"/>
    <mergeCell ref="J12:N12"/>
    <mergeCell ref="H21:P21"/>
    <mergeCell ref="B21:G21"/>
    <mergeCell ref="C26:C27"/>
    <mergeCell ref="C28:C31"/>
    <mergeCell ref="B3:P3"/>
    <mergeCell ref="H48:P48"/>
    <mergeCell ref="C58:C60"/>
    <mergeCell ref="L7:M7"/>
    <mergeCell ref="C61:C63"/>
    <mergeCell ref="D61:D63"/>
    <mergeCell ref="G44:G48"/>
    <mergeCell ref="H37:P37"/>
    <mergeCell ref="E44:E48"/>
    <mergeCell ref="C13:C15"/>
    <mergeCell ref="H31:P31"/>
    <mergeCell ref="B26:B27"/>
    <mergeCell ref="B40:B43"/>
    <mergeCell ref="D26:D27"/>
    <mergeCell ref="D35:D37"/>
    <mergeCell ref="E35:E37"/>
    <mergeCell ref="F35:F37"/>
    <mergeCell ref="G35:G37"/>
    <mergeCell ref="C35:C37"/>
    <mergeCell ref="F44:F48"/>
    <mergeCell ref="C22:C23"/>
    <mergeCell ref="F24:F25"/>
    <mergeCell ref="B35:B37"/>
    <mergeCell ref="H25:P25"/>
    <mergeCell ref="AT64:AT66"/>
    <mergeCell ref="D59:P59"/>
    <mergeCell ref="D60:P60"/>
    <mergeCell ref="E61:E63"/>
    <mergeCell ref="I62:P62"/>
    <mergeCell ref="I63:P63"/>
    <mergeCell ref="F61:F63"/>
    <mergeCell ref="G64:G66"/>
    <mergeCell ref="I65:P65"/>
    <mergeCell ref="I66:P66"/>
    <mergeCell ref="C64:C66"/>
    <mergeCell ref="D64:D66"/>
    <mergeCell ref="H9:K9"/>
    <mergeCell ref="H10:K10"/>
    <mergeCell ref="N8:P8"/>
    <mergeCell ref="AH50:AH51"/>
    <mergeCell ref="AB11:AB12"/>
    <mergeCell ref="AA50:AA51"/>
    <mergeCell ref="AB50:AB51"/>
    <mergeCell ref="L8:M8"/>
    <mergeCell ref="V50:V51"/>
    <mergeCell ref="R50:R51"/>
    <mergeCell ref="T50:T51"/>
    <mergeCell ref="U50:U51"/>
    <mergeCell ref="Q50:Q51"/>
    <mergeCell ref="X50:X51"/>
    <mergeCell ref="S50:S51"/>
    <mergeCell ref="H58:P58"/>
    <mergeCell ref="F40:F43"/>
    <mergeCell ref="H36:P36"/>
    <mergeCell ref="A11:G11"/>
    <mergeCell ref="H11:P11"/>
    <mergeCell ref="AE50:AE51"/>
    <mergeCell ref="AC50:AC51"/>
    <mergeCell ref="AO11:AO12"/>
    <mergeCell ref="Y11:Y12"/>
    <mergeCell ref="AC11:AC12"/>
    <mergeCell ref="Z11:Z12"/>
    <mergeCell ref="AA11:AA12"/>
    <mergeCell ref="W50:W51"/>
    <mergeCell ref="AD11:AD12"/>
    <mergeCell ref="AT30:AT31"/>
    <mergeCell ref="AP11:AP12"/>
    <mergeCell ref="AQ11:AQ12"/>
    <mergeCell ref="AS50:AS51"/>
    <mergeCell ref="AP50:AP51"/>
    <mergeCell ref="AQ50:AQ51"/>
    <mergeCell ref="AR50:AR51"/>
    <mergeCell ref="AO50:AO51"/>
    <mergeCell ref="Z50:Z51"/>
    <mergeCell ref="X11:X12"/>
    <mergeCell ref="AF50:AF51"/>
    <mergeCell ref="AG50:AG51"/>
    <mergeCell ref="Y50:Y51"/>
    <mergeCell ref="AD50:AD51"/>
    <mergeCell ref="AT4:AT6"/>
    <mergeCell ref="G61:G63"/>
    <mergeCell ref="L5:M5"/>
    <mergeCell ref="D22:D23"/>
    <mergeCell ref="F22:F23"/>
    <mergeCell ref="D24:D25"/>
    <mergeCell ref="AT61:AT63"/>
    <mergeCell ref="AT51:AT56"/>
    <mergeCell ref="AT11:AT12"/>
    <mergeCell ref="AR11:AR12"/>
    <mergeCell ref="AT22:AT23"/>
    <mergeCell ref="AT26:AT27"/>
    <mergeCell ref="AT28:AT29"/>
    <mergeCell ref="AT24:AT25"/>
    <mergeCell ref="AF11:AF12"/>
    <mergeCell ref="AE11:AE12"/>
    <mergeCell ref="AS11:AS12"/>
    <mergeCell ref="AG11:AG12"/>
    <mergeCell ref="AH11:AH12"/>
    <mergeCell ref="AK11:AK12"/>
    <mergeCell ref="AT40:AT42"/>
    <mergeCell ref="AT44:AT48"/>
    <mergeCell ref="H43:P43"/>
    <mergeCell ref="H40:P40"/>
    <mergeCell ref="A13:A20"/>
    <mergeCell ref="B24:B25"/>
    <mergeCell ref="G26:G27"/>
    <mergeCell ref="G28:G29"/>
    <mergeCell ref="B22:B23"/>
    <mergeCell ref="H23:P23"/>
    <mergeCell ref="G22:G23"/>
    <mergeCell ref="C24:C25"/>
    <mergeCell ref="D28:D29"/>
    <mergeCell ref="L9:M9"/>
    <mergeCell ref="H8:K8"/>
    <mergeCell ref="F4:F10"/>
    <mergeCell ref="G4:G10"/>
    <mergeCell ref="L4:M4"/>
    <mergeCell ref="N9:P9"/>
    <mergeCell ref="E30:E31"/>
    <mergeCell ref="F30:F31"/>
    <mergeCell ref="G30:G31"/>
    <mergeCell ref="N4:P4"/>
    <mergeCell ref="N5:P5"/>
    <mergeCell ref="N6:P6"/>
    <mergeCell ref="H4:K4"/>
    <mergeCell ref="E24:E25"/>
    <mergeCell ref="L10:M10"/>
    <mergeCell ref="N10:P10"/>
    <mergeCell ref="F28:F29"/>
    <mergeCell ref="E22:E23"/>
    <mergeCell ref="F26:F27"/>
    <mergeCell ref="E26:E27"/>
    <mergeCell ref="E28:E29"/>
    <mergeCell ref="H29:P29"/>
    <mergeCell ref="G24:G25"/>
    <mergeCell ref="C51:C57"/>
    <mergeCell ref="B50:B57"/>
    <mergeCell ref="D30:D31"/>
    <mergeCell ref="B28:B31"/>
    <mergeCell ref="B44:B48"/>
    <mergeCell ref="AL50:AL51"/>
    <mergeCell ref="AM50:AM51"/>
    <mergeCell ref="AN50:AN51"/>
    <mergeCell ref="AI11:AI12"/>
    <mergeCell ref="AJ11:AJ12"/>
    <mergeCell ref="AI50:AI51"/>
    <mergeCell ref="AJ50:AJ51"/>
    <mergeCell ref="AK50:AK51"/>
    <mergeCell ref="AL11:AL12"/>
    <mergeCell ref="AM11:AM12"/>
    <mergeCell ref="AN11:AN12"/>
    <mergeCell ref="B13:B15"/>
    <mergeCell ref="Q11:Q12"/>
    <mergeCell ref="R11:R12"/>
    <mergeCell ref="S11:S12"/>
    <mergeCell ref="T11:T12"/>
    <mergeCell ref="U11:U12"/>
    <mergeCell ref="V11:V12"/>
    <mergeCell ref="W11:W12"/>
    <mergeCell ref="AT1:AT2"/>
    <mergeCell ref="A1:P2"/>
    <mergeCell ref="A3:A10"/>
    <mergeCell ref="AM1:AM2"/>
    <mergeCell ref="AN1:AN2"/>
    <mergeCell ref="AO1:AO2"/>
    <mergeCell ref="AP1:AP2"/>
    <mergeCell ref="AQ1:AQ2"/>
    <mergeCell ref="AR1:AR2"/>
    <mergeCell ref="AG1:AG2"/>
    <mergeCell ref="AL1:AL2"/>
    <mergeCell ref="AA1:AA2"/>
    <mergeCell ref="AB1:AB2"/>
    <mergeCell ref="AC1:AC2"/>
    <mergeCell ref="AD1:AD2"/>
    <mergeCell ref="AE1:AE2"/>
    <mergeCell ref="AF1:AF2"/>
    <mergeCell ref="U1:U2"/>
    <mergeCell ref="V1:V2"/>
    <mergeCell ref="W1:W2"/>
    <mergeCell ref="X1:X2"/>
    <mergeCell ref="Y1:Y2"/>
    <mergeCell ref="Z1:Z2"/>
    <mergeCell ref="C4:C10"/>
    <mergeCell ref="D44:D48"/>
    <mergeCell ref="H41:P41"/>
    <mergeCell ref="H42:P42"/>
    <mergeCell ref="E40:E43"/>
    <mergeCell ref="A35:A66"/>
    <mergeCell ref="AS1:AS2"/>
    <mergeCell ref="AH1:AH2"/>
    <mergeCell ref="AI1:AI2"/>
    <mergeCell ref="AJ1:AJ2"/>
    <mergeCell ref="AK1:AK2"/>
    <mergeCell ref="D4:D10"/>
    <mergeCell ref="Q1:Q2"/>
    <mergeCell ref="R1:R2"/>
    <mergeCell ref="S1:S2"/>
    <mergeCell ref="T1:T2"/>
    <mergeCell ref="E4:E10"/>
    <mergeCell ref="H5:K5"/>
    <mergeCell ref="H6:K6"/>
    <mergeCell ref="L6:M6"/>
    <mergeCell ref="A21:A31"/>
    <mergeCell ref="H52:P52"/>
    <mergeCell ref="H55:P55"/>
    <mergeCell ref="C16:C18"/>
    <mergeCell ref="B16:B18"/>
  </mergeCells>
  <phoneticPr fontId="2" type="noConversion"/>
  <conditionalFormatting sqref="Q19:AS19">
    <cfRule type="cellIs" dxfId="90" priority="190" stopIfTrue="1" operator="between">
      <formula>$J$19</formula>
      <formula>$N$19</formula>
    </cfRule>
    <cfRule type="cellIs" dxfId="89" priority="191" stopIfTrue="1" operator="lessThan">
      <formula>$P$19</formula>
    </cfRule>
    <cfRule type="cellIs" dxfId="88" priority="192" stopIfTrue="1" operator="greaterThan">
      <formula>$I$19</formula>
    </cfRule>
  </conditionalFormatting>
  <conditionalFormatting sqref="Q20:AS20">
    <cfRule type="cellIs" dxfId="87" priority="186" stopIfTrue="1" operator="between">
      <formula>$J$20</formula>
      <formula>$N$20</formula>
    </cfRule>
    <cfRule type="cellIs" dxfId="86" priority="187" stopIfTrue="1" operator="lessThan">
      <formula>$I$20</formula>
    </cfRule>
    <cfRule type="cellIs" dxfId="85" priority="188" stopIfTrue="1" operator="greaterThan">
      <formula>$P$20</formula>
    </cfRule>
  </conditionalFormatting>
  <conditionalFormatting sqref="Q22:AS22">
    <cfRule type="cellIs" dxfId="84" priority="182" stopIfTrue="1" operator="between">
      <formula>$P$22</formula>
      <formula>$I$22</formula>
    </cfRule>
    <cfRule type="cellIs" dxfId="83" priority="183" stopIfTrue="1" operator="lessThan">
      <formula>$P$22</formula>
    </cfRule>
    <cfRule type="cellIs" dxfId="82" priority="184" stopIfTrue="1" operator="greaterThan">
      <formula>$I$22</formula>
    </cfRule>
  </conditionalFormatting>
  <conditionalFormatting sqref="R26:AS26 R28:AS28 R33:AS33 Q24:AS24 R34">
    <cfRule type="cellIs" dxfId="81" priority="178" stopIfTrue="1" operator="between">
      <formula>$P$24</formula>
      <formula>$I$24</formula>
    </cfRule>
    <cfRule type="cellIs" dxfId="80" priority="179" stopIfTrue="1" operator="lessThan">
      <formula>$P$24</formula>
    </cfRule>
    <cfRule type="cellIs" dxfId="79" priority="180" stopIfTrue="1" operator="greaterThan">
      <formula>$I$24</formula>
    </cfRule>
  </conditionalFormatting>
  <conditionalFormatting sqref="Q26:AS26">
    <cfRule type="cellIs" dxfId="78" priority="174" stopIfTrue="1" operator="between">
      <formula>$P$26</formula>
      <formula>$I$26</formula>
    </cfRule>
    <cfRule type="cellIs" dxfId="77" priority="175" stopIfTrue="1" operator="lessThan">
      <formula>$P$26</formula>
    </cfRule>
    <cfRule type="cellIs" dxfId="76" priority="176" stopIfTrue="1" operator="greaterThan">
      <formula>$I$26</formula>
    </cfRule>
  </conditionalFormatting>
  <conditionalFormatting sqref="Q35:AS35">
    <cfRule type="cellIs" dxfId="75" priority="166" stopIfTrue="1" operator="between">
      <formula>$I$35</formula>
      <formula>$P$35</formula>
    </cfRule>
    <cfRule type="cellIs" dxfId="74" priority="167" stopIfTrue="1" operator="lessThan">
      <formula>$I$35</formula>
    </cfRule>
    <cfRule type="cellIs" dxfId="73" priority="168" stopIfTrue="1" operator="greaterThan">
      <formula>$P$35</formula>
    </cfRule>
  </conditionalFormatting>
  <conditionalFormatting sqref="Q38:AS38">
    <cfRule type="cellIs" dxfId="72" priority="161" stopIfTrue="1" operator="between">
      <formula>$P$38</formula>
      <formula>$I$38</formula>
    </cfRule>
    <cfRule type="cellIs" dxfId="71" priority="162" stopIfTrue="1" operator="lessThan">
      <formula>$P$38</formula>
    </cfRule>
    <cfRule type="cellIs" dxfId="70" priority="163" stopIfTrue="1" operator="greaterThan">
      <formula>$I$38</formula>
    </cfRule>
  </conditionalFormatting>
  <conditionalFormatting sqref="Q39:AS39">
    <cfRule type="cellIs" dxfId="69" priority="157" stopIfTrue="1" operator="between">
      <formula>$P$39</formula>
      <formula>$I$39</formula>
    </cfRule>
    <cfRule type="cellIs" dxfId="68" priority="158" stopIfTrue="1" operator="lessThan">
      <formula>$P$39</formula>
    </cfRule>
    <cfRule type="cellIs" dxfId="67" priority="159" stopIfTrue="1" operator="greaterThan">
      <formula>$I$39</formula>
    </cfRule>
  </conditionalFormatting>
  <conditionalFormatting sqref="R50:AS50 Q44:AS48">
    <cfRule type="cellIs" dxfId="66" priority="153" stopIfTrue="1" operator="between">
      <formula>$I$44</formula>
      <formula>$P$44</formula>
    </cfRule>
    <cfRule type="cellIs" dxfId="65" priority="154" stopIfTrue="1" operator="lessThan">
      <formula>$I$44</formula>
    </cfRule>
    <cfRule type="cellIs" dxfId="64" priority="155" stopIfTrue="1" operator="greaterThan">
      <formula>$P$44</formula>
    </cfRule>
  </conditionalFormatting>
  <conditionalFormatting sqref="R51:AS51">
    <cfRule type="cellIs" dxfId="63" priority="147" stopIfTrue="1" operator="equal">
      <formula>0</formula>
    </cfRule>
  </conditionalFormatting>
  <conditionalFormatting sqref="Q50:AS51">
    <cfRule type="cellIs" dxfId="62" priority="107" stopIfTrue="1" operator="between">
      <formula>$I$50</formula>
      <formula>$P$50</formula>
    </cfRule>
    <cfRule type="cellIs" dxfId="61" priority="108" stopIfTrue="1" operator="lessThan">
      <formula>$I$50</formula>
    </cfRule>
    <cfRule type="cellIs" dxfId="60" priority="109" stopIfTrue="1" operator="greaterThan">
      <formula>$P$50</formula>
    </cfRule>
  </conditionalFormatting>
  <conditionalFormatting sqref="R34:AS34 R30:AS30">
    <cfRule type="containsBlanks" priority="102" stopIfTrue="1">
      <formula>LEN(TRIM(R30))=0</formula>
    </cfRule>
    <cfRule type="cellIs" dxfId="59" priority="103" stopIfTrue="1" operator="between">
      <formula>$P$24</formula>
      <formula>$I$24</formula>
    </cfRule>
    <cfRule type="cellIs" dxfId="58" priority="104" stopIfTrue="1" operator="lessThan">
      <formula>$P$24</formula>
    </cfRule>
    <cfRule type="cellIs" dxfId="57" priority="105" stopIfTrue="1" operator="greaterThan">
      <formula>$I$24</formula>
    </cfRule>
  </conditionalFormatting>
  <conditionalFormatting sqref="Q53:AS53">
    <cfRule type="cellIs" dxfId="56" priority="86" stopIfTrue="1" operator="between">
      <formula>$I$53</formula>
      <formula>$P$53</formula>
    </cfRule>
    <cfRule type="cellIs" dxfId="55" priority="87" stopIfTrue="1" operator="greaterThan">
      <formula>$P$53</formula>
    </cfRule>
    <cfRule type="cellIs" dxfId="54" priority="88" stopIfTrue="1" operator="lessThan">
      <formula>$I$53</formula>
    </cfRule>
  </conditionalFormatting>
  <conditionalFormatting sqref="Q56:AS56">
    <cfRule type="cellIs" dxfId="53" priority="83" stopIfTrue="1" operator="between">
      <formula>$I$56</formula>
      <formula>$P$56</formula>
    </cfRule>
    <cfRule type="cellIs" dxfId="52" priority="84" stopIfTrue="1" operator="greaterThan">
      <formula>$P$56</formula>
    </cfRule>
    <cfRule type="cellIs" dxfId="51" priority="85" stopIfTrue="1" operator="lessThan">
      <formula>$I$56</formula>
    </cfRule>
  </conditionalFormatting>
  <conditionalFormatting sqref="Q57:AS57">
    <cfRule type="cellIs" dxfId="50" priority="80" stopIfTrue="1" operator="between">
      <formula>$I$57</formula>
      <formula>$P$57</formula>
    </cfRule>
    <cfRule type="cellIs" dxfId="49" priority="81" stopIfTrue="1" operator="greaterThan">
      <formula>$P$57</formula>
    </cfRule>
    <cfRule type="cellIs" dxfId="48" priority="82" stopIfTrue="1" operator="lessThan">
      <formula>$I$57</formula>
    </cfRule>
  </conditionalFormatting>
  <conditionalFormatting sqref="Q54:AS54">
    <cfRule type="cellIs" dxfId="47" priority="71" stopIfTrue="1" operator="between">
      <formula>$I$54</formula>
      <formula>$P$54</formula>
    </cfRule>
    <cfRule type="cellIs" dxfId="46" priority="72" stopIfTrue="1" operator="greaterThan">
      <formula>$P$54</formula>
    </cfRule>
    <cfRule type="cellIs" dxfId="45" priority="73" stopIfTrue="1" operator="lessThan">
      <formula>$I$54</formula>
    </cfRule>
  </conditionalFormatting>
  <conditionalFormatting sqref="Q52:AS52 Q55:AS55">
    <cfRule type="cellIs" dxfId="44" priority="68" stopIfTrue="1" operator="between">
      <formula>$I$51</formula>
      <formula>$P$51</formula>
    </cfRule>
    <cfRule type="cellIs" dxfId="43" priority="69" stopIfTrue="1" operator="greaterThan">
      <formula>$P$51</formula>
    </cfRule>
    <cfRule type="cellIs" dxfId="42" priority="70" stopIfTrue="1" operator="lessThan">
      <formula>$I$51</formula>
    </cfRule>
  </conditionalFormatting>
  <conditionalFormatting sqref="Q64:AS64">
    <cfRule type="cellIs" dxfId="41" priority="135" stopIfTrue="1" operator="between">
      <formula>$I$64</formula>
      <formula>$P$64</formula>
    </cfRule>
    <cfRule type="cellIs" dxfId="40" priority="136" stopIfTrue="1" operator="lessThan">
      <formula>$I$64</formula>
    </cfRule>
    <cfRule type="cellIs" dxfId="39" priority="137" stopIfTrue="1" operator="greaterThan">
      <formula>$P$64</formula>
    </cfRule>
  </conditionalFormatting>
  <conditionalFormatting sqref="Q61:AS63">
    <cfRule type="cellIs" dxfId="38" priority="47" stopIfTrue="1" operator="between">
      <formula>$I$61</formula>
      <formula>$P$61</formula>
    </cfRule>
    <cfRule type="cellIs" dxfId="37" priority="48" stopIfTrue="1" operator="lessThan">
      <formula>$I$61</formula>
    </cfRule>
    <cfRule type="cellIs" dxfId="36" priority="49" stopIfTrue="1" operator="greaterThan">
      <formula>$P$61</formula>
    </cfRule>
  </conditionalFormatting>
  <conditionalFormatting sqref="Q15:AS15">
    <cfRule type="cellIs" dxfId="35" priority="198" stopIfTrue="1" operator="between">
      <formula>$J$15</formula>
      <formula>$N$15</formula>
    </cfRule>
    <cfRule type="cellIs" dxfId="34" priority="199" stopIfTrue="1" operator="lessThan">
      <formula>$P$15</formula>
    </cfRule>
    <cfRule type="cellIs" dxfId="33" priority="200" stopIfTrue="1" operator="greaterThan">
      <formula>$I$15</formula>
    </cfRule>
  </conditionalFormatting>
  <conditionalFormatting sqref="Q13:AS13">
    <cfRule type="cellIs" dxfId="32" priority="31" stopIfTrue="1" operator="between">
      <formula>$J13</formula>
      <formula>$N$13</formula>
    </cfRule>
    <cfRule type="cellIs" dxfId="31" priority="32" stopIfTrue="1" operator="lessThan">
      <formula>$P$13</formula>
    </cfRule>
    <cfRule type="cellIs" dxfId="30" priority="33" stopIfTrue="1" operator="greaterThan">
      <formula>$I$13</formula>
    </cfRule>
  </conditionalFormatting>
  <conditionalFormatting sqref="Q16:AS16">
    <cfRule type="cellIs" dxfId="29" priority="195" stopIfTrue="1" operator="between">
      <formula>$J$16</formula>
      <formula>$N$16</formula>
    </cfRule>
    <cfRule type="cellIs" dxfId="28" priority="196" stopIfTrue="1" operator="lessThan">
      <formula>$I$16</formula>
    </cfRule>
    <cfRule type="cellIs" dxfId="27" priority="197" stopIfTrue="1" operator="greaterThan">
      <formula>$P$16</formula>
    </cfRule>
  </conditionalFormatting>
  <conditionalFormatting sqref="Q17:AS17">
    <cfRule type="cellIs" dxfId="26" priority="25" stopIfTrue="1" operator="between">
      <formula>$J$177</formula>
      <formula>$N$17</formula>
    </cfRule>
    <cfRule type="cellIs" dxfId="25" priority="26" stopIfTrue="1" operator="greaterThan">
      <formula>$P$17</formula>
    </cfRule>
    <cfRule type="cellIs" dxfId="24" priority="27" stopIfTrue="1" operator="lessThan">
      <formula>$I$17</formula>
    </cfRule>
  </conditionalFormatting>
  <conditionalFormatting sqref="Q18:AS18">
    <cfRule type="cellIs" dxfId="23" priority="22" stopIfTrue="1" operator="between">
      <formula>$J$18</formula>
      <formula>$N$18</formula>
    </cfRule>
    <cfRule type="cellIs" dxfId="22" priority="23" stopIfTrue="1" operator="greaterThan">
      <formula>$P$18</formula>
    </cfRule>
    <cfRule type="cellIs" dxfId="21" priority="24" stopIfTrue="1" operator="lessThan">
      <formula>$I$18</formula>
    </cfRule>
  </conditionalFormatting>
  <conditionalFormatting sqref="Q28:AS28">
    <cfRule type="cellIs" dxfId="20" priority="170" stopIfTrue="1" operator="between">
      <formula>$P$28</formula>
      <formula>$I$28</formula>
    </cfRule>
    <cfRule type="cellIs" dxfId="19" priority="171" stopIfTrue="1" operator="lessThan">
      <formula>$P$28</formula>
    </cfRule>
    <cfRule type="cellIs" dxfId="18" priority="172" stopIfTrue="1" operator="greaterThan">
      <formula>$I$28</formula>
    </cfRule>
  </conditionalFormatting>
  <conditionalFormatting sqref="Q30:AS30">
    <cfRule type="cellIs" dxfId="17" priority="99" stopIfTrue="1" operator="between">
      <formula>$P$30</formula>
      <formula>$I$30</formula>
    </cfRule>
    <cfRule type="cellIs" dxfId="16" priority="100" stopIfTrue="1" operator="lessThan">
      <formula>$P$30</formula>
    </cfRule>
    <cfRule type="cellIs" dxfId="15" priority="101" stopIfTrue="1" operator="greaterThan">
      <formula>$I$30</formula>
    </cfRule>
  </conditionalFormatting>
  <conditionalFormatting sqref="Q33:AS33 R34">
    <cfRule type="cellIs" dxfId="14" priority="16" stopIfTrue="1" operator="between">
      <formula>$J$33</formula>
      <formula>$N$33</formula>
    </cfRule>
    <cfRule type="cellIs" dxfId="13" priority="17" stopIfTrue="1" operator="lessThan">
      <formula>$P$33</formula>
    </cfRule>
    <cfRule type="cellIs" dxfId="12" priority="18" stopIfTrue="1" operator="greaterThan">
      <formula>$I$33</formula>
    </cfRule>
  </conditionalFormatting>
  <conditionalFormatting sqref="Q34:AS34">
    <cfRule type="cellIs" dxfId="11" priority="13" stopIfTrue="1" operator="between">
      <formula>$J$34</formula>
      <formula>$N$34</formula>
    </cfRule>
    <cfRule type="cellIs" dxfId="10" priority="14" stopIfTrue="1" operator="lessThan">
      <formula>$P$34</formula>
    </cfRule>
    <cfRule type="cellIs" dxfId="9" priority="15" stopIfTrue="1" operator="greaterThan">
      <formula>$I$34</formula>
    </cfRule>
  </conditionalFormatting>
  <conditionalFormatting sqref="Q49:AS49">
    <cfRule type="cellIs" dxfId="8" priority="10" stopIfTrue="1" operator="between">
      <formula>$I$49</formula>
      <formula>$P$49</formula>
    </cfRule>
    <cfRule type="cellIs" dxfId="7" priority="11" stopIfTrue="1" operator="greaterThan">
      <formula>$P$49</formula>
    </cfRule>
    <cfRule type="cellIs" dxfId="6" priority="12" stopIfTrue="1" operator="lessThan">
      <formula>$I$49</formula>
    </cfRule>
  </conditionalFormatting>
  <conditionalFormatting sqref="Q65:AS66">
    <cfRule type="cellIs" dxfId="5" priority="4" stopIfTrue="1" operator="between">
      <formula>$I$64</formula>
      <formula>$P$64</formula>
    </cfRule>
    <cfRule type="cellIs" dxfId="4" priority="5" stopIfTrue="1" operator="lessThan">
      <formula>$I$64</formula>
    </cfRule>
    <cfRule type="cellIs" dxfId="3" priority="6" stopIfTrue="1" operator="greaterThan">
      <formula>$P$64</formula>
    </cfRule>
  </conditionalFormatting>
  <conditionalFormatting sqref="Q14:AS14">
    <cfRule type="cellIs" dxfId="2" priority="1" stopIfTrue="1" operator="lessThan">
      <formula>$P$14</formula>
    </cfRule>
    <cfRule type="cellIs" dxfId="1" priority="2" stopIfTrue="1" operator="between">
      <formula>$J$14</formula>
      <formula>$N$14</formula>
    </cfRule>
    <cfRule type="cellIs" dxfId="0" priority="3" stopIfTrue="1" operator="greaterThan">
      <formula>$I$14</formula>
    </cfRule>
  </conditionalFormatting>
  <printOptions horizontalCentered="1"/>
  <pageMargins left="0.42" right="0.38" top="1" bottom="1" header="0.5" footer="0.5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"/>
  <sheetViews>
    <sheetView showGridLines="0" showRowColHeaders="0" workbookViewId="0">
      <selection sqref="A1:O1"/>
    </sheetView>
  </sheetViews>
  <sheetFormatPr baseColWidth="10" defaultRowHeight="12.75" x14ac:dyDescent="0.2"/>
  <sheetData>
    <row r="1" spans="1:15" ht="33.75" customHeight="1" x14ac:dyDescent="0.2">
      <c r="A1" s="233" t="s">
        <v>78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</sheetData>
  <sheetProtection password="CFF7" sheet="1" objects="1" scenarios="1" selectLockedCells="1"/>
  <mergeCells count="1">
    <mergeCell ref="A1:O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Gráficos</vt:lpstr>
      <vt:lpstr>Indicadores!Área_de_impresión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epicadog</dc:creator>
  <cp:lastModifiedBy>Nadia Ciudad Solís</cp:lastModifiedBy>
  <cp:lastPrinted>2012-10-22T16:46:56Z</cp:lastPrinted>
  <dcterms:created xsi:type="dcterms:W3CDTF">2012-03-12T16:31:25Z</dcterms:created>
  <dcterms:modified xsi:type="dcterms:W3CDTF">2020-08-21T23:49:25Z</dcterms:modified>
</cp:coreProperties>
</file>